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66366\Desktop\"/>
    </mc:Choice>
  </mc:AlternateContent>
  <bookViews>
    <workbookView xWindow="0" yWindow="0" windowWidth="20760" windowHeight="12225" tabRatio="815" firstSheet="7" activeTab="10"/>
  </bookViews>
  <sheets>
    <sheet name="Instructions for Respondents" sheetId="32" r:id="rId1"/>
    <sheet name="1. Proposal Content Checklist" sheetId="87" r:id="rId2"/>
    <sheet name="2a. Commercial Details" sheetId="17" r:id="rId3"/>
    <sheet name="2b. Offer Details" sheetId="64" r:id="rId4"/>
    <sheet name="3. Facility" sheetId="62" r:id="rId5"/>
    <sheet name="3a. Energy Storage" sheetId="81" r:id="rId6"/>
    <sheet name="4. Interconnection Information" sheetId="89" r:id="rId7"/>
    <sheet name="5. Ownership - Capital Costs" sheetId="13" r:id="rId8"/>
    <sheet name="6. Ownership - Operating Costs" sheetId="14" r:id="rId9"/>
    <sheet name="7. Bid Certification &amp; Contacts" sheetId="36" r:id="rId10"/>
    <sheet name="8. Proposal Requirements" sheetId="88" r:id="rId11"/>
    <sheet name="Rules" sheetId="79" state="hidden" r:id="rId12"/>
    <sheet name="Inv. Sheet" sheetId="78" state="hidden" r:id="rId13"/>
  </sheets>
  <externalReferences>
    <externalReference r:id="rId14"/>
    <externalReference r:id="rId15"/>
  </externalReference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Details'!$A$3:$BV$105</definedName>
    <definedName name="_xlnm._FilterDatabase" localSheetId="4" hidden="1">'3. Facility'!$A$3:$DO$129</definedName>
    <definedName name="_xlnm._FilterDatabase" localSheetId="5" hidden="1">'3a. Energy Storage'!$A$4:$AK$216</definedName>
    <definedName name="_xlnm._FilterDatabase" localSheetId="7" hidden="1">'5. Ownership - Capital Costs'!$A$9:$DP$1059</definedName>
    <definedName name="_xlnm._FilterDatabase" localSheetId="9" hidden="1">'7. Bid Certification &amp; Contacts'!#REF!</definedName>
    <definedName name="_xlnm._FilterDatabase" localSheetId="10" hidden="1">'8. Proposal Requirements'!$B$9:$H$45</definedName>
    <definedName name="_xlnm._FilterDatabase" localSheetId="11" hidden="1">Rules!$A$1:$I$1</definedName>
    <definedName name="Address1" localSheetId="2">'2a. Commercial Details'!#REF!</definedName>
    <definedName name="Address1" localSheetId="3">'2b. Offer Details'!#REF!</definedName>
    <definedName name="Address1" localSheetId="4">'[1]1. Proposal Content Checklist'!#REF!</definedName>
    <definedName name="Address1" localSheetId="9">'7. Bid Certification &amp; Contacts'!#REF!</definedName>
    <definedName name="Address2" localSheetId="2">'2a. Commercial Details'!#REF!</definedName>
    <definedName name="Address2" localSheetId="3">'2b. Offer Details'!#REF!</definedName>
    <definedName name="Address2" localSheetId="4">'[1]1. Proposal Content Checklist'!#REF!</definedName>
    <definedName name="Address2" localSheetId="9">'7. Bid Certification &amp; Contacts'!#REF!</definedName>
    <definedName name="City1" localSheetId="1">'1. Proposal Content Checklist'!#REF!</definedName>
    <definedName name="City1" localSheetId="2">'2a. Commercial Details'!#REF!</definedName>
    <definedName name="City1" localSheetId="3">'2b. Offer Details'!#REF!</definedName>
    <definedName name="City1" localSheetId="4">'[1]1. Proposal Content Checklist'!#REF!</definedName>
    <definedName name="City1" localSheetId="5">'[2]1. Proposal Content Checklist'!#REF!</definedName>
    <definedName name="City1" localSheetId="9">'7. Bid Certification &amp; Contacts'!#REF!</definedName>
    <definedName name="City1" localSheetId="10">#REF!</definedName>
    <definedName name="City1">'[1]1. Proposal Content Checklist'!#REF!</definedName>
    <definedName name="CIty2" localSheetId="1">'1. Proposal Content Checklist'!#REF!</definedName>
    <definedName name="CIty2" localSheetId="2">'2a. Commercial Details'!#REF!</definedName>
    <definedName name="CIty2" localSheetId="3">'2b. Offer Details'!#REF!</definedName>
    <definedName name="CIty2" localSheetId="4">'[1]1. Proposal Content Checklist'!#REF!</definedName>
    <definedName name="CIty2" localSheetId="5">'[2]1. Proposal Content Checklist'!#REF!</definedName>
    <definedName name="CIty2" localSheetId="9">'7. Bid Certification &amp; Contacts'!#REF!</definedName>
    <definedName name="CIty2" localSheetId="10">#REF!</definedName>
    <definedName name="CIty2">'[1]1. Proposal Content Checklist'!#REF!</definedName>
    <definedName name="CommArrangeField" localSheetId="1">#REF!</definedName>
    <definedName name="CommArrangeField" localSheetId="5">#REF!</definedName>
    <definedName name="CommArrangeField" localSheetId="10">#REF!</definedName>
    <definedName name="CommArrangeField">#REF!</definedName>
    <definedName name="CompanyName1" localSheetId="1">'1. Proposal Content Checklist'!#REF!</definedName>
    <definedName name="CompanyName1" localSheetId="2">'2a. Commercial Details'!#REF!</definedName>
    <definedName name="CompanyName1" localSheetId="3">'2b. Offer Details'!#REF!</definedName>
    <definedName name="CompanyName1" localSheetId="4">'[1]1. Proposal Content Checklist'!#REF!</definedName>
    <definedName name="CompanyName1" localSheetId="5">'[2]1. Proposal Content Checklist'!#REF!</definedName>
    <definedName name="CompanyName1" localSheetId="9">'7. Bid Certification &amp; Contacts'!#REF!</definedName>
    <definedName name="CompanyName1" localSheetId="10">#REF!</definedName>
    <definedName name="CompanyName1">'[1]1. Proposal Content Checklist'!#REF!</definedName>
    <definedName name="CompanyName2" localSheetId="1">'1. Proposal Content Checklist'!#REF!</definedName>
    <definedName name="CompanyName2" localSheetId="2">'2a. Commercial Details'!#REF!</definedName>
    <definedName name="CompanyName2" localSheetId="3">'2b. Offer Details'!#REF!</definedName>
    <definedName name="CompanyName2" localSheetId="4">'[1]1. Proposal Content Checklist'!#REF!</definedName>
    <definedName name="CompanyName2" localSheetId="5">'[2]1. Proposal Content Checklist'!#REF!</definedName>
    <definedName name="CompanyName2" localSheetId="9">'7. Bid Certification &amp; Contacts'!#REF!</definedName>
    <definedName name="CompanyName2" localSheetId="10">#REF!</definedName>
    <definedName name="CompanyName2">'[1]1. Proposal Content Checklist'!#REF!</definedName>
    <definedName name="ContactName1" localSheetId="1">'1. Proposal Content Checklist'!#REF!</definedName>
    <definedName name="ContactName1" localSheetId="2">'2a. Commercial Details'!#REF!</definedName>
    <definedName name="ContactName1" localSheetId="3">'2b. Offer Details'!#REF!</definedName>
    <definedName name="ContactName1" localSheetId="4">'[1]1. Proposal Content Checklist'!#REF!</definedName>
    <definedName name="ContactName1" localSheetId="5">'[2]1. Proposal Content Checklist'!#REF!</definedName>
    <definedName name="ContactName1" localSheetId="9">'7. Bid Certification &amp; Contacts'!#REF!</definedName>
    <definedName name="ContactName1" localSheetId="10">#REF!</definedName>
    <definedName name="ContactName1">'[1]1. Proposal Content Checklist'!#REF!</definedName>
    <definedName name="ContactName2" localSheetId="1">'1. Proposal Content Checklist'!#REF!</definedName>
    <definedName name="ContactName2" localSheetId="2">'2a. Commercial Details'!#REF!</definedName>
    <definedName name="ContactName2" localSheetId="3">'2b. Offer Details'!#REF!</definedName>
    <definedName name="ContactName2" localSheetId="4">'[1]1. Proposal Content Checklist'!#REF!</definedName>
    <definedName name="ContactName2" localSheetId="5">'[2]1. Proposal Content Checklist'!#REF!</definedName>
    <definedName name="ContactName2" localSheetId="9">'7. Bid Certification &amp; Contacts'!#REF!</definedName>
    <definedName name="ContactName2" localSheetId="10">#REF!</definedName>
    <definedName name="ContactName2">'[1]1. Proposal Content Checklist'!#REF!</definedName>
    <definedName name="DeliveryInfo" localSheetId="1">#REF!</definedName>
    <definedName name="DeliveryInfo" localSheetId="2">#REF!</definedName>
    <definedName name="DeliveryInfo" localSheetId="3">#REF!</definedName>
    <definedName name="DeliveryInfo" localSheetId="4">#REF!</definedName>
    <definedName name="DeliveryInfo" localSheetId="5">#REF!</definedName>
    <definedName name="DeliveryInfo" localSheetId="9">#REF!</definedName>
    <definedName name="DeliveryInfo" localSheetId="10">#REF!</definedName>
    <definedName name="DeliveryInfo">#REF!</definedName>
    <definedName name="Email1" localSheetId="1">'1. Proposal Content Checklist'!#REF!</definedName>
    <definedName name="Email1" localSheetId="2">'2a. Commercial Details'!#REF!</definedName>
    <definedName name="Email1" localSheetId="3">'2b. Offer Details'!#REF!</definedName>
    <definedName name="Email1" localSheetId="4">'[1]1. Proposal Content Checklist'!#REF!</definedName>
    <definedName name="Email1" localSheetId="5">'[2]1. Proposal Content Checklist'!#REF!</definedName>
    <definedName name="Email1" localSheetId="9">'7. Bid Certification &amp; Contacts'!#REF!</definedName>
    <definedName name="Email1" localSheetId="10">#REF!</definedName>
    <definedName name="Email1">'[1]1. Proposal Content Checklist'!#REF!</definedName>
    <definedName name="Email2" localSheetId="1">'1. Proposal Content Checklist'!#REF!</definedName>
    <definedName name="Email2" localSheetId="2">'2a. Commercial Details'!#REF!</definedName>
    <definedName name="Email2" localSheetId="3">'2b. Offer Details'!#REF!</definedName>
    <definedName name="Email2" localSheetId="4">'[1]1. Proposal Content Checklist'!#REF!</definedName>
    <definedName name="Email2" localSheetId="5">'[2]1. Proposal Content Checklist'!#REF!</definedName>
    <definedName name="Email2" localSheetId="9">'7. Bid Certification &amp; Contacts'!#REF!</definedName>
    <definedName name="Email2" localSheetId="10">#REF!</definedName>
    <definedName name="Email2">'[1]1. Proposal Content Checklist'!#REF!</definedName>
    <definedName name="fuck" localSheetId="1">'1. Proposal Content Checklist'!#REF!</definedName>
    <definedName name="fuck" localSheetId="3">'[1]1. Proposal Content Checklist'!#REF!</definedName>
    <definedName name="fuck" localSheetId="4">'[1]1. Proposal Content Checklist'!#REF!</definedName>
    <definedName name="fuck" localSheetId="5">'[2]1. Proposal Content Checklist'!#REF!</definedName>
    <definedName name="fuck" localSheetId="10">#REF!</definedName>
    <definedName name="fuck">'[1]1. Proposal Content Checklist'!#REF!</definedName>
    <definedName name="FuelReqMeas" localSheetId="1">#REF!</definedName>
    <definedName name="FuelReqMeas" localSheetId="5">#REF!</definedName>
    <definedName name="FuelReqMeas" localSheetId="10">#REF!</definedName>
    <definedName name="FuelReqMeas">#REF!</definedName>
    <definedName name="FuelReqMeasu" localSheetId="1">#REF!</definedName>
    <definedName name="FuelReqMeasu" localSheetId="2">#REF!</definedName>
    <definedName name="FuelReqMeasu" localSheetId="3">#REF!</definedName>
    <definedName name="FuelReqMeasu" localSheetId="4">#REF!</definedName>
    <definedName name="FuelReqMeasu" localSheetId="5">#REF!</definedName>
    <definedName name="FuelReqMeasu" localSheetId="9">#REF!</definedName>
    <definedName name="FuelReqMeasu" localSheetId="10">#REF!</definedName>
    <definedName name="FuelReqMeasu">#REF!</definedName>
    <definedName name="FuelReqMeasures" localSheetId="1">#REF!</definedName>
    <definedName name="FuelReqMeasures" localSheetId="2">#REF!</definedName>
    <definedName name="FuelReqMeasures" localSheetId="3">#REF!</definedName>
    <definedName name="FuelReqMeasures" localSheetId="4">#REF!</definedName>
    <definedName name="FuelReqMeasures" localSheetId="5">#REF!</definedName>
    <definedName name="FuelReqMeasures" localSheetId="9">#REF!</definedName>
    <definedName name="FuelReqMeasures" localSheetId="10">#REF!</definedName>
    <definedName name="FuelReqMeasures">#REF!</definedName>
    <definedName name="FuelTranspo" localSheetId="1">#REF!</definedName>
    <definedName name="FuelTranspo" localSheetId="2">#REF!</definedName>
    <definedName name="FuelTranspo" localSheetId="3">#REF!</definedName>
    <definedName name="FuelTranspo" localSheetId="4">#REF!</definedName>
    <definedName name="FuelTranspo" localSheetId="5">#REF!</definedName>
    <definedName name="FuelTranspo" localSheetId="9">#REF!</definedName>
    <definedName name="FuelTranspo" localSheetId="10">#REF!</definedName>
    <definedName name="FuelTranspo">#REF!</definedName>
    <definedName name="FuelType" localSheetId="1">#REF!</definedName>
    <definedName name="FuelType" localSheetId="2">#REF!</definedName>
    <definedName name="FuelType" localSheetId="3">#REF!</definedName>
    <definedName name="FuelType" localSheetId="4">#REF!</definedName>
    <definedName name="FuelType" localSheetId="5">#REF!</definedName>
    <definedName name="FuelType" localSheetId="9">#REF!</definedName>
    <definedName name="FuelType" localSheetId="10">#REF!</definedName>
    <definedName name="FuelType">#REF!</definedName>
    <definedName name="idunno" localSheetId="1">'1. Proposal Content Checklist'!#REF!</definedName>
    <definedName name="idunno" localSheetId="3">'[1]1. Proposal Content Checklist'!#REF!</definedName>
    <definedName name="idunno" localSheetId="4">'[1]1. Proposal Content Checklist'!#REF!</definedName>
    <definedName name="idunno" localSheetId="5">'[2]1. Proposal Content Checklist'!#REF!</definedName>
    <definedName name="idunno" localSheetId="10">#REF!</definedName>
    <definedName name="idunno">'[1]1.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1">'1. Proposal Content Checklist'!#REF!</definedName>
    <definedName name="k" localSheetId="3">'[1]1. Proposal Content Checklist'!#REF!</definedName>
    <definedName name="k" localSheetId="4">'[1]1. Proposal Content Checklist'!#REF!</definedName>
    <definedName name="k" localSheetId="5">'[2]1. Proposal Content Checklist'!#REF!</definedName>
    <definedName name="k" localSheetId="10">#REF!</definedName>
    <definedName name="k">'[1]1. Proposal Content Checklist'!#REF!</definedName>
    <definedName name="leavemealone" localSheetId="1">#REF!</definedName>
    <definedName name="leavemealone" localSheetId="3">#REF!</definedName>
    <definedName name="leavemealone" localSheetId="4">#REF!</definedName>
    <definedName name="leavemealone" localSheetId="5">#REF!</definedName>
    <definedName name="leavemealone" localSheetId="10">#REF!</definedName>
    <definedName name="leavemealone">#REF!</definedName>
    <definedName name="Phone" localSheetId="1">#REF!</definedName>
    <definedName name="Phone" localSheetId="2">#REF!</definedName>
    <definedName name="Phone" localSheetId="3">#REF!</definedName>
    <definedName name="Phone" localSheetId="4">#REF!</definedName>
    <definedName name="Phone" localSheetId="5">#REF!</definedName>
    <definedName name="Phone" localSheetId="9">#REF!</definedName>
    <definedName name="Phone" localSheetId="10">#REF!</definedName>
    <definedName name="Phone">#REF!</definedName>
    <definedName name="Phone1" localSheetId="1">'1. Proposal Content Checklist'!#REF!</definedName>
    <definedName name="Phone1" localSheetId="2">'2a. Commercial Details'!#REF!</definedName>
    <definedName name="Phone1" localSheetId="3">'2b. Offer Details'!#REF!</definedName>
    <definedName name="Phone1" localSheetId="4">'[1]1. Proposal Content Checklist'!#REF!</definedName>
    <definedName name="Phone1" localSheetId="5">'[2]1. Proposal Content Checklist'!#REF!</definedName>
    <definedName name="Phone1" localSheetId="9">'7. Bid Certification &amp; Contacts'!#REF!</definedName>
    <definedName name="Phone1" localSheetId="10">#REF!</definedName>
    <definedName name="Phone1">'[1]1. Proposal Content Checklist'!#REF!</definedName>
    <definedName name="Phone2" localSheetId="1">'1. Proposal Content Checklist'!#REF!</definedName>
    <definedName name="Phone2" localSheetId="2">'2a. Commercial Details'!#REF!</definedName>
    <definedName name="Phone2" localSheetId="3">'2b. Offer Details'!#REF!</definedName>
    <definedName name="Phone2" localSheetId="4">'[1]1. Proposal Content Checklist'!#REF!</definedName>
    <definedName name="Phone2" localSheetId="5">'[2]1. Proposal Content Checklist'!#REF!</definedName>
    <definedName name="Phone2" localSheetId="9">'7. Bid Certification &amp; Contacts'!#REF!</definedName>
    <definedName name="Phone2" localSheetId="10">#REF!</definedName>
    <definedName name="Phone2">'[1]1. Proposal Content Checklist'!#REF!</definedName>
    <definedName name="_xlnm.Print_Area" localSheetId="1">'1. Proposal Content Checklist'!$A$1:$F$74</definedName>
    <definedName name="_xlnm.Print_Area" localSheetId="2">'2a. Commercial Details'!$A$1:$M$84</definedName>
    <definedName name="_xlnm.Print_Area" localSheetId="3">'2b. Offer Details'!$A$1:$K$105</definedName>
    <definedName name="_xlnm.Print_Area" localSheetId="4">'3. Facility'!$A$1:$J$129</definedName>
    <definedName name="_xlnm.Print_Area" localSheetId="8">'6. Ownership - Operating Costs'!$A$1:$AO$1499</definedName>
    <definedName name="_xlnm.Print_Area" localSheetId="9">'7. Bid Certification &amp; Contacts'!$A$1:$D$69</definedName>
    <definedName name="_xlnm.Print_Area" localSheetId="0">'Instructions for Respondents'!$B$2:$G$38</definedName>
    <definedName name="ProductType" localSheetId="1">#REF!</definedName>
    <definedName name="ProductType" localSheetId="2">#REF!</definedName>
    <definedName name="ProductType" localSheetId="3">#REF!</definedName>
    <definedName name="ProductType" localSheetId="4">#REF!</definedName>
    <definedName name="ProductType" localSheetId="5">#REF!</definedName>
    <definedName name="ProductType" localSheetId="9">#REF!</definedName>
    <definedName name="ProductType" localSheetId="10">#REF!</definedName>
    <definedName name="ProductType">#REF!</definedName>
    <definedName name="ProjectName" localSheetId="1">'1. Proposal Content Checklist'!#REF!</definedName>
    <definedName name="ProjectName" localSheetId="2">'2a. Commercial Details'!#REF!</definedName>
    <definedName name="ProjectName" localSheetId="3">'2b. Offer Details'!#REF!</definedName>
    <definedName name="ProjectName" localSheetId="4">'[1]1. Proposal Content Checklist'!#REF!</definedName>
    <definedName name="ProjectName" localSheetId="5">'[2]1. Proposal Content Checklist'!#REF!</definedName>
    <definedName name="ProjectName" localSheetId="9">'7. Bid Certification &amp; Contacts'!#REF!</definedName>
    <definedName name="ProjectName" localSheetId="10">#REF!</definedName>
    <definedName name="ProjectName">'[1]1. Proposal Content Checklist'!#REF!</definedName>
    <definedName name="ProjectStatus" localSheetId="1">#REF!</definedName>
    <definedName name="ProjectStatus" localSheetId="5">#REF!</definedName>
    <definedName name="ProjectStatus" localSheetId="10">#REF!</definedName>
    <definedName name="ProjectStatus">#REF!</definedName>
    <definedName name="ProjectType" localSheetId="1">#REF!</definedName>
    <definedName name="ProjectType" localSheetId="2">#REF!</definedName>
    <definedName name="ProjectType" localSheetId="3">#REF!</definedName>
    <definedName name="ProjectType" localSheetId="4">#REF!</definedName>
    <definedName name="ProjectType" localSheetId="5">#REF!</definedName>
    <definedName name="ProjectType" localSheetId="9">#REF!</definedName>
    <definedName name="ProjectType" localSheetId="10">#REF!</definedName>
    <definedName name="ProjectType">#REF!</definedName>
    <definedName name="ProjStat" localSheetId="1">#REF!</definedName>
    <definedName name="ProjStat" localSheetId="2">#REF!</definedName>
    <definedName name="ProjStat" localSheetId="3">#REF!</definedName>
    <definedName name="ProjStat" localSheetId="4">#REF!</definedName>
    <definedName name="ProjStat" localSheetId="5">#REF!</definedName>
    <definedName name="ProjStat" localSheetId="9">#REF!</definedName>
    <definedName name="ProjStat" localSheetId="10">#REF!</definedName>
    <definedName name="ProjStat">#REF!</definedName>
    <definedName name="ResourceType" localSheetId="1">#REF!</definedName>
    <definedName name="ResourceType" localSheetId="5">#REF!</definedName>
    <definedName name="ResourceType" localSheetId="10">#REF!</definedName>
    <definedName name="ResourceType">#REF!</definedName>
    <definedName name="solver_typ" localSheetId="3" hidden="1">2</definedName>
    <definedName name="solver_typ" localSheetId="4" hidden="1">2</definedName>
    <definedName name="solver_typ" localSheetId="5" hidden="1">2</definedName>
    <definedName name="solver_typ" localSheetId="7" hidden="1">2</definedName>
    <definedName name="solver_typ" localSheetId="8" hidden="1">2</definedName>
    <definedName name="solver_ver" localSheetId="3" hidden="1">17</definedName>
    <definedName name="solver_ver" localSheetId="4" hidden="1">17</definedName>
    <definedName name="solver_ver" localSheetId="5" hidden="1">17</definedName>
    <definedName name="solver_ver" localSheetId="7" hidden="1">17</definedName>
    <definedName name="solver_ver" localSheetId="8" hidden="1">17</definedName>
    <definedName name="StateFields" localSheetId="1">#REF!</definedName>
    <definedName name="StateFields" localSheetId="5">#REF!</definedName>
    <definedName name="StateFields" localSheetId="10">#REF!</definedName>
    <definedName name="StateFields">#REF!</definedName>
    <definedName name="StateFieldsContact" localSheetId="1">#REF!</definedName>
    <definedName name="StateFieldsContact" localSheetId="5">#REF!</definedName>
    <definedName name="StateFieldsContact" localSheetId="10">#REF!</definedName>
    <definedName name="StateFieldsContact">#REF!</definedName>
    <definedName name="StateFieldsProject" localSheetId="1">#REF!</definedName>
    <definedName name="StateFieldsProject" localSheetId="5">#REF!</definedName>
    <definedName name="StateFieldsProject" localSheetId="10">#REF!</definedName>
    <definedName name="StateFieldsProject">#REF!</definedName>
    <definedName name="StateProv1" localSheetId="1">'1. Proposal Content Checklist'!#REF!</definedName>
    <definedName name="StateProv1" localSheetId="2">'2a. Commercial Details'!#REF!</definedName>
    <definedName name="StateProv1" localSheetId="3">'2b. Offer Details'!#REF!</definedName>
    <definedName name="StateProv1" localSheetId="4">'[1]1. Proposal Content Checklist'!#REF!</definedName>
    <definedName name="StateProv1" localSheetId="5">'[2]1. Proposal Content Checklist'!#REF!</definedName>
    <definedName name="StateProv1" localSheetId="9">'7. Bid Certification &amp; Contacts'!#REF!</definedName>
    <definedName name="StateProv1" localSheetId="10">#REF!</definedName>
    <definedName name="StateProv1">'[1]1. Proposal Content Checklist'!#REF!</definedName>
    <definedName name="StateProv2" localSheetId="1">'1. Proposal Content Checklist'!#REF!</definedName>
    <definedName name="StateProv2" localSheetId="2">'2a. Commercial Details'!#REF!</definedName>
    <definedName name="StateProv2" localSheetId="3">'2b. Offer Details'!#REF!</definedName>
    <definedName name="StateProv2" localSheetId="4">'[1]1. Proposal Content Checklist'!#REF!</definedName>
    <definedName name="StateProv2" localSheetId="5">'[2]1. Proposal Content Checklist'!#REF!</definedName>
    <definedName name="StateProv2" localSheetId="9">'7. Bid Certification &amp; Contacts'!#REF!</definedName>
    <definedName name="StateProv2" localSheetId="10">#REF!</definedName>
    <definedName name="StateProv2">'[1]1. Proposal Content Checklist'!#REF!</definedName>
    <definedName name="stop" localSheetId="1">'1. Proposal Content Checklist'!#REF!</definedName>
    <definedName name="stop" localSheetId="3">'[1]1. Proposal Content Checklist'!#REF!</definedName>
    <definedName name="stop" localSheetId="4">'[1]1. Proposal Content Checklist'!#REF!</definedName>
    <definedName name="stop" localSheetId="5">'[2]1. Proposal Content Checklist'!#REF!</definedName>
    <definedName name="stop" localSheetId="10">#REF!</definedName>
    <definedName name="stop">'[1]1. Proposal Content Checklist'!#REF!</definedName>
    <definedName name="stopit" localSheetId="1">#REF!</definedName>
    <definedName name="stopit" localSheetId="3">#REF!</definedName>
    <definedName name="stopit" localSheetId="4">#REF!</definedName>
    <definedName name="stopit" localSheetId="5">#REF!</definedName>
    <definedName name="stopit" localSheetId="10">#REF!</definedName>
    <definedName name="stopit">#REF!</definedName>
    <definedName name="TechType" localSheetId="1">#REF!</definedName>
    <definedName name="TechType" localSheetId="2">#REF!</definedName>
    <definedName name="TechType" localSheetId="3">#REF!</definedName>
    <definedName name="TechType" localSheetId="4">#REF!</definedName>
    <definedName name="TechType" localSheetId="5">#REF!</definedName>
    <definedName name="TechType" localSheetId="9">#REF!</definedName>
    <definedName name="TechType" localSheetId="10">#REF!</definedName>
    <definedName name="TechType">#REF!</definedName>
    <definedName name="TransJump" localSheetId="1">#REF!</definedName>
    <definedName name="TransJump" localSheetId="3">#REF!</definedName>
    <definedName name="TransJump" localSheetId="4">#REF!</definedName>
    <definedName name="TransJump" localSheetId="5">#REF!</definedName>
    <definedName name="TransJump" localSheetId="9">#REF!</definedName>
    <definedName name="TransJump" localSheetId="10">#REF!</definedName>
    <definedName name="TransJump">#REF!</definedName>
    <definedName name="wtop" localSheetId="1">'1. Proposal Content Checklist'!#REF!</definedName>
    <definedName name="wtop" localSheetId="3">'[1]1. Proposal Content Checklist'!#REF!</definedName>
    <definedName name="wtop" localSheetId="4">'[1]1. Proposal Content Checklist'!#REF!</definedName>
    <definedName name="wtop" localSheetId="5">'[2]1. Proposal Content Checklist'!#REF!</definedName>
    <definedName name="wtop" localSheetId="10">#REF!</definedName>
    <definedName name="wtop">'[1]1. Proposal Content Checklist'!#REF!</definedName>
    <definedName name="wuit" localSheetId="1">#REF!</definedName>
    <definedName name="wuit" localSheetId="3">#REF!</definedName>
    <definedName name="wuit" localSheetId="4">#REF!</definedName>
    <definedName name="wuit" localSheetId="5">#REF!</definedName>
    <definedName name="wuit" localSheetId="10">#REF!</definedName>
    <definedName name="wuit">#REF!</definedName>
    <definedName name="Zip1" localSheetId="1">'1. Proposal Content Checklist'!#REF!</definedName>
    <definedName name="Zip1" localSheetId="2">'2a. Commercial Details'!#REF!</definedName>
    <definedName name="Zip1" localSheetId="3">'2b. Offer Details'!#REF!</definedName>
    <definedName name="Zip1" localSheetId="4">'[1]1. Proposal Content Checklist'!#REF!</definedName>
    <definedName name="Zip1" localSheetId="5">'[2]1. Proposal Content Checklist'!#REF!</definedName>
    <definedName name="Zip1" localSheetId="9">'7. Bid Certification &amp; Contacts'!#REF!</definedName>
    <definedName name="Zip1" localSheetId="10">#REF!</definedName>
    <definedName name="Zip1">'[1]1. Proposal Content Checklist'!#REF!</definedName>
    <definedName name="Zip2" localSheetId="2">'2a. Commercial Details'!#REF!</definedName>
    <definedName name="Zip2" localSheetId="3">'2b. Offer Details'!#REF!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32" i="64" l="1"/>
  <c r="T32" i="64"/>
  <c r="S32" i="64"/>
  <c r="U31" i="64"/>
  <c r="T31" i="64"/>
  <c r="S31" i="64"/>
  <c r="AB30" i="64"/>
  <c r="U30" i="64"/>
  <c r="T30" i="64"/>
  <c r="S30" i="64"/>
  <c r="AF29" i="64"/>
  <c r="AB29" i="64"/>
  <c r="U29" i="64"/>
  <c r="T29" i="64"/>
  <c r="S29" i="64"/>
  <c r="Y29" i="64" l="1"/>
  <c r="Y32" i="64"/>
  <c r="Y30" i="64"/>
  <c r="Y31" i="64"/>
  <c r="AC34" i="17"/>
  <c r="V34" i="17"/>
  <c r="U34" i="17"/>
  <c r="T34" i="17"/>
  <c r="AC139" i="17"/>
  <c r="V139" i="17"/>
  <c r="U139" i="17"/>
  <c r="T139" i="17"/>
  <c r="AC120" i="17"/>
  <c r="V120" i="17"/>
  <c r="U120" i="17"/>
  <c r="T120" i="17"/>
  <c r="AC116" i="17"/>
  <c r="V116" i="17"/>
  <c r="U116" i="17"/>
  <c r="T116" i="17"/>
  <c r="AG127" i="17"/>
  <c r="V127" i="17"/>
  <c r="U127" i="17"/>
  <c r="T127" i="17"/>
  <c r="AG114" i="17"/>
  <c r="V114" i="17"/>
  <c r="U114" i="17"/>
  <c r="T114" i="17"/>
  <c r="AC108" i="17"/>
  <c r="V108" i="17"/>
  <c r="U108" i="17"/>
  <c r="T108" i="17"/>
  <c r="AG111" i="17"/>
  <c r="V111" i="17"/>
  <c r="U111" i="17"/>
  <c r="T111" i="17"/>
  <c r="AC102" i="17"/>
  <c r="V102" i="17"/>
  <c r="U102" i="17"/>
  <c r="T102" i="17"/>
  <c r="AC100" i="17"/>
  <c r="V100" i="17"/>
  <c r="U100" i="17"/>
  <c r="T100" i="17"/>
  <c r="AC98" i="17"/>
  <c r="V98" i="17"/>
  <c r="U98" i="17"/>
  <c r="T98" i="17"/>
  <c r="AC93" i="17"/>
  <c r="V93" i="17"/>
  <c r="U93" i="17"/>
  <c r="T93" i="17"/>
  <c r="AG96" i="17"/>
  <c r="V96" i="17"/>
  <c r="U96" i="17"/>
  <c r="T96" i="17"/>
  <c r="AB103" i="64"/>
  <c r="U103" i="64"/>
  <c r="T103" i="64"/>
  <c r="S103" i="64"/>
  <c r="AB101" i="64"/>
  <c r="U101" i="64"/>
  <c r="T101" i="64"/>
  <c r="S101" i="64"/>
  <c r="Z34" i="17" l="1"/>
  <c r="Z139" i="17"/>
  <c r="Z120" i="17"/>
  <c r="Z116" i="17"/>
  <c r="Z127" i="17"/>
  <c r="Z114" i="17"/>
  <c r="Z108" i="17"/>
  <c r="Z111" i="17"/>
  <c r="Z102" i="17"/>
  <c r="Z100" i="17"/>
  <c r="Z98" i="17"/>
  <c r="Z93" i="17"/>
  <c r="Z96" i="17"/>
  <c r="Y103" i="64"/>
  <c r="Y101" i="64"/>
  <c r="AF16" i="64"/>
  <c r="U16" i="64"/>
  <c r="T16" i="64"/>
  <c r="S16" i="64"/>
  <c r="Y16" i="64" l="1"/>
  <c r="AC149" i="17"/>
  <c r="V149" i="17"/>
  <c r="U149" i="17"/>
  <c r="T149" i="17"/>
  <c r="V151" i="17"/>
  <c r="U151" i="17"/>
  <c r="T151" i="17"/>
  <c r="AC153" i="17"/>
  <c r="V153" i="17"/>
  <c r="U153" i="17"/>
  <c r="T153" i="17"/>
  <c r="AC148" i="17"/>
  <c r="V148" i="17"/>
  <c r="U148" i="17"/>
  <c r="T148" i="17"/>
  <c r="AC147" i="17"/>
  <c r="V147" i="17"/>
  <c r="U147" i="17"/>
  <c r="T147" i="17"/>
  <c r="AC146" i="17"/>
  <c r="V146" i="17"/>
  <c r="U146" i="17"/>
  <c r="T146" i="17"/>
  <c r="AC145" i="17"/>
  <c r="V145" i="17"/>
  <c r="U145" i="17"/>
  <c r="T145" i="17"/>
  <c r="AC144" i="17"/>
  <c r="V144" i="17"/>
  <c r="U144" i="17"/>
  <c r="T144" i="17"/>
  <c r="AC143" i="17"/>
  <c r="V143" i="17"/>
  <c r="U143" i="17"/>
  <c r="T143" i="17"/>
  <c r="Z149" i="17" l="1"/>
  <c r="Z151" i="17"/>
  <c r="Z144" i="17"/>
  <c r="Z145" i="17"/>
  <c r="Z146" i="17"/>
  <c r="Z147" i="17"/>
  <c r="Z148" i="17"/>
  <c r="Z153" i="17"/>
  <c r="Z143" i="17"/>
  <c r="O54" i="62"/>
  <c r="P54" i="62"/>
  <c r="Q54" i="62"/>
  <c r="X54" i="62"/>
  <c r="O56" i="62"/>
  <c r="P56" i="62"/>
  <c r="Q56" i="62"/>
  <c r="U56" i="62" l="1"/>
  <c r="U54" i="62"/>
  <c r="J10" i="88" l="1"/>
  <c r="K10" i="88"/>
  <c r="L10" i="88"/>
  <c r="M10" i="88"/>
  <c r="J11" i="88"/>
  <c r="K11" i="88"/>
  <c r="L11" i="88"/>
  <c r="M11" i="88"/>
  <c r="J12" i="88"/>
  <c r="K12" i="88"/>
  <c r="L12" i="88"/>
  <c r="M12" i="88"/>
  <c r="J13" i="88"/>
  <c r="K13" i="88"/>
  <c r="L13" i="88"/>
  <c r="M13" i="88"/>
  <c r="J14" i="88"/>
  <c r="K14" i="88"/>
  <c r="L14" i="88"/>
  <c r="M14" i="88"/>
  <c r="J15" i="88"/>
  <c r="K15" i="88"/>
  <c r="L15" i="88"/>
  <c r="M15" i="88"/>
  <c r="J16" i="88"/>
  <c r="K16" i="88"/>
  <c r="L16" i="88"/>
  <c r="M16" i="88"/>
  <c r="J17" i="88"/>
  <c r="K17" i="88"/>
  <c r="L17" i="88"/>
  <c r="M17" i="88"/>
  <c r="J18" i="88"/>
  <c r="K18" i="88"/>
  <c r="L18" i="88"/>
  <c r="M18" i="88"/>
  <c r="J19" i="88"/>
  <c r="K19" i="88"/>
  <c r="L19" i="88"/>
  <c r="M19" i="88"/>
  <c r="J20" i="88"/>
  <c r="K20" i="88"/>
  <c r="L20" i="88"/>
  <c r="M20" i="88"/>
  <c r="J21" i="88"/>
  <c r="K21" i="88"/>
  <c r="L21" i="88"/>
  <c r="M21" i="88"/>
  <c r="J22" i="88"/>
  <c r="K22" i="88"/>
  <c r="L22" i="88"/>
  <c r="M22" i="88"/>
  <c r="J23" i="88"/>
  <c r="K23" i="88"/>
  <c r="L23" i="88"/>
  <c r="M23" i="88"/>
  <c r="J24" i="88"/>
  <c r="K24" i="88"/>
  <c r="L24" i="88"/>
  <c r="M24" i="88"/>
  <c r="J25" i="88"/>
  <c r="K25" i="88"/>
  <c r="L25" i="88"/>
  <c r="M25" i="88"/>
  <c r="J26" i="88"/>
  <c r="K26" i="88"/>
  <c r="L26" i="88"/>
  <c r="M26" i="88"/>
  <c r="J27" i="88"/>
  <c r="K27" i="88"/>
  <c r="L27" i="88"/>
  <c r="M27" i="88"/>
  <c r="J28" i="88"/>
  <c r="K28" i="88"/>
  <c r="L28" i="88"/>
  <c r="M28" i="88"/>
  <c r="J29" i="88"/>
  <c r="K29" i="88"/>
  <c r="L29" i="88"/>
  <c r="M29" i="88"/>
  <c r="J30" i="88"/>
  <c r="K30" i="88"/>
  <c r="L30" i="88"/>
  <c r="M30" i="88"/>
  <c r="J31" i="88"/>
  <c r="K31" i="88"/>
  <c r="L31" i="88"/>
  <c r="M31" i="88"/>
  <c r="J32" i="88"/>
  <c r="K32" i="88"/>
  <c r="L32" i="88"/>
  <c r="M32" i="88"/>
  <c r="J33" i="88"/>
  <c r="K33" i="88"/>
  <c r="L33" i="88"/>
  <c r="M33" i="88"/>
  <c r="J34" i="88"/>
  <c r="K34" i="88"/>
  <c r="L34" i="88"/>
  <c r="M34" i="88"/>
  <c r="J35" i="88"/>
  <c r="K35" i="88"/>
  <c r="L35" i="88"/>
  <c r="M35" i="88"/>
  <c r="J36" i="88"/>
  <c r="K36" i="88"/>
  <c r="L36" i="88"/>
  <c r="M36" i="88"/>
  <c r="J37" i="88"/>
  <c r="K37" i="88"/>
  <c r="L37" i="88"/>
  <c r="M37" i="88"/>
  <c r="J38" i="88"/>
  <c r="K38" i="88"/>
  <c r="L38" i="88"/>
  <c r="M38" i="88"/>
  <c r="J39" i="88"/>
  <c r="K39" i="88"/>
  <c r="L39" i="88"/>
  <c r="M39" i="88"/>
  <c r="J40" i="88"/>
  <c r="K40" i="88"/>
  <c r="L40" i="88"/>
  <c r="M40" i="88"/>
  <c r="J41" i="88"/>
  <c r="K41" i="88"/>
  <c r="L41" i="88"/>
  <c r="M41" i="88"/>
  <c r="J42" i="88"/>
  <c r="K42" i="88"/>
  <c r="L42" i="88"/>
  <c r="M42" i="88"/>
  <c r="J43" i="88"/>
  <c r="K43" i="88"/>
  <c r="L43" i="88"/>
  <c r="M43" i="88"/>
  <c r="J44" i="88"/>
  <c r="K44" i="88"/>
  <c r="L44" i="88"/>
  <c r="M44" i="88"/>
  <c r="J45" i="88"/>
  <c r="K45" i="88"/>
  <c r="L45" i="88"/>
  <c r="M45" i="88"/>
  <c r="P19" i="88" l="1"/>
  <c r="P12" i="88"/>
  <c r="P11" i="88"/>
  <c r="P27" i="88"/>
  <c r="P44" i="88"/>
  <c r="P40" i="88"/>
  <c r="P23" i="88"/>
  <c r="P42" i="88"/>
  <c r="P36" i="88"/>
  <c r="P31" i="88"/>
  <c r="P25" i="88"/>
  <c r="P17" i="88"/>
  <c r="P38" i="88"/>
  <c r="P34" i="88"/>
  <c r="P21" i="88"/>
  <c r="P14" i="88"/>
  <c r="P45" i="88"/>
  <c r="P41" i="88"/>
  <c r="P35" i="88"/>
  <c r="P33" i="88"/>
  <c r="P30" i="88"/>
  <c r="P28" i="88"/>
  <c r="P24" i="88"/>
  <c r="P20" i="88"/>
  <c r="P16" i="88"/>
  <c r="P13" i="88"/>
  <c r="P10" i="88"/>
  <c r="P43" i="88"/>
  <c r="P39" i="88"/>
  <c r="P37" i="88"/>
  <c r="P32" i="88"/>
  <c r="P29" i="88"/>
  <c r="P26" i="88"/>
  <c r="P22" i="88"/>
  <c r="P18" i="88"/>
  <c r="P15" i="88"/>
  <c r="V135" i="17" l="1"/>
  <c r="U135" i="17"/>
  <c r="T135" i="17"/>
  <c r="Z135" i="17" l="1"/>
  <c r="BF1498" i="14"/>
  <c r="AY1498" i="14"/>
  <c r="AX1498" i="14"/>
  <c r="AW1498" i="14"/>
  <c r="BC1498" i="14" s="1"/>
  <c r="AY1496" i="14"/>
  <c r="AX1496" i="14"/>
  <c r="BF1495" i="14"/>
  <c r="AY1495" i="14"/>
  <c r="AX1495" i="14"/>
  <c r="BF1494" i="14"/>
  <c r="AY1494" i="14"/>
  <c r="AX1494" i="14"/>
  <c r="BF1493" i="14"/>
  <c r="AY1493" i="14"/>
  <c r="AX1493" i="14"/>
  <c r="BF1492" i="14"/>
  <c r="AY1492" i="14"/>
  <c r="AX1492" i="14"/>
  <c r="BF1491" i="14"/>
  <c r="AY1491" i="14"/>
  <c r="AX1491" i="14"/>
  <c r="BF1490" i="14"/>
  <c r="AY1490" i="14"/>
  <c r="AX1490" i="14"/>
  <c r="BF1489" i="14"/>
  <c r="AY1489" i="14"/>
  <c r="AX1489" i="14"/>
  <c r="BF1488" i="14"/>
  <c r="AY1488" i="14"/>
  <c r="AX1488" i="14"/>
  <c r="BF1487" i="14"/>
  <c r="AY1487" i="14"/>
  <c r="AX1487" i="14"/>
  <c r="BF1486" i="14"/>
  <c r="AY1486" i="14"/>
  <c r="AX1486" i="14"/>
  <c r="BF1485" i="14"/>
  <c r="AY1485" i="14"/>
  <c r="AX1485" i="14"/>
  <c r="BF1484" i="14"/>
  <c r="AY1484" i="14"/>
  <c r="AX1484" i="14"/>
  <c r="BF1483" i="14"/>
  <c r="AY1483" i="14"/>
  <c r="AX1483" i="14"/>
  <c r="BF1482" i="14"/>
  <c r="AY1482" i="14"/>
  <c r="AX1482" i="14"/>
  <c r="BF1481" i="14"/>
  <c r="AY1481" i="14"/>
  <c r="AX1481" i="14"/>
  <c r="BF1480" i="14"/>
  <c r="AY1480" i="14"/>
  <c r="AX1480" i="14"/>
  <c r="BF1479" i="14"/>
  <c r="AY1479" i="14"/>
  <c r="AX1479" i="14"/>
  <c r="BF1478" i="14"/>
  <c r="AY1478" i="14"/>
  <c r="AX1478" i="14"/>
  <c r="BF1477" i="14"/>
  <c r="AY1477" i="14"/>
  <c r="AX1477" i="14"/>
  <c r="BF1476" i="14"/>
  <c r="AY1476" i="14"/>
  <c r="AX1476" i="14"/>
  <c r="BF1475" i="14"/>
  <c r="AY1475" i="14"/>
  <c r="AX1475" i="14"/>
  <c r="BF1474" i="14"/>
  <c r="AY1474" i="14"/>
  <c r="AX1474" i="14"/>
  <c r="BF1473" i="14"/>
  <c r="AY1473" i="14"/>
  <c r="AX1473" i="14"/>
  <c r="BF1472" i="14"/>
  <c r="AY1472" i="14"/>
  <c r="AX1472" i="14"/>
  <c r="BF1471" i="14"/>
  <c r="AY1471" i="14"/>
  <c r="AX1471" i="14"/>
  <c r="BF1470" i="14"/>
  <c r="AY1470" i="14"/>
  <c r="AX1470" i="14"/>
  <c r="BF1469" i="14"/>
  <c r="AY1469" i="14"/>
  <c r="AX1469" i="14"/>
  <c r="BF1468" i="14"/>
  <c r="AY1468" i="14"/>
  <c r="AX1468" i="14"/>
  <c r="BF1467" i="14"/>
  <c r="AY1467" i="14"/>
  <c r="AX1467" i="14"/>
  <c r="BF1466" i="14"/>
  <c r="AY1466" i="14"/>
  <c r="AX1466" i="14"/>
  <c r="BF1465" i="14"/>
  <c r="AY1465" i="14"/>
  <c r="AX1465" i="14"/>
  <c r="BF1464" i="14"/>
  <c r="AY1464" i="14"/>
  <c r="AX1464" i="14"/>
  <c r="BF1463" i="14"/>
  <c r="AY1463" i="14"/>
  <c r="AX1463" i="14"/>
  <c r="BF1462" i="14"/>
  <c r="AY1462" i="14"/>
  <c r="AX1462" i="14"/>
  <c r="BF1461" i="14"/>
  <c r="BB1461" i="14"/>
  <c r="AY1461" i="14"/>
  <c r="AX1461" i="14"/>
  <c r="AV1461" i="14"/>
  <c r="AV1462" i="14"/>
  <c r="AV1463" i="14"/>
  <c r="AV1464" i="14"/>
  <c r="AV1465" i="14"/>
  <c r="AV1466" i="14"/>
  <c r="AV1467" i="14"/>
  <c r="AV1468" i="14"/>
  <c r="AV1469" i="14"/>
  <c r="AV1470" i="14"/>
  <c r="AV1471" i="14"/>
  <c r="AV1472" i="14"/>
  <c r="AV1473" i="14"/>
  <c r="AV1474" i="14"/>
  <c r="AV1475" i="14"/>
  <c r="AV1476" i="14"/>
  <c r="AV1477" i="14"/>
  <c r="AV1478" i="14"/>
  <c r="AV1479" i="14"/>
  <c r="AV1480" i="14"/>
  <c r="AV1481" i="14"/>
  <c r="AV1482" i="14"/>
  <c r="AV1483" i="14"/>
  <c r="AV1484" i="14"/>
  <c r="AV1485" i="14"/>
  <c r="AV1486" i="14"/>
  <c r="AV1487" i="14"/>
  <c r="AV1488" i="14"/>
  <c r="AV1489" i="14"/>
  <c r="AV1490" i="14"/>
  <c r="AV1491" i="14"/>
  <c r="AV1492" i="14"/>
  <c r="AV1493" i="14"/>
  <c r="AV1494" i="14"/>
  <c r="AV1495" i="14"/>
  <c r="AV1496" i="14"/>
  <c r="AT1461" i="14"/>
  <c r="AU1461" i="14" s="1"/>
  <c r="AW1461" i="14" s="1"/>
  <c r="BC1461" i="14" s="1"/>
  <c r="AY1460" i="14"/>
  <c r="AX1460" i="14"/>
  <c r="BF1459" i="14"/>
  <c r="AY1459" i="14"/>
  <c r="AX1459" i="14"/>
  <c r="BF1458" i="14"/>
  <c r="AY1458" i="14"/>
  <c r="AX1458" i="14"/>
  <c r="BF1457" i="14"/>
  <c r="AY1457" i="14"/>
  <c r="AX1457" i="14"/>
  <c r="BF1456" i="14"/>
  <c r="AY1456" i="14"/>
  <c r="AX1456" i="14"/>
  <c r="BF1455" i="14"/>
  <c r="AY1455" i="14"/>
  <c r="AX1455" i="14"/>
  <c r="BF1454" i="14"/>
  <c r="AY1454" i="14"/>
  <c r="AX1454" i="14"/>
  <c r="BF1453" i="14"/>
  <c r="AY1453" i="14"/>
  <c r="AX1453" i="14"/>
  <c r="BF1452" i="14"/>
  <c r="AY1452" i="14"/>
  <c r="AX1452" i="14"/>
  <c r="BF1451" i="14"/>
  <c r="AY1451" i="14"/>
  <c r="AX1451" i="14"/>
  <c r="BF1450" i="14"/>
  <c r="AY1450" i="14"/>
  <c r="AX1450" i="14"/>
  <c r="BF1449" i="14"/>
  <c r="AY1449" i="14"/>
  <c r="AX1449" i="14"/>
  <c r="BF1448" i="14"/>
  <c r="AY1448" i="14"/>
  <c r="AX1448" i="14"/>
  <c r="BF1447" i="14"/>
  <c r="AY1447" i="14"/>
  <c r="AX1447" i="14"/>
  <c r="BF1446" i="14"/>
  <c r="AY1446" i="14"/>
  <c r="AX1446" i="14"/>
  <c r="BF1445" i="14"/>
  <c r="AY1445" i="14"/>
  <c r="AX1445" i="14"/>
  <c r="BF1444" i="14"/>
  <c r="AY1444" i="14"/>
  <c r="AX1444" i="14"/>
  <c r="BF1443" i="14"/>
  <c r="AY1443" i="14"/>
  <c r="AX1443" i="14"/>
  <c r="BF1442" i="14"/>
  <c r="AY1442" i="14"/>
  <c r="AX1442" i="14"/>
  <c r="BF1441" i="14"/>
  <c r="AY1441" i="14"/>
  <c r="AX1441" i="14"/>
  <c r="BF1440" i="14"/>
  <c r="AY1440" i="14"/>
  <c r="AX1440" i="14"/>
  <c r="BF1439" i="14"/>
  <c r="AY1439" i="14"/>
  <c r="AX1439" i="14"/>
  <c r="BF1438" i="14"/>
  <c r="AY1438" i="14"/>
  <c r="AX1438" i="14"/>
  <c r="BF1437" i="14"/>
  <c r="AY1437" i="14"/>
  <c r="AX1437" i="14"/>
  <c r="BF1436" i="14"/>
  <c r="AY1436" i="14"/>
  <c r="AX1436" i="14"/>
  <c r="BF1435" i="14"/>
  <c r="AY1435" i="14"/>
  <c r="AX1435" i="14"/>
  <c r="BF1434" i="14"/>
  <c r="AY1434" i="14"/>
  <c r="AX1434" i="14"/>
  <c r="BF1433" i="14"/>
  <c r="AY1433" i="14"/>
  <c r="AX1433" i="14"/>
  <c r="BF1432" i="14"/>
  <c r="AY1432" i="14"/>
  <c r="AX1432" i="14"/>
  <c r="BF1431" i="14"/>
  <c r="AY1431" i="14"/>
  <c r="AX1431" i="14"/>
  <c r="BF1430" i="14"/>
  <c r="AY1430" i="14"/>
  <c r="AX1430" i="14"/>
  <c r="BF1429" i="14"/>
  <c r="AY1429" i="14"/>
  <c r="AX1429" i="14"/>
  <c r="BF1428" i="14"/>
  <c r="AY1428" i="14"/>
  <c r="AX1428" i="14"/>
  <c r="BF1427" i="14"/>
  <c r="AY1427" i="14"/>
  <c r="AX1427" i="14"/>
  <c r="BF1426" i="14"/>
  <c r="AY1426" i="14"/>
  <c r="AX1426" i="14"/>
  <c r="AV1425" i="14"/>
  <c r="AV1426" i="14"/>
  <c r="AV1427" i="14"/>
  <c r="AV1428" i="14"/>
  <c r="AV1429" i="14"/>
  <c r="AV1430" i="14"/>
  <c r="AV1431" i="14"/>
  <c r="AV1432" i="14"/>
  <c r="AV1433" i="14"/>
  <c r="AV1434" i="14"/>
  <c r="AV1435" i="14"/>
  <c r="AV1436" i="14"/>
  <c r="AV1437" i="14"/>
  <c r="AV1438" i="14"/>
  <c r="AV1439" i="14"/>
  <c r="AV1440" i="14"/>
  <c r="AV1441" i="14"/>
  <c r="AV1442" i="14"/>
  <c r="AV1443" i="14"/>
  <c r="AV1444" i="14"/>
  <c r="AV1445" i="14"/>
  <c r="AV1446" i="14"/>
  <c r="AV1447" i="14"/>
  <c r="AV1448" i="14"/>
  <c r="AV1449" i="14"/>
  <c r="AV1450" i="14"/>
  <c r="AV1451" i="14"/>
  <c r="AV1452" i="14"/>
  <c r="AV1453" i="14"/>
  <c r="AV1454" i="14"/>
  <c r="AV1455" i="14"/>
  <c r="AV1456" i="14"/>
  <c r="AV1457" i="14"/>
  <c r="AV1458" i="14"/>
  <c r="AV1459" i="14"/>
  <c r="AV1460" i="14"/>
  <c r="BF1425" i="14"/>
  <c r="BB1425" i="14"/>
  <c r="AY1425" i="14"/>
  <c r="AX1425" i="14"/>
  <c r="AT1425" i="14"/>
  <c r="AU1425" i="14" s="1"/>
  <c r="AY1424" i="14"/>
  <c r="AX1424" i="14"/>
  <c r="BF1423" i="14"/>
  <c r="AY1423" i="14"/>
  <c r="AX1423" i="14"/>
  <c r="BF1422" i="14"/>
  <c r="AY1422" i="14"/>
  <c r="AX1422" i="14"/>
  <c r="BF1421" i="14"/>
  <c r="AY1421" i="14"/>
  <c r="AX1421" i="14"/>
  <c r="BF1420" i="14"/>
  <c r="AY1420" i="14"/>
  <c r="AX1420" i="14"/>
  <c r="BF1419" i="14"/>
  <c r="AY1419" i="14"/>
  <c r="AX1419" i="14"/>
  <c r="BF1418" i="14"/>
  <c r="AY1418" i="14"/>
  <c r="AX1418" i="14"/>
  <c r="BF1417" i="14"/>
  <c r="AY1417" i="14"/>
  <c r="AX1417" i="14"/>
  <c r="BF1416" i="14"/>
  <c r="AY1416" i="14"/>
  <c r="AX1416" i="14"/>
  <c r="BF1415" i="14"/>
  <c r="AY1415" i="14"/>
  <c r="AX1415" i="14"/>
  <c r="BF1414" i="14"/>
  <c r="AY1414" i="14"/>
  <c r="AX1414" i="14"/>
  <c r="BF1413" i="14"/>
  <c r="AY1413" i="14"/>
  <c r="AX1413" i="14"/>
  <c r="BF1412" i="14"/>
  <c r="AY1412" i="14"/>
  <c r="AX1412" i="14"/>
  <c r="BF1411" i="14"/>
  <c r="AY1411" i="14"/>
  <c r="AX1411" i="14"/>
  <c r="BF1410" i="14"/>
  <c r="AY1410" i="14"/>
  <c r="AX1410" i="14"/>
  <c r="BF1409" i="14"/>
  <c r="AY1409" i="14"/>
  <c r="AX1409" i="14"/>
  <c r="BF1408" i="14"/>
  <c r="AY1408" i="14"/>
  <c r="AX1408" i="14"/>
  <c r="BF1407" i="14"/>
  <c r="AY1407" i="14"/>
  <c r="AX1407" i="14"/>
  <c r="BF1406" i="14"/>
  <c r="AY1406" i="14"/>
  <c r="AX1406" i="14"/>
  <c r="BF1405" i="14"/>
  <c r="AY1405" i="14"/>
  <c r="AX1405" i="14"/>
  <c r="BF1404" i="14"/>
  <c r="AY1404" i="14"/>
  <c r="AX1404" i="14"/>
  <c r="BF1403" i="14"/>
  <c r="AY1403" i="14"/>
  <c r="AX1403" i="14"/>
  <c r="BF1402" i="14"/>
  <c r="AY1402" i="14"/>
  <c r="AX1402" i="14"/>
  <c r="BF1401" i="14"/>
  <c r="AY1401" i="14"/>
  <c r="AX1401" i="14"/>
  <c r="BF1400" i="14"/>
  <c r="AY1400" i="14"/>
  <c r="AX1400" i="14"/>
  <c r="BF1399" i="14"/>
  <c r="AY1399" i="14"/>
  <c r="AX1399" i="14"/>
  <c r="BF1398" i="14"/>
  <c r="AY1398" i="14"/>
  <c r="AX1398" i="14"/>
  <c r="BF1397" i="14"/>
  <c r="AY1397" i="14"/>
  <c r="AX1397" i="14"/>
  <c r="BF1396" i="14"/>
  <c r="AY1396" i="14"/>
  <c r="AX1396" i="14"/>
  <c r="BF1395" i="14"/>
  <c r="AY1395" i="14"/>
  <c r="AX1395" i="14"/>
  <c r="BF1394" i="14"/>
  <c r="AY1394" i="14"/>
  <c r="AX1394" i="14"/>
  <c r="BF1393" i="14"/>
  <c r="AY1393" i="14"/>
  <c r="AX1393" i="14"/>
  <c r="BF1392" i="14"/>
  <c r="AY1392" i="14"/>
  <c r="AX1392" i="14"/>
  <c r="BF1391" i="14"/>
  <c r="AY1391" i="14"/>
  <c r="AX1391" i="14"/>
  <c r="BF1390" i="14"/>
  <c r="AY1390" i="14"/>
  <c r="AX1390" i="14"/>
  <c r="BF1389" i="14"/>
  <c r="BB1389" i="14"/>
  <c r="AY1389" i="14"/>
  <c r="AX1389" i="14"/>
  <c r="AV1389" i="14"/>
  <c r="AV1390" i="14"/>
  <c r="AV1391" i="14"/>
  <c r="AV1392" i="14"/>
  <c r="AV1393" i="14"/>
  <c r="AV1394" i="14"/>
  <c r="AV1395" i="14"/>
  <c r="AV1396" i="14"/>
  <c r="AV1397" i="14"/>
  <c r="AV1398" i="14"/>
  <c r="AV1399" i="14"/>
  <c r="AV1400" i="14"/>
  <c r="AV1401" i="14"/>
  <c r="AV1402" i="14"/>
  <c r="AV1403" i="14"/>
  <c r="AV1404" i="14"/>
  <c r="AV1405" i="14"/>
  <c r="AV1406" i="14"/>
  <c r="AV1407" i="14"/>
  <c r="AV1408" i="14"/>
  <c r="AV1409" i="14"/>
  <c r="AV1410" i="14"/>
  <c r="AV1411" i="14"/>
  <c r="AV1412" i="14"/>
  <c r="AV1413" i="14"/>
  <c r="AV1414" i="14"/>
  <c r="AV1415" i="14"/>
  <c r="AV1416" i="14"/>
  <c r="AV1417" i="14"/>
  <c r="AV1418" i="14"/>
  <c r="AV1419" i="14"/>
  <c r="AV1420" i="14"/>
  <c r="AV1421" i="14"/>
  <c r="AV1422" i="14"/>
  <c r="AV1423" i="14"/>
  <c r="AV1424" i="14"/>
  <c r="AT1389" i="14"/>
  <c r="AU1389" i="14" s="1"/>
  <c r="AY1388" i="14"/>
  <c r="AX1388" i="14"/>
  <c r="BF1387" i="14"/>
  <c r="AY1387" i="14"/>
  <c r="AX1387" i="14"/>
  <c r="BF1386" i="14"/>
  <c r="AY1386" i="14"/>
  <c r="AX1386" i="14"/>
  <c r="BF1385" i="14"/>
  <c r="AY1385" i="14"/>
  <c r="AX1385" i="14"/>
  <c r="BF1384" i="14"/>
  <c r="AY1384" i="14"/>
  <c r="AX1384" i="14"/>
  <c r="BF1383" i="14"/>
  <c r="AY1383" i="14"/>
  <c r="AX1383" i="14"/>
  <c r="BF1382" i="14"/>
  <c r="AY1382" i="14"/>
  <c r="AX1382" i="14"/>
  <c r="BF1381" i="14"/>
  <c r="AY1381" i="14"/>
  <c r="AX1381" i="14"/>
  <c r="BF1380" i="14"/>
  <c r="AY1380" i="14"/>
  <c r="AX1380" i="14"/>
  <c r="BF1379" i="14"/>
  <c r="AY1379" i="14"/>
  <c r="AX1379" i="14"/>
  <c r="BF1378" i="14"/>
  <c r="AY1378" i="14"/>
  <c r="AX1378" i="14"/>
  <c r="BF1377" i="14"/>
  <c r="AY1377" i="14"/>
  <c r="AX1377" i="14"/>
  <c r="BF1376" i="14"/>
  <c r="AY1376" i="14"/>
  <c r="AX1376" i="14"/>
  <c r="BF1375" i="14"/>
  <c r="AY1375" i="14"/>
  <c r="AX1375" i="14"/>
  <c r="BF1374" i="14"/>
  <c r="AY1374" i="14"/>
  <c r="AX1374" i="14"/>
  <c r="BF1373" i="14"/>
  <c r="AY1373" i="14"/>
  <c r="AX1373" i="14"/>
  <c r="BF1372" i="14"/>
  <c r="AY1372" i="14"/>
  <c r="AX1372" i="14"/>
  <c r="BF1371" i="14"/>
  <c r="AY1371" i="14"/>
  <c r="AX1371" i="14"/>
  <c r="BF1370" i="14"/>
  <c r="AY1370" i="14"/>
  <c r="AX1370" i="14"/>
  <c r="BF1369" i="14"/>
  <c r="AY1369" i="14"/>
  <c r="AX1369" i="14"/>
  <c r="BF1368" i="14"/>
  <c r="AY1368" i="14"/>
  <c r="AX1368" i="14"/>
  <c r="BF1367" i="14"/>
  <c r="AY1367" i="14"/>
  <c r="AX1367" i="14"/>
  <c r="BF1366" i="14"/>
  <c r="AY1366" i="14"/>
  <c r="AX1366" i="14"/>
  <c r="BF1365" i="14"/>
  <c r="AY1365" i="14"/>
  <c r="AX1365" i="14"/>
  <c r="BF1364" i="14"/>
  <c r="AY1364" i="14"/>
  <c r="AX1364" i="14"/>
  <c r="BF1363" i="14"/>
  <c r="AY1363" i="14"/>
  <c r="AX1363" i="14"/>
  <c r="BF1362" i="14"/>
  <c r="AY1362" i="14"/>
  <c r="AX1362" i="14"/>
  <c r="BF1361" i="14"/>
  <c r="AY1361" i="14"/>
  <c r="AX1361" i="14"/>
  <c r="BF1360" i="14"/>
  <c r="AY1360" i="14"/>
  <c r="AX1360" i="14"/>
  <c r="BF1359" i="14"/>
  <c r="AY1359" i="14"/>
  <c r="AX1359" i="14"/>
  <c r="BF1358" i="14"/>
  <c r="AY1358" i="14"/>
  <c r="AX1358" i="14"/>
  <c r="BF1357" i="14"/>
  <c r="AY1357" i="14"/>
  <c r="AX1357" i="14"/>
  <c r="AV1353" i="14"/>
  <c r="AV1354" i="14"/>
  <c r="AV1355" i="14"/>
  <c r="AV1356" i="14"/>
  <c r="AV1357" i="14"/>
  <c r="AV1358" i="14"/>
  <c r="AV1359" i="14"/>
  <c r="AV1360" i="14"/>
  <c r="AV1361" i="14"/>
  <c r="AV1362" i="14"/>
  <c r="AV1363" i="14"/>
  <c r="AV1364" i="14"/>
  <c r="AV1365" i="14"/>
  <c r="AV1366" i="14"/>
  <c r="AV1367" i="14"/>
  <c r="AV1368" i="14"/>
  <c r="AV1369" i="14"/>
  <c r="AV1370" i="14"/>
  <c r="AV1371" i="14"/>
  <c r="AV1372" i="14"/>
  <c r="AV1373" i="14"/>
  <c r="AV1374" i="14"/>
  <c r="AV1375" i="14"/>
  <c r="AV1376" i="14"/>
  <c r="AV1377" i="14"/>
  <c r="AV1378" i="14"/>
  <c r="AV1379" i="14"/>
  <c r="AV1380" i="14"/>
  <c r="AV1381" i="14"/>
  <c r="AV1382" i="14"/>
  <c r="AV1383" i="14"/>
  <c r="AV1384" i="14"/>
  <c r="AV1385" i="14"/>
  <c r="AV1386" i="14"/>
  <c r="AV1387" i="14"/>
  <c r="AV1388" i="14"/>
  <c r="BF1356" i="14"/>
  <c r="AY1356" i="14"/>
  <c r="AX1356" i="14"/>
  <c r="BF1355" i="14"/>
  <c r="AY1355" i="14"/>
  <c r="AX1355" i="14"/>
  <c r="BF1354" i="14"/>
  <c r="AY1354" i="14"/>
  <c r="AX1354" i="14"/>
  <c r="BF1353" i="14"/>
  <c r="BB1353" i="14"/>
  <c r="AY1353" i="14"/>
  <c r="AX1353" i="14"/>
  <c r="AT1353" i="14"/>
  <c r="AU1353" i="14" s="1"/>
  <c r="AU1354" i="14" s="1"/>
  <c r="AW1354" i="14" s="1"/>
  <c r="AY1352" i="14"/>
  <c r="AX1352" i="14"/>
  <c r="BF1351" i="14"/>
  <c r="AY1351" i="14"/>
  <c r="AX1351" i="14"/>
  <c r="BF1350" i="14"/>
  <c r="AY1350" i="14"/>
  <c r="AX1350" i="14"/>
  <c r="BF1349" i="14"/>
  <c r="AY1349" i="14"/>
  <c r="AX1349" i="14"/>
  <c r="BF1348" i="14"/>
  <c r="AY1348" i="14"/>
  <c r="AX1348" i="14"/>
  <c r="BF1347" i="14"/>
  <c r="AY1347" i="14"/>
  <c r="AX1347" i="14"/>
  <c r="BF1346" i="14"/>
  <c r="AY1346" i="14"/>
  <c r="AX1346" i="14"/>
  <c r="BF1345" i="14"/>
  <c r="AY1345" i="14"/>
  <c r="AX1345" i="14"/>
  <c r="BF1344" i="14"/>
  <c r="AY1344" i="14"/>
  <c r="AX1344" i="14"/>
  <c r="BF1343" i="14"/>
  <c r="AY1343" i="14"/>
  <c r="AX1343" i="14"/>
  <c r="BF1342" i="14"/>
  <c r="AY1342" i="14"/>
  <c r="AX1342" i="14"/>
  <c r="BF1341" i="14"/>
  <c r="AY1341" i="14"/>
  <c r="AX1341" i="14"/>
  <c r="BF1340" i="14"/>
  <c r="AY1340" i="14"/>
  <c r="AX1340" i="14"/>
  <c r="BF1339" i="14"/>
  <c r="AY1339" i="14"/>
  <c r="AX1339" i="14"/>
  <c r="BF1338" i="14"/>
  <c r="AY1338" i="14"/>
  <c r="AX1338" i="14"/>
  <c r="BF1337" i="14"/>
  <c r="AY1337" i="14"/>
  <c r="AX1337" i="14"/>
  <c r="BF1336" i="14"/>
  <c r="AY1336" i="14"/>
  <c r="AX1336" i="14"/>
  <c r="BF1335" i="14"/>
  <c r="AY1335" i="14"/>
  <c r="AX1335" i="14"/>
  <c r="BF1334" i="14"/>
  <c r="AY1334" i="14"/>
  <c r="AX1334" i="14"/>
  <c r="BF1333" i="14"/>
  <c r="AY1333" i="14"/>
  <c r="AX1333" i="14"/>
  <c r="BF1332" i="14"/>
  <c r="AY1332" i="14"/>
  <c r="AX1332" i="14"/>
  <c r="BF1331" i="14"/>
  <c r="AY1331" i="14"/>
  <c r="AX1331" i="14"/>
  <c r="BF1330" i="14"/>
  <c r="AY1330" i="14"/>
  <c r="AX1330" i="14"/>
  <c r="BF1329" i="14"/>
  <c r="AY1329" i="14"/>
  <c r="AX1329" i="14"/>
  <c r="BF1328" i="14"/>
  <c r="AY1328" i="14"/>
  <c r="AX1328" i="14"/>
  <c r="BF1327" i="14"/>
  <c r="AY1327" i="14"/>
  <c r="AX1327" i="14"/>
  <c r="BF1326" i="14"/>
  <c r="AY1326" i="14"/>
  <c r="AX1326" i="14"/>
  <c r="BF1325" i="14"/>
  <c r="AY1325" i="14"/>
  <c r="AX1325" i="14"/>
  <c r="BF1324" i="14"/>
  <c r="AY1324" i="14"/>
  <c r="AX1324" i="14"/>
  <c r="BF1323" i="14"/>
  <c r="AY1323" i="14"/>
  <c r="AX1323" i="14"/>
  <c r="BF1322" i="14"/>
  <c r="AY1322" i="14"/>
  <c r="AX1322" i="14"/>
  <c r="BF1321" i="14"/>
  <c r="AY1321" i="14"/>
  <c r="AX1321" i="14"/>
  <c r="BF1320" i="14"/>
  <c r="AY1320" i="14"/>
  <c r="AX1320" i="14"/>
  <c r="BF1319" i="14"/>
  <c r="AY1319" i="14"/>
  <c r="AX1319" i="14"/>
  <c r="BF1318" i="14"/>
  <c r="AY1318" i="14"/>
  <c r="AX1318" i="14"/>
  <c r="AV1317" i="14"/>
  <c r="AV1318" i="14"/>
  <c r="AV1319" i="14"/>
  <c r="AV1320" i="14"/>
  <c r="AV1321" i="14"/>
  <c r="AV1322" i="14"/>
  <c r="AV1323" i="14"/>
  <c r="AV1324" i="14"/>
  <c r="AV1325" i="14"/>
  <c r="AV1326" i="14"/>
  <c r="AV1327" i="14"/>
  <c r="AV1328" i="14"/>
  <c r="AV1329" i="14"/>
  <c r="AV1330" i="14"/>
  <c r="AV1331" i="14"/>
  <c r="AV1332" i="14"/>
  <c r="AV1333" i="14"/>
  <c r="AV1334" i="14"/>
  <c r="AV1335" i="14"/>
  <c r="AV1336" i="14"/>
  <c r="AV1337" i="14"/>
  <c r="AV1338" i="14"/>
  <c r="AV1339" i="14"/>
  <c r="AV1340" i="14"/>
  <c r="AV1341" i="14"/>
  <c r="AV1342" i="14"/>
  <c r="AV1343" i="14"/>
  <c r="AV1344" i="14"/>
  <c r="AV1345" i="14"/>
  <c r="AV1346" i="14"/>
  <c r="AV1347" i="14"/>
  <c r="AV1348" i="14"/>
  <c r="AV1349" i="14"/>
  <c r="AV1350" i="14"/>
  <c r="AV1351" i="14"/>
  <c r="AV1352" i="14"/>
  <c r="BF1317" i="14"/>
  <c r="BB1317" i="14"/>
  <c r="AY1317" i="14"/>
  <c r="AX1317" i="14"/>
  <c r="AT1317" i="14"/>
  <c r="AU1317" i="14" s="1"/>
  <c r="AW1317" i="14" s="1"/>
  <c r="BC1317" i="14" s="1"/>
  <c r="AY1316" i="14"/>
  <c r="AX1316" i="14"/>
  <c r="BF1315" i="14"/>
  <c r="AY1315" i="14"/>
  <c r="AX1315" i="14"/>
  <c r="BF1314" i="14"/>
  <c r="AY1314" i="14"/>
  <c r="AX1314" i="14"/>
  <c r="BF1313" i="14"/>
  <c r="AY1313" i="14"/>
  <c r="AX1313" i="14"/>
  <c r="BF1312" i="14"/>
  <c r="AY1312" i="14"/>
  <c r="AX1312" i="14"/>
  <c r="BF1311" i="14"/>
  <c r="AY1311" i="14"/>
  <c r="AX1311" i="14"/>
  <c r="BF1310" i="14"/>
  <c r="AY1310" i="14"/>
  <c r="AX1310" i="14"/>
  <c r="BF1309" i="14"/>
  <c r="AY1309" i="14"/>
  <c r="AX1309" i="14"/>
  <c r="BF1308" i="14"/>
  <c r="AY1308" i="14"/>
  <c r="AX1308" i="14"/>
  <c r="BF1307" i="14"/>
  <c r="AY1307" i="14"/>
  <c r="AX1307" i="14"/>
  <c r="BF1306" i="14"/>
  <c r="AY1306" i="14"/>
  <c r="AX1306" i="14"/>
  <c r="BF1305" i="14"/>
  <c r="AY1305" i="14"/>
  <c r="AX1305" i="14"/>
  <c r="BF1304" i="14"/>
  <c r="AY1304" i="14"/>
  <c r="AX1304" i="14"/>
  <c r="BF1303" i="14"/>
  <c r="AY1303" i="14"/>
  <c r="AX1303" i="14"/>
  <c r="BF1302" i="14"/>
  <c r="AY1302" i="14"/>
  <c r="AX1302" i="14"/>
  <c r="BF1301" i="14"/>
  <c r="AY1301" i="14"/>
  <c r="AX1301" i="14"/>
  <c r="BF1300" i="14"/>
  <c r="AY1300" i="14"/>
  <c r="AX1300" i="14"/>
  <c r="BF1299" i="14"/>
  <c r="AY1299" i="14"/>
  <c r="AX1299" i="14"/>
  <c r="BF1298" i="14"/>
  <c r="AY1298" i="14"/>
  <c r="AX1298" i="14"/>
  <c r="BF1297" i="14"/>
  <c r="AY1297" i="14"/>
  <c r="AX1297" i="14"/>
  <c r="BF1296" i="14"/>
  <c r="AY1296" i="14"/>
  <c r="AX1296" i="14"/>
  <c r="BF1295" i="14"/>
  <c r="AY1295" i="14"/>
  <c r="AX1295" i="14"/>
  <c r="BF1294" i="14"/>
  <c r="AY1294" i="14"/>
  <c r="AX1294" i="14"/>
  <c r="BF1293" i="14"/>
  <c r="AY1293" i="14"/>
  <c r="AX1293" i="14"/>
  <c r="BF1292" i="14"/>
  <c r="AY1292" i="14"/>
  <c r="AX1292" i="14"/>
  <c r="BF1291" i="14"/>
  <c r="AY1291" i="14"/>
  <c r="AX1291" i="14"/>
  <c r="BF1290" i="14"/>
  <c r="AY1290" i="14"/>
  <c r="AX1290" i="14"/>
  <c r="BF1289" i="14"/>
  <c r="AY1289" i="14"/>
  <c r="AX1289" i="14"/>
  <c r="BF1288" i="14"/>
  <c r="AY1288" i="14"/>
  <c r="AX1288" i="14"/>
  <c r="BF1287" i="14"/>
  <c r="AY1287" i="14"/>
  <c r="AX1287" i="14"/>
  <c r="BF1286" i="14"/>
  <c r="AY1286" i="14"/>
  <c r="AX1286" i="14"/>
  <c r="BF1285" i="14"/>
  <c r="AY1285" i="14"/>
  <c r="AX1285" i="14"/>
  <c r="BF1284" i="14"/>
  <c r="AY1284" i="14"/>
  <c r="AX1284" i="14"/>
  <c r="BF1283" i="14"/>
  <c r="AY1283" i="14"/>
  <c r="AX1283" i="14"/>
  <c r="AV1281" i="14"/>
  <c r="AV1282" i="14"/>
  <c r="AV1283" i="14"/>
  <c r="AV1284" i="14"/>
  <c r="AV1285" i="14"/>
  <c r="AV1286" i="14"/>
  <c r="AV1287" i="14"/>
  <c r="AV1288" i="14"/>
  <c r="AV1289" i="14"/>
  <c r="AV1290" i="14"/>
  <c r="AV1291" i="14"/>
  <c r="AV1292" i="14"/>
  <c r="AV1293" i="14"/>
  <c r="AV1294" i="14"/>
  <c r="AV1295" i="14"/>
  <c r="AV1296" i="14"/>
  <c r="AV1297" i="14"/>
  <c r="AV1298" i="14"/>
  <c r="AV1299" i="14"/>
  <c r="AV1300" i="14"/>
  <c r="AV1301" i="14"/>
  <c r="AV1302" i="14"/>
  <c r="AV1303" i="14"/>
  <c r="AV1304" i="14"/>
  <c r="AV1305" i="14"/>
  <c r="AV1306" i="14"/>
  <c r="AV1307" i="14"/>
  <c r="AV1308" i="14"/>
  <c r="AV1309" i="14"/>
  <c r="AV1310" i="14"/>
  <c r="AV1311" i="14"/>
  <c r="AV1312" i="14"/>
  <c r="AV1313" i="14"/>
  <c r="AV1314" i="14"/>
  <c r="AV1315" i="14"/>
  <c r="AV1316" i="14"/>
  <c r="BF1282" i="14"/>
  <c r="AY1282" i="14"/>
  <c r="AX1282" i="14"/>
  <c r="BF1281" i="14"/>
  <c r="BB1281" i="14"/>
  <c r="AY1281" i="14"/>
  <c r="AX1281" i="14"/>
  <c r="AT1281" i="14"/>
  <c r="AU1281" i="14" s="1"/>
  <c r="AY1280" i="14"/>
  <c r="AX1280" i="14"/>
  <c r="BF1279" i="14"/>
  <c r="AY1279" i="14"/>
  <c r="AX1279" i="14"/>
  <c r="BF1278" i="14"/>
  <c r="AY1278" i="14"/>
  <c r="AX1278" i="14"/>
  <c r="BF1277" i="14"/>
  <c r="AY1277" i="14"/>
  <c r="AX1277" i="14"/>
  <c r="BF1276" i="14"/>
  <c r="AY1276" i="14"/>
  <c r="AX1276" i="14"/>
  <c r="BF1275" i="14"/>
  <c r="AY1275" i="14"/>
  <c r="AX1275" i="14"/>
  <c r="BF1274" i="14"/>
  <c r="AY1274" i="14"/>
  <c r="AX1274" i="14"/>
  <c r="BF1273" i="14"/>
  <c r="AY1273" i="14"/>
  <c r="AX1273" i="14"/>
  <c r="BF1272" i="14"/>
  <c r="AY1272" i="14"/>
  <c r="AX1272" i="14"/>
  <c r="BF1271" i="14"/>
  <c r="AY1271" i="14"/>
  <c r="AX1271" i="14"/>
  <c r="BF1270" i="14"/>
  <c r="AY1270" i="14"/>
  <c r="AX1270" i="14"/>
  <c r="BF1269" i="14"/>
  <c r="AY1269" i="14"/>
  <c r="AX1269" i="14"/>
  <c r="BF1268" i="14"/>
  <c r="AY1268" i="14"/>
  <c r="AX1268" i="14"/>
  <c r="BF1267" i="14"/>
  <c r="AY1267" i="14"/>
  <c r="AX1267" i="14"/>
  <c r="BF1266" i="14"/>
  <c r="AY1266" i="14"/>
  <c r="AX1266" i="14"/>
  <c r="BF1265" i="14"/>
  <c r="AY1265" i="14"/>
  <c r="AX1265" i="14"/>
  <c r="BF1264" i="14"/>
  <c r="AY1264" i="14"/>
  <c r="AX1264" i="14"/>
  <c r="BF1263" i="14"/>
  <c r="AY1263" i="14"/>
  <c r="AX1263" i="14"/>
  <c r="BF1262" i="14"/>
  <c r="AY1262" i="14"/>
  <c r="AX1262" i="14"/>
  <c r="BF1261" i="14"/>
  <c r="AY1261" i="14"/>
  <c r="AX1261" i="14"/>
  <c r="BF1260" i="14"/>
  <c r="AY1260" i="14"/>
  <c r="AX1260" i="14"/>
  <c r="BF1259" i="14"/>
  <c r="AY1259" i="14"/>
  <c r="AX1259" i="14"/>
  <c r="BF1258" i="14"/>
  <c r="AY1258" i="14"/>
  <c r="AX1258" i="14"/>
  <c r="BF1257" i="14"/>
  <c r="AY1257" i="14"/>
  <c r="AX1257" i="14"/>
  <c r="BF1256" i="14"/>
  <c r="AY1256" i="14"/>
  <c r="AX1256" i="14"/>
  <c r="BF1255" i="14"/>
  <c r="AY1255" i="14"/>
  <c r="AX1255" i="14"/>
  <c r="BF1254" i="14"/>
  <c r="AY1254" i="14"/>
  <c r="AX1254" i="14"/>
  <c r="BF1253" i="14"/>
  <c r="AY1253" i="14"/>
  <c r="AX1253" i="14"/>
  <c r="BF1252" i="14"/>
  <c r="AY1252" i="14"/>
  <c r="AX1252" i="14"/>
  <c r="BF1251" i="14"/>
  <c r="AY1251" i="14"/>
  <c r="AX1251" i="14"/>
  <c r="BF1250" i="14"/>
  <c r="AY1250" i="14"/>
  <c r="AX1250" i="14"/>
  <c r="BF1249" i="14"/>
  <c r="AY1249" i="14"/>
  <c r="AX1249" i="14"/>
  <c r="BF1248" i="14"/>
  <c r="AY1248" i="14"/>
  <c r="AX1248" i="14"/>
  <c r="BF1247" i="14"/>
  <c r="AY1247" i="14"/>
  <c r="AX1247" i="14"/>
  <c r="AV1245" i="14"/>
  <c r="AV1246" i="14"/>
  <c r="AV1247" i="14"/>
  <c r="AV1248" i="14"/>
  <c r="AV1249" i="14"/>
  <c r="AV1250" i="14"/>
  <c r="AV1251" i="14"/>
  <c r="AV1252" i="14"/>
  <c r="AV1253" i="14"/>
  <c r="AV1254" i="14"/>
  <c r="AV1255" i="14"/>
  <c r="AV1256" i="14"/>
  <c r="AV1257" i="14"/>
  <c r="AV1258" i="14"/>
  <c r="AV1259" i="14"/>
  <c r="AV1260" i="14"/>
  <c r="AV1261" i="14"/>
  <c r="AV1262" i="14"/>
  <c r="AV1263" i="14"/>
  <c r="AV1264" i="14"/>
  <c r="AV1265" i="14"/>
  <c r="AV1266" i="14"/>
  <c r="AV1267" i="14"/>
  <c r="AV1268" i="14"/>
  <c r="AV1269" i="14"/>
  <c r="AV1270" i="14"/>
  <c r="AV1271" i="14"/>
  <c r="AV1272" i="14"/>
  <c r="AV1273" i="14"/>
  <c r="AV1274" i="14"/>
  <c r="AV1275" i="14"/>
  <c r="AV1276" i="14"/>
  <c r="AV1277" i="14"/>
  <c r="AV1278" i="14"/>
  <c r="AV1279" i="14"/>
  <c r="AV1280" i="14"/>
  <c r="BF1246" i="14"/>
  <c r="AY1246" i="14"/>
  <c r="AX1246" i="14"/>
  <c r="BF1245" i="14"/>
  <c r="BB1245" i="14"/>
  <c r="AY1245" i="14"/>
  <c r="AX1245" i="14"/>
  <c r="AT1245" i="14"/>
  <c r="AU1245" i="14" s="1"/>
  <c r="AU1246" i="14" s="1"/>
  <c r="AY1243" i="14"/>
  <c r="AX1243" i="14"/>
  <c r="BF1242" i="14"/>
  <c r="AY1242" i="14"/>
  <c r="AX1242" i="14"/>
  <c r="BF1241" i="14"/>
  <c r="AY1241" i="14"/>
  <c r="AX1241" i="14"/>
  <c r="BF1240" i="14"/>
  <c r="AY1240" i="14"/>
  <c r="AX1240" i="14"/>
  <c r="BF1239" i="14"/>
  <c r="AY1239" i="14"/>
  <c r="AX1239" i="14"/>
  <c r="BF1238" i="14"/>
  <c r="AY1238" i="14"/>
  <c r="AX1238" i="14"/>
  <c r="BF1237" i="14"/>
  <c r="AY1237" i="14"/>
  <c r="AX1237" i="14"/>
  <c r="BF1236" i="14"/>
  <c r="AY1236" i="14"/>
  <c r="AX1236" i="14"/>
  <c r="BF1235" i="14"/>
  <c r="AY1235" i="14"/>
  <c r="AX1235" i="14"/>
  <c r="BF1234" i="14"/>
  <c r="AY1234" i="14"/>
  <c r="AX1234" i="14"/>
  <c r="BF1233" i="14"/>
  <c r="AY1233" i="14"/>
  <c r="AX1233" i="14"/>
  <c r="BF1232" i="14"/>
  <c r="AY1232" i="14"/>
  <c r="AX1232" i="14"/>
  <c r="BF1231" i="14"/>
  <c r="AY1231" i="14"/>
  <c r="AX1231" i="14"/>
  <c r="BF1230" i="14"/>
  <c r="AY1230" i="14"/>
  <c r="AX1230" i="14"/>
  <c r="BF1229" i="14"/>
  <c r="AY1229" i="14"/>
  <c r="AX1229" i="14"/>
  <c r="BF1228" i="14"/>
  <c r="AY1228" i="14"/>
  <c r="AX1228" i="14"/>
  <c r="BF1227" i="14"/>
  <c r="AY1227" i="14"/>
  <c r="AX1227" i="14"/>
  <c r="BF1226" i="14"/>
  <c r="AY1226" i="14"/>
  <c r="AX1226" i="14"/>
  <c r="BF1225" i="14"/>
  <c r="AY1225" i="14"/>
  <c r="AX1225" i="14"/>
  <c r="BF1224" i="14"/>
  <c r="AY1224" i="14"/>
  <c r="AX1224" i="14"/>
  <c r="BF1223" i="14"/>
  <c r="AY1223" i="14"/>
  <c r="AX1223" i="14"/>
  <c r="BF1222" i="14"/>
  <c r="AY1222" i="14"/>
  <c r="AX1222" i="14"/>
  <c r="BF1221" i="14"/>
  <c r="AY1221" i="14"/>
  <c r="AX1221" i="14"/>
  <c r="BF1220" i="14"/>
  <c r="AY1220" i="14"/>
  <c r="AX1220" i="14"/>
  <c r="BF1219" i="14"/>
  <c r="AY1219" i="14"/>
  <c r="AX1219" i="14"/>
  <c r="BF1218" i="14"/>
  <c r="AY1218" i="14"/>
  <c r="AX1218" i="14"/>
  <c r="BF1217" i="14"/>
  <c r="AY1217" i="14"/>
  <c r="AX1217" i="14"/>
  <c r="BF1216" i="14"/>
  <c r="AY1216" i="14"/>
  <c r="AX1216" i="14"/>
  <c r="BF1215" i="14"/>
  <c r="AY1215" i="14"/>
  <c r="AX1215" i="14"/>
  <c r="BF1214" i="14"/>
  <c r="AY1214" i="14"/>
  <c r="AX1214" i="14"/>
  <c r="BF1213" i="14"/>
  <c r="AY1213" i="14"/>
  <c r="AX1213" i="14"/>
  <c r="BF1212" i="14"/>
  <c r="AY1212" i="14"/>
  <c r="AX1212" i="14"/>
  <c r="BF1211" i="14"/>
  <c r="AY1211" i="14"/>
  <c r="AX1211" i="14"/>
  <c r="BF1210" i="14"/>
  <c r="AY1210" i="14"/>
  <c r="AX1210" i="14"/>
  <c r="AV1208" i="14"/>
  <c r="AV1209" i="14"/>
  <c r="AV1210" i="14"/>
  <c r="AV1211" i="14"/>
  <c r="AV1212" i="14"/>
  <c r="AV1213" i="14"/>
  <c r="AV1214" i="14"/>
  <c r="AV1215" i="14"/>
  <c r="AV1216" i="14"/>
  <c r="AV1217" i="14"/>
  <c r="AV1218" i="14"/>
  <c r="AV1219" i="14"/>
  <c r="AV1220" i="14"/>
  <c r="AV1221" i="14"/>
  <c r="AV1222" i="14"/>
  <c r="AV1223" i="14"/>
  <c r="AV1224" i="14"/>
  <c r="AV1225" i="14"/>
  <c r="AV1226" i="14"/>
  <c r="AV1227" i="14"/>
  <c r="AV1228" i="14"/>
  <c r="AV1229" i="14"/>
  <c r="AV1230" i="14"/>
  <c r="AV1231" i="14"/>
  <c r="AV1232" i="14"/>
  <c r="AV1233" i="14"/>
  <c r="AV1234" i="14"/>
  <c r="AV1235" i="14"/>
  <c r="AV1236" i="14"/>
  <c r="AV1237" i="14"/>
  <c r="AV1238" i="14"/>
  <c r="AV1239" i="14"/>
  <c r="AV1240" i="14"/>
  <c r="AV1241" i="14"/>
  <c r="AV1242" i="14"/>
  <c r="AV1243" i="14"/>
  <c r="BF1209" i="14"/>
  <c r="AY1209" i="14"/>
  <c r="AX1209" i="14"/>
  <c r="BF1208" i="14"/>
  <c r="BB1208" i="14"/>
  <c r="AY1208" i="14"/>
  <c r="AX1208" i="14"/>
  <c r="AT1208" i="14"/>
  <c r="AU1208" i="14" s="1"/>
  <c r="AY1207" i="14"/>
  <c r="AX1207" i="14"/>
  <c r="BF1206" i="14"/>
  <c r="AY1206" i="14"/>
  <c r="AX1206" i="14"/>
  <c r="BF1205" i="14"/>
  <c r="AY1205" i="14"/>
  <c r="AX1205" i="14"/>
  <c r="BF1204" i="14"/>
  <c r="AY1204" i="14"/>
  <c r="AX1204" i="14"/>
  <c r="BF1203" i="14"/>
  <c r="AY1203" i="14"/>
  <c r="AX1203" i="14"/>
  <c r="BF1202" i="14"/>
  <c r="AY1202" i="14"/>
  <c r="AX1202" i="14"/>
  <c r="BF1201" i="14"/>
  <c r="AY1201" i="14"/>
  <c r="AX1201" i="14"/>
  <c r="BF1200" i="14"/>
  <c r="AY1200" i="14"/>
  <c r="AX1200" i="14"/>
  <c r="BF1199" i="14"/>
  <c r="AY1199" i="14"/>
  <c r="AX1199" i="14"/>
  <c r="BF1198" i="14"/>
  <c r="AY1198" i="14"/>
  <c r="AX1198" i="14"/>
  <c r="BF1197" i="14"/>
  <c r="AY1197" i="14"/>
  <c r="AX1197" i="14"/>
  <c r="BF1196" i="14"/>
  <c r="AY1196" i="14"/>
  <c r="AX1196" i="14"/>
  <c r="BF1195" i="14"/>
  <c r="AY1195" i="14"/>
  <c r="AX1195" i="14"/>
  <c r="BF1194" i="14"/>
  <c r="AY1194" i="14"/>
  <c r="AX1194" i="14"/>
  <c r="BF1193" i="14"/>
  <c r="AY1193" i="14"/>
  <c r="AX1193" i="14"/>
  <c r="BF1192" i="14"/>
  <c r="AY1192" i="14"/>
  <c r="AX1192" i="14"/>
  <c r="BF1191" i="14"/>
  <c r="AY1191" i="14"/>
  <c r="AX1191" i="14"/>
  <c r="BF1190" i="14"/>
  <c r="AY1190" i="14"/>
  <c r="AX1190" i="14"/>
  <c r="BF1189" i="14"/>
  <c r="AY1189" i="14"/>
  <c r="AX1189" i="14"/>
  <c r="BF1188" i="14"/>
  <c r="AY1188" i="14"/>
  <c r="AX1188" i="14"/>
  <c r="BF1187" i="14"/>
  <c r="AY1187" i="14"/>
  <c r="AX1187" i="14"/>
  <c r="BF1186" i="14"/>
  <c r="AY1186" i="14"/>
  <c r="AX1186" i="14"/>
  <c r="BF1185" i="14"/>
  <c r="AY1185" i="14"/>
  <c r="AX1185" i="14"/>
  <c r="BF1184" i="14"/>
  <c r="AY1184" i="14"/>
  <c r="AX1184" i="14"/>
  <c r="BF1183" i="14"/>
  <c r="AY1183" i="14"/>
  <c r="AX1183" i="14"/>
  <c r="BF1182" i="14"/>
  <c r="AY1182" i="14"/>
  <c r="AX1182" i="14"/>
  <c r="BF1181" i="14"/>
  <c r="AY1181" i="14"/>
  <c r="AX1181" i="14"/>
  <c r="BF1180" i="14"/>
  <c r="AY1180" i="14"/>
  <c r="AX1180" i="14"/>
  <c r="BF1179" i="14"/>
  <c r="AY1179" i="14"/>
  <c r="AX1179" i="14"/>
  <c r="BF1178" i="14"/>
  <c r="AY1178" i="14"/>
  <c r="AX1178" i="14"/>
  <c r="BF1177" i="14"/>
  <c r="AY1177" i="14"/>
  <c r="AX1177" i="14"/>
  <c r="BF1176" i="14"/>
  <c r="AY1176" i="14"/>
  <c r="AX1176" i="14"/>
  <c r="BF1175" i="14"/>
  <c r="AY1175" i="14"/>
  <c r="AX1175" i="14"/>
  <c r="BF1174" i="14"/>
  <c r="AY1174" i="14"/>
  <c r="AX1174" i="14"/>
  <c r="AV1172" i="14"/>
  <c r="AV1173" i="14"/>
  <c r="AV1174" i="14"/>
  <c r="BF1173" i="14"/>
  <c r="AY1173" i="14"/>
  <c r="AX1173" i="14"/>
  <c r="BF1172" i="14"/>
  <c r="BB1172" i="14"/>
  <c r="AY1172" i="14"/>
  <c r="AX1172" i="14"/>
  <c r="AT1172" i="14"/>
  <c r="AU1172" i="14" s="1"/>
  <c r="AY1170" i="14"/>
  <c r="AX1170" i="14"/>
  <c r="BF1169" i="14"/>
  <c r="AY1169" i="14"/>
  <c r="AX1169" i="14"/>
  <c r="BF1168" i="14"/>
  <c r="AY1168" i="14"/>
  <c r="AX1168" i="14"/>
  <c r="BF1167" i="14"/>
  <c r="AY1167" i="14"/>
  <c r="AX1167" i="14"/>
  <c r="BF1166" i="14"/>
  <c r="AY1166" i="14"/>
  <c r="AX1166" i="14"/>
  <c r="BF1165" i="14"/>
  <c r="AY1165" i="14"/>
  <c r="AX1165" i="14"/>
  <c r="BF1164" i="14"/>
  <c r="AY1164" i="14"/>
  <c r="AX1164" i="14"/>
  <c r="BF1163" i="14"/>
  <c r="AY1163" i="14"/>
  <c r="AX1163" i="14"/>
  <c r="BF1162" i="14"/>
  <c r="AY1162" i="14"/>
  <c r="AX1162" i="14"/>
  <c r="BF1161" i="14"/>
  <c r="AY1161" i="14"/>
  <c r="AX1161" i="14"/>
  <c r="BF1160" i="14"/>
  <c r="AY1160" i="14"/>
  <c r="AX1160" i="14"/>
  <c r="BF1159" i="14"/>
  <c r="AY1159" i="14"/>
  <c r="AX1159" i="14"/>
  <c r="BF1158" i="14"/>
  <c r="AY1158" i="14"/>
  <c r="AX1158" i="14"/>
  <c r="BF1157" i="14"/>
  <c r="AY1157" i="14"/>
  <c r="AX1157" i="14"/>
  <c r="BF1156" i="14"/>
  <c r="AY1156" i="14"/>
  <c r="AX1156" i="14"/>
  <c r="BF1155" i="14"/>
  <c r="AY1155" i="14"/>
  <c r="AX1155" i="14"/>
  <c r="BF1154" i="14"/>
  <c r="AY1154" i="14"/>
  <c r="AX1154" i="14"/>
  <c r="BF1153" i="14"/>
  <c r="AY1153" i="14"/>
  <c r="AX1153" i="14"/>
  <c r="BF1152" i="14"/>
  <c r="AY1152" i="14"/>
  <c r="AX1152" i="14"/>
  <c r="BF1151" i="14"/>
  <c r="AY1151" i="14"/>
  <c r="AX1151" i="14"/>
  <c r="BF1150" i="14"/>
  <c r="AY1150" i="14"/>
  <c r="AX1150" i="14"/>
  <c r="BF1149" i="14"/>
  <c r="AY1149" i="14"/>
  <c r="AX1149" i="14"/>
  <c r="BF1148" i="14"/>
  <c r="AY1148" i="14"/>
  <c r="AX1148" i="14"/>
  <c r="BF1147" i="14"/>
  <c r="AY1147" i="14"/>
  <c r="AX1147" i="14"/>
  <c r="BF1146" i="14"/>
  <c r="AY1146" i="14"/>
  <c r="AX1146" i="14"/>
  <c r="BF1145" i="14"/>
  <c r="AY1145" i="14"/>
  <c r="AX1145" i="14"/>
  <c r="BF1144" i="14"/>
  <c r="AY1144" i="14"/>
  <c r="AX1144" i="14"/>
  <c r="BF1143" i="14"/>
  <c r="AY1143" i="14"/>
  <c r="AX1143" i="14"/>
  <c r="BF1142" i="14"/>
  <c r="AY1142" i="14"/>
  <c r="AX1142" i="14"/>
  <c r="BF1141" i="14"/>
  <c r="AY1141" i="14"/>
  <c r="AX1141" i="14"/>
  <c r="BF1140" i="14"/>
  <c r="AY1140" i="14"/>
  <c r="AX1140" i="14"/>
  <c r="BF1139" i="14"/>
  <c r="AY1139" i="14"/>
  <c r="AX1139" i="14"/>
  <c r="BF1138" i="14"/>
  <c r="AY1138" i="14"/>
  <c r="AX1138" i="14"/>
  <c r="BF1137" i="14"/>
  <c r="AY1137" i="14"/>
  <c r="AX1137" i="14"/>
  <c r="BF1136" i="14"/>
  <c r="AY1136" i="14"/>
  <c r="AX1136" i="14"/>
  <c r="BF1135" i="14"/>
  <c r="BB1135" i="14"/>
  <c r="AY1135" i="14"/>
  <c r="AX1135" i="14"/>
  <c r="AV1135" i="14"/>
  <c r="AV1136" i="14"/>
  <c r="AV1137" i="14"/>
  <c r="AV1138" i="14"/>
  <c r="AV1139" i="14"/>
  <c r="AV1140" i="14"/>
  <c r="AV1141" i="14"/>
  <c r="AV1142" i="14"/>
  <c r="AV1143" i="14"/>
  <c r="AV1144" i="14"/>
  <c r="AV1145" i="14"/>
  <c r="AV1146" i="14"/>
  <c r="AV1147" i="14"/>
  <c r="AV1148" i="14"/>
  <c r="AV1149" i="14"/>
  <c r="AV1150" i="14"/>
  <c r="AV1151" i="14"/>
  <c r="AV1152" i="14"/>
  <c r="AV1153" i="14"/>
  <c r="AV1154" i="14"/>
  <c r="AV1155" i="14"/>
  <c r="AV1156" i="14"/>
  <c r="AV1157" i="14"/>
  <c r="AV1158" i="14"/>
  <c r="AV1159" i="14"/>
  <c r="AV1160" i="14"/>
  <c r="AV1161" i="14"/>
  <c r="AV1162" i="14"/>
  <c r="AV1163" i="14"/>
  <c r="AV1164" i="14"/>
  <c r="AV1165" i="14"/>
  <c r="AV1166" i="14"/>
  <c r="AV1167" i="14"/>
  <c r="AV1168" i="14"/>
  <c r="AV1169" i="14"/>
  <c r="AV1170" i="14"/>
  <c r="AT1135" i="14"/>
  <c r="AU1135" i="14" s="1"/>
  <c r="AY1134" i="14"/>
  <c r="AX1134" i="14"/>
  <c r="BF1133" i="14"/>
  <c r="AY1133" i="14"/>
  <c r="AX1133" i="14"/>
  <c r="BF1132" i="14"/>
  <c r="AY1132" i="14"/>
  <c r="AX1132" i="14"/>
  <c r="BF1131" i="14"/>
  <c r="AY1131" i="14"/>
  <c r="AX1131" i="14"/>
  <c r="BF1130" i="14"/>
  <c r="AY1130" i="14"/>
  <c r="AX1130" i="14"/>
  <c r="BF1129" i="14"/>
  <c r="AY1129" i="14"/>
  <c r="AX1129" i="14"/>
  <c r="BF1128" i="14"/>
  <c r="AY1128" i="14"/>
  <c r="AX1128" i="14"/>
  <c r="BF1127" i="14"/>
  <c r="AY1127" i="14"/>
  <c r="AX1127" i="14"/>
  <c r="BF1126" i="14"/>
  <c r="AY1126" i="14"/>
  <c r="AX1126" i="14"/>
  <c r="BF1125" i="14"/>
  <c r="AY1125" i="14"/>
  <c r="AX1125" i="14"/>
  <c r="BF1124" i="14"/>
  <c r="AY1124" i="14"/>
  <c r="AX1124" i="14"/>
  <c r="BF1123" i="14"/>
  <c r="AY1123" i="14"/>
  <c r="AX1123" i="14"/>
  <c r="BF1122" i="14"/>
  <c r="AY1122" i="14"/>
  <c r="AX1122" i="14"/>
  <c r="BF1121" i="14"/>
  <c r="AY1121" i="14"/>
  <c r="AX1121" i="14"/>
  <c r="BF1120" i="14"/>
  <c r="AY1120" i="14"/>
  <c r="AX1120" i="14"/>
  <c r="BF1119" i="14"/>
  <c r="AY1119" i="14"/>
  <c r="AX1119" i="14"/>
  <c r="BF1118" i="14"/>
  <c r="AY1118" i="14"/>
  <c r="AX1118" i="14"/>
  <c r="BF1117" i="14"/>
  <c r="AY1117" i="14"/>
  <c r="AX1117" i="14"/>
  <c r="BF1116" i="14"/>
  <c r="AY1116" i="14"/>
  <c r="AX1116" i="14"/>
  <c r="BF1115" i="14"/>
  <c r="AY1115" i="14"/>
  <c r="AX1115" i="14"/>
  <c r="BF1114" i="14"/>
  <c r="AY1114" i="14"/>
  <c r="AX1114" i="14"/>
  <c r="BF1113" i="14"/>
  <c r="AY1113" i="14"/>
  <c r="AX1113" i="14"/>
  <c r="BF1112" i="14"/>
  <c r="AY1112" i="14"/>
  <c r="AX1112" i="14"/>
  <c r="BF1111" i="14"/>
  <c r="AY1111" i="14"/>
  <c r="AX1111" i="14"/>
  <c r="BF1110" i="14"/>
  <c r="AY1110" i="14"/>
  <c r="AX1110" i="14"/>
  <c r="BF1109" i="14"/>
  <c r="AY1109" i="14"/>
  <c r="AX1109" i="14"/>
  <c r="BF1108" i="14"/>
  <c r="AY1108" i="14"/>
  <c r="AX1108" i="14"/>
  <c r="BF1107" i="14"/>
  <c r="AY1107" i="14"/>
  <c r="AX1107" i="14"/>
  <c r="BF1106" i="14"/>
  <c r="AY1106" i="14"/>
  <c r="AX1106" i="14"/>
  <c r="BF1105" i="14"/>
  <c r="AY1105" i="14"/>
  <c r="AX1105" i="14"/>
  <c r="BF1104" i="14"/>
  <c r="AY1104" i="14"/>
  <c r="AX1104" i="14"/>
  <c r="BF1103" i="14"/>
  <c r="AY1103" i="14"/>
  <c r="AX1103" i="14"/>
  <c r="BF1102" i="14"/>
  <c r="AY1102" i="14"/>
  <c r="AX1102" i="14"/>
  <c r="BF1101" i="14"/>
  <c r="AY1101" i="14"/>
  <c r="AX1101" i="14"/>
  <c r="BF1100" i="14"/>
  <c r="AY1100" i="14"/>
  <c r="AX1100" i="14"/>
  <c r="AV1099" i="14"/>
  <c r="AV1100" i="14"/>
  <c r="AV1101" i="14"/>
  <c r="AV1102" i="14"/>
  <c r="AV1103" i="14"/>
  <c r="AV1104" i="14"/>
  <c r="AV1105" i="14"/>
  <c r="AV1106" i="14"/>
  <c r="AV1107" i="14"/>
  <c r="AV1108" i="14"/>
  <c r="AV1109" i="14"/>
  <c r="AV1110" i="14"/>
  <c r="AV1111" i="14"/>
  <c r="AV1112" i="14"/>
  <c r="AV1113" i="14"/>
  <c r="AV1114" i="14"/>
  <c r="AV1115" i="14"/>
  <c r="AV1116" i="14"/>
  <c r="AV1117" i="14"/>
  <c r="AV1118" i="14"/>
  <c r="AV1119" i="14"/>
  <c r="AV1120" i="14"/>
  <c r="AV1121" i="14"/>
  <c r="AV1122" i="14"/>
  <c r="AV1123" i="14"/>
  <c r="AV1124" i="14"/>
  <c r="AV1125" i="14"/>
  <c r="AV1126" i="14"/>
  <c r="AV1127" i="14"/>
  <c r="AV1128" i="14"/>
  <c r="AV1129" i="14"/>
  <c r="AV1130" i="14"/>
  <c r="AV1131" i="14"/>
  <c r="AV1132" i="14"/>
  <c r="AV1133" i="14"/>
  <c r="AV1134" i="14"/>
  <c r="BF1099" i="14"/>
  <c r="BB1099" i="14"/>
  <c r="AY1099" i="14"/>
  <c r="AX1099" i="14"/>
  <c r="AT1099" i="14"/>
  <c r="AU1099" i="14" s="1"/>
  <c r="AY1098" i="14"/>
  <c r="AX1098" i="14"/>
  <c r="BF1097" i="14"/>
  <c r="AY1097" i="14"/>
  <c r="AX1097" i="14"/>
  <c r="BF1096" i="14"/>
  <c r="AY1096" i="14"/>
  <c r="AX1096" i="14"/>
  <c r="BF1095" i="14"/>
  <c r="AY1095" i="14"/>
  <c r="AX1095" i="14"/>
  <c r="BF1094" i="14"/>
  <c r="AY1094" i="14"/>
  <c r="AX1094" i="14"/>
  <c r="BF1093" i="14"/>
  <c r="AY1093" i="14"/>
  <c r="AX1093" i="14"/>
  <c r="BF1092" i="14"/>
  <c r="AY1092" i="14"/>
  <c r="AX1092" i="14"/>
  <c r="BF1091" i="14"/>
  <c r="AY1091" i="14"/>
  <c r="AX1091" i="14"/>
  <c r="BF1090" i="14"/>
  <c r="AY1090" i="14"/>
  <c r="AX1090" i="14"/>
  <c r="BF1089" i="14"/>
  <c r="AY1089" i="14"/>
  <c r="AX1089" i="14"/>
  <c r="BF1088" i="14"/>
  <c r="AY1088" i="14"/>
  <c r="AX1088" i="14"/>
  <c r="BF1087" i="14"/>
  <c r="AY1087" i="14"/>
  <c r="AX1087" i="14"/>
  <c r="BF1086" i="14"/>
  <c r="AY1086" i="14"/>
  <c r="AX1086" i="14"/>
  <c r="BF1085" i="14"/>
  <c r="AY1085" i="14"/>
  <c r="AX1085" i="14"/>
  <c r="BF1084" i="14"/>
  <c r="AY1084" i="14"/>
  <c r="AX1084" i="14"/>
  <c r="BF1083" i="14"/>
  <c r="AY1083" i="14"/>
  <c r="AX1083" i="14"/>
  <c r="BF1082" i="14"/>
  <c r="AY1082" i="14"/>
  <c r="AX1082" i="14"/>
  <c r="BF1081" i="14"/>
  <c r="AY1081" i="14"/>
  <c r="AX1081" i="14"/>
  <c r="BF1080" i="14"/>
  <c r="AY1080" i="14"/>
  <c r="AX1080" i="14"/>
  <c r="BF1079" i="14"/>
  <c r="AY1079" i="14"/>
  <c r="AX1079" i="14"/>
  <c r="BF1078" i="14"/>
  <c r="AY1078" i="14"/>
  <c r="AX1078" i="14"/>
  <c r="BF1077" i="14"/>
  <c r="AY1077" i="14"/>
  <c r="AX1077" i="14"/>
  <c r="BF1076" i="14"/>
  <c r="AY1076" i="14"/>
  <c r="AX1076" i="14"/>
  <c r="BF1075" i="14"/>
  <c r="AY1075" i="14"/>
  <c r="AX1075" i="14"/>
  <c r="BF1074" i="14"/>
  <c r="AY1074" i="14"/>
  <c r="AX1074" i="14"/>
  <c r="BF1073" i="14"/>
  <c r="AY1073" i="14"/>
  <c r="AX1073" i="14"/>
  <c r="BF1072" i="14"/>
  <c r="AY1072" i="14"/>
  <c r="AX1072" i="14"/>
  <c r="BF1071" i="14"/>
  <c r="AY1071" i="14"/>
  <c r="AX1071" i="14"/>
  <c r="BF1070" i="14"/>
  <c r="AY1070" i="14"/>
  <c r="AX1070" i="14"/>
  <c r="BF1069" i="14"/>
  <c r="AY1069" i="14"/>
  <c r="AX1069" i="14"/>
  <c r="BF1068" i="14"/>
  <c r="AY1068" i="14"/>
  <c r="AX1068" i="14"/>
  <c r="BF1067" i="14"/>
  <c r="AY1067" i="14"/>
  <c r="AX1067" i="14"/>
  <c r="BF1066" i="14"/>
  <c r="AY1066" i="14"/>
  <c r="AX1066" i="14"/>
  <c r="BF1065" i="14"/>
  <c r="AY1065" i="14"/>
  <c r="AX1065" i="14"/>
  <c r="BF1064" i="14"/>
  <c r="AY1064" i="14"/>
  <c r="AX1064" i="14"/>
  <c r="BF1063" i="14"/>
  <c r="BB1063" i="14"/>
  <c r="AY1063" i="14"/>
  <c r="AX1063" i="14"/>
  <c r="AV1063" i="14"/>
  <c r="AT1063" i="14"/>
  <c r="AU1063" i="14" s="1"/>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AL1062" i="14"/>
  <c r="AM1062" i="14"/>
  <c r="AN1062" i="14"/>
  <c r="AY1058" i="14"/>
  <c r="AX1058" i="14"/>
  <c r="BF1057" i="14"/>
  <c r="AY1057" i="14"/>
  <c r="AX1057" i="14"/>
  <c r="BF1056" i="14"/>
  <c r="AY1056" i="14"/>
  <c r="AX1056" i="14"/>
  <c r="BF1055" i="14"/>
  <c r="AY1055" i="14"/>
  <c r="AX1055" i="14"/>
  <c r="BF1054" i="14"/>
  <c r="AY1054" i="14"/>
  <c r="AX1054" i="14"/>
  <c r="BF1053" i="14"/>
  <c r="AY1053" i="14"/>
  <c r="AX1053" i="14"/>
  <c r="BF1052" i="14"/>
  <c r="AY1052" i="14"/>
  <c r="AX1052" i="14"/>
  <c r="BF1051" i="14"/>
  <c r="AY1051" i="14"/>
  <c r="AX1051" i="14"/>
  <c r="BF1050" i="14"/>
  <c r="AY1050" i="14"/>
  <c r="AX1050" i="14"/>
  <c r="BF1049" i="14"/>
  <c r="AY1049" i="14"/>
  <c r="AX1049" i="14"/>
  <c r="BF1048" i="14"/>
  <c r="AY1048" i="14"/>
  <c r="AX1048" i="14"/>
  <c r="BF1047" i="14"/>
  <c r="AY1047" i="14"/>
  <c r="AX1047" i="14"/>
  <c r="BF1046" i="14"/>
  <c r="AY1046" i="14"/>
  <c r="AX1046" i="14"/>
  <c r="BF1045" i="14"/>
  <c r="AY1045" i="14"/>
  <c r="AX1045" i="14"/>
  <c r="BF1044" i="14"/>
  <c r="AY1044" i="14"/>
  <c r="AX1044" i="14"/>
  <c r="BF1043" i="14"/>
  <c r="AY1043" i="14"/>
  <c r="AX1043" i="14"/>
  <c r="BF1042" i="14"/>
  <c r="AY1042" i="14"/>
  <c r="AX1042" i="14"/>
  <c r="BF1041" i="14"/>
  <c r="AY1041" i="14"/>
  <c r="AX1041" i="14"/>
  <c r="BF1040" i="14"/>
  <c r="AY1040" i="14"/>
  <c r="AX1040" i="14"/>
  <c r="BF1039" i="14"/>
  <c r="AY1039" i="14"/>
  <c r="AX1039" i="14"/>
  <c r="BF1038" i="14"/>
  <c r="AY1038" i="14"/>
  <c r="AX1038" i="14"/>
  <c r="BF1037" i="14"/>
  <c r="AY1037" i="14"/>
  <c r="AX1037" i="14"/>
  <c r="BF1036" i="14"/>
  <c r="AY1036" i="14"/>
  <c r="AX1036" i="14"/>
  <c r="BF1035" i="14"/>
  <c r="AY1035" i="14"/>
  <c r="AX1035" i="14"/>
  <c r="BF1034" i="14"/>
  <c r="AY1034" i="14"/>
  <c r="AX1034" i="14"/>
  <c r="BF1033" i="14"/>
  <c r="AY1033" i="14"/>
  <c r="AX1033" i="14"/>
  <c r="BF1032" i="14"/>
  <c r="AY1032" i="14"/>
  <c r="AX1032" i="14"/>
  <c r="BF1031" i="14"/>
  <c r="AY1031" i="14"/>
  <c r="AX1031" i="14"/>
  <c r="BF1030" i="14"/>
  <c r="AY1030" i="14"/>
  <c r="AX1030" i="14"/>
  <c r="BF1029" i="14"/>
  <c r="AY1029" i="14"/>
  <c r="AX1029" i="14"/>
  <c r="BF1028" i="14"/>
  <c r="AY1028" i="14"/>
  <c r="AX1028" i="14"/>
  <c r="BF1027" i="14"/>
  <c r="AY1027" i="14"/>
  <c r="AX1027" i="14"/>
  <c r="BF1026" i="14"/>
  <c r="AY1026" i="14"/>
  <c r="AX1026" i="14"/>
  <c r="AV1023" i="14"/>
  <c r="AV1024" i="14"/>
  <c r="AV1025" i="14"/>
  <c r="AV1026" i="14"/>
  <c r="AV1027" i="14"/>
  <c r="AV1028" i="14"/>
  <c r="AV1029" i="14"/>
  <c r="AV1030" i="14"/>
  <c r="AV1031" i="14"/>
  <c r="AV1032" i="14"/>
  <c r="AV1033" i="14"/>
  <c r="AV1034" i="14"/>
  <c r="AV1035" i="14"/>
  <c r="AV1036" i="14"/>
  <c r="AV1037" i="14"/>
  <c r="AV1038" i="14"/>
  <c r="AV1039" i="14"/>
  <c r="AV1040" i="14"/>
  <c r="AV1041" i="14"/>
  <c r="AV1042" i="14"/>
  <c r="AV1043" i="14"/>
  <c r="AV1044" i="14"/>
  <c r="AV1045" i="14"/>
  <c r="AV1046" i="14"/>
  <c r="AV1047" i="14"/>
  <c r="AV1048" i="14"/>
  <c r="AV1049" i="14"/>
  <c r="AV1050" i="14"/>
  <c r="AV1051" i="14"/>
  <c r="AV1052" i="14"/>
  <c r="AV1053" i="14"/>
  <c r="AV1054" i="14"/>
  <c r="AV1055" i="14"/>
  <c r="AV1056" i="14"/>
  <c r="AV1057" i="14"/>
  <c r="AV1058" i="14"/>
  <c r="BF1025" i="14"/>
  <c r="AY1025" i="14"/>
  <c r="AX1025" i="14"/>
  <c r="BF1024" i="14"/>
  <c r="AY1024" i="14"/>
  <c r="AX1024" i="14"/>
  <c r="BF1023" i="14"/>
  <c r="BB1023" i="14"/>
  <c r="AY1023" i="14"/>
  <c r="AX1023" i="14"/>
  <c r="AT1023" i="14"/>
  <c r="AU1023" i="14" s="1"/>
  <c r="AW1023" i="14" s="1"/>
  <c r="BC1023" i="14" s="1"/>
  <c r="AY1022" i="14"/>
  <c r="AX1022" i="14"/>
  <c r="BF1021" i="14"/>
  <c r="AY1021" i="14"/>
  <c r="AX1021" i="14"/>
  <c r="BF1020" i="14"/>
  <c r="AY1020" i="14"/>
  <c r="AX1020" i="14"/>
  <c r="BF1019" i="14"/>
  <c r="AY1019" i="14"/>
  <c r="AX1019" i="14"/>
  <c r="BF1018" i="14"/>
  <c r="AY1018" i="14"/>
  <c r="AX1018" i="14"/>
  <c r="BF1017" i="14"/>
  <c r="AY1017" i="14"/>
  <c r="AX1017" i="14"/>
  <c r="BF1016" i="14"/>
  <c r="AY1016" i="14"/>
  <c r="AX1016" i="14"/>
  <c r="BF1015" i="14"/>
  <c r="AY1015" i="14"/>
  <c r="AX1015" i="14"/>
  <c r="BF1014" i="14"/>
  <c r="AY1014" i="14"/>
  <c r="AX1014" i="14"/>
  <c r="BF1013" i="14"/>
  <c r="AY1013" i="14"/>
  <c r="AX1013" i="14"/>
  <c r="BF1012" i="14"/>
  <c r="AY1012" i="14"/>
  <c r="AX1012" i="14"/>
  <c r="BF1011" i="14"/>
  <c r="AY1011" i="14"/>
  <c r="AX1011" i="14"/>
  <c r="BF1010" i="14"/>
  <c r="AY1010" i="14"/>
  <c r="AX1010" i="14"/>
  <c r="BF1009" i="14"/>
  <c r="AY1009" i="14"/>
  <c r="AX1009" i="14"/>
  <c r="BF1008" i="14"/>
  <c r="AY1008" i="14"/>
  <c r="AX1008" i="14"/>
  <c r="BF1007" i="14"/>
  <c r="AY1007" i="14"/>
  <c r="AX1007" i="14"/>
  <c r="BF1006" i="14"/>
  <c r="AY1006" i="14"/>
  <c r="AX1006" i="14"/>
  <c r="BF1005" i="14"/>
  <c r="AY1005" i="14"/>
  <c r="AX1005" i="14"/>
  <c r="BF1004" i="14"/>
  <c r="AY1004" i="14"/>
  <c r="AX1004" i="14"/>
  <c r="BF1003" i="14"/>
  <c r="AY1003" i="14"/>
  <c r="AX1003" i="14"/>
  <c r="BF1002" i="14"/>
  <c r="AY1002" i="14"/>
  <c r="AX1002" i="14"/>
  <c r="BF1001" i="14"/>
  <c r="AY1001" i="14"/>
  <c r="AX1001" i="14"/>
  <c r="BF1000" i="14"/>
  <c r="AY1000" i="14"/>
  <c r="AX1000" i="14"/>
  <c r="BF999" i="14"/>
  <c r="AY999" i="14"/>
  <c r="AX999" i="14"/>
  <c r="BF998" i="14"/>
  <c r="AY998" i="14"/>
  <c r="AX998" i="14"/>
  <c r="BF997" i="14"/>
  <c r="AY997" i="14"/>
  <c r="AX997" i="14"/>
  <c r="BF996" i="14"/>
  <c r="AY996" i="14"/>
  <c r="AX996" i="14"/>
  <c r="BF995" i="14"/>
  <c r="AY995" i="14"/>
  <c r="AX995" i="14"/>
  <c r="BF994" i="14"/>
  <c r="AY994" i="14"/>
  <c r="AX994" i="14"/>
  <c r="BF993" i="14"/>
  <c r="AY993" i="14"/>
  <c r="AX993" i="14"/>
  <c r="BF992" i="14"/>
  <c r="AY992" i="14"/>
  <c r="AX992" i="14"/>
  <c r="BF991" i="14"/>
  <c r="AY991" i="14"/>
  <c r="AX991" i="14"/>
  <c r="BF990" i="14"/>
  <c r="AY990" i="14"/>
  <c r="AX990" i="14"/>
  <c r="BF989" i="14"/>
  <c r="AY989" i="14"/>
  <c r="AX989" i="14"/>
  <c r="BF988" i="14"/>
  <c r="AY988" i="14"/>
  <c r="AX988" i="14"/>
  <c r="BF987" i="14"/>
  <c r="BB987" i="14"/>
  <c r="AY987" i="14"/>
  <c r="AX987" i="14"/>
  <c r="AV987" i="14"/>
  <c r="AV988" i="14"/>
  <c r="AV989" i="14"/>
  <c r="AV990" i="14"/>
  <c r="AV991" i="14"/>
  <c r="AV992" i="14"/>
  <c r="AV993" i="14"/>
  <c r="AV994" i="14"/>
  <c r="AV995" i="14"/>
  <c r="AV996" i="14"/>
  <c r="AV997" i="14"/>
  <c r="AV998" i="14"/>
  <c r="AV999" i="14"/>
  <c r="AV1000" i="14"/>
  <c r="AV1001" i="14"/>
  <c r="AV1002" i="14"/>
  <c r="AV1003" i="14"/>
  <c r="AV1004" i="14"/>
  <c r="AV1005" i="14"/>
  <c r="AV1006" i="14"/>
  <c r="AV1007" i="14"/>
  <c r="AV1008" i="14"/>
  <c r="AV1009" i="14"/>
  <c r="AV1010" i="14"/>
  <c r="AV1011" i="14"/>
  <c r="AV1012" i="14"/>
  <c r="AV1013" i="14"/>
  <c r="AV1014" i="14"/>
  <c r="AV1015" i="14"/>
  <c r="AV1016" i="14"/>
  <c r="AV1017" i="14"/>
  <c r="AV1018" i="14"/>
  <c r="AV1019" i="14"/>
  <c r="AV1020" i="14"/>
  <c r="AV1021" i="14"/>
  <c r="AV1022" i="14"/>
  <c r="AT987" i="14"/>
  <c r="AU987" i="14" s="1"/>
  <c r="AY986" i="14"/>
  <c r="AX986" i="14"/>
  <c r="BF985" i="14"/>
  <c r="AY985" i="14"/>
  <c r="AX985" i="14"/>
  <c r="BF984" i="14"/>
  <c r="AY984" i="14"/>
  <c r="AX984" i="14"/>
  <c r="BF983" i="14"/>
  <c r="AY983" i="14"/>
  <c r="AX983" i="14"/>
  <c r="BF982" i="14"/>
  <c r="AY982" i="14"/>
  <c r="AX982" i="14"/>
  <c r="BF981" i="14"/>
  <c r="AY981" i="14"/>
  <c r="AX981" i="14"/>
  <c r="BF980" i="14"/>
  <c r="AY980" i="14"/>
  <c r="AX980" i="14"/>
  <c r="BF979" i="14"/>
  <c r="AY979" i="14"/>
  <c r="AX979" i="14"/>
  <c r="BF978" i="14"/>
  <c r="AY978" i="14"/>
  <c r="AX978" i="14"/>
  <c r="BF977" i="14"/>
  <c r="AY977" i="14"/>
  <c r="AX977" i="14"/>
  <c r="BF976" i="14"/>
  <c r="AY976" i="14"/>
  <c r="AX976" i="14"/>
  <c r="BF975" i="14"/>
  <c r="AY975" i="14"/>
  <c r="AX975" i="14"/>
  <c r="BF974" i="14"/>
  <c r="AY974" i="14"/>
  <c r="AX974" i="14"/>
  <c r="BF973" i="14"/>
  <c r="AY973" i="14"/>
  <c r="AX973" i="14"/>
  <c r="BF972" i="14"/>
  <c r="AY972" i="14"/>
  <c r="AX972" i="14"/>
  <c r="BF971" i="14"/>
  <c r="AY971" i="14"/>
  <c r="AX971" i="14"/>
  <c r="BF970" i="14"/>
  <c r="AY970" i="14"/>
  <c r="AX970" i="14"/>
  <c r="BF969" i="14"/>
  <c r="AY969" i="14"/>
  <c r="AX969" i="14"/>
  <c r="BF968" i="14"/>
  <c r="AY968" i="14"/>
  <c r="AX968" i="14"/>
  <c r="BF967" i="14"/>
  <c r="AY967" i="14"/>
  <c r="AX967" i="14"/>
  <c r="BF966" i="14"/>
  <c r="AY966" i="14"/>
  <c r="AX966" i="14"/>
  <c r="BF965" i="14"/>
  <c r="AY965" i="14"/>
  <c r="AX965" i="14"/>
  <c r="BF964" i="14"/>
  <c r="AY964" i="14"/>
  <c r="AX964" i="14"/>
  <c r="BF963" i="14"/>
  <c r="AY963" i="14"/>
  <c r="AX963" i="14"/>
  <c r="BF962" i="14"/>
  <c r="AY962" i="14"/>
  <c r="AX962" i="14"/>
  <c r="BF961" i="14"/>
  <c r="AY961" i="14"/>
  <c r="AX961" i="14"/>
  <c r="BF960" i="14"/>
  <c r="AY960" i="14"/>
  <c r="AX960" i="14"/>
  <c r="BF959" i="14"/>
  <c r="AY959" i="14"/>
  <c r="AX959" i="14"/>
  <c r="BF958" i="14"/>
  <c r="AY958" i="14"/>
  <c r="AX958" i="14"/>
  <c r="BF957" i="14"/>
  <c r="AY957" i="14"/>
  <c r="AX957" i="14"/>
  <c r="BF956" i="14"/>
  <c r="AY956" i="14"/>
  <c r="AX956" i="14"/>
  <c r="BF955" i="14"/>
  <c r="AY955" i="14"/>
  <c r="AX955" i="14"/>
  <c r="BF954" i="14"/>
  <c r="AY954" i="14"/>
  <c r="AX954" i="14"/>
  <c r="BF953" i="14"/>
  <c r="AY953" i="14"/>
  <c r="AX953" i="14"/>
  <c r="BF952" i="14"/>
  <c r="AY952" i="14"/>
  <c r="AX952" i="14"/>
  <c r="BF951" i="14"/>
  <c r="BB951" i="14"/>
  <c r="AY951" i="14"/>
  <c r="AX951" i="14"/>
  <c r="AV951" i="14"/>
  <c r="AV952" i="14"/>
  <c r="AV953" i="14"/>
  <c r="AV954" i="14"/>
  <c r="AV955" i="14"/>
  <c r="AV956" i="14"/>
  <c r="AV957" i="14"/>
  <c r="AV958" i="14"/>
  <c r="AV959" i="14"/>
  <c r="AV960" i="14"/>
  <c r="AV961" i="14"/>
  <c r="AV962" i="14"/>
  <c r="AV963" i="14"/>
  <c r="AV964" i="14"/>
  <c r="AV965" i="14"/>
  <c r="AV966" i="14"/>
  <c r="AV967" i="14"/>
  <c r="AV968" i="14"/>
  <c r="AV969" i="14"/>
  <c r="AV970" i="14"/>
  <c r="AV971" i="14"/>
  <c r="AV972" i="14"/>
  <c r="AV973" i="14"/>
  <c r="AV974" i="14"/>
  <c r="AV975" i="14"/>
  <c r="AV976" i="14"/>
  <c r="AV977" i="14"/>
  <c r="AV978" i="14"/>
  <c r="AV979" i="14"/>
  <c r="AV980" i="14"/>
  <c r="AV981" i="14"/>
  <c r="AV982" i="14"/>
  <c r="AV983" i="14"/>
  <c r="AV984" i="14"/>
  <c r="AV985" i="14"/>
  <c r="AV986" i="14"/>
  <c r="AT951" i="14"/>
  <c r="AU951" i="14" s="1"/>
  <c r="AU952" i="14" s="1"/>
  <c r="AY950" i="14"/>
  <c r="AX950" i="14"/>
  <c r="BF949" i="14"/>
  <c r="AY949" i="14"/>
  <c r="AX949" i="14"/>
  <c r="BF948" i="14"/>
  <c r="AY948" i="14"/>
  <c r="AX948" i="14"/>
  <c r="BF947" i="14"/>
  <c r="AY947" i="14"/>
  <c r="AX947" i="14"/>
  <c r="BF946" i="14"/>
  <c r="AY946" i="14"/>
  <c r="AX946" i="14"/>
  <c r="BF945" i="14"/>
  <c r="AY945" i="14"/>
  <c r="AX945" i="14"/>
  <c r="BF944" i="14"/>
  <c r="AY944" i="14"/>
  <c r="AX944" i="14"/>
  <c r="BF943" i="14"/>
  <c r="AY943" i="14"/>
  <c r="AX943" i="14"/>
  <c r="BF942" i="14"/>
  <c r="AY942" i="14"/>
  <c r="AX942" i="14"/>
  <c r="BF941" i="14"/>
  <c r="AY941" i="14"/>
  <c r="AX941" i="14"/>
  <c r="BF940" i="14"/>
  <c r="AY940" i="14"/>
  <c r="AX940" i="14"/>
  <c r="BF939" i="14"/>
  <c r="AY939" i="14"/>
  <c r="AX939" i="14"/>
  <c r="BF938" i="14"/>
  <c r="AY938" i="14"/>
  <c r="AX938" i="14"/>
  <c r="BF937" i="14"/>
  <c r="AY937" i="14"/>
  <c r="AX937" i="14"/>
  <c r="BF936" i="14"/>
  <c r="AY936" i="14"/>
  <c r="AX936" i="14"/>
  <c r="BF935" i="14"/>
  <c r="AY935" i="14"/>
  <c r="AX935" i="14"/>
  <c r="BF934" i="14"/>
  <c r="AY934" i="14"/>
  <c r="AX934" i="14"/>
  <c r="BF933" i="14"/>
  <c r="AY933" i="14"/>
  <c r="AX933" i="14"/>
  <c r="BF932" i="14"/>
  <c r="AY932" i="14"/>
  <c r="AX932" i="14"/>
  <c r="BF931" i="14"/>
  <c r="AY931" i="14"/>
  <c r="AX931" i="14"/>
  <c r="BF930" i="14"/>
  <c r="AY930" i="14"/>
  <c r="AX930" i="14"/>
  <c r="BF929" i="14"/>
  <c r="AY929" i="14"/>
  <c r="AX929" i="14"/>
  <c r="BF928" i="14"/>
  <c r="AY928" i="14"/>
  <c r="AX928" i="14"/>
  <c r="BF927" i="14"/>
  <c r="AY927" i="14"/>
  <c r="AX927" i="14"/>
  <c r="BF926" i="14"/>
  <c r="AY926" i="14"/>
  <c r="AX926" i="14"/>
  <c r="BF925" i="14"/>
  <c r="AY925" i="14"/>
  <c r="AX925" i="14"/>
  <c r="BF924" i="14"/>
  <c r="AY924" i="14"/>
  <c r="AX924" i="14"/>
  <c r="BF923" i="14"/>
  <c r="AY923" i="14"/>
  <c r="AX923" i="14"/>
  <c r="BF922" i="14"/>
  <c r="AY922" i="14"/>
  <c r="AX922" i="14"/>
  <c r="BF921" i="14"/>
  <c r="AY921" i="14"/>
  <c r="AX921" i="14"/>
  <c r="BF920" i="14"/>
  <c r="AY920" i="14"/>
  <c r="AX920" i="14"/>
  <c r="BF919" i="14"/>
  <c r="AY919" i="14"/>
  <c r="AX919" i="14"/>
  <c r="BF918" i="14"/>
  <c r="AY918" i="14"/>
  <c r="AX918" i="14"/>
  <c r="BF917" i="14"/>
  <c r="AY917" i="14"/>
  <c r="AX917" i="14"/>
  <c r="BF916" i="14"/>
  <c r="AY916" i="14"/>
  <c r="AX916" i="14"/>
  <c r="BF915" i="14"/>
  <c r="BB915" i="14"/>
  <c r="AY915" i="14"/>
  <c r="AX915" i="14"/>
  <c r="AV915" i="14"/>
  <c r="AV916" i="14"/>
  <c r="AV917" i="14"/>
  <c r="AV918" i="14"/>
  <c r="AV919" i="14"/>
  <c r="AV920" i="14"/>
  <c r="AV921" i="14"/>
  <c r="AV922" i="14"/>
  <c r="AV923" i="14"/>
  <c r="AV924" i="14"/>
  <c r="AV925" i="14"/>
  <c r="AV926" i="14"/>
  <c r="AV927" i="14"/>
  <c r="AV928" i="14"/>
  <c r="AV929" i="14"/>
  <c r="AV930" i="14"/>
  <c r="AV931" i="14"/>
  <c r="AV932" i="14"/>
  <c r="AV933" i="14"/>
  <c r="AV934" i="14"/>
  <c r="AV935" i="14"/>
  <c r="AV936" i="14"/>
  <c r="AV937" i="14"/>
  <c r="AV938" i="14"/>
  <c r="AV939" i="14"/>
  <c r="AV940" i="14"/>
  <c r="AV941" i="14"/>
  <c r="AV942" i="14"/>
  <c r="AV943" i="14"/>
  <c r="AV944" i="14"/>
  <c r="AV945" i="14"/>
  <c r="AV946" i="14"/>
  <c r="AV947" i="14"/>
  <c r="AV948" i="14"/>
  <c r="AV949" i="14"/>
  <c r="AV950" i="14"/>
  <c r="AT915" i="14"/>
  <c r="AU915" i="14" s="1"/>
  <c r="AW915" i="14" s="1"/>
  <c r="BC915" i="14" s="1"/>
  <c r="AY914" i="14"/>
  <c r="AX914" i="14"/>
  <c r="BF913" i="14"/>
  <c r="AY913" i="14"/>
  <c r="AX913" i="14"/>
  <c r="BF912" i="14"/>
  <c r="AY912" i="14"/>
  <c r="AX912" i="14"/>
  <c r="BF911" i="14"/>
  <c r="AY911" i="14"/>
  <c r="AX911" i="14"/>
  <c r="BF910" i="14"/>
  <c r="AY910" i="14"/>
  <c r="AX910" i="14"/>
  <c r="BF909" i="14"/>
  <c r="AY909" i="14"/>
  <c r="AX909" i="14"/>
  <c r="BF908" i="14"/>
  <c r="AY908" i="14"/>
  <c r="AX908" i="14"/>
  <c r="BF907" i="14"/>
  <c r="AY907" i="14"/>
  <c r="AX907" i="14"/>
  <c r="BF906" i="14"/>
  <c r="AY906" i="14"/>
  <c r="AX906" i="14"/>
  <c r="BF905" i="14"/>
  <c r="AY905" i="14"/>
  <c r="AX905" i="14"/>
  <c r="BF904" i="14"/>
  <c r="AY904" i="14"/>
  <c r="AX904" i="14"/>
  <c r="BF903" i="14"/>
  <c r="AY903" i="14"/>
  <c r="AX903" i="14"/>
  <c r="BF902" i="14"/>
  <c r="AY902" i="14"/>
  <c r="AX902" i="14"/>
  <c r="BF901" i="14"/>
  <c r="AY901" i="14"/>
  <c r="AX901" i="14"/>
  <c r="BF900" i="14"/>
  <c r="AY900" i="14"/>
  <c r="AX900" i="14"/>
  <c r="BF899" i="14"/>
  <c r="AY899" i="14"/>
  <c r="AX899" i="14"/>
  <c r="BF898" i="14"/>
  <c r="AY898" i="14"/>
  <c r="AX898" i="14"/>
  <c r="BF897" i="14"/>
  <c r="AY897" i="14"/>
  <c r="AX897" i="14"/>
  <c r="BF896" i="14"/>
  <c r="AY896" i="14"/>
  <c r="AX896" i="14"/>
  <c r="BF895" i="14"/>
  <c r="AY895" i="14"/>
  <c r="AX895" i="14"/>
  <c r="BF894" i="14"/>
  <c r="AY894" i="14"/>
  <c r="AX894" i="14"/>
  <c r="BF893" i="14"/>
  <c r="AY893" i="14"/>
  <c r="AX893" i="14"/>
  <c r="BF892" i="14"/>
  <c r="AY892" i="14"/>
  <c r="AX892" i="14"/>
  <c r="BF891" i="14"/>
  <c r="AY891" i="14"/>
  <c r="AX891" i="14"/>
  <c r="BF890" i="14"/>
  <c r="AY890" i="14"/>
  <c r="AX890" i="14"/>
  <c r="BF889" i="14"/>
  <c r="AY889" i="14"/>
  <c r="AX889" i="14"/>
  <c r="BF888" i="14"/>
  <c r="AY888" i="14"/>
  <c r="AX888" i="14"/>
  <c r="BF887" i="14"/>
  <c r="AY887" i="14"/>
  <c r="AX887" i="14"/>
  <c r="BF886" i="14"/>
  <c r="AY886" i="14"/>
  <c r="AX886" i="14"/>
  <c r="BF885" i="14"/>
  <c r="AY885" i="14"/>
  <c r="AX885" i="14"/>
  <c r="BF884" i="14"/>
  <c r="AY884" i="14"/>
  <c r="AX884" i="14"/>
  <c r="BF883" i="14"/>
  <c r="AY883" i="14"/>
  <c r="AX883" i="14"/>
  <c r="BF882" i="14"/>
  <c r="AY882" i="14"/>
  <c r="AX882" i="14"/>
  <c r="BF881" i="14"/>
  <c r="AY881" i="14"/>
  <c r="AX881" i="14"/>
  <c r="BF880" i="14"/>
  <c r="AY880" i="14"/>
  <c r="AX880" i="14"/>
  <c r="BF879" i="14"/>
  <c r="BB879" i="14"/>
  <c r="AY879" i="14"/>
  <c r="AX879" i="14"/>
  <c r="AV879" i="14"/>
  <c r="AV880" i="14"/>
  <c r="AV881" i="14"/>
  <c r="AV882" i="14"/>
  <c r="AV883" i="14"/>
  <c r="AV884" i="14"/>
  <c r="AV885" i="14"/>
  <c r="AV886" i="14"/>
  <c r="AV887" i="14"/>
  <c r="AV888" i="14"/>
  <c r="AV889" i="14"/>
  <c r="AV890" i="14"/>
  <c r="AV891" i="14"/>
  <c r="AV892" i="14"/>
  <c r="AV893" i="14"/>
  <c r="AV894" i="14"/>
  <c r="AV895" i="14"/>
  <c r="AV896" i="14"/>
  <c r="AV897" i="14"/>
  <c r="AV898" i="14"/>
  <c r="AV899" i="14"/>
  <c r="AV900" i="14"/>
  <c r="AV901" i="14"/>
  <c r="AV902" i="14"/>
  <c r="AV903" i="14"/>
  <c r="AV904" i="14"/>
  <c r="AV905" i="14"/>
  <c r="AV906" i="14"/>
  <c r="AV907" i="14"/>
  <c r="AV908" i="14"/>
  <c r="AV909" i="14"/>
  <c r="AV910" i="14"/>
  <c r="AV911" i="14"/>
  <c r="AV912" i="14"/>
  <c r="AV913" i="14"/>
  <c r="AV914" i="14"/>
  <c r="AT879" i="14"/>
  <c r="AU879" i="14" s="1"/>
  <c r="AY878" i="14"/>
  <c r="AX878" i="14"/>
  <c r="BF877" i="14"/>
  <c r="AY877" i="14"/>
  <c r="AX877" i="14"/>
  <c r="BF876" i="14"/>
  <c r="AY876" i="14"/>
  <c r="AX876" i="14"/>
  <c r="BF875" i="14"/>
  <c r="AY875" i="14"/>
  <c r="AX875" i="14"/>
  <c r="BF874" i="14"/>
  <c r="AY874" i="14"/>
  <c r="AX874" i="14"/>
  <c r="BF873" i="14"/>
  <c r="AY873" i="14"/>
  <c r="AX873" i="14"/>
  <c r="BF872" i="14"/>
  <c r="AY872" i="14"/>
  <c r="AX872" i="14"/>
  <c r="BF871" i="14"/>
  <c r="AY871" i="14"/>
  <c r="AX871" i="14"/>
  <c r="BF870" i="14"/>
  <c r="AY870" i="14"/>
  <c r="AX870" i="14"/>
  <c r="BF869" i="14"/>
  <c r="AY869" i="14"/>
  <c r="AX869" i="14"/>
  <c r="BF868" i="14"/>
  <c r="AY868" i="14"/>
  <c r="AX868" i="14"/>
  <c r="BF867" i="14"/>
  <c r="AY867" i="14"/>
  <c r="AX867" i="14"/>
  <c r="BF866" i="14"/>
  <c r="AY866" i="14"/>
  <c r="AX866" i="14"/>
  <c r="BF865" i="14"/>
  <c r="AY865" i="14"/>
  <c r="AX865" i="14"/>
  <c r="BF864" i="14"/>
  <c r="AY864" i="14"/>
  <c r="AX864" i="14"/>
  <c r="BF863" i="14"/>
  <c r="AY863" i="14"/>
  <c r="AX863" i="14"/>
  <c r="BF862" i="14"/>
  <c r="AY862" i="14"/>
  <c r="AX862" i="14"/>
  <c r="BF861" i="14"/>
  <c r="AY861" i="14"/>
  <c r="AX861" i="14"/>
  <c r="BF860" i="14"/>
  <c r="AY860" i="14"/>
  <c r="AX860" i="14"/>
  <c r="BF859" i="14"/>
  <c r="AY859" i="14"/>
  <c r="AX859" i="14"/>
  <c r="BF858" i="14"/>
  <c r="AY858" i="14"/>
  <c r="AX858" i="14"/>
  <c r="BF857" i="14"/>
  <c r="AY857" i="14"/>
  <c r="AX857" i="14"/>
  <c r="BF856" i="14"/>
  <c r="AY856" i="14"/>
  <c r="AX856" i="14"/>
  <c r="BF855" i="14"/>
  <c r="AY855" i="14"/>
  <c r="AX855" i="14"/>
  <c r="BF854" i="14"/>
  <c r="AY854" i="14"/>
  <c r="AX854" i="14"/>
  <c r="BF853" i="14"/>
  <c r="AY853" i="14"/>
  <c r="AX853" i="14"/>
  <c r="BF852" i="14"/>
  <c r="AY852" i="14"/>
  <c r="AX852" i="14"/>
  <c r="BF851" i="14"/>
  <c r="AY851" i="14"/>
  <c r="AX851" i="14"/>
  <c r="BF850" i="14"/>
  <c r="AY850" i="14"/>
  <c r="AX850" i="14"/>
  <c r="BF849" i="14"/>
  <c r="AY849" i="14"/>
  <c r="AX849" i="14"/>
  <c r="BF848" i="14"/>
  <c r="AY848" i="14"/>
  <c r="AX848" i="14"/>
  <c r="BF847" i="14"/>
  <c r="AY847" i="14"/>
  <c r="AX847" i="14"/>
  <c r="BF846" i="14"/>
  <c r="AY846" i="14"/>
  <c r="AX846" i="14"/>
  <c r="BF845" i="14"/>
  <c r="AY845" i="14"/>
  <c r="AX845" i="14"/>
  <c r="BF844" i="14"/>
  <c r="AY844" i="14"/>
  <c r="AX844" i="14"/>
  <c r="BF843" i="14"/>
  <c r="BB843" i="14"/>
  <c r="AY843" i="14"/>
  <c r="AX843" i="14"/>
  <c r="AV843" i="14"/>
  <c r="AV844" i="14"/>
  <c r="AV845" i="14"/>
  <c r="AV846" i="14"/>
  <c r="AV847" i="14"/>
  <c r="AV848" i="14"/>
  <c r="AV849" i="14"/>
  <c r="AV850" i="14"/>
  <c r="AV851" i="14"/>
  <c r="AV852" i="14"/>
  <c r="AV853" i="14"/>
  <c r="AV854" i="14"/>
  <c r="AV855" i="14"/>
  <c r="AV856" i="14"/>
  <c r="AV857" i="14"/>
  <c r="AV858" i="14"/>
  <c r="AV859" i="14"/>
  <c r="AV860" i="14"/>
  <c r="AV861" i="14"/>
  <c r="AV862" i="14"/>
  <c r="AV863" i="14"/>
  <c r="AV864" i="14"/>
  <c r="AV865" i="14"/>
  <c r="AV866" i="14"/>
  <c r="AV867" i="14"/>
  <c r="AV868" i="14"/>
  <c r="AV869" i="14"/>
  <c r="AV870" i="14"/>
  <c r="AV871" i="14"/>
  <c r="AV872" i="14"/>
  <c r="AV873" i="14"/>
  <c r="AV874" i="14"/>
  <c r="AV875" i="14"/>
  <c r="AV876" i="14"/>
  <c r="AV877" i="14"/>
  <c r="AV878" i="14"/>
  <c r="AT843" i="14"/>
  <c r="AU843" i="14" s="1"/>
  <c r="AY842" i="14"/>
  <c r="AX842" i="14"/>
  <c r="BF841" i="14"/>
  <c r="AY841" i="14"/>
  <c r="AX841" i="14"/>
  <c r="BF840" i="14"/>
  <c r="AY840" i="14"/>
  <c r="AX840" i="14"/>
  <c r="BF839" i="14"/>
  <c r="AY839" i="14"/>
  <c r="AX839" i="14"/>
  <c r="BF838" i="14"/>
  <c r="AY838" i="14"/>
  <c r="AX838" i="14"/>
  <c r="BF837" i="14"/>
  <c r="AY837" i="14"/>
  <c r="AX837" i="14"/>
  <c r="BF836" i="14"/>
  <c r="AY836" i="14"/>
  <c r="AX836" i="14"/>
  <c r="BF835" i="14"/>
  <c r="AY835" i="14"/>
  <c r="AX835" i="14"/>
  <c r="BF834" i="14"/>
  <c r="AY834" i="14"/>
  <c r="AX834" i="14"/>
  <c r="BF833" i="14"/>
  <c r="AY833" i="14"/>
  <c r="AX833" i="14"/>
  <c r="BF832" i="14"/>
  <c r="AY832" i="14"/>
  <c r="AX832" i="14"/>
  <c r="BF831" i="14"/>
  <c r="AY831" i="14"/>
  <c r="AX831" i="14"/>
  <c r="BF830" i="14"/>
  <c r="AY830" i="14"/>
  <c r="AX830" i="14"/>
  <c r="BF829" i="14"/>
  <c r="AY829" i="14"/>
  <c r="AX829" i="14"/>
  <c r="BF828" i="14"/>
  <c r="AY828" i="14"/>
  <c r="AX828" i="14"/>
  <c r="BF827" i="14"/>
  <c r="AY827" i="14"/>
  <c r="AX827" i="14"/>
  <c r="BF826" i="14"/>
  <c r="AY826" i="14"/>
  <c r="AX826" i="14"/>
  <c r="BF825" i="14"/>
  <c r="AY825" i="14"/>
  <c r="AX825" i="14"/>
  <c r="BF824" i="14"/>
  <c r="AY824" i="14"/>
  <c r="AX824" i="14"/>
  <c r="BF823" i="14"/>
  <c r="AY823" i="14"/>
  <c r="AX823" i="14"/>
  <c r="BF822" i="14"/>
  <c r="AY822" i="14"/>
  <c r="AX822" i="14"/>
  <c r="BF821" i="14"/>
  <c r="AY821" i="14"/>
  <c r="AX821" i="14"/>
  <c r="BF820" i="14"/>
  <c r="AY820" i="14"/>
  <c r="AX820" i="14"/>
  <c r="BF819" i="14"/>
  <c r="AY819" i="14"/>
  <c r="AX819" i="14"/>
  <c r="BF818" i="14"/>
  <c r="AY818" i="14"/>
  <c r="AX818" i="14"/>
  <c r="BF817" i="14"/>
  <c r="AY817" i="14"/>
  <c r="AX817" i="14"/>
  <c r="BF816" i="14"/>
  <c r="AY816" i="14"/>
  <c r="AX816" i="14"/>
  <c r="BF815" i="14"/>
  <c r="AY815" i="14"/>
  <c r="AX815" i="14"/>
  <c r="BF814" i="14"/>
  <c r="AY814" i="14"/>
  <c r="AX814" i="14"/>
  <c r="BF813" i="14"/>
  <c r="AY813" i="14"/>
  <c r="AX813" i="14"/>
  <c r="BF812" i="14"/>
  <c r="AY812" i="14"/>
  <c r="AX812" i="14"/>
  <c r="BF811" i="14"/>
  <c r="AY811" i="14"/>
  <c r="AX811" i="14"/>
  <c r="BF810" i="14"/>
  <c r="AY810" i="14"/>
  <c r="AX810" i="14"/>
  <c r="BF809" i="14"/>
  <c r="AY809" i="14"/>
  <c r="AX809" i="14"/>
  <c r="BF808" i="14"/>
  <c r="AY808" i="14"/>
  <c r="AX808" i="14"/>
  <c r="BF807" i="14"/>
  <c r="BB807" i="14"/>
  <c r="AY807" i="14"/>
  <c r="AX807" i="14"/>
  <c r="AV807" i="14"/>
  <c r="AV808" i="14"/>
  <c r="AV809" i="14"/>
  <c r="AV810" i="14"/>
  <c r="AV811" i="14"/>
  <c r="AV812" i="14"/>
  <c r="AV813" i="14"/>
  <c r="AV814" i="14"/>
  <c r="AV815" i="14"/>
  <c r="AV816" i="14"/>
  <c r="AV817" i="14"/>
  <c r="AV818" i="14"/>
  <c r="AV819" i="14"/>
  <c r="AV820" i="14"/>
  <c r="AV821" i="14"/>
  <c r="AV822" i="14"/>
  <c r="AV823" i="14"/>
  <c r="AV824" i="14"/>
  <c r="AV825" i="14"/>
  <c r="AV826" i="14"/>
  <c r="AV827" i="14"/>
  <c r="AV828" i="14"/>
  <c r="AV829" i="14"/>
  <c r="AV830" i="14"/>
  <c r="AV831" i="14"/>
  <c r="AV832" i="14"/>
  <c r="AV833" i="14"/>
  <c r="AV834" i="14"/>
  <c r="AV835" i="14"/>
  <c r="AV836" i="14"/>
  <c r="AV837" i="14"/>
  <c r="AV838" i="14"/>
  <c r="AV839" i="14"/>
  <c r="AV840" i="14"/>
  <c r="AV841" i="14"/>
  <c r="AV842" i="14"/>
  <c r="AT807" i="14"/>
  <c r="AU807" i="14" s="1"/>
  <c r="AY806" i="14"/>
  <c r="AX806" i="14"/>
  <c r="BF805" i="14"/>
  <c r="AY805" i="14"/>
  <c r="AX805" i="14"/>
  <c r="BF804" i="14"/>
  <c r="AY804" i="14"/>
  <c r="AX804" i="14"/>
  <c r="BF803" i="14"/>
  <c r="AY803" i="14"/>
  <c r="AX803" i="14"/>
  <c r="BF802" i="14"/>
  <c r="AY802" i="14"/>
  <c r="AX802" i="14"/>
  <c r="BF801" i="14"/>
  <c r="AY801" i="14"/>
  <c r="AX801" i="14"/>
  <c r="BF800" i="14"/>
  <c r="AY800" i="14"/>
  <c r="AX800" i="14"/>
  <c r="BF799" i="14"/>
  <c r="AY799" i="14"/>
  <c r="AX799" i="14"/>
  <c r="BF798" i="14"/>
  <c r="AY798" i="14"/>
  <c r="AX798" i="14"/>
  <c r="BF797" i="14"/>
  <c r="AY797" i="14"/>
  <c r="AX797" i="14"/>
  <c r="BF796" i="14"/>
  <c r="AY796" i="14"/>
  <c r="AX796" i="14"/>
  <c r="BF795" i="14"/>
  <c r="AY795" i="14"/>
  <c r="AX795" i="14"/>
  <c r="BF794" i="14"/>
  <c r="AY794" i="14"/>
  <c r="AX794" i="14"/>
  <c r="BF793" i="14"/>
  <c r="AY793" i="14"/>
  <c r="AX793" i="14"/>
  <c r="BF792" i="14"/>
  <c r="AY792" i="14"/>
  <c r="AX792" i="14"/>
  <c r="BF791" i="14"/>
  <c r="AY791" i="14"/>
  <c r="AX791" i="14"/>
  <c r="BF790" i="14"/>
  <c r="AY790" i="14"/>
  <c r="AX790" i="14"/>
  <c r="BF789" i="14"/>
  <c r="AY789" i="14"/>
  <c r="AX789" i="14"/>
  <c r="BF788" i="14"/>
  <c r="AY788" i="14"/>
  <c r="AX788" i="14"/>
  <c r="BF787" i="14"/>
  <c r="AY787" i="14"/>
  <c r="AX787" i="14"/>
  <c r="BF786" i="14"/>
  <c r="AY786" i="14"/>
  <c r="AX786" i="14"/>
  <c r="BF785" i="14"/>
  <c r="AY785" i="14"/>
  <c r="AX785" i="14"/>
  <c r="BF784" i="14"/>
  <c r="AY784" i="14"/>
  <c r="AX784" i="14"/>
  <c r="BF783" i="14"/>
  <c r="AY783" i="14"/>
  <c r="AX783" i="14"/>
  <c r="BF782" i="14"/>
  <c r="AY782" i="14"/>
  <c r="AX782" i="14"/>
  <c r="BF781" i="14"/>
  <c r="AY781" i="14"/>
  <c r="AX781" i="14"/>
  <c r="BF780" i="14"/>
  <c r="AY780" i="14"/>
  <c r="AX780" i="14"/>
  <c r="BF779" i="14"/>
  <c r="AY779" i="14"/>
  <c r="AX779" i="14"/>
  <c r="BF778" i="14"/>
  <c r="AY778" i="14"/>
  <c r="AX778" i="14"/>
  <c r="BF777" i="14"/>
  <c r="AY777" i="14"/>
  <c r="AX777" i="14"/>
  <c r="BF776" i="14"/>
  <c r="AY776" i="14"/>
  <c r="AX776" i="14"/>
  <c r="BF775" i="14"/>
  <c r="AY775" i="14"/>
  <c r="AX775" i="14"/>
  <c r="BF774" i="14"/>
  <c r="AY774" i="14"/>
  <c r="AX774" i="14"/>
  <c r="BF773" i="14"/>
  <c r="AY773" i="14"/>
  <c r="AX773" i="14"/>
  <c r="BF772" i="14"/>
  <c r="AY772" i="14"/>
  <c r="AX772" i="14"/>
  <c r="BF771" i="14"/>
  <c r="BB771" i="14"/>
  <c r="AY771" i="14"/>
  <c r="AX771" i="14"/>
  <c r="AV771" i="14"/>
  <c r="AV772" i="14"/>
  <c r="AV773" i="14"/>
  <c r="AV774" i="14"/>
  <c r="AV775" i="14"/>
  <c r="AV776" i="14"/>
  <c r="AV777" i="14"/>
  <c r="AV778" i="14"/>
  <c r="AV779" i="14"/>
  <c r="AV780" i="14"/>
  <c r="AV781" i="14"/>
  <c r="AV782" i="14"/>
  <c r="AV783" i="14"/>
  <c r="AV784" i="14"/>
  <c r="AV785" i="14"/>
  <c r="AV786" i="14"/>
  <c r="AV787" i="14"/>
  <c r="AV788" i="14"/>
  <c r="AV789" i="14"/>
  <c r="AV790" i="14"/>
  <c r="AV791" i="14"/>
  <c r="AV792" i="14"/>
  <c r="AV793" i="14"/>
  <c r="AV794" i="14"/>
  <c r="AV795" i="14"/>
  <c r="AV796" i="14"/>
  <c r="AV797" i="14"/>
  <c r="AV798" i="14"/>
  <c r="AV799" i="14"/>
  <c r="AV800" i="14"/>
  <c r="AV801" i="14"/>
  <c r="AV802" i="14"/>
  <c r="AV803" i="14"/>
  <c r="AV804" i="14"/>
  <c r="AV805" i="14"/>
  <c r="AV806" i="14"/>
  <c r="AT771" i="14"/>
  <c r="AU771" i="14" s="1"/>
  <c r="AY770" i="14"/>
  <c r="AX770" i="14"/>
  <c r="BF769" i="14"/>
  <c r="AY769" i="14"/>
  <c r="AX769" i="14"/>
  <c r="BF768" i="14"/>
  <c r="AY768" i="14"/>
  <c r="AX768" i="14"/>
  <c r="BF767" i="14"/>
  <c r="AY767" i="14"/>
  <c r="AX767" i="14"/>
  <c r="BF766" i="14"/>
  <c r="AY766" i="14"/>
  <c r="AX766" i="14"/>
  <c r="BF765" i="14"/>
  <c r="AY765" i="14"/>
  <c r="AX765" i="14"/>
  <c r="BF764" i="14"/>
  <c r="AY764" i="14"/>
  <c r="AX764" i="14"/>
  <c r="BF763" i="14"/>
  <c r="AY763" i="14"/>
  <c r="AX763" i="14"/>
  <c r="BF762" i="14"/>
  <c r="AY762" i="14"/>
  <c r="AX762" i="14"/>
  <c r="BF761" i="14"/>
  <c r="AY761" i="14"/>
  <c r="AX761" i="14"/>
  <c r="BF760" i="14"/>
  <c r="AY760" i="14"/>
  <c r="AX760" i="14"/>
  <c r="BF759" i="14"/>
  <c r="AY759" i="14"/>
  <c r="AX759" i="14"/>
  <c r="BF758" i="14"/>
  <c r="AY758" i="14"/>
  <c r="AX758" i="14"/>
  <c r="BF757" i="14"/>
  <c r="AY757" i="14"/>
  <c r="AX757" i="14"/>
  <c r="BF756" i="14"/>
  <c r="AY756" i="14"/>
  <c r="AX756" i="14"/>
  <c r="BF755" i="14"/>
  <c r="AY755" i="14"/>
  <c r="AX755" i="14"/>
  <c r="BF754" i="14"/>
  <c r="AY754" i="14"/>
  <c r="AX754" i="14"/>
  <c r="BF753" i="14"/>
  <c r="AY753" i="14"/>
  <c r="AX753" i="14"/>
  <c r="BF752" i="14"/>
  <c r="AY752" i="14"/>
  <c r="AX752" i="14"/>
  <c r="BF751" i="14"/>
  <c r="AY751" i="14"/>
  <c r="AX751" i="14"/>
  <c r="BF750" i="14"/>
  <c r="AY750" i="14"/>
  <c r="AX750" i="14"/>
  <c r="BF749" i="14"/>
  <c r="AY749" i="14"/>
  <c r="AX749" i="14"/>
  <c r="BF748" i="14"/>
  <c r="AY748" i="14"/>
  <c r="AX748" i="14"/>
  <c r="BF747" i="14"/>
  <c r="AY747" i="14"/>
  <c r="AX747" i="14"/>
  <c r="BF746" i="14"/>
  <c r="AY746" i="14"/>
  <c r="AX746" i="14"/>
  <c r="BF745" i="14"/>
  <c r="AY745" i="14"/>
  <c r="AX745" i="14"/>
  <c r="BF744" i="14"/>
  <c r="AY744" i="14"/>
  <c r="AX744" i="14"/>
  <c r="BF743" i="14"/>
  <c r="AY743" i="14"/>
  <c r="AX743" i="14"/>
  <c r="BF742" i="14"/>
  <c r="AY742" i="14"/>
  <c r="AX742" i="14"/>
  <c r="BF741" i="14"/>
  <c r="AY741" i="14"/>
  <c r="AX741" i="14"/>
  <c r="BF740" i="14"/>
  <c r="AY740" i="14"/>
  <c r="AX740" i="14"/>
  <c r="BF739" i="14"/>
  <c r="AY739" i="14"/>
  <c r="AX739" i="14"/>
  <c r="AV735" i="14"/>
  <c r="AV736" i="14"/>
  <c r="AV737" i="14"/>
  <c r="AV738" i="14"/>
  <c r="AV739" i="14"/>
  <c r="AV740" i="14"/>
  <c r="AV741" i="14"/>
  <c r="AV742" i="14"/>
  <c r="AV743" i="14"/>
  <c r="AV744" i="14"/>
  <c r="AV745" i="14"/>
  <c r="AV746" i="14"/>
  <c r="AV747" i="14"/>
  <c r="AV748" i="14"/>
  <c r="AV749" i="14"/>
  <c r="AV750" i="14"/>
  <c r="AV751" i="14"/>
  <c r="AV752" i="14"/>
  <c r="AV753" i="14"/>
  <c r="AV754" i="14"/>
  <c r="AV755" i="14"/>
  <c r="AV756" i="14"/>
  <c r="AV757" i="14"/>
  <c r="AV758" i="14"/>
  <c r="AV759" i="14"/>
  <c r="AV760" i="14"/>
  <c r="AV761" i="14"/>
  <c r="AV762" i="14"/>
  <c r="AV763" i="14"/>
  <c r="AV764" i="14"/>
  <c r="AV765" i="14"/>
  <c r="AV766" i="14"/>
  <c r="AV767" i="14"/>
  <c r="AV768" i="14"/>
  <c r="AV769" i="14"/>
  <c r="AV770" i="14"/>
  <c r="BF738" i="14"/>
  <c r="AY738" i="14"/>
  <c r="AX738" i="14"/>
  <c r="BF737" i="14"/>
  <c r="AY737" i="14"/>
  <c r="AX737" i="14"/>
  <c r="BF736" i="14"/>
  <c r="AY736" i="14"/>
  <c r="AX736" i="14"/>
  <c r="BF735" i="14"/>
  <c r="BB735" i="14"/>
  <c r="AY735" i="14"/>
  <c r="AX735" i="14"/>
  <c r="AT735" i="14"/>
  <c r="AU735" i="14" s="1"/>
  <c r="AY734" i="14"/>
  <c r="AX734" i="14"/>
  <c r="BF733" i="14"/>
  <c r="AY733" i="14"/>
  <c r="AX733" i="14"/>
  <c r="BF732" i="14"/>
  <c r="AY732" i="14"/>
  <c r="AX732" i="14"/>
  <c r="BF731" i="14"/>
  <c r="AY731" i="14"/>
  <c r="AX731" i="14"/>
  <c r="BF730" i="14"/>
  <c r="AY730" i="14"/>
  <c r="AX730" i="14"/>
  <c r="BF729" i="14"/>
  <c r="AY729" i="14"/>
  <c r="AX729" i="14"/>
  <c r="BF728" i="14"/>
  <c r="AY728" i="14"/>
  <c r="AX728" i="14"/>
  <c r="BF727" i="14"/>
  <c r="AY727" i="14"/>
  <c r="AX727" i="14"/>
  <c r="BF726" i="14"/>
  <c r="AY726" i="14"/>
  <c r="AX726" i="14"/>
  <c r="BF725" i="14"/>
  <c r="AY725" i="14"/>
  <c r="AX725" i="14"/>
  <c r="BF724" i="14"/>
  <c r="AY724" i="14"/>
  <c r="AX724" i="14"/>
  <c r="BF723" i="14"/>
  <c r="AY723" i="14"/>
  <c r="AX723" i="14"/>
  <c r="BF722" i="14"/>
  <c r="AY722" i="14"/>
  <c r="AX722" i="14"/>
  <c r="BF721" i="14"/>
  <c r="AY721" i="14"/>
  <c r="AX721" i="14"/>
  <c r="BF720" i="14"/>
  <c r="AY720" i="14"/>
  <c r="AX720" i="14"/>
  <c r="BF719" i="14"/>
  <c r="AY719" i="14"/>
  <c r="AX719" i="14"/>
  <c r="BF718" i="14"/>
  <c r="AY718" i="14"/>
  <c r="AX718" i="14"/>
  <c r="BF717" i="14"/>
  <c r="AY717" i="14"/>
  <c r="AX717" i="14"/>
  <c r="BF716" i="14"/>
  <c r="AY716" i="14"/>
  <c r="AX716" i="14"/>
  <c r="BF715" i="14"/>
  <c r="AY715" i="14"/>
  <c r="AX715" i="14"/>
  <c r="BF714" i="14"/>
  <c r="AY714" i="14"/>
  <c r="AX714" i="14"/>
  <c r="BF713" i="14"/>
  <c r="AY713" i="14"/>
  <c r="AX713" i="14"/>
  <c r="BF712" i="14"/>
  <c r="AY712" i="14"/>
  <c r="AX712" i="14"/>
  <c r="BF711" i="14"/>
  <c r="AY711" i="14"/>
  <c r="AX711" i="14"/>
  <c r="BF710" i="14"/>
  <c r="AY710" i="14"/>
  <c r="AX710" i="14"/>
  <c r="BF709" i="14"/>
  <c r="AY709" i="14"/>
  <c r="AX709" i="14"/>
  <c r="BF708" i="14"/>
  <c r="AY708" i="14"/>
  <c r="AX708" i="14"/>
  <c r="BF707" i="14"/>
  <c r="AY707" i="14"/>
  <c r="AX707" i="14"/>
  <c r="BF706" i="14"/>
  <c r="AY706" i="14"/>
  <c r="AX706" i="14"/>
  <c r="BF705" i="14"/>
  <c r="AY705" i="14"/>
  <c r="AX705" i="14"/>
  <c r="BF704" i="14"/>
  <c r="AY704" i="14"/>
  <c r="AX704" i="14"/>
  <c r="BF703" i="14"/>
  <c r="AY703" i="14"/>
  <c r="AX703" i="14"/>
  <c r="BF702" i="14"/>
  <c r="AY702" i="14"/>
  <c r="AX702" i="14"/>
  <c r="BF701" i="14"/>
  <c r="AY701" i="14"/>
  <c r="AX701" i="14"/>
  <c r="BF700" i="14"/>
  <c r="AY700" i="14"/>
  <c r="AX700" i="14"/>
  <c r="BF699" i="14"/>
  <c r="BB699" i="14"/>
  <c r="AY699" i="14"/>
  <c r="AX699" i="14"/>
  <c r="AV699" i="14"/>
  <c r="AV700" i="14"/>
  <c r="AV701" i="14"/>
  <c r="AV702" i="14"/>
  <c r="AV703" i="14"/>
  <c r="AV704" i="14"/>
  <c r="AV705" i="14"/>
  <c r="AV706" i="14"/>
  <c r="AV707" i="14"/>
  <c r="AV708" i="14"/>
  <c r="AV709" i="14"/>
  <c r="AV710" i="14"/>
  <c r="AV711" i="14"/>
  <c r="AV712" i="14"/>
  <c r="AV713" i="14"/>
  <c r="AV714" i="14"/>
  <c r="AV715" i="14"/>
  <c r="AV716" i="14"/>
  <c r="AV717" i="14"/>
  <c r="AV718" i="14"/>
  <c r="AV719" i="14"/>
  <c r="AV720" i="14"/>
  <c r="AV721" i="14"/>
  <c r="AV722" i="14"/>
  <c r="AV723" i="14"/>
  <c r="AV724" i="14"/>
  <c r="AV725" i="14"/>
  <c r="AV726" i="14"/>
  <c r="AV727" i="14"/>
  <c r="AV728" i="14"/>
  <c r="AV729" i="14"/>
  <c r="AV730" i="14"/>
  <c r="AV731" i="14"/>
  <c r="AV732" i="14"/>
  <c r="AV733" i="14"/>
  <c r="AV734" i="14"/>
  <c r="AT699" i="14"/>
  <c r="AU699" i="14" s="1"/>
  <c r="AY697" i="14"/>
  <c r="AX697" i="14"/>
  <c r="BF696" i="14"/>
  <c r="AY696" i="14"/>
  <c r="AX696" i="14"/>
  <c r="BF695" i="14"/>
  <c r="AY695" i="14"/>
  <c r="AX695" i="14"/>
  <c r="BF694" i="14"/>
  <c r="AY694" i="14"/>
  <c r="AX694" i="14"/>
  <c r="BF693" i="14"/>
  <c r="AY693" i="14"/>
  <c r="AX693" i="14"/>
  <c r="BF692" i="14"/>
  <c r="AY692" i="14"/>
  <c r="AX692" i="14"/>
  <c r="BF691" i="14"/>
  <c r="AY691" i="14"/>
  <c r="AX691" i="14"/>
  <c r="BF690" i="14"/>
  <c r="AY690" i="14"/>
  <c r="AX690" i="14"/>
  <c r="BF689" i="14"/>
  <c r="AY689" i="14"/>
  <c r="AX689" i="14"/>
  <c r="BF688" i="14"/>
  <c r="AY688" i="14"/>
  <c r="AX688" i="14"/>
  <c r="BF687" i="14"/>
  <c r="AY687" i="14"/>
  <c r="AX687" i="14"/>
  <c r="BF686" i="14"/>
  <c r="AY686" i="14"/>
  <c r="AX686" i="14"/>
  <c r="BF685" i="14"/>
  <c r="AY685" i="14"/>
  <c r="AX685" i="14"/>
  <c r="BF684" i="14"/>
  <c r="AY684" i="14"/>
  <c r="AX684" i="14"/>
  <c r="BF683" i="14"/>
  <c r="AY683" i="14"/>
  <c r="AX683" i="14"/>
  <c r="BF682" i="14"/>
  <c r="AY682" i="14"/>
  <c r="AX682" i="14"/>
  <c r="BF681" i="14"/>
  <c r="AY681" i="14"/>
  <c r="AX681" i="14"/>
  <c r="BF680" i="14"/>
  <c r="AY680" i="14"/>
  <c r="AX680" i="14"/>
  <c r="BF679" i="14"/>
  <c r="AY679" i="14"/>
  <c r="AX679" i="14"/>
  <c r="BF678" i="14"/>
  <c r="AY678" i="14"/>
  <c r="AX678" i="14"/>
  <c r="BF677" i="14"/>
  <c r="AY677" i="14"/>
  <c r="AX677" i="14"/>
  <c r="BF676" i="14"/>
  <c r="AY676" i="14"/>
  <c r="AX676" i="14"/>
  <c r="BF675" i="14"/>
  <c r="AY675" i="14"/>
  <c r="AX675" i="14"/>
  <c r="BF674" i="14"/>
  <c r="AY674" i="14"/>
  <c r="AX674" i="14"/>
  <c r="BF673" i="14"/>
  <c r="AY673" i="14"/>
  <c r="AX673" i="14"/>
  <c r="BF672" i="14"/>
  <c r="AY672" i="14"/>
  <c r="AX672" i="14"/>
  <c r="BF671" i="14"/>
  <c r="AY671" i="14"/>
  <c r="AX671" i="14"/>
  <c r="BF670" i="14"/>
  <c r="AY670" i="14"/>
  <c r="AX670" i="14"/>
  <c r="BF669" i="14"/>
  <c r="AY669" i="14"/>
  <c r="AX669" i="14"/>
  <c r="BF668" i="14"/>
  <c r="AY668" i="14"/>
  <c r="AX668" i="14"/>
  <c r="BF667" i="14"/>
  <c r="AY667" i="14"/>
  <c r="AX667" i="14"/>
  <c r="BF666" i="14"/>
  <c r="AY666" i="14"/>
  <c r="AX666" i="14"/>
  <c r="BF665" i="14"/>
  <c r="AY665" i="14"/>
  <c r="AX665" i="14"/>
  <c r="BF664" i="14"/>
  <c r="AY664" i="14"/>
  <c r="AX664" i="14"/>
  <c r="BF663" i="14"/>
  <c r="AY663" i="14"/>
  <c r="AX663" i="14"/>
  <c r="BF662" i="14"/>
  <c r="BB662" i="14"/>
  <c r="AY662" i="14"/>
  <c r="AX662" i="14"/>
  <c r="AV662" i="14"/>
  <c r="AV663" i="14"/>
  <c r="AV664" i="14"/>
  <c r="AV665" i="14"/>
  <c r="AV666" i="14"/>
  <c r="AV667" i="14"/>
  <c r="AV668" i="14"/>
  <c r="AV669" i="14"/>
  <c r="AV670" i="14"/>
  <c r="AV671" i="14"/>
  <c r="AV672" i="14"/>
  <c r="AV673" i="14"/>
  <c r="AV674" i="14"/>
  <c r="AV675" i="14"/>
  <c r="AV676" i="14"/>
  <c r="AV677" i="14"/>
  <c r="AV678" i="14"/>
  <c r="AV679" i="14"/>
  <c r="AV680" i="14"/>
  <c r="AV681" i="14"/>
  <c r="AV682" i="14"/>
  <c r="AV683" i="14"/>
  <c r="AV684" i="14"/>
  <c r="AV685" i="14"/>
  <c r="AV686" i="14"/>
  <c r="AV687" i="14"/>
  <c r="AV688" i="14"/>
  <c r="AV689" i="14"/>
  <c r="AV690" i="14"/>
  <c r="AV691" i="14"/>
  <c r="AV692" i="14"/>
  <c r="AV693" i="14"/>
  <c r="AV694" i="14"/>
  <c r="AV695" i="14"/>
  <c r="AV696" i="14"/>
  <c r="AV697" i="14"/>
  <c r="AT662" i="14"/>
  <c r="AU662" i="14" s="1"/>
  <c r="AU663" i="14" s="1"/>
  <c r="AU664" i="14" s="1"/>
  <c r="AU665" i="14" s="1"/>
  <c r="AY661" i="14"/>
  <c r="AX661" i="14"/>
  <c r="BF660" i="14"/>
  <c r="AY660" i="14"/>
  <c r="AX660" i="14"/>
  <c r="BF659" i="14"/>
  <c r="AY659" i="14"/>
  <c r="AX659" i="14"/>
  <c r="BF658" i="14"/>
  <c r="AY658" i="14"/>
  <c r="AX658" i="14"/>
  <c r="BF657" i="14"/>
  <c r="AY657" i="14"/>
  <c r="AX657" i="14"/>
  <c r="BF656" i="14"/>
  <c r="AY656" i="14"/>
  <c r="AX656" i="14"/>
  <c r="BF655" i="14"/>
  <c r="AY655" i="14"/>
  <c r="AX655" i="14"/>
  <c r="BF654" i="14"/>
  <c r="AY654" i="14"/>
  <c r="AX654" i="14"/>
  <c r="BF653" i="14"/>
  <c r="AY653" i="14"/>
  <c r="AX653" i="14"/>
  <c r="BF652" i="14"/>
  <c r="AY652" i="14"/>
  <c r="AX652" i="14"/>
  <c r="BF651" i="14"/>
  <c r="AY651" i="14"/>
  <c r="AX651" i="14"/>
  <c r="BF650" i="14"/>
  <c r="AY650" i="14"/>
  <c r="AX650" i="14"/>
  <c r="BF649" i="14"/>
  <c r="AY649" i="14"/>
  <c r="AX649" i="14"/>
  <c r="BF648" i="14"/>
  <c r="AY648" i="14"/>
  <c r="AX648" i="14"/>
  <c r="BF647" i="14"/>
  <c r="AY647" i="14"/>
  <c r="AX647" i="14"/>
  <c r="BF646" i="14"/>
  <c r="AY646" i="14"/>
  <c r="AX646" i="14"/>
  <c r="BF645" i="14"/>
  <c r="AY645" i="14"/>
  <c r="AX645" i="14"/>
  <c r="BF644" i="14"/>
  <c r="AY644" i="14"/>
  <c r="AX644" i="14"/>
  <c r="BF643" i="14"/>
  <c r="AY643" i="14"/>
  <c r="AX643" i="14"/>
  <c r="BF642" i="14"/>
  <c r="AY642" i="14"/>
  <c r="AX642" i="14"/>
  <c r="BF641" i="14"/>
  <c r="AY641" i="14"/>
  <c r="AX641" i="14"/>
  <c r="BF640" i="14"/>
  <c r="AY640" i="14"/>
  <c r="AX640" i="14"/>
  <c r="BF639" i="14"/>
  <c r="AY639" i="14"/>
  <c r="AX639" i="14"/>
  <c r="BF638" i="14"/>
  <c r="AY638" i="14"/>
  <c r="AX638" i="14"/>
  <c r="BF637" i="14"/>
  <c r="AY637" i="14"/>
  <c r="AX637" i="14"/>
  <c r="BF636" i="14"/>
  <c r="AY636" i="14"/>
  <c r="AX636" i="14"/>
  <c r="BF635" i="14"/>
  <c r="AY635" i="14"/>
  <c r="AX635" i="14"/>
  <c r="BF634" i="14"/>
  <c r="AY634" i="14"/>
  <c r="AX634" i="14"/>
  <c r="BF633" i="14"/>
  <c r="AY633" i="14"/>
  <c r="AX633" i="14"/>
  <c r="BF632" i="14"/>
  <c r="AY632" i="14"/>
  <c r="AX632" i="14"/>
  <c r="BF631" i="14"/>
  <c r="AY631" i="14"/>
  <c r="AX631" i="14"/>
  <c r="BF630" i="14"/>
  <c r="AY630" i="14"/>
  <c r="AX630" i="14"/>
  <c r="BF629" i="14"/>
  <c r="AY629" i="14"/>
  <c r="AX629" i="14"/>
  <c r="BF628" i="14"/>
  <c r="AY628" i="14"/>
  <c r="AX628" i="14"/>
  <c r="BF627" i="14"/>
  <c r="AY627" i="14"/>
  <c r="AX627" i="14"/>
  <c r="BF626" i="14"/>
  <c r="BB626" i="14"/>
  <c r="AY626" i="14"/>
  <c r="AX626" i="14"/>
  <c r="AV626" i="14"/>
  <c r="AV627" i="14"/>
  <c r="AV628" i="14"/>
  <c r="AV629" i="14"/>
  <c r="AV630" i="14"/>
  <c r="AV631" i="14"/>
  <c r="AV632" i="14"/>
  <c r="AV633" i="14"/>
  <c r="AV634" i="14"/>
  <c r="AV635" i="14"/>
  <c r="AV636" i="14"/>
  <c r="AV637" i="14"/>
  <c r="AV638" i="14"/>
  <c r="AV639" i="14"/>
  <c r="AV640" i="14"/>
  <c r="AV641" i="14"/>
  <c r="AV642" i="14"/>
  <c r="AV643" i="14"/>
  <c r="AV644" i="14"/>
  <c r="AV645" i="14"/>
  <c r="AV646" i="14"/>
  <c r="AV647" i="14"/>
  <c r="AV648" i="14"/>
  <c r="AV649" i="14"/>
  <c r="AV650" i="14"/>
  <c r="AV651" i="14"/>
  <c r="AV652" i="14"/>
  <c r="AV653" i="14"/>
  <c r="AV654" i="14"/>
  <c r="AV655" i="14"/>
  <c r="AV656" i="14"/>
  <c r="AV657" i="14"/>
  <c r="AV658" i="14"/>
  <c r="AV659" i="14"/>
  <c r="AV660" i="14"/>
  <c r="AV661" i="14"/>
  <c r="AT626" i="14"/>
  <c r="AU626" i="14" s="1"/>
  <c r="AY625" i="14"/>
  <c r="AX625" i="14"/>
  <c r="BF624" i="14"/>
  <c r="AY624" i="14"/>
  <c r="AX624" i="14"/>
  <c r="BF623" i="14"/>
  <c r="AY623" i="14"/>
  <c r="AX623" i="14"/>
  <c r="BF622" i="14"/>
  <c r="AY622" i="14"/>
  <c r="AX622" i="14"/>
  <c r="BF621" i="14"/>
  <c r="AY621" i="14"/>
  <c r="AX621" i="14"/>
  <c r="BF620" i="14"/>
  <c r="AY620" i="14"/>
  <c r="AX620" i="14"/>
  <c r="BF619" i="14"/>
  <c r="AY619" i="14"/>
  <c r="AX619" i="14"/>
  <c r="BF618" i="14"/>
  <c r="AY618" i="14"/>
  <c r="AX618" i="14"/>
  <c r="BF617" i="14"/>
  <c r="AY617" i="14"/>
  <c r="AX617" i="14"/>
  <c r="BF616" i="14"/>
  <c r="AY616" i="14"/>
  <c r="AX616" i="14"/>
  <c r="BF615" i="14"/>
  <c r="AY615" i="14"/>
  <c r="AX615" i="14"/>
  <c r="BF614" i="14"/>
  <c r="AY614" i="14"/>
  <c r="AX614" i="14"/>
  <c r="BF613" i="14"/>
  <c r="AY613" i="14"/>
  <c r="AX613" i="14"/>
  <c r="BF612" i="14"/>
  <c r="AY612" i="14"/>
  <c r="AX612" i="14"/>
  <c r="BF611" i="14"/>
  <c r="AY611" i="14"/>
  <c r="AX611" i="14"/>
  <c r="BF610" i="14"/>
  <c r="AY610" i="14"/>
  <c r="AX610" i="14"/>
  <c r="BF609" i="14"/>
  <c r="AY609" i="14"/>
  <c r="AX609" i="14"/>
  <c r="BF608" i="14"/>
  <c r="AY608" i="14"/>
  <c r="AX608" i="14"/>
  <c r="BF607" i="14"/>
  <c r="AY607" i="14"/>
  <c r="AX607" i="14"/>
  <c r="BF606" i="14"/>
  <c r="AY606" i="14"/>
  <c r="AX606" i="14"/>
  <c r="BF605" i="14"/>
  <c r="AY605" i="14"/>
  <c r="AX605" i="14"/>
  <c r="BF604" i="14"/>
  <c r="AY604" i="14"/>
  <c r="AX604" i="14"/>
  <c r="BF603" i="14"/>
  <c r="AY603" i="14"/>
  <c r="AX603" i="14"/>
  <c r="BF602" i="14"/>
  <c r="AY602" i="14"/>
  <c r="AX602" i="14"/>
  <c r="BF601" i="14"/>
  <c r="AY601" i="14"/>
  <c r="AX601" i="14"/>
  <c r="BF600" i="14"/>
  <c r="AY600" i="14"/>
  <c r="AX600" i="14"/>
  <c r="BF599" i="14"/>
  <c r="AY599" i="14"/>
  <c r="AX599" i="14"/>
  <c r="BF598" i="14"/>
  <c r="AY598" i="14"/>
  <c r="AX598" i="14"/>
  <c r="BF597" i="14"/>
  <c r="AY597" i="14"/>
  <c r="AX597" i="14"/>
  <c r="BF596" i="14"/>
  <c r="AY596" i="14"/>
  <c r="AX596" i="14"/>
  <c r="BF595" i="14"/>
  <c r="AY595" i="14"/>
  <c r="AX595" i="14"/>
  <c r="BF594" i="14"/>
  <c r="AY594" i="14"/>
  <c r="AX594" i="14"/>
  <c r="BF593" i="14"/>
  <c r="AY593" i="14"/>
  <c r="AX593" i="14"/>
  <c r="BF592" i="14"/>
  <c r="AY592" i="14"/>
  <c r="AX592" i="14"/>
  <c r="BF591" i="14"/>
  <c r="AY591" i="14"/>
  <c r="AX591" i="14"/>
  <c r="BF590" i="14"/>
  <c r="BB590" i="14"/>
  <c r="AY590" i="14"/>
  <c r="AX590" i="14"/>
  <c r="AV590" i="14"/>
  <c r="AV591" i="14"/>
  <c r="AV592" i="14"/>
  <c r="AV593" i="14"/>
  <c r="AV594" i="14"/>
  <c r="AV595" i="14"/>
  <c r="AV596" i="14"/>
  <c r="AV597" i="14"/>
  <c r="AV598" i="14"/>
  <c r="AV599" i="14"/>
  <c r="AV600" i="14"/>
  <c r="AV601" i="14"/>
  <c r="AV602" i="14"/>
  <c r="AV603" i="14"/>
  <c r="AV604" i="14"/>
  <c r="AV605" i="14"/>
  <c r="AV606" i="14"/>
  <c r="AV607" i="14"/>
  <c r="AV608" i="14"/>
  <c r="AV609" i="14"/>
  <c r="AV610" i="14"/>
  <c r="AV611" i="14"/>
  <c r="AV612" i="14"/>
  <c r="AV613" i="14"/>
  <c r="AV614" i="14"/>
  <c r="AV615" i="14"/>
  <c r="AV616" i="14"/>
  <c r="AV617" i="14"/>
  <c r="AV618" i="14"/>
  <c r="AV619" i="14"/>
  <c r="AV620" i="14"/>
  <c r="AV621" i="14"/>
  <c r="AV622" i="14"/>
  <c r="AV623" i="14"/>
  <c r="AV624" i="14"/>
  <c r="AV625" i="14"/>
  <c r="AT590" i="14"/>
  <c r="AU590" i="14" s="1"/>
  <c r="AY589" i="14"/>
  <c r="AX589" i="14"/>
  <c r="BF588" i="14"/>
  <c r="AY588" i="14"/>
  <c r="AX588" i="14"/>
  <c r="BF587" i="14"/>
  <c r="AY587" i="14"/>
  <c r="AX587" i="14"/>
  <c r="BF586" i="14"/>
  <c r="AY586" i="14"/>
  <c r="AX586" i="14"/>
  <c r="BF585" i="14"/>
  <c r="AY585" i="14"/>
  <c r="AX585" i="14"/>
  <c r="BF584" i="14"/>
  <c r="AY584" i="14"/>
  <c r="AX584" i="14"/>
  <c r="BF583" i="14"/>
  <c r="AY583" i="14"/>
  <c r="AX583" i="14"/>
  <c r="BF582" i="14"/>
  <c r="AY582" i="14"/>
  <c r="AX582" i="14"/>
  <c r="BF581" i="14"/>
  <c r="AY581" i="14"/>
  <c r="AX581" i="14"/>
  <c r="BF580" i="14"/>
  <c r="AY580" i="14"/>
  <c r="AX580" i="14"/>
  <c r="BF579" i="14"/>
  <c r="AY579" i="14"/>
  <c r="AX579" i="14"/>
  <c r="BF578" i="14"/>
  <c r="AY578" i="14"/>
  <c r="AX578" i="14"/>
  <c r="BF577" i="14"/>
  <c r="AY577" i="14"/>
  <c r="AX577" i="14"/>
  <c r="BF576" i="14"/>
  <c r="AY576" i="14"/>
  <c r="AX576" i="14"/>
  <c r="BF575" i="14"/>
  <c r="AY575" i="14"/>
  <c r="AX575" i="14"/>
  <c r="BF574" i="14"/>
  <c r="AY574" i="14"/>
  <c r="AX574" i="14"/>
  <c r="BF573" i="14"/>
  <c r="AY573" i="14"/>
  <c r="AX573" i="14"/>
  <c r="BF572" i="14"/>
  <c r="AY572" i="14"/>
  <c r="AX572" i="14"/>
  <c r="BF571" i="14"/>
  <c r="AY571" i="14"/>
  <c r="AX571" i="14"/>
  <c r="BF570" i="14"/>
  <c r="AY570" i="14"/>
  <c r="AX570" i="14"/>
  <c r="BF569" i="14"/>
  <c r="AY569" i="14"/>
  <c r="AX569" i="14"/>
  <c r="BF568" i="14"/>
  <c r="AY568" i="14"/>
  <c r="AX568" i="14"/>
  <c r="BF567" i="14"/>
  <c r="AY567" i="14"/>
  <c r="AX567" i="14"/>
  <c r="BF566" i="14"/>
  <c r="AY566" i="14"/>
  <c r="AX566" i="14"/>
  <c r="BF565" i="14"/>
  <c r="AY565" i="14"/>
  <c r="AX565" i="14"/>
  <c r="BF564" i="14"/>
  <c r="AY564" i="14"/>
  <c r="AX564" i="14"/>
  <c r="BF563" i="14"/>
  <c r="AY563" i="14"/>
  <c r="AX563" i="14"/>
  <c r="BF562" i="14"/>
  <c r="AY562" i="14"/>
  <c r="AX562" i="14"/>
  <c r="BF561" i="14"/>
  <c r="AY561" i="14"/>
  <c r="AX561" i="14"/>
  <c r="BF560" i="14"/>
  <c r="AY560" i="14"/>
  <c r="AX560" i="14"/>
  <c r="BF559" i="14"/>
  <c r="AY559" i="14"/>
  <c r="AX559" i="14"/>
  <c r="BF558" i="14"/>
  <c r="AY558" i="14"/>
  <c r="AX558" i="14"/>
  <c r="BF557" i="14"/>
  <c r="AY557" i="14"/>
  <c r="AX557" i="14"/>
  <c r="BF556" i="14"/>
  <c r="AY556" i="14"/>
  <c r="AX556" i="14"/>
  <c r="BF555" i="14"/>
  <c r="AY555" i="14"/>
  <c r="AX555" i="14"/>
  <c r="BF554" i="14"/>
  <c r="BB554" i="14"/>
  <c r="AY554" i="14"/>
  <c r="AX554" i="14"/>
  <c r="AV554" i="14"/>
  <c r="AV555" i="14"/>
  <c r="AV556" i="14"/>
  <c r="AV557" i="14"/>
  <c r="AV558" i="14"/>
  <c r="AV559" i="14"/>
  <c r="AV560" i="14"/>
  <c r="AV561" i="14"/>
  <c r="AV562" i="14"/>
  <c r="AV563" i="14"/>
  <c r="AV564" i="14"/>
  <c r="AV565" i="14"/>
  <c r="AV566" i="14"/>
  <c r="AV567" i="14"/>
  <c r="AV568" i="14"/>
  <c r="AV569" i="14"/>
  <c r="AV570" i="14"/>
  <c r="AV571" i="14"/>
  <c r="AV572" i="14"/>
  <c r="AV573" i="14"/>
  <c r="AV574" i="14"/>
  <c r="AV575" i="14"/>
  <c r="AV576" i="14"/>
  <c r="AV577" i="14"/>
  <c r="AV578" i="14"/>
  <c r="AV579" i="14"/>
  <c r="AV580" i="14"/>
  <c r="AV581" i="14"/>
  <c r="AV582" i="14"/>
  <c r="AV583" i="14"/>
  <c r="AV584" i="14"/>
  <c r="AV585" i="14"/>
  <c r="AV586" i="14"/>
  <c r="AV587" i="14"/>
  <c r="AV588" i="14"/>
  <c r="AV589" i="14"/>
  <c r="AT554" i="14"/>
  <c r="AU554" i="14" s="1"/>
  <c r="AU555" i="14" s="1"/>
  <c r="AY551" i="14"/>
  <c r="AX551" i="14"/>
  <c r="BF550" i="14"/>
  <c r="AY550" i="14"/>
  <c r="AX550" i="14"/>
  <c r="BF549" i="14"/>
  <c r="AY549" i="14"/>
  <c r="AX549" i="14"/>
  <c r="BF548" i="14"/>
  <c r="AY548" i="14"/>
  <c r="AX548" i="14"/>
  <c r="BF547" i="14"/>
  <c r="AY547" i="14"/>
  <c r="AX547" i="14"/>
  <c r="BF546" i="14"/>
  <c r="AY546" i="14"/>
  <c r="AX546" i="14"/>
  <c r="BF545" i="14"/>
  <c r="AY545" i="14"/>
  <c r="AX545" i="14"/>
  <c r="BF544" i="14"/>
  <c r="AY544" i="14"/>
  <c r="AX544" i="14"/>
  <c r="BF543" i="14"/>
  <c r="AY543" i="14"/>
  <c r="AX543" i="14"/>
  <c r="BF542" i="14"/>
  <c r="AY542" i="14"/>
  <c r="AX542" i="14"/>
  <c r="BF541" i="14"/>
  <c r="AY541" i="14"/>
  <c r="AX541" i="14"/>
  <c r="BF540" i="14"/>
  <c r="AY540" i="14"/>
  <c r="AX540" i="14"/>
  <c r="BF539" i="14"/>
  <c r="AY539" i="14"/>
  <c r="AX539" i="14"/>
  <c r="BF538" i="14"/>
  <c r="AY538" i="14"/>
  <c r="AX538" i="14"/>
  <c r="BF537" i="14"/>
  <c r="AY537" i="14"/>
  <c r="AX537" i="14"/>
  <c r="BF536" i="14"/>
  <c r="AY536" i="14"/>
  <c r="AX536" i="14"/>
  <c r="BF535" i="14"/>
  <c r="AY535" i="14"/>
  <c r="AX535" i="14"/>
  <c r="BF534" i="14"/>
  <c r="AY534" i="14"/>
  <c r="AX534" i="14"/>
  <c r="BF533" i="14"/>
  <c r="AY533" i="14"/>
  <c r="AX533" i="14"/>
  <c r="BF532" i="14"/>
  <c r="AY532" i="14"/>
  <c r="AX532" i="14"/>
  <c r="BF531" i="14"/>
  <c r="AY531" i="14"/>
  <c r="AX531" i="14"/>
  <c r="BF530" i="14"/>
  <c r="AY530" i="14"/>
  <c r="AX530" i="14"/>
  <c r="BF529" i="14"/>
  <c r="AY529" i="14"/>
  <c r="AX529" i="14"/>
  <c r="BF528" i="14"/>
  <c r="AY528" i="14"/>
  <c r="AX528" i="14"/>
  <c r="BF527" i="14"/>
  <c r="AY527" i="14"/>
  <c r="AX527" i="14"/>
  <c r="BF526" i="14"/>
  <c r="AY526" i="14"/>
  <c r="AX526" i="14"/>
  <c r="BF525" i="14"/>
  <c r="AY525" i="14"/>
  <c r="AX525" i="14"/>
  <c r="BF524" i="14"/>
  <c r="AY524" i="14"/>
  <c r="AX524" i="14"/>
  <c r="BF523" i="14"/>
  <c r="AY523" i="14"/>
  <c r="AX523" i="14"/>
  <c r="BF522" i="14"/>
  <c r="AY522" i="14"/>
  <c r="AX522" i="14"/>
  <c r="BF521" i="14"/>
  <c r="AY521" i="14"/>
  <c r="AX521" i="14"/>
  <c r="BF520" i="14"/>
  <c r="AY520" i="14"/>
  <c r="AX520" i="14"/>
  <c r="BF519" i="14"/>
  <c r="AY519" i="14"/>
  <c r="AX519" i="14"/>
  <c r="BF518" i="14"/>
  <c r="AY518" i="14"/>
  <c r="AX518" i="14"/>
  <c r="BF517" i="14"/>
  <c r="AY517" i="14"/>
  <c r="AX517" i="14"/>
  <c r="BF516" i="14"/>
  <c r="BB516" i="14"/>
  <c r="AY516" i="14"/>
  <c r="AX516" i="14"/>
  <c r="AV516" i="14"/>
  <c r="AV517" i="14"/>
  <c r="AV518" i="14"/>
  <c r="AV519" i="14"/>
  <c r="AV520" i="14"/>
  <c r="AV521" i="14"/>
  <c r="AV522" i="14"/>
  <c r="AV523" i="14"/>
  <c r="AV524" i="14"/>
  <c r="AV525" i="14"/>
  <c r="AV526" i="14"/>
  <c r="AV527" i="14"/>
  <c r="AV528" i="14"/>
  <c r="AV529" i="14"/>
  <c r="AV530" i="14"/>
  <c r="AV531" i="14"/>
  <c r="AV532" i="14"/>
  <c r="AV533" i="14"/>
  <c r="AV534" i="14"/>
  <c r="AV535" i="14"/>
  <c r="AV536" i="14"/>
  <c r="AV537" i="14"/>
  <c r="AV538" i="14"/>
  <c r="AV539" i="14"/>
  <c r="AV540" i="14"/>
  <c r="AV541" i="14"/>
  <c r="AV542" i="14"/>
  <c r="AV543" i="14"/>
  <c r="AV544" i="14"/>
  <c r="AV545" i="14"/>
  <c r="AV546" i="14"/>
  <c r="AV547" i="14"/>
  <c r="AV548" i="14"/>
  <c r="AV549" i="14"/>
  <c r="AV550" i="14"/>
  <c r="AV551" i="14"/>
  <c r="AT516" i="14"/>
  <c r="AU516" i="14" s="1"/>
  <c r="AY515" i="14"/>
  <c r="AX515" i="14"/>
  <c r="BF514" i="14"/>
  <c r="AY514" i="14"/>
  <c r="AX514" i="14"/>
  <c r="BF513" i="14"/>
  <c r="AY513" i="14"/>
  <c r="AX513" i="14"/>
  <c r="BF512" i="14"/>
  <c r="AY512" i="14"/>
  <c r="AX512" i="14"/>
  <c r="BF511" i="14"/>
  <c r="AY511" i="14"/>
  <c r="AX511" i="14"/>
  <c r="BF510" i="14"/>
  <c r="AY510" i="14"/>
  <c r="AX510" i="14"/>
  <c r="BF509" i="14"/>
  <c r="AY509" i="14"/>
  <c r="AX509" i="14"/>
  <c r="BF508" i="14"/>
  <c r="AY508" i="14"/>
  <c r="AX508" i="14"/>
  <c r="BF507" i="14"/>
  <c r="AY507" i="14"/>
  <c r="AX507" i="14"/>
  <c r="BF506" i="14"/>
  <c r="AY506" i="14"/>
  <c r="AX506" i="14"/>
  <c r="BF505" i="14"/>
  <c r="AY505" i="14"/>
  <c r="AX505" i="14"/>
  <c r="BF504" i="14"/>
  <c r="AY504" i="14"/>
  <c r="AX504" i="14"/>
  <c r="BF503" i="14"/>
  <c r="AY503" i="14"/>
  <c r="AX503" i="14"/>
  <c r="BF502" i="14"/>
  <c r="AY502" i="14"/>
  <c r="AX502" i="14"/>
  <c r="BF501" i="14"/>
  <c r="AY501" i="14"/>
  <c r="AX501" i="14"/>
  <c r="BF500" i="14"/>
  <c r="AY500" i="14"/>
  <c r="AX500" i="14"/>
  <c r="BF499" i="14"/>
  <c r="AY499" i="14"/>
  <c r="AX499" i="14"/>
  <c r="BF498" i="14"/>
  <c r="AY498" i="14"/>
  <c r="AX498" i="14"/>
  <c r="BF497" i="14"/>
  <c r="AY497" i="14"/>
  <c r="AX497" i="14"/>
  <c r="BF496" i="14"/>
  <c r="AY496" i="14"/>
  <c r="AX496" i="14"/>
  <c r="BF495" i="14"/>
  <c r="AY495" i="14"/>
  <c r="AX495" i="14"/>
  <c r="BF494" i="14"/>
  <c r="AY494" i="14"/>
  <c r="AX494" i="14"/>
  <c r="BF493" i="14"/>
  <c r="AY493" i="14"/>
  <c r="AX493" i="14"/>
  <c r="BF492" i="14"/>
  <c r="AY492" i="14"/>
  <c r="AX492" i="14"/>
  <c r="BF491" i="14"/>
  <c r="AY491" i="14"/>
  <c r="AX491" i="14"/>
  <c r="BF490" i="14"/>
  <c r="AY490" i="14"/>
  <c r="AX490" i="14"/>
  <c r="BF489" i="14"/>
  <c r="AY489" i="14"/>
  <c r="AX489" i="14"/>
  <c r="BF488" i="14"/>
  <c r="AY488" i="14"/>
  <c r="AX488" i="14"/>
  <c r="BF487" i="14"/>
  <c r="AY487" i="14"/>
  <c r="AX487" i="14"/>
  <c r="BF486" i="14"/>
  <c r="AY486" i="14"/>
  <c r="AX486" i="14"/>
  <c r="BF485" i="14"/>
  <c r="AY485" i="14"/>
  <c r="AX485" i="14"/>
  <c r="BF484" i="14"/>
  <c r="AY484" i="14"/>
  <c r="AX484" i="14"/>
  <c r="BF483" i="14"/>
  <c r="AY483" i="14"/>
  <c r="AX483" i="14"/>
  <c r="BF482" i="14"/>
  <c r="AY482" i="14"/>
  <c r="AX482" i="14"/>
  <c r="BF481" i="14"/>
  <c r="AY481" i="14"/>
  <c r="AX481" i="14"/>
  <c r="BF480" i="14"/>
  <c r="BB480" i="14"/>
  <c r="AY480" i="14"/>
  <c r="AX480" i="14"/>
  <c r="AV480" i="14"/>
  <c r="AV481" i="14"/>
  <c r="AV482" i="14"/>
  <c r="AV483" i="14"/>
  <c r="AV484" i="14"/>
  <c r="AV485" i="14"/>
  <c r="AV486" i="14"/>
  <c r="AV487" i="14"/>
  <c r="AV488" i="14"/>
  <c r="AV489" i="14"/>
  <c r="AV490" i="14"/>
  <c r="AV491" i="14"/>
  <c r="AV492" i="14"/>
  <c r="AV493" i="14"/>
  <c r="AV494" i="14"/>
  <c r="AV495" i="14"/>
  <c r="AV496" i="14"/>
  <c r="AV497" i="14"/>
  <c r="AV498" i="14"/>
  <c r="AV499" i="14"/>
  <c r="AV500" i="14"/>
  <c r="AV501" i="14"/>
  <c r="AV502" i="14"/>
  <c r="AV503" i="14"/>
  <c r="AV504" i="14"/>
  <c r="AV505" i="14"/>
  <c r="AV506" i="14"/>
  <c r="AV507" i="14"/>
  <c r="AV508" i="14"/>
  <c r="AV509" i="14"/>
  <c r="AV510" i="14"/>
  <c r="AV511" i="14"/>
  <c r="AV512" i="14"/>
  <c r="AV513" i="14"/>
  <c r="AV514" i="14"/>
  <c r="AV515" i="14"/>
  <c r="AT480" i="14"/>
  <c r="AU480" i="14" s="1"/>
  <c r="AY479" i="14"/>
  <c r="AX479" i="14"/>
  <c r="BF478" i="14"/>
  <c r="AY478" i="14"/>
  <c r="AX478" i="14"/>
  <c r="BF477" i="14"/>
  <c r="AY477" i="14"/>
  <c r="AX477" i="14"/>
  <c r="BF476" i="14"/>
  <c r="AY476" i="14"/>
  <c r="AX476" i="14"/>
  <c r="BF475" i="14"/>
  <c r="AY475" i="14"/>
  <c r="AX475" i="14"/>
  <c r="BF474" i="14"/>
  <c r="AY474" i="14"/>
  <c r="AX474" i="14"/>
  <c r="BF473" i="14"/>
  <c r="AY473" i="14"/>
  <c r="AX473" i="14"/>
  <c r="BF472" i="14"/>
  <c r="AY472" i="14"/>
  <c r="AX472" i="14"/>
  <c r="BF471" i="14"/>
  <c r="AY471" i="14"/>
  <c r="AX471" i="14"/>
  <c r="BF470" i="14"/>
  <c r="AY470" i="14"/>
  <c r="AX470" i="14"/>
  <c r="BF469" i="14"/>
  <c r="AY469" i="14"/>
  <c r="AX469" i="14"/>
  <c r="BF468" i="14"/>
  <c r="AY468" i="14"/>
  <c r="AX468" i="14"/>
  <c r="BF467" i="14"/>
  <c r="AY467" i="14"/>
  <c r="AX467" i="14"/>
  <c r="BF466" i="14"/>
  <c r="AY466" i="14"/>
  <c r="AX466" i="14"/>
  <c r="BF465" i="14"/>
  <c r="AY465" i="14"/>
  <c r="AX465" i="14"/>
  <c r="BF464" i="14"/>
  <c r="AY464" i="14"/>
  <c r="AX464" i="14"/>
  <c r="BF463" i="14"/>
  <c r="AY463" i="14"/>
  <c r="AX463" i="14"/>
  <c r="BF462" i="14"/>
  <c r="AY462" i="14"/>
  <c r="AX462" i="14"/>
  <c r="BF461" i="14"/>
  <c r="AY461" i="14"/>
  <c r="AX461" i="14"/>
  <c r="BF460" i="14"/>
  <c r="AY460" i="14"/>
  <c r="AX460" i="14"/>
  <c r="BF459" i="14"/>
  <c r="AY459" i="14"/>
  <c r="AX459" i="14"/>
  <c r="BF458" i="14"/>
  <c r="AY458" i="14"/>
  <c r="AX458" i="14"/>
  <c r="BF457" i="14"/>
  <c r="AY457" i="14"/>
  <c r="AX457" i="14"/>
  <c r="BF456" i="14"/>
  <c r="AY456" i="14"/>
  <c r="AX456" i="14"/>
  <c r="BF455" i="14"/>
  <c r="AY455" i="14"/>
  <c r="AX455" i="14"/>
  <c r="BF454" i="14"/>
  <c r="AY454" i="14"/>
  <c r="AX454" i="14"/>
  <c r="BF453" i="14"/>
  <c r="AY453" i="14"/>
  <c r="AX453" i="14"/>
  <c r="BF452" i="14"/>
  <c r="AY452" i="14"/>
  <c r="AX452" i="14"/>
  <c r="BF451" i="14"/>
  <c r="AY451" i="14"/>
  <c r="AX451" i="14"/>
  <c r="BF450" i="14"/>
  <c r="AY450" i="14"/>
  <c r="AX450" i="14"/>
  <c r="BF449" i="14"/>
  <c r="AY449" i="14"/>
  <c r="AX449" i="14"/>
  <c r="BF448" i="14"/>
  <c r="AY448" i="14"/>
  <c r="AX448" i="14"/>
  <c r="BF447" i="14"/>
  <c r="AY447" i="14"/>
  <c r="AX447" i="14"/>
  <c r="BF446" i="14"/>
  <c r="AY446" i="14"/>
  <c r="AX446" i="14"/>
  <c r="BF445" i="14"/>
  <c r="AY445" i="14"/>
  <c r="AX445" i="14"/>
  <c r="BF444" i="14"/>
  <c r="BB444" i="14"/>
  <c r="AY444" i="14"/>
  <c r="AX444" i="14"/>
  <c r="AV444" i="14"/>
  <c r="AV445" i="14"/>
  <c r="AV446" i="14"/>
  <c r="AV447" i="14"/>
  <c r="AV448" i="14"/>
  <c r="AV449" i="14"/>
  <c r="AV450" i="14"/>
  <c r="AV451" i="14"/>
  <c r="AV452" i="14"/>
  <c r="AV453" i="14"/>
  <c r="AV454" i="14"/>
  <c r="AV455" i="14"/>
  <c r="AV456" i="14"/>
  <c r="AV457" i="14"/>
  <c r="AV458" i="14"/>
  <c r="AV459" i="14"/>
  <c r="AV460" i="14"/>
  <c r="AV461" i="14"/>
  <c r="AV462" i="14"/>
  <c r="AV463" i="14"/>
  <c r="AV464" i="14"/>
  <c r="AV465" i="14"/>
  <c r="AV466" i="14"/>
  <c r="AV467" i="14"/>
  <c r="AV468" i="14"/>
  <c r="AV469" i="14"/>
  <c r="AV470" i="14"/>
  <c r="AV471" i="14"/>
  <c r="AV472" i="14"/>
  <c r="AV473" i="14"/>
  <c r="AV474" i="14"/>
  <c r="AV475" i="14"/>
  <c r="AV476" i="14"/>
  <c r="AV477" i="14"/>
  <c r="AV478" i="14"/>
  <c r="AV479" i="14"/>
  <c r="AT444" i="14"/>
  <c r="AU444" i="14" s="1"/>
  <c r="AY443" i="14"/>
  <c r="AX443" i="14"/>
  <c r="BF442" i="14"/>
  <c r="AY442" i="14"/>
  <c r="AX442" i="14"/>
  <c r="BF441" i="14"/>
  <c r="AY441" i="14"/>
  <c r="AX441" i="14"/>
  <c r="BF440" i="14"/>
  <c r="AY440" i="14"/>
  <c r="AX440" i="14"/>
  <c r="BF439" i="14"/>
  <c r="AY439" i="14"/>
  <c r="AX439" i="14"/>
  <c r="BF438" i="14"/>
  <c r="AY438" i="14"/>
  <c r="AX438" i="14"/>
  <c r="BF437" i="14"/>
  <c r="AY437" i="14"/>
  <c r="AX437" i="14"/>
  <c r="BF436" i="14"/>
  <c r="AY436" i="14"/>
  <c r="AX436" i="14"/>
  <c r="BF435" i="14"/>
  <c r="AY435" i="14"/>
  <c r="AX435" i="14"/>
  <c r="BF434" i="14"/>
  <c r="AY434" i="14"/>
  <c r="AX434" i="14"/>
  <c r="BF433" i="14"/>
  <c r="AY433" i="14"/>
  <c r="AX433" i="14"/>
  <c r="BF432" i="14"/>
  <c r="AY432" i="14"/>
  <c r="AX432" i="14"/>
  <c r="BF431" i="14"/>
  <c r="AY431" i="14"/>
  <c r="AX431" i="14"/>
  <c r="BF430" i="14"/>
  <c r="AY430" i="14"/>
  <c r="AX430" i="14"/>
  <c r="BF429" i="14"/>
  <c r="AY429" i="14"/>
  <c r="AX429" i="14"/>
  <c r="BF428" i="14"/>
  <c r="AY428" i="14"/>
  <c r="AX428" i="14"/>
  <c r="BF427" i="14"/>
  <c r="AY427" i="14"/>
  <c r="AX427" i="14"/>
  <c r="BF426" i="14"/>
  <c r="AY426" i="14"/>
  <c r="AX426" i="14"/>
  <c r="BF425" i="14"/>
  <c r="AY425" i="14"/>
  <c r="AX425" i="14"/>
  <c r="BF424" i="14"/>
  <c r="AY424" i="14"/>
  <c r="AX424" i="14"/>
  <c r="BF423" i="14"/>
  <c r="AY423" i="14"/>
  <c r="AX423" i="14"/>
  <c r="BF422" i="14"/>
  <c r="AY422" i="14"/>
  <c r="AX422" i="14"/>
  <c r="BF421" i="14"/>
  <c r="AY421" i="14"/>
  <c r="AX421" i="14"/>
  <c r="BF420" i="14"/>
  <c r="AY420" i="14"/>
  <c r="AX420" i="14"/>
  <c r="BF419" i="14"/>
  <c r="AY419" i="14"/>
  <c r="AX419" i="14"/>
  <c r="BF418" i="14"/>
  <c r="AY418" i="14"/>
  <c r="AX418" i="14"/>
  <c r="BF417" i="14"/>
  <c r="AY417" i="14"/>
  <c r="AX417" i="14"/>
  <c r="BF416" i="14"/>
  <c r="AY416" i="14"/>
  <c r="AX416" i="14"/>
  <c r="BF415" i="14"/>
  <c r="AY415" i="14"/>
  <c r="AX415" i="14"/>
  <c r="BF414" i="14"/>
  <c r="AY414" i="14"/>
  <c r="AX414" i="14"/>
  <c r="BF413" i="14"/>
  <c r="AY413" i="14"/>
  <c r="AX413" i="14"/>
  <c r="BF412" i="14"/>
  <c r="AY412" i="14"/>
  <c r="AX412" i="14"/>
  <c r="BF411" i="14"/>
  <c r="AY411" i="14"/>
  <c r="AX411" i="14"/>
  <c r="BF410" i="14"/>
  <c r="AY410" i="14"/>
  <c r="AX410" i="14"/>
  <c r="BF409" i="14"/>
  <c r="AY409" i="14"/>
  <c r="AX409" i="14"/>
  <c r="BF408" i="14"/>
  <c r="BB408" i="14"/>
  <c r="AY408" i="14"/>
  <c r="AX408" i="14"/>
  <c r="AV408" i="14"/>
  <c r="AV409" i="14"/>
  <c r="AV410" i="14"/>
  <c r="AV411" i="14"/>
  <c r="AV412" i="14"/>
  <c r="AV413" i="14"/>
  <c r="AV414" i="14"/>
  <c r="AV415" i="14"/>
  <c r="AV416" i="14"/>
  <c r="AV417" i="14"/>
  <c r="AV418" i="14"/>
  <c r="AV419" i="14"/>
  <c r="AV420" i="14"/>
  <c r="AV421" i="14"/>
  <c r="AV422" i="14"/>
  <c r="AV423" i="14"/>
  <c r="AV424" i="14"/>
  <c r="AV425" i="14"/>
  <c r="AV426" i="14"/>
  <c r="AV427" i="14"/>
  <c r="AV428" i="14"/>
  <c r="AV429" i="14"/>
  <c r="AV430" i="14"/>
  <c r="AV431" i="14"/>
  <c r="AV432" i="14"/>
  <c r="AV433" i="14"/>
  <c r="AV434" i="14"/>
  <c r="AV435" i="14"/>
  <c r="AV436" i="14"/>
  <c r="AV437" i="14"/>
  <c r="AV438" i="14"/>
  <c r="AV439" i="14"/>
  <c r="AV440" i="14"/>
  <c r="AV441" i="14"/>
  <c r="AV442" i="14"/>
  <c r="AV443" i="14"/>
  <c r="AT408" i="14"/>
  <c r="AU408" i="14" s="1"/>
  <c r="AY407" i="14"/>
  <c r="AX407" i="14"/>
  <c r="BF406" i="14"/>
  <c r="AY406" i="14"/>
  <c r="AX406" i="14"/>
  <c r="BF405" i="14"/>
  <c r="AY405" i="14"/>
  <c r="AX405" i="14"/>
  <c r="BF404" i="14"/>
  <c r="AY404" i="14"/>
  <c r="AX404" i="14"/>
  <c r="BF403" i="14"/>
  <c r="AY403" i="14"/>
  <c r="AX403" i="14"/>
  <c r="BF402" i="14"/>
  <c r="AY402" i="14"/>
  <c r="AX402" i="14"/>
  <c r="BF401" i="14"/>
  <c r="AY401" i="14"/>
  <c r="AX401" i="14"/>
  <c r="BF400" i="14"/>
  <c r="AY400" i="14"/>
  <c r="AX400" i="14"/>
  <c r="BF399" i="14"/>
  <c r="AY399" i="14"/>
  <c r="AX399" i="14"/>
  <c r="BF398" i="14"/>
  <c r="AY398" i="14"/>
  <c r="AX398" i="14"/>
  <c r="BF397" i="14"/>
  <c r="AY397" i="14"/>
  <c r="AX397" i="14"/>
  <c r="BF396" i="14"/>
  <c r="AY396" i="14"/>
  <c r="AX396" i="14"/>
  <c r="BF395" i="14"/>
  <c r="AY395" i="14"/>
  <c r="AX395" i="14"/>
  <c r="BF394" i="14"/>
  <c r="AY394" i="14"/>
  <c r="AX394" i="14"/>
  <c r="BF393" i="14"/>
  <c r="AY393" i="14"/>
  <c r="AX393" i="14"/>
  <c r="BF392" i="14"/>
  <c r="AY392" i="14"/>
  <c r="AX392" i="14"/>
  <c r="BF391" i="14"/>
  <c r="AY391" i="14"/>
  <c r="AX391" i="14"/>
  <c r="BF390" i="14"/>
  <c r="AY390" i="14"/>
  <c r="AX390" i="14"/>
  <c r="BF389" i="14"/>
  <c r="AY389" i="14"/>
  <c r="AX389" i="14"/>
  <c r="BF388" i="14"/>
  <c r="AY388" i="14"/>
  <c r="AX388" i="14"/>
  <c r="BF387" i="14"/>
  <c r="AY387" i="14"/>
  <c r="AX387" i="14"/>
  <c r="BF386" i="14"/>
  <c r="AY386" i="14"/>
  <c r="AX386" i="14"/>
  <c r="BF385" i="14"/>
  <c r="AY385" i="14"/>
  <c r="AX385" i="14"/>
  <c r="BF384" i="14"/>
  <c r="AY384" i="14"/>
  <c r="AX384" i="14"/>
  <c r="BF383" i="14"/>
  <c r="AY383" i="14"/>
  <c r="AX383" i="14"/>
  <c r="BF382" i="14"/>
  <c r="AY382" i="14"/>
  <c r="AX382" i="14"/>
  <c r="BF381" i="14"/>
  <c r="AY381" i="14"/>
  <c r="AX381" i="14"/>
  <c r="BF380" i="14"/>
  <c r="AY380" i="14"/>
  <c r="AX380" i="14"/>
  <c r="BF379" i="14"/>
  <c r="AY379" i="14"/>
  <c r="AX379" i="14"/>
  <c r="BF378" i="14"/>
  <c r="AY378" i="14"/>
  <c r="AX378" i="14"/>
  <c r="BF377" i="14"/>
  <c r="AY377" i="14"/>
  <c r="AX377" i="14"/>
  <c r="BF376" i="14"/>
  <c r="AY376" i="14"/>
  <c r="AX376" i="14"/>
  <c r="BF375" i="14"/>
  <c r="AY375" i="14"/>
  <c r="AX375" i="14"/>
  <c r="BF374" i="14"/>
  <c r="AY374" i="14"/>
  <c r="AX374" i="14"/>
  <c r="BF373" i="14"/>
  <c r="AY373" i="14"/>
  <c r="AX373" i="14"/>
  <c r="BF372" i="14"/>
  <c r="BB372" i="14"/>
  <c r="AY372" i="14"/>
  <c r="AX372" i="14"/>
  <c r="AV372" i="14"/>
  <c r="AV373" i="14"/>
  <c r="AV374" i="14"/>
  <c r="AV375" i="14"/>
  <c r="AV376" i="14"/>
  <c r="AV377" i="14"/>
  <c r="AV378" i="14"/>
  <c r="AV379" i="14"/>
  <c r="AV380" i="14"/>
  <c r="AV381" i="14"/>
  <c r="AV382" i="14"/>
  <c r="AV383" i="14"/>
  <c r="AV384" i="14"/>
  <c r="AV385" i="14"/>
  <c r="AV386" i="14"/>
  <c r="AV387" i="14"/>
  <c r="AV388" i="14"/>
  <c r="AV389" i="14"/>
  <c r="AV390" i="14"/>
  <c r="AV391" i="14"/>
  <c r="AV392" i="14"/>
  <c r="AV393" i="14"/>
  <c r="AV394" i="14"/>
  <c r="AV395" i="14"/>
  <c r="AV396" i="14"/>
  <c r="AV397" i="14"/>
  <c r="AV398" i="14"/>
  <c r="AV399" i="14"/>
  <c r="AV400" i="14"/>
  <c r="AV401" i="14"/>
  <c r="AV402" i="14"/>
  <c r="AV403" i="14"/>
  <c r="AV404" i="14"/>
  <c r="AV405" i="14"/>
  <c r="AV406" i="14"/>
  <c r="AV407" i="14"/>
  <c r="AT372" i="14"/>
  <c r="AU372" i="14" s="1"/>
  <c r="AW372" i="14" s="1"/>
  <c r="BC372" i="14" s="1"/>
  <c r="AY371" i="14"/>
  <c r="AX371" i="14"/>
  <c r="BF370" i="14"/>
  <c r="AY370" i="14"/>
  <c r="AX370" i="14"/>
  <c r="BF369" i="14"/>
  <c r="AY369" i="14"/>
  <c r="AX369" i="14"/>
  <c r="BF368" i="14"/>
  <c r="AY368" i="14"/>
  <c r="AX368" i="14"/>
  <c r="BF367" i="14"/>
  <c r="AY367" i="14"/>
  <c r="AX367" i="14"/>
  <c r="BF366" i="14"/>
  <c r="AY366" i="14"/>
  <c r="AX366" i="14"/>
  <c r="BF365" i="14"/>
  <c r="AY365" i="14"/>
  <c r="AX365" i="14"/>
  <c r="BF364" i="14"/>
  <c r="AY364" i="14"/>
  <c r="AX364" i="14"/>
  <c r="BF363" i="14"/>
  <c r="AY363" i="14"/>
  <c r="AX363" i="14"/>
  <c r="BF362" i="14"/>
  <c r="AY362" i="14"/>
  <c r="AX362" i="14"/>
  <c r="BF361" i="14"/>
  <c r="AY361" i="14"/>
  <c r="AX361" i="14"/>
  <c r="BF360" i="14"/>
  <c r="AY360" i="14"/>
  <c r="AX360" i="14"/>
  <c r="BF359" i="14"/>
  <c r="AY359" i="14"/>
  <c r="AX359" i="14"/>
  <c r="BF358" i="14"/>
  <c r="AY358" i="14"/>
  <c r="AX358" i="14"/>
  <c r="BF357" i="14"/>
  <c r="AY357" i="14"/>
  <c r="AX357" i="14"/>
  <c r="BF356" i="14"/>
  <c r="AY356" i="14"/>
  <c r="AX356" i="14"/>
  <c r="BF355" i="14"/>
  <c r="AY355" i="14"/>
  <c r="AX355" i="14"/>
  <c r="BF354" i="14"/>
  <c r="AY354" i="14"/>
  <c r="AX354" i="14"/>
  <c r="BF353" i="14"/>
  <c r="AY353" i="14"/>
  <c r="AX353" i="14"/>
  <c r="BF352" i="14"/>
  <c r="AY352" i="14"/>
  <c r="AX352" i="14"/>
  <c r="BF351" i="14"/>
  <c r="AY351" i="14"/>
  <c r="AX351" i="14"/>
  <c r="BF350" i="14"/>
  <c r="AY350" i="14"/>
  <c r="AX350" i="14"/>
  <c r="BF349" i="14"/>
  <c r="AY349" i="14"/>
  <c r="AX349" i="14"/>
  <c r="BF348" i="14"/>
  <c r="AY348" i="14"/>
  <c r="AX348" i="14"/>
  <c r="BF347" i="14"/>
  <c r="AY347" i="14"/>
  <c r="AX347" i="14"/>
  <c r="BF346" i="14"/>
  <c r="AY346" i="14"/>
  <c r="AX346" i="14"/>
  <c r="BF345" i="14"/>
  <c r="AY345" i="14"/>
  <c r="AX345" i="14"/>
  <c r="BF344" i="14"/>
  <c r="AY344" i="14"/>
  <c r="AX344" i="14"/>
  <c r="BF343" i="14"/>
  <c r="AY343" i="14"/>
  <c r="AX343" i="14"/>
  <c r="BF342" i="14"/>
  <c r="AY342" i="14"/>
  <c r="AX342" i="14"/>
  <c r="BF341" i="14"/>
  <c r="AY341" i="14"/>
  <c r="AX341" i="14"/>
  <c r="BF340" i="14"/>
  <c r="AY340" i="14"/>
  <c r="AX340" i="14"/>
  <c r="BF339" i="14"/>
  <c r="AY339" i="14"/>
  <c r="AX339" i="14"/>
  <c r="BF338" i="14"/>
  <c r="AY338" i="14"/>
  <c r="AX338" i="14"/>
  <c r="BF337" i="14"/>
  <c r="AY337" i="14"/>
  <c r="AX337" i="14"/>
  <c r="BF336" i="14"/>
  <c r="BB336" i="14"/>
  <c r="AY336" i="14"/>
  <c r="AX336" i="14"/>
  <c r="AV336" i="14"/>
  <c r="AV337" i="14"/>
  <c r="AV338" i="14"/>
  <c r="AV339" i="14"/>
  <c r="AV340" i="14"/>
  <c r="AV341" i="14"/>
  <c r="AV342" i="14"/>
  <c r="AV343" i="14"/>
  <c r="AV344" i="14"/>
  <c r="AV345" i="14"/>
  <c r="AV346" i="14"/>
  <c r="AV347" i="14"/>
  <c r="AV348" i="14"/>
  <c r="AV349" i="14"/>
  <c r="AV350" i="14"/>
  <c r="AV351" i="14"/>
  <c r="AV352" i="14"/>
  <c r="AV353" i="14"/>
  <c r="AV354" i="14"/>
  <c r="AV355" i="14"/>
  <c r="AV356" i="14"/>
  <c r="AV357" i="14"/>
  <c r="AV358" i="14"/>
  <c r="AV359" i="14"/>
  <c r="AV360" i="14"/>
  <c r="AV361" i="14"/>
  <c r="AV362" i="14"/>
  <c r="AV363" i="14"/>
  <c r="AV364" i="14"/>
  <c r="AV365" i="14"/>
  <c r="AV366" i="14"/>
  <c r="AV367" i="14"/>
  <c r="AV368" i="14"/>
  <c r="AV369" i="14"/>
  <c r="AV370" i="14"/>
  <c r="AV371" i="14"/>
  <c r="AT336" i="14"/>
  <c r="AU336" i="14" s="1"/>
  <c r="AY335" i="14"/>
  <c r="AX335" i="14"/>
  <c r="BF334" i="14"/>
  <c r="AY334" i="14"/>
  <c r="AX334" i="14"/>
  <c r="BF333" i="14"/>
  <c r="AY333" i="14"/>
  <c r="AX333" i="14"/>
  <c r="BF332" i="14"/>
  <c r="AY332" i="14"/>
  <c r="AX332" i="14"/>
  <c r="BF331" i="14"/>
  <c r="AY331" i="14"/>
  <c r="AX331" i="14"/>
  <c r="BF330" i="14"/>
  <c r="AY330" i="14"/>
  <c r="AX330" i="14"/>
  <c r="BF329" i="14"/>
  <c r="AY329" i="14"/>
  <c r="AX329" i="14"/>
  <c r="BF328" i="14"/>
  <c r="AY328" i="14"/>
  <c r="AX328" i="14"/>
  <c r="BF327" i="14"/>
  <c r="AY327" i="14"/>
  <c r="AX327" i="14"/>
  <c r="BF326" i="14"/>
  <c r="AY326" i="14"/>
  <c r="AX326" i="14"/>
  <c r="BF325" i="14"/>
  <c r="AY325" i="14"/>
  <c r="AX325" i="14"/>
  <c r="BF324" i="14"/>
  <c r="AY324" i="14"/>
  <c r="AX324" i="14"/>
  <c r="BF323" i="14"/>
  <c r="AY323" i="14"/>
  <c r="AX323" i="14"/>
  <c r="BF322" i="14"/>
  <c r="AY322" i="14"/>
  <c r="AX322" i="14"/>
  <c r="BF321" i="14"/>
  <c r="AY321" i="14"/>
  <c r="AX321" i="14"/>
  <c r="BF320" i="14"/>
  <c r="AY320" i="14"/>
  <c r="AX320" i="14"/>
  <c r="BF319" i="14"/>
  <c r="AY319" i="14"/>
  <c r="AX319" i="14"/>
  <c r="BF318" i="14"/>
  <c r="AY318" i="14"/>
  <c r="AX318" i="14"/>
  <c r="BF317" i="14"/>
  <c r="AY317" i="14"/>
  <c r="AX317" i="14"/>
  <c r="BF316" i="14"/>
  <c r="AY316" i="14"/>
  <c r="AX316" i="14"/>
  <c r="BF315" i="14"/>
  <c r="AY315" i="14"/>
  <c r="AX315" i="14"/>
  <c r="BF314" i="14"/>
  <c r="AY314" i="14"/>
  <c r="AX314" i="14"/>
  <c r="BF313" i="14"/>
  <c r="AY313" i="14"/>
  <c r="AX313" i="14"/>
  <c r="BF312" i="14"/>
  <c r="AY312" i="14"/>
  <c r="AX312" i="14"/>
  <c r="BF311" i="14"/>
  <c r="AY311" i="14"/>
  <c r="AX311" i="14"/>
  <c r="BF310" i="14"/>
  <c r="AY310" i="14"/>
  <c r="AX310" i="14"/>
  <c r="BF309" i="14"/>
  <c r="AY309" i="14"/>
  <c r="AX309" i="14"/>
  <c r="BF308" i="14"/>
  <c r="AY308" i="14"/>
  <c r="AX308" i="14"/>
  <c r="BF307" i="14"/>
  <c r="AY307" i="14"/>
  <c r="AX307" i="14"/>
  <c r="BF306" i="14"/>
  <c r="AY306" i="14"/>
  <c r="AX306" i="14"/>
  <c r="BF305" i="14"/>
  <c r="AY305" i="14"/>
  <c r="AX305" i="14"/>
  <c r="BF304" i="14"/>
  <c r="AY304" i="14"/>
  <c r="AX304" i="14"/>
  <c r="BF303" i="14"/>
  <c r="AY303" i="14"/>
  <c r="AX303" i="14"/>
  <c r="BF302" i="14"/>
  <c r="AY302" i="14"/>
  <c r="AX302" i="14"/>
  <c r="BF301" i="14"/>
  <c r="AY301" i="14"/>
  <c r="AX301" i="14"/>
  <c r="BF300" i="14"/>
  <c r="BB300" i="14"/>
  <c r="AY300" i="14"/>
  <c r="AX300" i="14"/>
  <c r="AV300" i="14"/>
  <c r="AV301" i="14"/>
  <c r="AV302" i="14"/>
  <c r="AV303" i="14"/>
  <c r="AV304" i="14"/>
  <c r="AV305" i="14"/>
  <c r="AV306" i="14"/>
  <c r="AV307" i="14"/>
  <c r="AV308" i="14"/>
  <c r="AV309" i="14"/>
  <c r="AV310" i="14"/>
  <c r="AV311" i="14"/>
  <c r="AV312" i="14"/>
  <c r="AV313" i="14"/>
  <c r="AV314" i="14"/>
  <c r="AV315" i="14"/>
  <c r="AV316" i="14"/>
  <c r="AV317" i="14"/>
  <c r="AV318" i="14"/>
  <c r="AV319" i="14"/>
  <c r="AV320" i="14"/>
  <c r="AV321" i="14"/>
  <c r="AV322" i="14"/>
  <c r="AV323" i="14"/>
  <c r="AV324" i="14"/>
  <c r="AV325" i="14"/>
  <c r="AV326" i="14"/>
  <c r="AV327" i="14"/>
  <c r="AV328" i="14"/>
  <c r="AV329" i="14"/>
  <c r="AV330" i="14"/>
  <c r="AV331" i="14"/>
  <c r="AV332" i="14"/>
  <c r="AV333" i="14"/>
  <c r="AV334" i="14"/>
  <c r="AV335" i="14"/>
  <c r="AT300" i="14"/>
  <c r="AU300" i="14" s="1"/>
  <c r="AY299" i="14"/>
  <c r="AX299" i="14"/>
  <c r="BF298" i="14"/>
  <c r="AY298" i="14"/>
  <c r="AX298" i="14"/>
  <c r="BF297" i="14"/>
  <c r="AY297" i="14"/>
  <c r="AX297" i="14"/>
  <c r="BF296" i="14"/>
  <c r="AY296" i="14"/>
  <c r="AX296" i="14"/>
  <c r="BF295" i="14"/>
  <c r="AY295" i="14"/>
  <c r="AX295" i="14"/>
  <c r="BF294" i="14"/>
  <c r="AY294" i="14"/>
  <c r="AX294" i="14"/>
  <c r="BF293" i="14"/>
  <c r="AY293" i="14"/>
  <c r="AX293" i="14"/>
  <c r="BF292" i="14"/>
  <c r="AY292" i="14"/>
  <c r="AX292" i="14"/>
  <c r="BF291" i="14"/>
  <c r="AY291" i="14"/>
  <c r="AX291" i="14"/>
  <c r="BF290" i="14"/>
  <c r="AY290" i="14"/>
  <c r="AX290" i="14"/>
  <c r="BF289" i="14"/>
  <c r="AY289" i="14"/>
  <c r="AX289" i="14"/>
  <c r="BF288" i="14"/>
  <c r="AY288" i="14"/>
  <c r="AX288" i="14"/>
  <c r="BF287" i="14"/>
  <c r="AY287" i="14"/>
  <c r="AX287" i="14"/>
  <c r="BF286" i="14"/>
  <c r="AY286" i="14"/>
  <c r="AX286" i="14"/>
  <c r="BF285" i="14"/>
  <c r="AY285" i="14"/>
  <c r="AX285" i="14"/>
  <c r="BF284" i="14"/>
  <c r="AY284" i="14"/>
  <c r="AX284" i="14"/>
  <c r="BF283" i="14"/>
  <c r="AY283" i="14"/>
  <c r="AX283" i="14"/>
  <c r="BF282" i="14"/>
  <c r="AY282" i="14"/>
  <c r="AX282" i="14"/>
  <c r="BF281" i="14"/>
  <c r="AY281" i="14"/>
  <c r="AX281" i="14"/>
  <c r="BF280" i="14"/>
  <c r="AY280" i="14"/>
  <c r="AX280" i="14"/>
  <c r="BF279" i="14"/>
  <c r="AY279" i="14"/>
  <c r="AX279" i="14"/>
  <c r="BF278" i="14"/>
  <c r="AY278" i="14"/>
  <c r="AX278" i="14"/>
  <c r="BF277" i="14"/>
  <c r="AY277" i="14"/>
  <c r="AX277" i="14"/>
  <c r="BF276" i="14"/>
  <c r="AY276" i="14"/>
  <c r="AX276" i="14"/>
  <c r="BF275" i="14"/>
  <c r="AY275" i="14"/>
  <c r="AX275" i="14"/>
  <c r="BF274" i="14"/>
  <c r="AY274" i="14"/>
  <c r="AX274" i="14"/>
  <c r="BF273" i="14"/>
  <c r="AY273" i="14"/>
  <c r="AX273" i="14"/>
  <c r="BF272" i="14"/>
  <c r="AY272" i="14"/>
  <c r="AX272" i="14"/>
  <c r="BF271" i="14"/>
  <c r="AY271" i="14"/>
  <c r="AX271" i="14"/>
  <c r="BF270" i="14"/>
  <c r="AY270" i="14"/>
  <c r="AX270" i="14"/>
  <c r="BF269" i="14"/>
  <c r="AY269" i="14"/>
  <c r="AX269" i="14"/>
  <c r="BF268" i="14"/>
  <c r="AY268" i="14"/>
  <c r="AX268" i="14"/>
  <c r="BF267" i="14"/>
  <c r="AY267" i="14"/>
  <c r="AX267" i="14"/>
  <c r="BF266" i="14"/>
  <c r="AY266" i="14"/>
  <c r="AX266" i="14"/>
  <c r="BF265" i="14"/>
  <c r="AY265" i="14"/>
  <c r="AX265" i="14"/>
  <c r="BF264" i="14"/>
  <c r="BB264" i="14"/>
  <c r="AY264" i="14"/>
  <c r="AX264" i="14"/>
  <c r="AV264" i="14"/>
  <c r="AV265" i="14"/>
  <c r="AV266" i="14"/>
  <c r="AV267" i="14"/>
  <c r="AV268" i="14"/>
  <c r="AV269" i="14"/>
  <c r="AV270" i="14"/>
  <c r="AV271" i="14"/>
  <c r="AV272" i="14"/>
  <c r="AV273" i="14"/>
  <c r="AV274" i="14"/>
  <c r="AV275" i="14"/>
  <c r="AV276" i="14"/>
  <c r="AV277" i="14"/>
  <c r="AV278" i="14"/>
  <c r="AV279" i="14"/>
  <c r="AV280" i="14"/>
  <c r="AV281" i="14"/>
  <c r="AV282" i="14"/>
  <c r="AV283" i="14"/>
  <c r="AV284" i="14"/>
  <c r="AV285" i="14"/>
  <c r="AV286" i="14"/>
  <c r="AV287" i="14"/>
  <c r="AV288" i="14"/>
  <c r="AV289" i="14"/>
  <c r="AV290" i="14"/>
  <c r="AV291" i="14"/>
  <c r="AV292" i="14"/>
  <c r="AV293" i="14"/>
  <c r="AV294" i="14"/>
  <c r="AV295" i="14"/>
  <c r="AV296" i="14"/>
  <c r="AV297" i="14"/>
  <c r="AV298" i="14"/>
  <c r="AV299" i="14"/>
  <c r="AT264" i="14"/>
  <c r="AU264" i="14" s="1"/>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AL263" i="14"/>
  <c r="AM263" i="14"/>
  <c r="AN263" i="14"/>
  <c r="AY260" i="14"/>
  <c r="AX260" i="14"/>
  <c r="BF259" i="14"/>
  <c r="AY259" i="14"/>
  <c r="AX259" i="14"/>
  <c r="BF258" i="14"/>
  <c r="AY258" i="14"/>
  <c r="AX258" i="14"/>
  <c r="BF257" i="14"/>
  <c r="AY257" i="14"/>
  <c r="AX257" i="14"/>
  <c r="BF256" i="14"/>
  <c r="AY256" i="14"/>
  <c r="AX256" i="14"/>
  <c r="BF255" i="14"/>
  <c r="AY255" i="14"/>
  <c r="AX255" i="14"/>
  <c r="BF254" i="14"/>
  <c r="AY254" i="14"/>
  <c r="AX254" i="14"/>
  <c r="BF253" i="14"/>
  <c r="AY253" i="14"/>
  <c r="AX253" i="14"/>
  <c r="BF252" i="14"/>
  <c r="AY252" i="14"/>
  <c r="AX252" i="14"/>
  <c r="BF251" i="14"/>
  <c r="AY251" i="14"/>
  <c r="AX251" i="14"/>
  <c r="BF250" i="14"/>
  <c r="AY250" i="14"/>
  <c r="AX250" i="14"/>
  <c r="BF249" i="14"/>
  <c r="AY249" i="14"/>
  <c r="AX249" i="14"/>
  <c r="BF248" i="14"/>
  <c r="AY248" i="14"/>
  <c r="AX248" i="14"/>
  <c r="BF247" i="14"/>
  <c r="AY247" i="14"/>
  <c r="AX247" i="14"/>
  <c r="BF246" i="14"/>
  <c r="AY246" i="14"/>
  <c r="AX246" i="14"/>
  <c r="BF245" i="14"/>
  <c r="AY245" i="14"/>
  <c r="AX245" i="14"/>
  <c r="BF244" i="14"/>
  <c r="AY244" i="14"/>
  <c r="AX244" i="14"/>
  <c r="BF243" i="14"/>
  <c r="AY243" i="14"/>
  <c r="AX243" i="14"/>
  <c r="BF242" i="14"/>
  <c r="AY242" i="14"/>
  <c r="AX242" i="14"/>
  <c r="BF241" i="14"/>
  <c r="AY241" i="14"/>
  <c r="AX241" i="14"/>
  <c r="BF240" i="14"/>
  <c r="AY240" i="14"/>
  <c r="AX240" i="14"/>
  <c r="BF239" i="14"/>
  <c r="AY239" i="14"/>
  <c r="AX239" i="14"/>
  <c r="BF238" i="14"/>
  <c r="AY238" i="14"/>
  <c r="AX238" i="14"/>
  <c r="BF237" i="14"/>
  <c r="AY237" i="14"/>
  <c r="AX237" i="14"/>
  <c r="BF236" i="14"/>
  <c r="AY236" i="14"/>
  <c r="AX236" i="14"/>
  <c r="BF235" i="14"/>
  <c r="AY235" i="14"/>
  <c r="AX235" i="14"/>
  <c r="BF234" i="14"/>
  <c r="AY234" i="14"/>
  <c r="AX234" i="14"/>
  <c r="BF233" i="14"/>
  <c r="AY233" i="14"/>
  <c r="AX233" i="14"/>
  <c r="BF232" i="14"/>
  <c r="AY232" i="14"/>
  <c r="AX232" i="14"/>
  <c r="BF231" i="14"/>
  <c r="AY231" i="14"/>
  <c r="AX231" i="14"/>
  <c r="AV225" i="14"/>
  <c r="AV226" i="14"/>
  <c r="AV227" i="14"/>
  <c r="AV228" i="14"/>
  <c r="AV229" i="14"/>
  <c r="AV230" i="14"/>
  <c r="AV231" i="14"/>
  <c r="AV232" i="14"/>
  <c r="AV233" i="14"/>
  <c r="AV234" i="14"/>
  <c r="AV235" i="14"/>
  <c r="AV236" i="14"/>
  <c r="AV237" i="14"/>
  <c r="AV238" i="14"/>
  <c r="AV239" i="14"/>
  <c r="AV240" i="14"/>
  <c r="AV241" i="14"/>
  <c r="AV242" i="14"/>
  <c r="AV243" i="14"/>
  <c r="AV244" i="14"/>
  <c r="AV245" i="14"/>
  <c r="AV246" i="14"/>
  <c r="AV247" i="14"/>
  <c r="AV248" i="14"/>
  <c r="AV249" i="14"/>
  <c r="AV250" i="14"/>
  <c r="AV251" i="14"/>
  <c r="AV252" i="14"/>
  <c r="AV253" i="14"/>
  <c r="AV254" i="14"/>
  <c r="AV255" i="14"/>
  <c r="AV256" i="14"/>
  <c r="AV257" i="14"/>
  <c r="AV258" i="14"/>
  <c r="AV259" i="14"/>
  <c r="AV260" i="14"/>
  <c r="BF230" i="14"/>
  <c r="AY230" i="14"/>
  <c r="AX230" i="14"/>
  <c r="BF229" i="14"/>
  <c r="AY229" i="14"/>
  <c r="AX229" i="14"/>
  <c r="BF228" i="14"/>
  <c r="AY228" i="14"/>
  <c r="AX228" i="14"/>
  <c r="BF227" i="14"/>
  <c r="AY227" i="14"/>
  <c r="AX227" i="14"/>
  <c r="BF226" i="14"/>
  <c r="AY226" i="14"/>
  <c r="AX226" i="14"/>
  <c r="BF225" i="14"/>
  <c r="BB225" i="14"/>
  <c r="AY225" i="14"/>
  <c r="AX225" i="14"/>
  <c r="AT225" i="14"/>
  <c r="AU225" i="14" s="1"/>
  <c r="AW225" i="14" s="1"/>
  <c r="BC225" i="14" s="1"/>
  <c r="AY224" i="14"/>
  <c r="AX224" i="14"/>
  <c r="AY223" i="14"/>
  <c r="AX223" i="14"/>
  <c r="AY222" i="14"/>
  <c r="AX222" i="14"/>
  <c r="AY221" i="14"/>
  <c r="AX221" i="14"/>
  <c r="AY220" i="14"/>
  <c r="AX220" i="14"/>
  <c r="AY219" i="14"/>
  <c r="AX219" i="14"/>
  <c r="AY218" i="14"/>
  <c r="AX218" i="14"/>
  <c r="AY217" i="14"/>
  <c r="AX217" i="14"/>
  <c r="AY216" i="14"/>
  <c r="AX216" i="14"/>
  <c r="AY215" i="14"/>
  <c r="AX215" i="14"/>
  <c r="AY214" i="14"/>
  <c r="AX214" i="14"/>
  <c r="AY213" i="14"/>
  <c r="AX213" i="14"/>
  <c r="AY212" i="14"/>
  <c r="AX212" i="14"/>
  <c r="AY211" i="14"/>
  <c r="AX211" i="14"/>
  <c r="AY210" i="14"/>
  <c r="AX210" i="14"/>
  <c r="AY209" i="14"/>
  <c r="AX209" i="14"/>
  <c r="AY208" i="14"/>
  <c r="AX208" i="14"/>
  <c r="AY207" i="14"/>
  <c r="AX207" i="14"/>
  <c r="AY206" i="14"/>
  <c r="AX206" i="14"/>
  <c r="AY205" i="14"/>
  <c r="AX205" i="14"/>
  <c r="AY204" i="14"/>
  <c r="AX204" i="14"/>
  <c r="AY203" i="14"/>
  <c r="AX203" i="14"/>
  <c r="AY202" i="14"/>
  <c r="AX202" i="14"/>
  <c r="AY201" i="14"/>
  <c r="AX201" i="14"/>
  <c r="AY200" i="14"/>
  <c r="AX200" i="14"/>
  <c r="AY199" i="14"/>
  <c r="AX199" i="14"/>
  <c r="AY198" i="14"/>
  <c r="AX198" i="14"/>
  <c r="AY197" i="14"/>
  <c r="AX197" i="14"/>
  <c r="AY196" i="14"/>
  <c r="AX196" i="14"/>
  <c r="AY195" i="14"/>
  <c r="AX195" i="14"/>
  <c r="AY194" i="14"/>
  <c r="AX194" i="14"/>
  <c r="AY193" i="14"/>
  <c r="AX193" i="14"/>
  <c r="AY192" i="14"/>
  <c r="AX192" i="14"/>
  <c r="AY191" i="14"/>
  <c r="AX191" i="14"/>
  <c r="AY190" i="14"/>
  <c r="AX190" i="14"/>
  <c r="AV189" i="14"/>
  <c r="AV190" i="14"/>
  <c r="AV191" i="14"/>
  <c r="AV192" i="14"/>
  <c r="AV193" i="14"/>
  <c r="AV194" i="14"/>
  <c r="AV195" i="14"/>
  <c r="AV196" i="14"/>
  <c r="AV197" i="14"/>
  <c r="AV198" i="14"/>
  <c r="AV199" i="14"/>
  <c r="AV200" i="14"/>
  <c r="AV201" i="14"/>
  <c r="AV202" i="14"/>
  <c r="AV203" i="14"/>
  <c r="AV204" i="14"/>
  <c r="AV205" i="14"/>
  <c r="AV206" i="14"/>
  <c r="AV207" i="14"/>
  <c r="AV208" i="14"/>
  <c r="AV209" i="14"/>
  <c r="AV210" i="14"/>
  <c r="AV211" i="14"/>
  <c r="AV212" i="14"/>
  <c r="AV213" i="14"/>
  <c r="AV214" i="14"/>
  <c r="AV215" i="14"/>
  <c r="AV216" i="14"/>
  <c r="AV217" i="14"/>
  <c r="AV218" i="14"/>
  <c r="AV219" i="14"/>
  <c r="AV220" i="14"/>
  <c r="AV221" i="14"/>
  <c r="AV222" i="14"/>
  <c r="AV223" i="14"/>
  <c r="AV224" i="14"/>
  <c r="BB189" i="14"/>
  <c r="AY189" i="14"/>
  <c r="AX189" i="14"/>
  <c r="AT189" i="14"/>
  <c r="AU189" i="14" s="1"/>
  <c r="AY188" i="14"/>
  <c r="AX188" i="14"/>
  <c r="AY187" i="14"/>
  <c r="AX187" i="14"/>
  <c r="AY186" i="14"/>
  <c r="AX186" i="14"/>
  <c r="AY185" i="14"/>
  <c r="AX185" i="14"/>
  <c r="AY184" i="14"/>
  <c r="AX184" i="14"/>
  <c r="AY183" i="14"/>
  <c r="AX183" i="14"/>
  <c r="AY182" i="14"/>
  <c r="AX182" i="14"/>
  <c r="AY181" i="14"/>
  <c r="AX181" i="14"/>
  <c r="AY180" i="14"/>
  <c r="AX180" i="14"/>
  <c r="AY179" i="14"/>
  <c r="AX179" i="14"/>
  <c r="AY178" i="14"/>
  <c r="AX178" i="14"/>
  <c r="AY177" i="14"/>
  <c r="AX177" i="14"/>
  <c r="AY176" i="14"/>
  <c r="AX176" i="14"/>
  <c r="AY175" i="14"/>
  <c r="AX175" i="14"/>
  <c r="AY174" i="14"/>
  <c r="AX174" i="14"/>
  <c r="AY173" i="14"/>
  <c r="AX173" i="14"/>
  <c r="AY172" i="14"/>
  <c r="AX172" i="14"/>
  <c r="AY171" i="14"/>
  <c r="AX171" i="14"/>
  <c r="AY170" i="14"/>
  <c r="AX170" i="14"/>
  <c r="AY169" i="14"/>
  <c r="AX169" i="14"/>
  <c r="AY168" i="14"/>
  <c r="AX168" i="14"/>
  <c r="AY167" i="14"/>
  <c r="AX167" i="14"/>
  <c r="AY166" i="14"/>
  <c r="AX166" i="14"/>
  <c r="AY165" i="14"/>
  <c r="AX165" i="14"/>
  <c r="AY164" i="14"/>
  <c r="AX164" i="14"/>
  <c r="AY163" i="14"/>
  <c r="AX163" i="14"/>
  <c r="AY162" i="14"/>
  <c r="AX162" i="14"/>
  <c r="AY161" i="14"/>
  <c r="AX161" i="14"/>
  <c r="AY160" i="14"/>
  <c r="AX160" i="14"/>
  <c r="AY159" i="14"/>
  <c r="AX159" i="14"/>
  <c r="AY158" i="14"/>
  <c r="AX158" i="14"/>
  <c r="AV153" i="14"/>
  <c r="AV154" i="14"/>
  <c r="AV155" i="14"/>
  <c r="AV156" i="14"/>
  <c r="AV157" i="14"/>
  <c r="AV158" i="14"/>
  <c r="AV159" i="14"/>
  <c r="AV160" i="14"/>
  <c r="AV161" i="14"/>
  <c r="AV162" i="14"/>
  <c r="AV163" i="14"/>
  <c r="AV164" i="14"/>
  <c r="AV165" i="14"/>
  <c r="AV166" i="14"/>
  <c r="AV167" i="14"/>
  <c r="AV168" i="14"/>
  <c r="AV169" i="14"/>
  <c r="AV170" i="14"/>
  <c r="AV171" i="14"/>
  <c r="AV172" i="14"/>
  <c r="AV173" i="14"/>
  <c r="AV174" i="14"/>
  <c r="AV175" i="14"/>
  <c r="AV176" i="14"/>
  <c r="AV177" i="14"/>
  <c r="AV178" i="14"/>
  <c r="AV179" i="14"/>
  <c r="AV180" i="14"/>
  <c r="AV181" i="14"/>
  <c r="AV182" i="14"/>
  <c r="AV183" i="14"/>
  <c r="AV184" i="14"/>
  <c r="AV185" i="14"/>
  <c r="AV186" i="14"/>
  <c r="AV187" i="14"/>
  <c r="AV188" i="14"/>
  <c r="AY157" i="14"/>
  <c r="AX157" i="14"/>
  <c r="AY156" i="14"/>
  <c r="AX156" i="14"/>
  <c r="AY155" i="14"/>
  <c r="AX155" i="14"/>
  <c r="AY154" i="14"/>
  <c r="AX154" i="14"/>
  <c r="BB153" i="14"/>
  <c r="AY153" i="14"/>
  <c r="AX153" i="14"/>
  <c r="AT153" i="14"/>
  <c r="AU153" i="14" s="1"/>
  <c r="AY152" i="14"/>
  <c r="AX152" i="14"/>
  <c r="AY151" i="14"/>
  <c r="AX151" i="14"/>
  <c r="AY150" i="14"/>
  <c r="AX150" i="14"/>
  <c r="AY149" i="14"/>
  <c r="AX149" i="14"/>
  <c r="AY148" i="14"/>
  <c r="AX148" i="14"/>
  <c r="AY147" i="14"/>
  <c r="AX147" i="14"/>
  <c r="AY146" i="14"/>
  <c r="AX146" i="14"/>
  <c r="AY145" i="14"/>
  <c r="AX145" i="14"/>
  <c r="AY144" i="14"/>
  <c r="AX144" i="14"/>
  <c r="AY143" i="14"/>
  <c r="AX143" i="14"/>
  <c r="AY142" i="14"/>
  <c r="AX142" i="14"/>
  <c r="AY141" i="14"/>
  <c r="AX141" i="14"/>
  <c r="AY140" i="14"/>
  <c r="AX140" i="14"/>
  <c r="AY139" i="14"/>
  <c r="AX139" i="14"/>
  <c r="AY138" i="14"/>
  <c r="AX138" i="14"/>
  <c r="AY137" i="14"/>
  <c r="AX137" i="14"/>
  <c r="AY136" i="14"/>
  <c r="AX136" i="14"/>
  <c r="AY135" i="14"/>
  <c r="AX135" i="14"/>
  <c r="AY134" i="14"/>
  <c r="AX134" i="14"/>
  <c r="AY133" i="14"/>
  <c r="AX133" i="14"/>
  <c r="AY132" i="14"/>
  <c r="AX132" i="14"/>
  <c r="AY131" i="14"/>
  <c r="AX131" i="14"/>
  <c r="AY130" i="14"/>
  <c r="AX130" i="14"/>
  <c r="AY129" i="14"/>
  <c r="AX129" i="14"/>
  <c r="AY128" i="14"/>
  <c r="AX128" i="14"/>
  <c r="AY127" i="14"/>
  <c r="AX127" i="14"/>
  <c r="AY126" i="14"/>
  <c r="AX126" i="14"/>
  <c r="AY125" i="14"/>
  <c r="AX125" i="14"/>
  <c r="AY124" i="14"/>
  <c r="AX124" i="14"/>
  <c r="AY123" i="14"/>
  <c r="AX123" i="14"/>
  <c r="AY122" i="14"/>
  <c r="AX122" i="14"/>
  <c r="AY121" i="14"/>
  <c r="AX121" i="14"/>
  <c r="AV117" i="14"/>
  <c r="AV118" i="14"/>
  <c r="AV119" i="14"/>
  <c r="AV120" i="14"/>
  <c r="AV121" i="14"/>
  <c r="AV122" i="14"/>
  <c r="AV123" i="14"/>
  <c r="AV124" i="14"/>
  <c r="AV125" i="14"/>
  <c r="AV126" i="14"/>
  <c r="AV127" i="14"/>
  <c r="AV128" i="14"/>
  <c r="AV129" i="14"/>
  <c r="AV130" i="14"/>
  <c r="AV131" i="14"/>
  <c r="AV132" i="14"/>
  <c r="AV133" i="14"/>
  <c r="AV134" i="14"/>
  <c r="AV135" i="14"/>
  <c r="AV136" i="14"/>
  <c r="AV137" i="14"/>
  <c r="AV138" i="14"/>
  <c r="AV139" i="14"/>
  <c r="AV140" i="14"/>
  <c r="AV141" i="14"/>
  <c r="AV142" i="14"/>
  <c r="AV143" i="14"/>
  <c r="AV144" i="14"/>
  <c r="AV145" i="14"/>
  <c r="AV146" i="14"/>
  <c r="AV147" i="14"/>
  <c r="AV148" i="14"/>
  <c r="AV149" i="14"/>
  <c r="AV150" i="14"/>
  <c r="AV151" i="14"/>
  <c r="AV152" i="14"/>
  <c r="AY120" i="14"/>
  <c r="AX120" i="14"/>
  <c r="AY119" i="14"/>
  <c r="AX119" i="14"/>
  <c r="AY118" i="14"/>
  <c r="AX118" i="14"/>
  <c r="BB117" i="14"/>
  <c r="AY117" i="14"/>
  <c r="AX117" i="14"/>
  <c r="AT117" i="14"/>
  <c r="AU117" i="14" s="1"/>
  <c r="AU118" i="14" s="1"/>
  <c r="AY116" i="14"/>
  <c r="AX116" i="14"/>
  <c r="AY115" i="14"/>
  <c r="AX115" i="14"/>
  <c r="AY114" i="14"/>
  <c r="AX114" i="14"/>
  <c r="AY113" i="14"/>
  <c r="AX113" i="14"/>
  <c r="AY112" i="14"/>
  <c r="AX112" i="14"/>
  <c r="AY111" i="14"/>
  <c r="AX111" i="14"/>
  <c r="AY110" i="14"/>
  <c r="AX110" i="14"/>
  <c r="AY109" i="14"/>
  <c r="AX109" i="14"/>
  <c r="AY108" i="14"/>
  <c r="AX108" i="14"/>
  <c r="AY107" i="14"/>
  <c r="AX107" i="14"/>
  <c r="AY106" i="14"/>
  <c r="AX106" i="14"/>
  <c r="AY105" i="14"/>
  <c r="AX105" i="14"/>
  <c r="AY104" i="14"/>
  <c r="AX104" i="14"/>
  <c r="AY103" i="14"/>
  <c r="AX103" i="14"/>
  <c r="AY102" i="14"/>
  <c r="AX102" i="14"/>
  <c r="AY101" i="14"/>
  <c r="AX101" i="14"/>
  <c r="AY100" i="14"/>
  <c r="AX100" i="14"/>
  <c r="AY99" i="14"/>
  <c r="AX99" i="14"/>
  <c r="AY98" i="14"/>
  <c r="AX98" i="14"/>
  <c r="AY97" i="14"/>
  <c r="AX97" i="14"/>
  <c r="AY96" i="14"/>
  <c r="AX96" i="14"/>
  <c r="AY95" i="14"/>
  <c r="AX95" i="14"/>
  <c r="AY94" i="14"/>
  <c r="AX94" i="14"/>
  <c r="AY93" i="14"/>
  <c r="AX93" i="14"/>
  <c r="AY92" i="14"/>
  <c r="AX92" i="14"/>
  <c r="AY91" i="14"/>
  <c r="AX91" i="14"/>
  <c r="AY90" i="14"/>
  <c r="AX90" i="14"/>
  <c r="AY89" i="14"/>
  <c r="AX89" i="14"/>
  <c r="AY88" i="14"/>
  <c r="AX88" i="14"/>
  <c r="AY87" i="14"/>
  <c r="AX87" i="14"/>
  <c r="AY86" i="14"/>
  <c r="AX86" i="14"/>
  <c r="AY85" i="14"/>
  <c r="AX85" i="14"/>
  <c r="AY84" i="14"/>
  <c r="AX84" i="14"/>
  <c r="AY83" i="14"/>
  <c r="AX83" i="14"/>
  <c r="AY82" i="14"/>
  <c r="AX82" i="14"/>
  <c r="BB81" i="14"/>
  <c r="AY81" i="14"/>
  <c r="AX81" i="14"/>
  <c r="AV81" i="14"/>
  <c r="AV82" i="14"/>
  <c r="AV83" i="14"/>
  <c r="AV84" i="14"/>
  <c r="AV85" i="14"/>
  <c r="AV86" i="14"/>
  <c r="AV87" i="14"/>
  <c r="AV88" i="14"/>
  <c r="AV89" i="14"/>
  <c r="AV90" i="14"/>
  <c r="AV91" i="14"/>
  <c r="AV92" i="14"/>
  <c r="AV93" i="14"/>
  <c r="AV94" i="14"/>
  <c r="AV95" i="14"/>
  <c r="AV96" i="14"/>
  <c r="AV97" i="14"/>
  <c r="AV98" i="14"/>
  <c r="AV99" i="14"/>
  <c r="AV100" i="14"/>
  <c r="AV101" i="14"/>
  <c r="AV102" i="14"/>
  <c r="AV103" i="14"/>
  <c r="AV104" i="14"/>
  <c r="AV105" i="14"/>
  <c r="AV106" i="14"/>
  <c r="AV107" i="14"/>
  <c r="AV108" i="14"/>
  <c r="AV109" i="14"/>
  <c r="AV110" i="14"/>
  <c r="AV111" i="14"/>
  <c r="AV112" i="14"/>
  <c r="AV113" i="14"/>
  <c r="AV114" i="14"/>
  <c r="AV115" i="14"/>
  <c r="AV116" i="14"/>
  <c r="AT81" i="14"/>
  <c r="AU81" i="14" s="1"/>
  <c r="AY80" i="14"/>
  <c r="AX80" i="14"/>
  <c r="AY79" i="14"/>
  <c r="AX79" i="14"/>
  <c r="AY78" i="14"/>
  <c r="AX78" i="14"/>
  <c r="AY77" i="14"/>
  <c r="AX77" i="14"/>
  <c r="AY76" i="14"/>
  <c r="AX76" i="14"/>
  <c r="AY75" i="14"/>
  <c r="AX75" i="14"/>
  <c r="AY74" i="14"/>
  <c r="AX74" i="14"/>
  <c r="AY73" i="14"/>
  <c r="AX73" i="14"/>
  <c r="AY72" i="14"/>
  <c r="AX72" i="14"/>
  <c r="AY71" i="14"/>
  <c r="AX71" i="14"/>
  <c r="AY70" i="14"/>
  <c r="AX70" i="14"/>
  <c r="AY69" i="14"/>
  <c r="AX69" i="14"/>
  <c r="AY68" i="14"/>
  <c r="AX68" i="14"/>
  <c r="AY67" i="14"/>
  <c r="AX67" i="14"/>
  <c r="AY66" i="14"/>
  <c r="AX66" i="14"/>
  <c r="AY65" i="14"/>
  <c r="AX65" i="14"/>
  <c r="AY64" i="14"/>
  <c r="AX64" i="14"/>
  <c r="AY63" i="14"/>
  <c r="AX63" i="14"/>
  <c r="AY62" i="14"/>
  <c r="AX62" i="14"/>
  <c r="AY61" i="14"/>
  <c r="AX61" i="14"/>
  <c r="AY60" i="14"/>
  <c r="AX60" i="14"/>
  <c r="AY59" i="14"/>
  <c r="AX59" i="14"/>
  <c r="AY58" i="14"/>
  <c r="AX58" i="14"/>
  <c r="AY57" i="14"/>
  <c r="AX57" i="14"/>
  <c r="AY56" i="14"/>
  <c r="AX56" i="14"/>
  <c r="AY55" i="14"/>
  <c r="AX55" i="14"/>
  <c r="AY54" i="14"/>
  <c r="AX54" i="14"/>
  <c r="AY53" i="14"/>
  <c r="AX53" i="14"/>
  <c r="AY52" i="14"/>
  <c r="AX52" i="14"/>
  <c r="AY51" i="14"/>
  <c r="AX51" i="14"/>
  <c r="AY50" i="14"/>
  <c r="AX50" i="14"/>
  <c r="AY49" i="14"/>
  <c r="AX49" i="14"/>
  <c r="AY48" i="14"/>
  <c r="AX48" i="14"/>
  <c r="AY47" i="14"/>
  <c r="AX47" i="14"/>
  <c r="AY46" i="14"/>
  <c r="AX46" i="14"/>
  <c r="AV45" i="14"/>
  <c r="AV46" i="14"/>
  <c r="AV47" i="14"/>
  <c r="AV48" i="14"/>
  <c r="AV49" i="14"/>
  <c r="AV50" i="14"/>
  <c r="AV51" i="14"/>
  <c r="AV52" i="14"/>
  <c r="AV53" i="14"/>
  <c r="AV54" i="14"/>
  <c r="AV55" i="14"/>
  <c r="AV56" i="14"/>
  <c r="AV57" i="14"/>
  <c r="AV58" i="14"/>
  <c r="AV59" i="14"/>
  <c r="AV60" i="14"/>
  <c r="AV61" i="14"/>
  <c r="AV62" i="14"/>
  <c r="AV63" i="14"/>
  <c r="AV64" i="14"/>
  <c r="AV65" i="14"/>
  <c r="AV66" i="14"/>
  <c r="AV67" i="14"/>
  <c r="AV68" i="14"/>
  <c r="AV69" i="14"/>
  <c r="AV70" i="14"/>
  <c r="AV71" i="14"/>
  <c r="AV72" i="14"/>
  <c r="AV73" i="14"/>
  <c r="AV74" i="14"/>
  <c r="AV75" i="14"/>
  <c r="AV76" i="14"/>
  <c r="AV77" i="14"/>
  <c r="AV78" i="14"/>
  <c r="AV79" i="14"/>
  <c r="AV80" i="14"/>
  <c r="BB45" i="14"/>
  <c r="AY45" i="14"/>
  <c r="AX45" i="14"/>
  <c r="AT45" i="14"/>
  <c r="AU45" i="14" s="1"/>
  <c r="A9" i="14"/>
  <c r="A45" i="14"/>
  <c r="A81" i="14"/>
  <c r="A117" i="14"/>
  <c r="A153" i="14"/>
  <c r="A189" i="14"/>
  <c r="A225" i="14"/>
  <c r="A261" i="14"/>
  <c r="A262" i="14"/>
  <c r="A263" i="14"/>
  <c r="A264" i="14"/>
  <c r="A300" i="14"/>
  <c r="A336" i="14"/>
  <c r="A372" i="14"/>
  <c r="A408" i="14"/>
  <c r="A444" i="14"/>
  <c r="A480" i="14"/>
  <c r="A516" i="14"/>
  <c r="A553" i="14"/>
  <c r="A554" i="14"/>
  <c r="A590" i="14"/>
  <c r="A626" i="14"/>
  <c r="A662" i="14"/>
  <c r="A698" i="14"/>
  <c r="A699" i="14"/>
  <c r="A735" i="14"/>
  <c r="A771" i="14"/>
  <c r="A807" i="14"/>
  <c r="A843" i="14"/>
  <c r="A879" i="14"/>
  <c r="A915" i="14"/>
  <c r="A951" i="14"/>
  <c r="A987" i="14"/>
  <c r="A1023" i="14"/>
  <c r="A1059" i="14"/>
  <c r="A1060" i="14"/>
  <c r="A1061" i="14"/>
  <c r="AY44" i="14"/>
  <c r="AX44" i="14"/>
  <c r="AY43" i="14"/>
  <c r="AX43" i="14"/>
  <c r="AY42" i="14"/>
  <c r="AX42" i="14"/>
  <c r="AY41" i="14"/>
  <c r="AX41" i="14"/>
  <c r="AY40" i="14"/>
  <c r="AX40" i="14"/>
  <c r="AY39" i="14"/>
  <c r="AX39" i="14"/>
  <c r="AY38" i="14"/>
  <c r="AX38" i="14"/>
  <c r="AY37" i="14"/>
  <c r="AX37" i="14"/>
  <c r="AY36" i="14"/>
  <c r="AX36" i="14"/>
  <c r="AY35" i="14"/>
  <c r="AX35" i="14"/>
  <c r="AY34" i="14"/>
  <c r="AX34" i="14"/>
  <c r="AY33" i="14"/>
  <c r="AX33" i="14"/>
  <c r="AY32" i="14"/>
  <c r="AX32" i="14"/>
  <c r="AY31" i="14"/>
  <c r="AX31" i="14"/>
  <c r="AY30" i="14"/>
  <c r="AX30" i="14"/>
  <c r="AY29" i="14"/>
  <c r="AX29" i="14"/>
  <c r="AY28" i="14"/>
  <c r="AX28" i="14"/>
  <c r="AY27" i="14"/>
  <c r="AX27" i="14"/>
  <c r="AY26" i="14"/>
  <c r="AX26" i="14"/>
  <c r="AY25" i="14"/>
  <c r="AX25" i="14"/>
  <c r="AY24" i="14"/>
  <c r="AX24" i="14"/>
  <c r="AY23" i="14"/>
  <c r="AX23" i="14"/>
  <c r="AY22" i="14"/>
  <c r="AX22" i="14"/>
  <c r="AY21" i="14"/>
  <c r="AX21" i="14"/>
  <c r="AY20" i="14"/>
  <c r="AX20" i="14"/>
  <c r="AY19" i="14"/>
  <c r="AX19" i="14"/>
  <c r="AY18" i="14"/>
  <c r="AX18" i="14"/>
  <c r="AY17" i="14"/>
  <c r="AX17" i="14"/>
  <c r="AY16" i="14"/>
  <c r="AX16" i="14"/>
  <c r="AY15" i="14"/>
  <c r="AX15" i="14"/>
  <c r="AY14" i="14"/>
  <c r="AX14" i="14"/>
  <c r="AY13" i="14"/>
  <c r="AX13" i="14"/>
  <c r="AY12" i="14"/>
  <c r="AX12" i="14"/>
  <c r="AY11" i="14"/>
  <c r="AX11" i="14"/>
  <c r="AY10" i="14"/>
  <c r="AX10" i="14"/>
  <c r="AV9" i="14"/>
  <c r="AV10" i="14"/>
  <c r="AV11" i="14"/>
  <c r="AV12" i="14"/>
  <c r="AV13" i="14"/>
  <c r="AV14" i="14"/>
  <c r="AV15" i="14"/>
  <c r="AV16" i="14"/>
  <c r="AV17" i="14"/>
  <c r="AV18" i="14"/>
  <c r="AV19" i="14"/>
  <c r="AV20" i="14"/>
  <c r="AV21" i="14"/>
  <c r="AV22" i="14"/>
  <c r="AV23" i="14"/>
  <c r="AV24" i="14"/>
  <c r="AV25" i="14"/>
  <c r="AV26" i="14"/>
  <c r="AV27" i="14"/>
  <c r="AV28" i="14"/>
  <c r="AV29" i="14"/>
  <c r="AV30" i="14"/>
  <c r="AV31" i="14"/>
  <c r="AV32" i="14"/>
  <c r="AV33" i="14"/>
  <c r="AV34" i="14"/>
  <c r="AV35" i="14"/>
  <c r="AV36" i="14"/>
  <c r="AV37" i="14"/>
  <c r="AV38" i="14"/>
  <c r="AV39" i="14"/>
  <c r="AV40" i="14"/>
  <c r="AV41" i="14"/>
  <c r="AV42" i="14"/>
  <c r="AV43" i="14"/>
  <c r="AV44" i="14"/>
  <c r="BB9" i="14"/>
  <c r="AY9" i="14"/>
  <c r="AX9" i="14"/>
  <c r="AT9" i="14"/>
  <c r="AU9" i="14" s="1"/>
  <c r="AW9" i="14" s="1"/>
  <c r="BC9" i="14" s="1"/>
  <c r="G8" i="14"/>
  <c r="AY6" i="14"/>
  <c r="AX6" i="14"/>
  <c r="AW6" i="14"/>
  <c r="BC6" i="14" s="1"/>
  <c r="BF5" i="14"/>
  <c r="AY5" i="14"/>
  <c r="AW5" i="14"/>
  <c r="BC5" i="14" s="1"/>
  <c r="BF1056" i="13"/>
  <c r="AY1056" i="13"/>
  <c r="AX1056" i="13"/>
  <c r="AW1056" i="13"/>
  <c r="BC1056" i="13" s="1"/>
  <c r="AY1054" i="13"/>
  <c r="AX1054" i="13"/>
  <c r="BF1053" i="13"/>
  <c r="AY1053" i="13"/>
  <c r="AX1053" i="13"/>
  <c r="BF1052" i="13"/>
  <c r="AY1052" i="13"/>
  <c r="AX1052" i="13"/>
  <c r="BF1051" i="13"/>
  <c r="AY1051" i="13"/>
  <c r="AX1051" i="13"/>
  <c r="BF1050" i="13"/>
  <c r="AY1050" i="13"/>
  <c r="AX1050" i="13"/>
  <c r="BF1049" i="13"/>
  <c r="AY1049" i="13"/>
  <c r="AX1049" i="13"/>
  <c r="BF1048" i="13"/>
  <c r="AY1048" i="13"/>
  <c r="AX1048" i="13"/>
  <c r="BF1047" i="13"/>
  <c r="AY1047" i="13"/>
  <c r="AX1047" i="13"/>
  <c r="BF1046" i="13"/>
  <c r="AY1046" i="13"/>
  <c r="AX1046" i="13"/>
  <c r="BF1045" i="13"/>
  <c r="AY1045" i="13"/>
  <c r="AX1045" i="13"/>
  <c r="BF1044" i="13"/>
  <c r="AY1044" i="13"/>
  <c r="AX1044" i="13"/>
  <c r="BF1043" i="13"/>
  <c r="AY1043" i="13"/>
  <c r="AX1043" i="13"/>
  <c r="BF1042" i="13"/>
  <c r="AY1042" i="13"/>
  <c r="AX1042" i="13"/>
  <c r="BF1041" i="13"/>
  <c r="AY1041" i="13"/>
  <c r="AX1041" i="13"/>
  <c r="BF1040" i="13"/>
  <c r="AY1040" i="13"/>
  <c r="AX1040" i="13"/>
  <c r="BF1039" i="13"/>
  <c r="AY1039" i="13"/>
  <c r="AX1039" i="13"/>
  <c r="BF1038" i="13"/>
  <c r="AY1038" i="13"/>
  <c r="AX1038" i="13"/>
  <c r="BF1037" i="13"/>
  <c r="AY1037" i="13"/>
  <c r="AX1037" i="13"/>
  <c r="BF1036" i="13"/>
  <c r="AY1036" i="13"/>
  <c r="AX1036" i="13"/>
  <c r="BF1035" i="13"/>
  <c r="AY1035" i="13"/>
  <c r="AX1035" i="13"/>
  <c r="BF1034" i="13"/>
  <c r="AY1034" i="13"/>
  <c r="AX1034" i="13"/>
  <c r="BF1033" i="13"/>
  <c r="AY1033" i="13"/>
  <c r="AX1033" i="13"/>
  <c r="BF1032" i="13"/>
  <c r="AY1032" i="13"/>
  <c r="AX1032" i="13"/>
  <c r="BF1031" i="13"/>
  <c r="AY1031" i="13"/>
  <c r="AX1031" i="13"/>
  <c r="BF1030" i="13"/>
  <c r="AY1030" i="13"/>
  <c r="AX1030" i="13"/>
  <c r="BF1029" i="13"/>
  <c r="AY1029" i="13"/>
  <c r="AX1029" i="13"/>
  <c r="BF1028" i="13"/>
  <c r="AY1028" i="13"/>
  <c r="AX1028" i="13"/>
  <c r="BF1027" i="13"/>
  <c r="AY1027" i="13"/>
  <c r="AX1027" i="13"/>
  <c r="BF1026" i="13"/>
  <c r="AY1026" i="13"/>
  <c r="AX1026" i="13"/>
  <c r="BF1025" i="13"/>
  <c r="AY1025" i="13"/>
  <c r="AX1025" i="13"/>
  <c r="BF1024" i="13"/>
  <c r="AY1024" i="13"/>
  <c r="AX1024" i="13"/>
  <c r="BF1023" i="13"/>
  <c r="AY1023" i="13"/>
  <c r="AX1023" i="13"/>
  <c r="BF1022" i="13"/>
  <c r="AY1022" i="13"/>
  <c r="AX1022" i="13"/>
  <c r="BF1021" i="13"/>
  <c r="AY1021" i="13"/>
  <c r="AX1021" i="13"/>
  <c r="BF1020" i="13"/>
  <c r="AY1020" i="13"/>
  <c r="AX1020" i="13"/>
  <c r="BF1019" i="13"/>
  <c r="AY1019" i="13"/>
  <c r="AX1019" i="13"/>
  <c r="AV1019" i="13"/>
  <c r="AV1020" i="13"/>
  <c r="AV1021" i="13"/>
  <c r="AV1022" i="13"/>
  <c r="AV1023" i="13"/>
  <c r="AV1024" i="13"/>
  <c r="AV1025" i="13"/>
  <c r="AV1026" i="13"/>
  <c r="AV1027" i="13"/>
  <c r="AV1028" i="13"/>
  <c r="AV1029" i="13"/>
  <c r="AV1030" i="13"/>
  <c r="AV1031" i="13"/>
  <c r="AV1032" i="13"/>
  <c r="AV1033" i="13"/>
  <c r="AV1034" i="13"/>
  <c r="AV1035" i="13"/>
  <c r="AV1036" i="13"/>
  <c r="AV1037" i="13"/>
  <c r="AV1038" i="13"/>
  <c r="AV1039" i="13"/>
  <c r="AV1040" i="13"/>
  <c r="AV1041" i="13"/>
  <c r="AV1042" i="13"/>
  <c r="AV1043" i="13"/>
  <c r="AV1044" i="13"/>
  <c r="AV1045" i="13"/>
  <c r="AV1046" i="13"/>
  <c r="AV1047" i="13"/>
  <c r="AV1048" i="13"/>
  <c r="AV1049" i="13"/>
  <c r="AV1050" i="13"/>
  <c r="AV1051" i="13"/>
  <c r="AV1052" i="13"/>
  <c r="AV1053" i="13"/>
  <c r="AV1054" i="13"/>
  <c r="AT1019" i="13"/>
  <c r="AU1019" i="13" s="1"/>
  <c r="A1019" i="13"/>
  <c r="A1055" i="13"/>
  <c r="A1056" i="13"/>
  <c r="A1057" i="13"/>
  <c r="A1058" i="13"/>
  <c r="AY1018" i="13"/>
  <c r="AX1018" i="13"/>
  <c r="BF1017" i="13"/>
  <c r="AY1017" i="13"/>
  <c r="AX1017" i="13"/>
  <c r="BF1016" i="13"/>
  <c r="AY1016" i="13"/>
  <c r="AX1016" i="13"/>
  <c r="BF1015" i="13"/>
  <c r="AY1015" i="13"/>
  <c r="AX1015" i="13"/>
  <c r="BF1014" i="13"/>
  <c r="AY1014" i="13"/>
  <c r="AX1014" i="13"/>
  <c r="BF1013" i="13"/>
  <c r="AY1013" i="13"/>
  <c r="AX1013" i="13"/>
  <c r="BF1012" i="13"/>
  <c r="AY1012" i="13"/>
  <c r="AX1012" i="13"/>
  <c r="BF1011" i="13"/>
  <c r="AY1011" i="13"/>
  <c r="AX1011" i="13"/>
  <c r="BF1010" i="13"/>
  <c r="AY1010" i="13"/>
  <c r="AX1010" i="13"/>
  <c r="BF1009" i="13"/>
  <c r="AY1009" i="13"/>
  <c r="AX1009" i="13"/>
  <c r="BF1008" i="13"/>
  <c r="AY1008" i="13"/>
  <c r="AX1008" i="13"/>
  <c r="BF1007" i="13"/>
  <c r="AY1007" i="13"/>
  <c r="AX1007" i="13"/>
  <c r="BF1006" i="13"/>
  <c r="AY1006" i="13"/>
  <c r="AX1006" i="13"/>
  <c r="BF1005" i="13"/>
  <c r="AY1005" i="13"/>
  <c r="AX1005" i="13"/>
  <c r="BF1004" i="13"/>
  <c r="AY1004" i="13"/>
  <c r="AX1004" i="13"/>
  <c r="BF1003" i="13"/>
  <c r="AY1003" i="13"/>
  <c r="AX1003" i="13"/>
  <c r="BF1002" i="13"/>
  <c r="AY1002" i="13"/>
  <c r="AX1002" i="13"/>
  <c r="BF1001" i="13"/>
  <c r="AY1001" i="13"/>
  <c r="AX1001" i="13"/>
  <c r="BF1000" i="13"/>
  <c r="AY1000" i="13"/>
  <c r="AX1000" i="13"/>
  <c r="BF999" i="13"/>
  <c r="AY999" i="13"/>
  <c r="AX999" i="13"/>
  <c r="BF998" i="13"/>
  <c r="AY998" i="13"/>
  <c r="AX998" i="13"/>
  <c r="BF997" i="13"/>
  <c r="AY997" i="13"/>
  <c r="AX997" i="13"/>
  <c r="BF996" i="13"/>
  <c r="AY996" i="13"/>
  <c r="AX996" i="13"/>
  <c r="BF995" i="13"/>
  <c r="AY995" i="13"/>
  <c r="AX995" i="13"/>
  <c r="BF994" i="13"/>
  <c r="AY994" i="13"/>
  <c r="AX994" i="13"/>
  <c r="BF993" i="13"/>
  <c r="AY993" i="13"/>
  <c r="AX993" i="13"/>
  <c r="BF992" i="13"/>
  <c r="AY992" i="13"/>
  <c r="AX992" i="13"/>
  <c r="BF991" i="13"/>
  <c r="AY991" i="13"/>
  <c r="AX991" i="13"/>
  <c r="BF990" i="13"/>
  <c r="AY990" i="13"/>
  <c r="AX990" i="13"/>
  <c r="BF989" i="13"/>
  <c r="AY989" i="13"/>
  <c r="AX989" i="13"/>
  <c r="BF988" i="13"/>
  <c r="AY988" i="13"/>
  <c r="AX988" i="13"/>
  <c r="BF987" i="13"/>
  <c r="AY987" i="13"/>
  <c r="AX987" i="13"/>
  <c r="BF986" i="13"/>
  <c r="AY986" i="13"/>
  <c r="AX986" i="13"/>
  <c r="BF985" i="13"/>
  <c r="AY985" i="13"/>
  <c r="AX985" i="13"/>
  <c r="BF984" i="13"/>
  <c r="AY984" i="13"/>
  <c r="AX984" i="13"/>
  <c r="BF983" i="13"/>
  <c r="AY983" i="13"/>
  <c r="AX983" i="13"/>
  <c r="AV983" i="13"/>
  <c r="AV984" i="13"/>
  <c r="AV985" i="13"/>
  <c r="AV986" i="13"/>
  <c r="AV987" i="13"/>
  <c r="AV988" i="13"/>
  <c r="AV989" i="13"/>
  <c r="AV990" i="13"/>
  <c r="AV991" i="13"/>
  <c r="AV992" i="13"/>
  <c r="AV993" i="13"/>
  <c r="AV994" i="13"/>
  <c r="AV995" i="13"/>
  <c r="AV996" i="13"/>
  <c r="AV997" i="13"/>
  <c r="AV998" i="13"/>
  <c r="AV999" i="13"/>
  <c r="AV1000" i="13"/>
  <c r="AV1001" i="13"/>
  <c r="AV1002" i="13"/>
  <c r="AV1003" i="13"/>
  <c r="AV1004" i="13"/>
  <c r="AV1005" i="13"/>
  <c r="AV1006" i="13"/>
  <c r="AV1007" i="13"/>
  <c r="AV1008" i="13"/>
  <c r="AV1009" i="13"/>
  <c r="AV1010" i="13"/>
  <c r="AV1011" i="13"/>
  <c r="AV1012" i="13"/>
  <c r="AV1013" i="13"/>
  <c r="AV1014" i="13"/>
  <c r="AV1015" i="13"/>
  <c r="AV1016" i="13"/>
  <c r="AV1017" i="13"/>
  <c r="AV1018" i="13"/>
  <c r="AT983" i="13"/>
  <c r="AU983" i="13" s="1"/>
  <c r="AY982" i="13"/>
  <c r="AX982" i="13"/>
  <c r="BF981" i="13"/>
  <c r="AY981" i="13"/>
  <c r="AX981" i="13"/>
  <c r="BF980" i="13"/>
  <c r="AY980" i="13"/>
  <c r="AX980" i="13"/>
  <c r="BF979" i="13"/>
  <c r="AY979" i="13"/>
  <c r="AX979" i="13"/>
  <c r="BF978" i="13"/>
  <c r="AY978" i="13"/>
  <c r="AX978" i="13"/>
  <c r="BF977" i="13"/>
  <c r="AY977" i="13"/>
  <c r="AX977" i="13"/>
  <c r="BF976" i="13"/>
  <c r="AY976" i="13"/>
  <c r="AX976" i="13"/>
  <c r="BF975" i="13"/>
  <c r="AY975" i="13"/>
  <c r="AX975" i="13"/>
  <c r="BF974" i="13"/>
  <c r="AY974" i="13"/>
  <c r="AX974" i="13"/>
  <c r="BF973" i="13"/>
  <c r="AY973" i="13"/>
  <c r="AX973" i="13"/>
  <c r="BF972" i="13"/>
  <c r="AY972" i="13"/>
  <c r="AX972" i="13"/>
  <c r="BF971" i="13"/>
  <c r="AY971" i="13"/>
  <c r="AX971" i="13"/>
  <c r="BF970" i="13"/>
  <c r="AY970" i="13"/>
  <c r="AX970" i="13"/>
  <c r="BF969" i="13"/>
  <c r="AY969" i="13"/>
  <c r="AX969" i="13"/>
  <c r="BF968" i="13"/>
  <c r="AY968" i="13"/>
  <c r="AX968" i="13"/>
  <c r="BF967" i="13"/>
  <c r="AY967" i="13"/>
  <c r="AX967" i="13"/>
  <c r="BF966" i="13"/>
  <c r="AY966" i="13"/>
  <c r="AX966" i="13"/>
  <c r="BF965" i="13"/>
  <c r="AY965" i="13"/>
  <c r="AX965" i="13"/>
  <c r="BF964" i="13"/>
  <c r="AY964" i="13"/>
  <c r="AX964" i="13"/>
  <c r="BF963" i="13"/>
  <c r="AY963" i="13"/>
  <c r="AX963" i="13"/>
  <c r="BF962" i="13"/>
  <c r="AY962" i="13"/>
  <c r="AX962" i="13"/>
  <c r="BF961" i="13"/>
  <c r="AY961" i="13"/>
  <c r="AX961" i="13"/>
  <c r="BF960" i="13"/>
  <c r="AY960" i="13"/>
  <c r="AX960" i="13"/>
  <c r="BF959" i="13"/>
  <c r="AY959" i="13"/>
  <c r="AX959" i="13"/>
  <c r="BF958" i="13"/>
  <c r="AY958" i="13"/>
  <c r="AX958" i="13"/>
  <c r="BF957" i="13"/>
  <c r="AY957" i="13"/>
  <c r="AX957" i="13"/>
  <c r="BF956" i="13"/>
  <c r="AY956" i="13"/>
  <c r="AX956" i="13"/>
  <c r="BF955" i="13"/>
  <c r="AY955" i="13"/>
  <c r="AX955" i="13"/>
  <c r="BF954" i="13"/>
  <c r="AY954" i="13"/>
  <c r="AX954" i="13"/>
  <c r="BF953" i="13"/>
  <c r="AY953" i="13"/>
  <c r="AX953" i="13"/>
  <c r="BF952" i="13"/>
  <c r="AY952" i="13"/>
  <c r="AX952" i="13"/>
  <c r="BF951" i="13"/>
  <c r="AY951" i="13"/>
  <c r="AX951" i="13"/>
  <c r="BF950" i="13"/>
  <c r="AY950" i="13"/>
  <c r="AX950" i="13"/>
  <c r="AV947" i="13"/>
  <c r="AV948" i="13"/>
  <c r="AV949" i="13"/>
  <c r="AV950" i="13"/>
  <c r="AV951" i="13"/>
  <c r="AV952" i="13"/>
  <c r="AV953" i="13"/>
  <c r="AV954" i="13"/>
  <c r="AV955" i="13"/>
  <c r="AV956" i="13"/>
  <c r="AV957" i="13"/>
  <c r="AV958" i="13"/>
  <c r="AV959" i="13"/>
  <c r="AV960" i="13"/>
  <c r="AV961" i="13"/>
  <c r="AV962" i="13"/>
  <c r="AV963" i="13"/>
  <c r="AV964" i="13"/>
  <c r="AV965" i="13"/>
  <c r="AV966" i="13"/>
  <c r="AV967" i="13"/>
  <c r="AV968" i="13"/>
  <c r="AV969" i="13"/>
  <c r="AV970" i="13"/>
  <c r="AV971" i="13"/>
  <c r="AV972" i="13"/>
  <c r="AV973" i="13"/>
  <c r="AV974" i="13"/>
  <c r="AV975" i="13"/>
  <c r="AV976" i="13"/>
  <c r="AV977" i="13"/>
  <c r="AV978" i="13"/>
  <c r="AV979" i="13"/>
  <c r="AV980" i="13"/>
  <c r="AV981" i="13"/>
  <c r="AV982" i="13"/>
  <c r="BF949" i="13"/>
  <c r="AY949" i="13"/>
  <c r="AX949" i="13"/>
  <c r="BF948" i="13"/>
  <c r="AY948" i="13"/>
  <c r="AX948" i="13"/>
  <c r="BF947" i="13"/>
  <c r="AY947" i="13"/>
  <c r="AX947" i="13"/>
  <c r="AT947" i="13"/>
  <c r="AU947" i="13" s="1"/>
  <c r="AW947" i="13" s="1"/>
  <c r="BC947" i="13" s="1"/>
  <c r="AY946" i="13"/>
  <c r="AX946" i="13"/>
  <c r="BF945" i="13"/>
  <c r="AY945" i="13"/>
  <c r="AX945" i="13"/>
  <c r="BF944" i="13"/>
  <c r="AY944" i="13"/>
  <c r="AX944" i="13"/>
  <c r="BF943" i="13"/>
  <c r="AY943" i="13"/>
  <c r="AX943" i="13"/>
  <c r="BF942" i="13"/>
  <c r="AY942" i="13"/>
  <c r="AX942" i="13"/>
  <c r="BF941" i="13"/>
  <c r="AY941" i="13"/>
  <c r="AX941" i="13"/>
  <c r="AV911" i="13"/>
  <c r="AV912" i="13"/>
  <c r="AV913" i="13"/>
  <c r="AV914" i="13"/>
  <c r="AV915" i="13"/>
  <c r="AV916" i="13"/>
  <c r="AV917" i="13"/>
  <c r="AV918" i="13"/>
  <c r="AV919" i="13"/>
  <c r="AV920" i="13"/>
  <c r="AV921" i="13"/>
  <c r="AV922" i="13"/>
  <c r="AV923" i="13"/>
  <c r="AV924" i="13"/>
  <c r="AV925" i="13"/>
  <c r="AV926" i="13"/>
  <c r="AV927" i="13"/>
  <c r="AV928" i="13"/>
  <c r="AV929" i="13"/>
  <c r="AV930" i="13"/>
  <c r="AV931" i="13"/>
  <c r="AV932" i="13"/>
  <c r="AV933" i="13"/>
  <c r="AV934" i="13"/>
  <c r="AV935" i="13"/>
  <c r="AV936" i="13"/>
  <c r="AV937" i="13"/>
  <c r="AV938" i="13"/>
  <c r="AV939" i="13"/>
  <c r="AV940" i="13"/>
  <c r="AV941" i="13"/>
  <c r="AV942" i="13"/>
  <c r="AV943" i="13"/>
  <c r="AV944" i="13"/>
  <c r="AV945" i="13"/>
  <c r="AV946" i="13"/>
  <c r="BF940" i="13"/>
  <c r="AY940" i="13"/>
  <c r="AX940" i="13"/>
  <c r="BF939" i="13"/>
  <c r="AY939" i="13"/>
  <c r="AX939" i="13"/>
  <c r="BF938" i="13"/>
  <c r="AY938" i="13"/>
  <c r="AX938" i="13"/>
  <c r="BF937" i="13"/>
  <c r="AY937" i="13"/>
  <c r="AX937" i="13"/>
  <c r="BF936" i="13"/>
  <c r="AY936" i="13"/>
  <c r="AX936" i="13"/>
  <c r="BF935" i="13"/>
  <c r="AY935" i="13"/>
  <c r="AX935" i="13"/>
  <c r="BF934" i="13"/>
  <c r="AY934" i="13"/>
  <c r="AX934" i="13"/>
  <c r="BF933" i="13"/>
  <c r="AY933" i="13"/>
  <c r="AX933" i="13"/>
  <c r="BF932" i="13"/>
  <c r="AY932" i="13"/>
  <c r="AX932" i="13"/>
  <c r="BF931" i="13"/>
  <c r="AY931" i="13"/>
  <c r="AX931" i="13"/>
  <c r="BF930" i="13"/>
  <c r="AY930" i="13"/>
  <c r="AX930" i="13"/>
  <c r="BF929" i="13"/>
  <c r="AY929" i="13"/>
  <c r="AX929" i="13"/>
  <c r="BF928" i="13"/>
  <c r="AY928" i="13"/>
  <c r="AX928" i="13"/>
  <c r="BF927" i="13"/>
  <c r="AY927" i="13"/>
  <c r="AX927" i="13"/>
  <c r="BF926" i="13"/>
  <c r="AY926" i="13"/>
  <c r="AX926" i="13"/>
  <c r="BF925" i="13"/>
  <c r="AY925" i="13"/>
  <c r="AX925" i="13"/>
  <c r="BF924" i="13"/>
  <c r="AY924" i="13"/>
  <c r="AX924" i="13"/>
  <c r="BF923" i="13"/>
  <c r="AY923" i="13"/>
  <c r="AX923" i="13"/>
  <c r="BF922" i="13"/>
  <c r="AY922" i="13"/>
  <c r="AX922" i="13"/>
  <c r="BF921" i="13"/>
  <c r="AY921" i="13"/>
  <c r="AX921" i="13"/>
  <c r="BF920" i="13"/>
  <c r="AY920" i="13"/>
  <c r="AX920" i="13"/>
  <c r="BF919" i="13"/>
  <c r="AY919" i="13"/>
  <c r="AX919" i="13"/>
  <c r="BF918" i="13"/>
  <c r="AY918" i="13"/>
  <c r="AX918" i="13"/>
  <c r="BF917" i="13"/>
  <c r="AY917" i="13"/>
  <c r="AX917" i="13"/>
  <c r="BF916" i="13"/>
  <c r="AY916" i="13"/>
  <c r="AX916" i="13"/>
  <c r="BF915" i="13"/>
  <c r="AY915" i="13"/>
  <c r="AX915" i="13"/>
  <c r="BF914" i="13"/>
  <c r="AY914" i="13"/>
  <c r="AX914" i="13"/>
  <c r="BF913" i="13"/>
  <c r="AY913" i="13"/>
  <c r="AX913" i="13"/>
  <c r="BF912" i="13"/>
  <c r="AY912" i="13"/>
  <c r="AX912" i="13"/>
  <c r="BF911" i="13"/>
  <c r="AY911" i="13"/>
  <c r="AX911" i="13"/>
  <c r="AT911" i="13"/>
  <c r="AU911" i="13" s="1"/>
  <c r="AY910" i="13"/>
  <c r="AX910" i="13"/>
  <c r="BF909" i="13"/>
  <c r="AY909" i="13"/>
  <c r="AX909" i="13"/>
  <c r="BF908" i="13"/>
  <c r="AY908" i="13"/>
  <c r="AX908" i="13"/>
  <c r="BF907" i="13"/>
  <c r="AY907" i="13"/>
  <c r="AX907" i="13"/>
  <c r="BF906" i="13"/>
  <c r="AY906" i="13"/>
  <c r="AX906" i="13"/>
  <c r="BF905" i="13"/>
  <c r="AY905" i="13"/>
  <c r="AX905" i="13"/>
  <c r="BF904" i="13"/>
  <c r="AY904" i="13"/>
  <c r="AX904" i="13"/>
  <c r="BF903" i="13"/>
  <c r="AY903" i="13"/>
  <c r="AX903" i="13"/>
  <c r="BF902" i="13"/>
  <c r="AY902" i="13"/>
  <c r="AX902" i="13"/>
  <c r="BF901" i="13"/>
  <c r="AY901" i="13"/>
  <c r="AX901" i="13"/>
  <c r="BF900" i="13"/>
  <c r="AY900" i="13"/>
  <c r="AX900" i="13"/>
  <c r="BF899" i="13"/>
  <c r="AY899" i="13"/>
  <c r="AX899" i="13"/>
  <c r="BF898" i="13"/>
  <c r="AY898" i="13"/>
  <c r="AX898" i="13"/>
  <c r="BF897" i="13"/>
  <c r="AY897" i="13"/>
  <c r="AX897" i="13"/>
  <c r="BF896" i="13"/>
  <c r="AY896" i="13"/>
  <c r="AX896" i="13"/>
  <c r="BF895" i="13"/>
  <c r="AY895" i="13"/>
  <c r="AX895" i="13"/>
  <c r="BF894" i="13"/>
  <c r="AY894" i="13"/>
  <c r="AX894" i="13"/>
  <c r="BF893" i="13"/>
  <c r="AY893" i="13"/>
  <c r="AX893" i="13"/>
  <c r="BF892" i="13"/>
  <c r="AY892" i="13"/>
  <c r="AX892" i="13"/>
  <c r="BF891" i="13"/>
  <c r="AY891" i="13"/>
  <c r="AX891" i="13"/>
  <c r="BF890" i="13"/>
  <c r="AY890" i="13"/>
  <c r="AX890" i="13"/>
  <c r="BF889" i="13"/>
  <c r="AY889" i="13"/>
  <c r="AX889" i="13"/>
  <c r="BF888" i="13"/>
  <c r="AY888" i="13"/>
  <c r="AX888" i="13"/>
  <c r="BF887" i="13"/>
  <c r="AY887" i="13"/>
  <c r="AX887" i="13"/>
  <c r="BF886" i="13"/>
  <c r="AY886" i="13"/>
  <c r="AX886" i="13"/>
  <c r="BF885" i="13"/>
  <c r="AY885" i="13"/>
  <c r="AX885" i="13"/>
  <c r="BF884" i="13"/>
  <c r="AY884" i="13"/>
  <c r="AX884" i="13"/>
  <c r="BF883" i="13"/>
  <c r="AY883" i="13"/>
  <c r="AX883" i="13"/>
  <c r="BF882" i="13"/>
  <c r="AY882" i="13"/>
  <c r="AX882" i="13"/>
  <c r="BF881" i="13"/>
  <c r="AY881" i="13"/>
  <c r="AX881" i="13"/>
  <c r="BF880" i="13"/>
  <c r="AY880" i="13"/>
  <c r="AX880" i="13"/>
  <c r="BF879" i="13"/>
  <c r="AY879" i="13"/>
  <c r="AX879" i="13"/>
  <c r="BF878" i="13"/>
  <c r="AY878" i="13"/>
  <c r="AX878" i="13"/>
  <c r="BF877" i="13"/>
  <c r="AY877" i="13"/>
  <c r="AX877" i="13"/>
  <c r="BF876" i="13"/>
  <c r="AY876" i="13"/>
  <c r="AX876" i="13"/>
  <c r="AV875" i="13"/>
  <c r="AV876" i="13"/>
  <c r="AV877" i="13"/>
  <c r="AV878" i="13"/>
  <c r="AV879" i="13"/>
  <c r="AV880" i="13"/>
  <c r="AV881" i="13"/>
  <c r="AV882" i="13"/>
  <c r="AV883" i="13"/>
  <c r="AV884" i="13"/>
  <c r="AV885" i="13"/>
  <c r="AV886" i="13"/>
  <c r="AV887" i="13"/>
  <c r="AV888" i="13"/>
  <c r="AV889" i="13"/>
  <c r="AV890" i="13"/>
  <c r="AV891" i="13"/>
  <c r="AV892" i="13"/>
  <c r="AV893" i="13"/>
  <c r="AV894" i="13"/>
  <c r="AV895" i="13"/>
  <c r="AV896" i="13"/>
  <c r="AV897" i="13"/>
  <c r="AV898" i="13"/>
  <c r="AV899" i="13"/>
  <c r="AV900" i="13"/>
  <c r="AV901" i="13"/>
  <c r="AV902" i="13"/>
  <c r="AV903" i="13"/>
  <c r="AV904" i="13"/>
  <c r="AV905" i="13"/>
  <c r="AV906" i="13"/>
  <c r="AV907" i="13"/>
  <c r="AV908" i="13"/>
  <c r="AV909" i="13"/>
  <c r="AV910" i="13"/>
  <c r="BF875" i="13"/>
  <c r="AY875" i="13"/>
  <c r="AX875" i="13"/>
  <c r="AT875" i="13"/>
  <c r="AU875" i="13" s="1"/>
  <c r="AY874" i="13"/>
  <c r="AX874" i="13"/>
  <c r="BF873" i="13"/>
  <c r="AY873" i="13"/>
  <c r="AX873" i="13"/>
  <c r="BF872" i="13"/>
  <c r="AY872" i="13"/>
  <c r="AX872" i="13"/>
  <c r="BF871" i="13"/>
  <c r="AY871" i="13"/>
  <c r="AX871" i="13"/>
  <c r="BF870" i="13"/>
  <c r="AY870" i="13"/>
  <c r="AX870" i="13"/>
  <c r="BF869" i="13"/>
  <c r="AY869" i="13"/>
  <c r="AX869" i="13"/>
  <c r="BF868" i="13"/>
  <c r="AY868" i="13"/>
  <c r="AX868" i="13"/>
  <c r="BF867" i="13"/>
  <c r="AY867" i="13"/>
  <c r="AX867" i="13"/>
  <c r="BF866" i="13"/>
  <c r="AY866" i="13"/>
  <c r="AX866" i="13"/>
  <c r="BF865" i="13"/>
  <c r="AY865" i="13"/>
  <c r="AX865" i="13"/>
  <c r="BF864" i="13"/>
  <c r="AY864" i="13"/>
  <c r="AX864" i="13"/>
  <c r="BF863" i="13"/>
  <c r="AY863" i="13"/>
  <c r="AX863" i="13"/>
  <c r="BF862" i="13"/>
  <c r="AY862" i="13"/>
  <c r="AX862" i="13"/>
  <c r="BF861" i="13"/>
  <c r="AY861" i="13"/>
  <c r="AX861" i="13"/>
  <c r="BF860" i="13"/>
  <c r="AY860" i="13"/>
  <c r="AX860" i="13"/>
  <c r="BF859" i="13"/>
  <c r="AY859" i="13"/>
  <c r="AX859" i="13"/>
  <c r="BF858" i="13"/>
  <c r="AY858" i="13"/>
  <c r="AX858" i="13"/>
  <c r="BF857" i="13"/>
  <c r="AY857" i="13"/>
  <c r="AX857" i="13"/>
  <c r="BF856" i="13"/>
  <c r="AY856" i="13"/>
  <c r="AX856" i="13"/>
  <c r="BF855" i="13"/>
  <c r="AY855" i="13"/>
  <c r="AX855" i="13"/>
  <c r="BF854" i="13"/>
  <c r="AY854" i="13"/>
  <c r="AX854" i="13"/>
  <c r="BF853" i="13"/>
  <c r="AY853" i="13"/>
  <c r="AX853" i="13"/>
  <c r="BF852" i="13"/>
  <c r="AY852" i="13"/>
  <c r="AX852" i="13"/>
  <c r="BF851" i="13"/>
  <c r="AY851" i="13"/>
  <c r="AX851" i="13"/>
  <c r="BF850" i="13"/>
  <c r="AY850" i="13"/>
  <c r="AX850" i="13"/>
  <c r="BF849" i="13"/>
  <c r="AY849" i="13"/>
  <c r="AX849" i="13"/>
  <c r="BF848" i="13"/>
  <c r="AY848" i="13"/>
  <c r="AX848" i="13"/>
  <c r="BF847" i="13"/>
  <c r="AY847" i="13"/>
  <c r="AX847" i="13"/>
  <c r="BF846" i="13"/>
  <c r="AY846" i="13"/>
  <c r="AX846" i="13"/>
  <c r="BF845" i="13"/>
  <c r="AY845" i="13"/>
  <c r="AX845" i="13"/>
  <c r="BF844" i="13"/>
  <c r="AY844" i="13"/>
  <c r="AX844" i="13"/>
  <c r="BF843" i="13"/>
  <c r="AY843" i="13"/>
  <c r="AX843" i="13"/>
  <c r="BF842" i="13"/>
  <c r="AY842" i="13"/>
  <c r="AX842" i="13"/>
  <c r="AV839" i="13"/>
  <c r="AV840" i="13"/>
  <c r="AV841" i="13"/>
  <c r="AV842" i="13"/>
  <c r="AV843" i="13"/>
  <c r="AV844" i="13"/>
  <c r="AV845" i="13"/>
  <c r="AV846" i="13"/>
  <c r="AV847" i="13"/>
  <c r="AV848" i="13"/>
  <c r="AV849" i="13"/>
  <c r="AV850" i="13"/>
  <c r="AV851" i="13"/>
  <c r="AV852" i="13"/>
  <c r="AV853" i="13"/>
  <c r="AV854" i="13"/>
  <c r="AV855" i="13"/>
  <c r="AV856" i="13"/>
  <c r="AV857" i="13"/>
  <c r="AV858" i="13"/>
  <c r="AV859" i="13"/>
  <c r="AV860" i="13"/>
  <c r="AV861" i="13"/>
  <c r="AV862" i="13"/>
  <c r="AV863" i="13"/>
  <c r="AV864" i="13"/>
  <c r="AV865" i="13"/>
  <c r="AV866" i="13"/>
  <c r="AV867" i="13"/>
  <c r="AV868" i="13"/>
  <c r="AV869" i="13"/>
  <c r="AV870" i="13"/>
  <c r="AV871" i="13"/>
  <c r="AV872" i="13"/>
  <c r="AV873" i="13"/>
  <c r="AV874" i="13"/>
  <c r="BF841" i="13"/>
  <c r="AY841" i="13"/>
  <c r="AX841" i="13"/>
  <c r="BF840" i="13"/>
  <c r="AY840" i="13"/>
  <c r="AX840" i="13"/>
  <c r="BF839" i="13"/>
  <c r="AY839" i="13"/>
  <c r="AX839" i="13"/>
  <c r="AT839" i="13"/>
  <c r="AU839" i="13" s="1"/>
  <c r="G838" i="13"/>
  <c r="H838" i="13" s="1"/>
  <c r="I838" i="13"/>
  <c r="J838" i="13"/>
  <c r="K838" i="13"/>
  <c r="L838" i="13"/>
  <c r="M838" i="13"/>
  <c r="N838" i="13"/>
  <c r="O838" i="13"/>
  <c r="P838" i="13"/>
  <c r="Q838" i="13"/>
  <c r="R838" i="13"/>
  <c r="S838" i="13"/>
  <c r="T838" i="13"/>
  <c r="U838" i="13"/>
  <c r="V838" i="13"/>
  <c r="W838" i="13"/>
  <c r="X838" i="13"/>
  <c r="Y838" i="13"/>
  <c r="Z838" i="13"/>
  <c r="AA838" i="13"/>
  <c r="AB838" i="13"/>
  <c r="AC838" i="13"/>
  <c r="AD838" i="13"/>
  <c r="AE838" i="13"/>
  <c r="AF838" i="13"/>
  <c r="AG838" i="13"/>
  <c r="AH838" i="13"/>
  <c r="AI838" i="13"/>
  <c r="AJ838" i="13"/>
  <c r="AK838" i="13"/>
  <c r="AL838" i="13"/>
  <c r="AM838" i="13"/>
  <c r="AN838" i="13"/>
  <c r="AY836" i="13"/>
  <c r="BF835" i="13"/>
  <c r="AY835" i="13"/>
  <c r="AX835" i="13"/>
  <c r="BF834" i="13"/>
  <c r="AY834" i="13"/>
  <c r="AX834" i="13"/>
  <c r="BF833" i="13"/>
  <c r="AY833" i="13"/>
  <c r="AX833" i="13"/>
  <c r="BF832" i="13"/>
  <c r="AY832" i="13"/>
  <c r="AX832" i="13"/>
  <c r="BF831" i="13"/>
  <c r="AY831" i="13"/>
  <c r="AX831" i="13"/>
  <c r="BF830" i="13"/>
  <c r="AY830" i="13"/>
  <c r="AX830" i="13"/>
  <c r="BF829" i="13"/>
  <c r="AY829" i="13"/>
  <c r="AX829" i="13"/>
  <c r="BF828" i="13"/>
  <c r="AY828" i="13"/>
  <c r="AX828" i="13"/>
  <c r="BF827" i="13"/>
  <c r="AY827" i="13"/>
  <c r="AX827" i="13"/>
  <c r="BF826" i="13"/>
  <c r="AY826" i="13"/>
  <c r="AX826" i="13"/>
  <c r="BF825" i="13"/>
  <c r="AY825" i="13"/>
  <c r="AX825" i="13"/>
  <c r="BF824" i="13"/>
  <c r="AY824" i="13"/>
  <c r="AX824" i="13"/>
  <c r="BF823" i="13"/>
  <c r="AY823" i="13"/>
  <c r="AX823" i="13"/>
  <c r="BF822" i="13"/>
  <c r="AY822" i="13"/>
  <c r="AX822" i="13"/>
  <c r="BF821" i="13"/>
  <c r="AY821" i="13"/>
  <c r="AX821" i="13"/>
  <c r="BF820" i="13"/>
  <c r="AY820" i="13"/>
  <c r="AX820" i="13"/>
  <c r="BF819" i="13"/>
  <c r="AY819" i="13"/>
  <c r="AX819" i="13"/>
  <c r="BF818" i="13"/>
  <c r="AY818" i="13"/>
  <c r="AX818" i="13"/>
  <c r="BF817" i="13"/>
  <c r="AY817" i="13"/>
  <c r="AX817" i="13"/>
  <c r="BF816" i="13"/>
  <c r="AY816" i="13"/>
  <c r="AX816" i="13"/>
  <c r="BF815" i="13"/>
  <c r="AY815" i="13"/>
  <c r="AX815" i="13"/>
  <c r="BF814" i="13"/>
  <c r="AY814" i="13"/>
  <c r="AX814" i="13"/>
  <c r="BF813" i="13"/>
  <c r="AY813" i="13"/>
  <c r="AX813" i="13"/>
  <c r="BF812" i="13"/>
  <c r="AY812" i="13"/>
  <c r="AX812" i="13"/>
  <c r="BF811" i="13"/>
  <c r="AY811" i="13"/>
  <c r="AX811" i="13"/>
  <c r="BF810" i="13"/>
  <c r="AY810" i="13"/>
  <c r="AX810" i="13"/>
  <c r="BF809" i="13"/>
  <c r="AY809" i="13"/>
  <c r="AX809" i="13"/>
  <c r="BF808" i="13"/>
  <c r="AY808" i="13"/>
  <c r="AX808" i="13"/>
  <c r="BF807" i="13"/>
  <c r="AY807" i="13"/>
  <c r="AX807" i="13"/>
  <c r="AV801" i="13"/>
  <c r="AV802" i="13"/>
  <c r="AV803" i="13"/>
  <c r="AV804" i="13"/>
  <c r="AV805" i="13"/>
  <c r="AV806" i="13"/>
  <c r="AV807" i="13"/>
  <c r="AV808" i="13"/>
  <c r="AV809" i="13"/>
  <c r="AV810" i="13"/>
  <c r="AV811" i="13"/>
  <c r="AV812" i="13"/>
  <c r="AV813" i="13"/>
  <c r="AV814" i="13"/>
  <c r="AV815" i="13"/>
  <c r="AV816" i="13"/>
  <c r="AV817" i="13"/>
  <c r="AV818" i="13"/>
  <c r="AV819" i="13"/>
  <c r="AV820" i="13"/>
  <c r="AV821" i="13"/>
  <c r="AV822" i="13"/>
  <c r="AV823" i="13"/>
  <c r="AV824" i="13"/>
  <c r="AV825" i="13"/>
  <c r="AV826" i="13"/>
  <c r="AV827" i="13"/>
  <c r="AV828" i="13"/>
  <c r="AV829" i="13"/>
  <c r="AV830" i="13"/>
  <c r="AV831" i="13"/>
  <c r="AV832" i="13"/>
  <c r="AV833" i="13"/>
  <c r="AV834" i="13"/>
  <c r="AV835" i="13"/>
  <c r="AV836" i="13"/>
  <c r="BF806" i="13"/>
  <c r="AY806" i="13"/>
  <c r="AX806" i="13"/>
  <c r="BF805" i="13"/>
  <c r="AY805" i="13"/>
  <c r="AX805" i="13"/>
  <c r="BF804" i="13"/>
  <c r="AY804" i="13"/>
  <c r="AX804" i="13"/>
  <c r="BF803" i="13"/>
  <c r="AY803" i="13"/>
  <c r="AX803" i="13"/>
  <c r="BF802" i="13"/>
  <c r="AY802" i="13"/>
  <c r="AX802" i="13"/>
  <c r="BF801" i="13"/>
  <c r="AY801" i="13"/>
  <c r="AX801" i="13"/>
  <c r="AT801" i="13"/>
  <c r="AU801" i="13" s="1"/>
  <c r="AY800" i="13"/>
  <c r="BF799" i="13"/>
  <c r="AY799" i="13"/>
  <c r="AX799" i="13"/>
  <c r="BF798" i="13"/>
  <c r="AY798" i="13"/>
  <c r="AX798" i="13"/>
  <c r="BF797" i="13"/>
  <c r="AY797" i="13"/>
  <c r="AX797" i="13"/>
  <c r="BF796" i="13"/>
  <c r="AY796" i="13"/>
  <c r="AX796" i="13"/>
  <c r="BF795" i="13"/>
  <c r="AY795" i="13"/>
  <c r="AX795" i="13"/>
  <c r="BF794" i="13"/>
  <c r="AY794" i="13"/>
  <c r="AX794" i="13"/>
  <c r="BF793" i="13"/>
  <c r="AY793" i="13"/>
  <c r="AX793" i="13"/>
  <c r="BF792" i="13"/>
  <c r="AY792" i="13"/>
  <c r="AX792" i="13"/>
  <c r="BF791" i="13"/>
  <c r="AY791" i="13"/>
  <c r="AX791" i="13"/>
  <c r="BF790" i="13"/>
  <c r="AY790" i="13"/>
  <c r="AX790" i="13"/>
  <c r="BF789" i="13"/>
  <c r="AY789" i="13"/>
  <c r="AX789" i="13"/>
  <c r="BF788" i="13"/>
  <c r="AY788" i="13"/>
  <c r="AX788" i="13"/>
  <c r="BF787" i="13"/>
  <c r="AY787" i="13"/>
  <c r="AX787" i="13"/>
  <c r="BF786" i="13"/>
  <c r="AY786" i="13"/>
  <c r="AX786" i="13"/>
  <c r="BF785" i="13"/>
  <c r="AY785" i="13"/>
  <c r="AX785" i="13"/>
  <c r="BF784" i="13"/>
  <c r="AY784" i="13"/>
  <c r="AX784" i="13"/>
  <c r="BF783" i="13"/>
  <c r="AY783" i="13"/>
  <c r="AX783" i="13"/>
  <c r="BF782" i="13"/>
  <c r="AY782" i="13"/>
  <c r="AX782" i="13"/>
  <c r="BF781" i="13"/>
  <c r="AY781" i="13"/>
  <c r="AX781" i="13"/>
  <c r="BF780" i="13"/>
  <c r="AY780" i="13"/>
  <c r="AX780" i="13"/>
  <c r="BF779" i="13"/>
  <c r="AY779" i="13"/>
  <c r="AX779" i="13"/>
  <c r="BF778" i="13"/>
  <c r="AY778" i="13"/>
  <c r="AX778" i="13"/>
  <c r="BF777" i="13"/>
  <c r="AY777" i="13"/>
  <c r="AX777" i="13"/>
  <c r="BF776" i="13"/>
  <c r="AY776" i="13"/>
  <c r="AX776" i="13"/>
  <c r="BF775" i="13"/>
  <c r="AY775" i="13"/>
  <c r="AX775" i="13"/>
  <c r="AV765" i="13"/>
  <c r="AV766" i="13"/>
  <c r="AV767" i="13"/>
  <c r="AV768" i="13"/>
  <c r="AV769" i="13"/>
  <c r="AV770" i="13"/>
  <c r="AV771" i="13"/>
  <c r="AV772" i="13"/>
  <c r="AV773" i="13"/>
  <c r="AV774" i="13"/>
  <c r="AV775" i="13"/>
  <c r="AV776" i="13"/>
  <c r="AV777" i="13"/>
  <c r="AV778" i="13"/>
  <c r="AV779" i="13"/>
  <c r="AV780" i="13"/>
  <c r="AV781" i="13"/>
  <c r="AV782" i="13"/>
  <c r="AV783" i="13"/>
  <c r="AV784" i="13"/>
  <c r="AV785" i="13"/>
  <c r="AV786" i="13"/>
  <c r="AV787" i="13"/>
  <c r="AV788" i="13"/>
  <c r="AV789" i="13"/>
  <c r="AV790" i="13"/>
  <c r="AV791" i="13"/>
  <c r="AV792" i="13"/>
  <c r="AV793" i="13"/>
  <c r="AV794" i="13"/>
  <c r="AV795" i="13"/>
  <c r="AV796" i="13"/>
  <c r="AV797" i="13"/>
  <c r="AV798" i="13"/>
  <c r="AV799" i="13"/>
  <c r="AV800" i="13"/>
  <c r="BF774" i="13"/>
  <c r="AY774" i="13"/>
  <c r="AX774" i="13"/>
  <c r="BF773" i="13"/>
  <c r="AY773" i="13"/>
  <c r="AX773" i="13"/>
  <c r="BF772" i="13"/>
  <c r="AY772" i="13"/>
  <c r="AX772" i="13"/>
  <c r="BF771" i="13"/>
  <c r="AY771" i="13"/>
  <c r="AX771" i="13"/>
  <c r="BF770" i="13"/>
  <c r="AY770" i="13"/>
  <c r="AX770" i="13"/>
  <c r="BF769" i="13"/>
  <c r="AY769" i="13"/>
  <c r="AX769" i="13"/>
  <c r="BF768" i="13"/>
  <c r="AY768" i="13"/>
  <c r="AX768" i="13"/>
  <c r="BF767" i="13"/>
  <c r="AY767" i="13"/>
  <c r="AX767" i="13"/>
  <c r="BF766" i="13"/>
  <c r="AY766" i="13"/>
  <c r="AX766" i="13"/>
  <c r="BF765" i="13"/>
  <c r="AY765" i="13"/>
  <c r="AX765" i="13"/>
  <c r="AT765" i="13"/>
  <c r="AU765" i="13" s="1"/>
  <c r="AY764" i="13"/>
  <c r="BF763" i="13"/>
  <c r="AY763" i="13"/>
  <c r="AX763" i="13"/>
  <c r="BF762" i="13"/>
  <c r="AY762" i="13"/>
  <c r="AX762" i="13"/>
  <c r="BF761" i="13"/>
  <c r="AY761" i="13"/>
  <c r="AX761" i="13"/>
  <c r="BF760" i="13"/>
  <c r="AY760" i="13"/>
  <c r="AX760" i="13"/>
  <c r="BF759" i="13"/>
  <c r="AY759" i="13"/>
  <c r="AX759" i="13"/>
  <c r="BF758" i="13"/>
  <c r="AY758" i="13"/>
  <c r="AX758" i="13"/>
  <c r="BF757" i="13"/>
  <c r="AY757" i="13"/>
  <c r="AX757" i="13"/>
  <c r="BF756" i="13"/>
  <c r="AY756" i="13"/>
  <c r="AX756" i="13"/>
  <c r="BF755" i="13"/>
  <c r="AY755" i="13"/>
  <c r="AX755" i="13"/>
  <c r="BF754" i="13"/>
  <c r="AY754" i="13"/>
  <c r="AX754" i="13"/>
  <c r="BF753" i="13"/>
  <c r="AY753" i="13"/>
  <c r="AX753" i="13"/>
  <c r="BF752" i="13"/>
  <c r="AY752" i="13"/>
  <c r="AX752" i="13"/>
  <c r="BF751" i="13"/>
  <c r="AY751" i="13"/>
  <c r="AX751" i="13"/>
  <c r="BF750" i="13"/>
  <c r="AY750" i="13"/>
  <c r="AX750" i="13"/>
  <c r="BF749" i="13"/>
  <c r="AY749" i="13"/>
  <c r="AX749" i="13"/>
  <c r="BF748" i="13"/>
  <c r="AY748" i="13"/>
  <c r="AX748" i="13"/>
  <c r="BF747" i="13"/>
  <c r="AY747" i="13"/>
  <c r="AX747" i="13"/>
  <c r="BF746" i="13"/>
  <c r="AY746" i="13"/>
  <c r="AX746" i="13"/>
  <c r="BF745" i="13"/>
  <c r="AY745" i="13"/>
  <c r="AX745" i="13"/>
  <c r="BF744" i="13"/>
  <c r="AY744" i="13"/>
  <c r="AX744" i="13"/>
  <c r="BF743" i="13"/>
  <c r="AY743" i="13"/>
  <c r="AX743" i="13"/>
  <c r="BF742" i="13"/>
  <c r="AY742" i="13"/>
  <c r="AX742" i="13"/>
  <c r="BF741" i="13"/>
  <c r="AY741" i="13"/>
  <c r="AX741" i="13"/>
  <c r="BF740" i="13"/>
  <c r="AY740" i="13"/>
  <c r="AX740" i="13"/>
  <c r="BF739" i="13"/>
  <c r="AY739" i="13"/>
  <c r="AX739" i="13"/>
  <c r="BF738" i="13"/>
  <c r="AY738" i="13"/>
  <c r="AX738" i="13"/>
  <c r="BF737" i="13"/>
  <c r="AY737" i="13"/>
  <c r="AX737" i="13"/>
  <c r="BF736" i="13"/>
  <c r="AY736" i="13"/>
  <c r="AX736" i="13"/>
  <c r="BF735" i="13"/>
  <c r="AY735" i="13"/>
  <c r="AX735" i="13"/>
  <c r="BF734" i="13"/>
  <c r="AY734" i="13"/>
  <c r="AX734" i="13"/>
  <c r="BF733" i="13"/>
  <c r="AY733" i="13"/>
  <c r="AX733" i="13"/>
  <c r="AV729" i="13"/>
  <c r="AV730" i="13"/>
  <c r="AV731" i="13"/>
  <c r="AV732" i="13"/>
  <c r="AV733" i="13"/>
  <c r="AV734" i="13"/>
  <c r="AV735" i="13"/>
  <c r="AV736" i="13"/>
  <c r="AV737" i="13"/>
  <c r="AV738" i="13"/>
  <c r="AV739" i="13"/>
  <c r="AV740" i="13"/>
  <c r="AV741" i="13"/>
  <c r="AV742" i="13"/>
  <c r="AV743" i="13"/>
  <c r="AV744" i="13"/>
  <c r="AV745" i="13"/>
  <c r="AV746" i="13"/>
  <c r="AV747" i="13"/>
  <c r="AV748" i="13"/>
  <c r="AV749" i="13"/>
  <c r="AV750" i="13"/>
  <c r="AV751" i="13"/>
  <c r="AV752" i="13"/>
  <c r="AV753" i="13"/>
  <c r="AV754" i="13"/>
  <c r="AV755" i="13"/>
  <c r="AV756" i="13"/>
  <c r="AV757" i="13"/>
  <c r="AV758" i="13"/>
  <c r="AV759" i="13"/>
  <c r="AV760" i="13"/>
  <c r="AV761" i="13"/>
  <c r="AV762" i="13"/>
  <c r="AV763" i="13"/>
  <c r="AV764" i="13"/>
  <c r="BF732" i="13"/>
  <c r="AY732" i="13"/>
  <c r="AX732" i="13"/>
  <c r="BF731" i="13"/>
  <c r="AY731" i="13"/>
  <c r="AX731" i="13"/>
  <c r="BF730" i="13"/>
  <c r="AY730" i="13"/>
  <c r="AX730" i="13"/>
  <c r="BF729" i="13"/>
  <c r="AY729" i="13"/>
  <c r="AX729" i="13"/>
  <c r="AT729" i="13"/>
  <c r="AU729" i="13" s="1"/>
  <c r="AU730" i="13" s="1"/>
  <c r="AU731" i="13" s="1"/>
  <c r="A729" i="13"/>
  <c r="A765" i="13"/>
  <c r="A801" i="13"/>
  <c r="A837" i="13"/>
  <c r="A838" i="13"/>
  <c r="A839" i="13"/>
  <c r="A875" i="13"/>
  <c r="A911" i="13"/>
  <c r="A947" i="13"/>
  <c r="AY728" i="13"/>
  <c r="BF727" i="13"/>
  <c r="AY727" i="13"/>
  <c r="AX727" i="13"/>
  <c r="BF726" i="13"/>
  <c r="AY726" i="13"/>
  <c r="AX726" i="13"/>
  <c r="BF725" i="13"/>
  <c r="AY725" i="13"/>
  <c r="AX725" i="13"/>
  <c r="BF724" i="13"/>
  <c r="AY724" i="13"/>
  <c r="AX724" i="13"/>
  <c r="BF723" i="13"/>
  <c r="AY723" i="13"/>
  <c r="AX723" i="13"/>
  <c r="BF722" i="13"/>
  <c r="AY722" i="13"/>
  <c r="AX722" i="13"/>
  <c r="BF721" i="13"/>
  <c r="AY721" i="13"/>
  <c r="AX721" i="13"/>
  <c r="BF720" i="13"/>
  <c r="AY720" i="13"/>
  <c r="AX720" i="13"/>
  <c r="BF719" i="13"/>
  <c r="AY719" i="13"/>
  <c r="AX719" i="13"/>
  <c r="BF718" i="13"/>
  <c r="AY718" i="13"/>
  <c r="AX718" i="13"/>
  <c r="BF717" i="13"/>
  <c r="AY717" i="13"/>
  <c r="AX717" i="13"/>
  <c r="BF716" i="13"/>
  <c r="AY716" i="13"/>
  <c r="AX716" i="13"/>
  <c r="BF715" i="13"/>
  <c r="AY715" i="13"/>
  <c r="AX715" i="13"/>
  <c r="BF714" i="13"/>
  <c r="AY714" i="13"/>
  <c r="AX714" i="13"/>
  <c r="BF713" i="13"/>
  <c r="AY713" i="13"/>
  <c r="AX713" i="13"/>
  <c r="BF712" i="13"/>
  <c r="AY712" i="13"/>
  <c r="AX712" i="13"/>
  <c r="BF711" i="13"/>
  <c r="AY711" i="13"/>
  <c r="AX711" i="13"/>
  <c r="BF710" i="13"/>
  <c r="AY710" i="13"/>
  <c r="AX710" i="13"/>
  <c r="BF709" i="13"/>
  <c r="AY709" i="13"/>
  <c r="AX709" i="13"/>
  <c r="BF708" i="13"/>
  <c r="AY708" i="13"/>
  <c r="AX708" i="13"/>
  <c r="BF707" i="13"/>
  <c r="AY707" i="13"/>
  <c r="AX707" i="13"/>
  <c r="BF706" i="13"/>
  <c r="AY706" i="13"/>
  <c r="AX706" i="13"/>
  <c r="BF705" i="13"/>
  <c r="AY705" i="13"/>
  <c r="AX705" i="13"/>
  <c r="BF704" i="13"/>
  <c r="AY704" i="13"/>
  <c r="AX704" i="13"/>
  <c r="BF703" i="13"/>
  <c r="AY703" i="13"/>
  <c r="AX703" i="13"/>
  <c r="BF702" i="13"/>
  <c r="AY702" i="13"/>
  <c r="AX702" i="13"/>
  <c r="BF701" i="13"/>
  <c r="AY701" i="13"/>
  <c r="AX701" i="13"/>
  <c r="BF700" i="13"/>
  <c r="AY700" i="13"/>
  <c r="AX700" i="13"/>
  <c r="BF699" i="13"/>
  <c r="AY699" i="13"/>
  <c r="AX699" i="13"/>
  <c r="BF698" i="13"/>
  <c r="AY698" i="13"/>
  <c r="AX698" i="13"/>
  <c r="BF697" i="13"/>
  <c r="AY697" i="13"/>
  <c r="AX697" i="13"/>
  <c r="BF696" i="13"/>
  <c r="AY696" i="13"/>
  <c r="AX696" i="13"/>
  <c r="BF695" i="13"/>
  <c r="AY695" i="13"/>
  <c r="AX695" i="13"/>
  <c r="AV693" i="13"/>
  <c r="AV694" i="13"/>
  <c r="AV695" i="13"/>
  <c r="AV696" i="13"/>
  <c r="AV697" i="13"/>
  <c r="AV698" i="13"/>
  <c r="AV699" i="13"/>
  <c r="AV700" i="13"/>
  <c r="AV701" i="13"/>
  <c r="AV702" i="13"/>
  <c r="AV703" i="13"/>
  <c r="AV704" i="13"/>
  <c r="AV705" i="13"/>
  <c r="AV706" i="13"/>
  <c r="AV707" i="13"/>
  <c r="AV708" i="13"/>
  <c r="AV709" i="13"/>
  <c r="AV710" i="13"/>
  <c r="AV711" i="13"/>
  <c r="AV712" i="13"/>
  <c r="AV713" i="13"/>
  <c r="AV714" i="13"/>
  <c r="AV715" i="13"/>
  <c r="AV716" i="13"/>
  <c r="AV717" i="13"/>
  <c r="AV718" i="13"/>
  <c r="AV719" i="13"/>
  <c r="AV720" i="13"/>
  <c r="AV721" i="13"/>
  <c r="AV722" i="13"/>
  <c r="AV723" i="13"/>
  <c r="AV724" i="13"/>
  <c r="AV725" i="13"/>
  <c r="AV726" i="13"/>
  <c r="AV727" i="13"/>
  <c r="AV728" i="13"/>
  <c r="BF694" i="13"/>
  <c r="AY694" i="13"/>
  <c r="AX694" i="13"/>
  <c r="BF693" i="13"/>
  <c r="AY693" i="13"/>
  <c r="AX693" i="13"/>
  <c r="AT693" i="13"/>
  <c r="AU693" i="13" s="1"/>
  <c r="AY692" i="13"/>
  <c r="BF691" i="13"/>
  <c r="AY691" i="13"/>
  <c r="AX691" i="13"/>
  <c r="BF690" i="13"/>
  <c r="AY690" i="13"/>
  <c r="AX690" i="13"/>
  <c r="BF689" i="13"/>
  <c r="AY689" i="13"/>
  <c r="AX689" i="13"/>
  <c r="BF688" i="13"/>
  <c r="AY688" i="13"/>
  <c r="AX688" i="13"/>
  <c r="BF687" i="13"/>
  <c r="AY687" i="13"/>
  <c r="AX687" i="13"/>
  <c r="BF686" i="13"/>
  <c r="AY686" i="13"/>
  <c r="AX686" i="13"/>
  <c r="BF685" i="13"/>
  <c r="AY685" i="13"/>
  <c r="AX685" i="13"/>
  <c r="BF684" i="13"/>
  <c r="AY684" i="13"/>
  <c r="AX684" i="13"/>
  <c r="BF683" i="13"/>
  <c r="AY683" i="13"/>
  <c r="AX683" i="13"/>
  <c r="BF682" i="13"/>
  <c r="AY682" i="13"/>
  <c r="AX682" i="13"/>
  <c r="BF681" i="13"/>
  <c r="AY681" i="13"/>
  <c r="AX681" i="13"/>
  <c r="BF680" i="13"/>
  <c r="AY680" i="13"/>
  <c r="AX680" i="13"/>
  <c r="BF679" i="13"/>
  <c r="AY679" i="13"/>
  <c r="AX679" i="13"/>
  <c r="BF678" i="13"/>
  <c r="AY678" i="13"/>
  <c r="AX678" i="13"/>
  <c r="BF677" i="13"/>
  <c r="AY677" i="13"/>
  <c r="AX677" i="13"/>
  <c r="BF676" i="13"/>
  <c r="AY676" i="13"/>
  <c r="AX676" i="13"/>
  <c r="BF675" i="13"/>
  <c r="AY675" i="13"/>
  <c r="AX675" i="13"/>
  <c r="BF674" i="13"/>
  <c r="AY674" i="13"/>
  <c r="AX674" i="13"/>
  <c r="BF673" i="13"/>
  <c r="AY673" i="13"/>
  <c r="AX673" i="13"/>
  <c r="BF672" i="13"/>
  <c r="AY672" i="13"/>
  <c r="AX672" i="13"/>
  <c r="BF671" i="13"/>
  <c r="AY671" i="13"/>
  <c r="AX671" i="13"/>
  <c r="BF670" i="13"/>
  <c r="AY670" i="13"/>
  <c r="AX670" i="13"/>
  <c r="BF669" i="13"/>
  <c r="AY669" i="13"/>
  <c r="AX669" i="13"/>
  <c r="AV657" i="13"/>
  <c r="AV658" i="13"/>
  <c r="AV659" i="13"/>
  <c r="AV660" i="13"/>
  <c r="AV661" i="13"/>
  <c r="AV662" i="13"/>
  <c r="AV663" i="13"/>
  <c r="AV664" i="13"/>
  <c r="AV665" i="13"/>
  <c r="AV666" i="13"/>
  <c r="AV667" i="13"/>
  <c r="AV668" i="13"/>
  <c r="AV669" i="13"/>
  <c r="AV670" i="13"/>
  <c r="AV671" i="13"/>
  <c r="AV672" i="13"/>
  <c r="AV673" i="13"/>
  <c r="AV674" i="13"/>
  <c r="AV675" i="13"/>
  <c r="AV676" i="13"/>
  <c r="AV677" i="13"/>
  <c r="AV678" i="13"/>
  <c r="AV679" i="13"/>
  <c r="AV680" i="13"/>
  <c r="AV681" i="13"/>
  <c r="AV682" i="13"/>
  <c r="AV683" i="13"/>
  <c r="AV684" i="13"/>
  <c r="AV685" i="13"/>
  <c r="AV686" i="13"/>
  <c r="AV687" i="13"/>
  <c r="AV688" i="13"/>
  <c r="AV689" i="13"/>
  <c r="AV690" i="13"/>
  <c r="AV691" i="13"/>
  <c r="AV692" i="13"/>
  <c r="BF668" i="13"/>
  <c r="AY668" i="13"/>
  <c r="AX668" i="13"/>
  <c r="BF667" i="13"/>
  <c r="AY667" i="13"/>
  <c r="AX667" i="13"/>
  <c r="BF666" i="13"/>
  <c r="AY666" i="13"/>
  <c r="AX666" i="13"/>
  <c r="BF665" i="13"/>
  <c r="AY665" i="13"/>
  <c r="AX665" i="13"/>
  <c r="BF664" i="13"/>
  <c r="AY664" i="13"/>
  <c r="AX664" i="13"/>
  <c r="BF663" i="13"/>
  <c r="AY663" i="13"/>
  <c r="AX663" i="13"/>
  <c r="BF662" i="13"/>
  <c r="AY662" i="13"/>
  <c r="AX662" i="13"/>
  <c r="BF661" i="13"/>
  <c r="AY661" i="13"/>
  <c r="AX661" i="13"/>
  <c r="BF660" i="13"/>
  <c r="AY660" i="13"/>
  <c r="AX660" i="13"/>
  <c r="BF659" i="13"/>
  <c r="AY659" i="13"/>
  <c r="AX659" i="13"/>
  <c r="BF658" i="13"/>
  <c r="AY658" i="13"/>
  <c r="AX658" i="13"/>
  <c r="BF657" i="13"/>
  <c r="AY657" i="13"/>
  <c r="AX657" i="13"/>
  <c r="AT657" i="13"/>
  <c r="AU657" i="13" s="1"/>
  <c r="AY656" i="13"/>
  <c r="BF655" i="13"/>
  <c r="AY655" i="13"/>
  <c r="AX655" i="13"/>
  <c r="BF654" i="13"/>
  <c r="AY654" i="13"/>
  <c r="AX654" i="13"/>
  <c r="BF653" i="13"/>
  <c r="AY653" i="13"/>
  <c r="AX653" i="13"/>
  <c r="BF652" i="13"/>
  <c r="AY652" i="13"/>
  <c r="AX652" i="13"/>
  <c r="BF651" i="13"/>
  <c r="AY651" i="13"/>
  <c r="AX651" i="13"/>
  <c r="BF650" i="13"/>
  <c r="AY650" i="13"/>
  <c r="AX650" i="13"/>
  <c r="BF649" i="13"/>
  <c r="AY649" i="13"/>
  <c r="AX649" i="13"/>
  <c r="BF648" i="13"/>
  <c r="AY648" i="13"/>
  <c r="AX648" i="13"/>
  <c r="BF647" i="13"/>
  <c r="AY647" i="13"/>
  <c r="AX647" i="13"/>
  <c r="BF646" i="13"/>
  <c r="AY646" i="13"/>
  <c r="AX646" i="13"/>
  <c r="BF645" i="13"/>
  <c r="AY645" i="13"/>
  <c r="AX645" i="13"/>
  <c r="BF644" i="13"/>
  <c r="AY644" i="13"/>
  <c r="AX644" i="13"/>
  <c r="BF643" i="13"/>
  <c r="AY643" i="13"/>
  <c r="AX643" i="13"/>
  <c r="BF642" i="13"/>
  <c r="AY642" i="13"/>
  <c r="AX642" i="13"/>
  <c r="BF641" i="13"/>
  <c r="AY641" i="13"/>
  <c r="AX641" i="13"/>
  <c r="BF640" i="13"/>
  <c r="AY640" i="13"/>
  <c r="AX640" i="13"/>
  <c r="BF639" i="13"/>
  <c r="AY639" i="13"/>
  <c r="AX639" i="13"/>
  <c r="BF638" i="13"/>
  <c r="AY638" i="13"/>
  <c r="AX638" i="13"/>
  <c r="BF637" i="13"/>
  <c r="AY637" i="13"/>
  <c r="AX637" i="13"/>
  <c r="BF636" i="13"/>
  <c r="AY636" i="13"/>
  <c r="AX636" i="13"/>
  <c r="BF635" i="13"/>
  <c r="AY635" i="13"/>
  <c r="AX635" i="13"/>
  <c r="BF634" i="13"/>
  <c r="AY634" i="13"/>
  <c r="AX634" i="13"/>
  <c r="BF633" i="13"/>
  <c r="AY633" i="13"/>
  <c r="AX633" i="13"/>
  <c r="BF632" i="13"/>
  <c r="AY632" i="13"/>
  <c r="AX632" i="13"/>
  <c r="BF631" i="13"/>
  <c r="AY631" i="13"/>
  <c r="AX631" i="13"/>
  <c r="BF630" i="13"/>
  <c r="AY630" i="13"/>
  <c r="AX630" i="13"/>
  <c r="BF629" i="13"/>
  <c r="AY629" i="13"/>
  <c r="AX629" i="13"/>
  <c r="BF628" i="13"/>
  <c r="AY628" i="13"/>
  <c r="AX628" i="13"/>
  <c r="BF627" i="13"/>
  <c r="AY627" i="13"/>
  <c r="AX627" i="13"/>
  <c r="BF626" i="13"/>
  <c r="AY626" i="13"/>
  <c r="AX626" i="13"/>
  <c r="BF625" i="13"/>
  <c r="AY625" i="13"/>
  <c r="AX625" i="13"/>
  <c r="BF624" i="13"/>
  <c r="AY624" i="13"/>
  <c r="AX624" i="13"/>
  <c r="BF623" i="13"/>
  <c r="AY623" i="13"/>
  <c r="AX623" i="13"/>
  <c r="BF622" i="13"/>
  <c r="AY622" i="13"/>
  <c r="AX622" i="13"/>
  <c r="AV621" i="13"/>
  <c r="AV622" i="13"/>
  <c r="AV623" i="13"/>
  <c r="AV624" i="13"/>
  <c r="AV625" i="13"/>
  <c r="AV626" i="13"/>
  <c r="AV627" i="13"/>
  <c r="AV628" i="13"/>
  <c r="AV629" i="13"/>
  <c r="AV630" i="13"/>
  <c r="AV631" i="13"/>
  <c r="AV632" i="13"/>
  <c r="AV633" i="13"/>
  <c r="AV634" i="13"/>
  <c r="AV635" i="13"/>
  <c r="AV636" i="13"/>
  <c r="AV637" i="13"/>
  <c r="AV638" i="13"/>
  <c r="AV639" i="13"/>
  <c r="AV640" i="13"/>
  <c r="AV641" i="13"/>
  <c r="AV642" i="13"/>
  <c r="AV643" i="13"/>
  <c r="AV644" i="13"/>
  <c r="AV645" i="13"/>
  <c r="AV646" i="13"/>
  <c r="AV647" i="13"/>
  <c r="AV648" i="13"/>
  <c r="AV649" i="13"/>
  <c r="AV650" i="13"/>
  <c r="AV651" i="13"/>
  <c r="AV652" i="13"/>
  <c r="AV653" i="13"/>
  <c r="AV654" i="13"/>
  <c r="AV655" i="13"/>
  <c r="AV656" i="13"/>
  <c r="BF621" i="13"/>
  <c r="AY621" i="13"/>
  <c r="AX621" i="13"/>
  <c r="AT621" i="13"/>
  <c r="AU621" i="13" s="1"/>
  <c r="AY620" i="13"/>
  <c r="BF619" i="13"/>
  <c r="AY619" i="13"/>
  <c r="AX619" i="13"/>
  <c r="BF618" i="13"/>
  <c r="AY618" i="13"/>
  <c r="AX618" i="13"/>
  <c r="BF617" i="13"/>
  <c r="AY617" i="13"/>
  <c r="AX617" i="13"/>
  <c r="BF616" i="13"/>
  <c r="AY616" i="13"/>
  <c r="AX616" i="13"/>
  <c r="BF615" i="13"/>
  <c r="AY615" i="13"/>
  <c r="AX615" i="13"/>
  <c r="BF614" i="13"/>
  <c r="AY614" i="13"/>
  <c r="AX614" i="13"/>
  <c r="BF613" i="13"/>
  <c r="AY613" i="13"/>
  <c r="AX613" i="13"/>
  <c r="BF612" i="13"/>
  <c r="AY612" i="13"/>
  <c r="AX612" i="13"/>
  <c r="BF611" i="13"/>
  <c r="AY611" i="13"/>
  <c r="AX611" i="13"/>
  <c r="BF610" i="13"/>
  <c r="AY610" i="13"/>
  <c r="AX610" i="13"/>
  <c r="BF609" i="13"/>
  <c r="AY609" i="13"/>
  <c r="AX609" i="13"/>
  <c r="BF608" i="13"/>
  <c r="AY608" i="13"/>
  <c r="AX608" i="13"/>
  <c r="BF607" i="13"/>
  <c r="AY607" i="13"/>
  <c r="AX607" i="13"/>
  <c r="BF606" i="13"/>
  <c r="AY606" i="13"/>
  <c r="AX606" i="13"/>
  <c r="BF605" i="13"/>
  <c r="AY605" i="13"/>
  <c r="AX605" i="13"/>
  <c r="BF604" i="13"/>
  <c r="AY604" i="13"/>
  <c r="AX604" i="13"/>
  <c r="BF603" i="13"/>
  <c r="AY603" i="13"/>
  <c r="AX603" i="13"/>
  <c r="BF602" i="13"/>
  <c r="AY602" i="13"/>
  <c r="AX602" i="13"/>
  <c r="BF601" i="13"/>
  <c r="AY601" i="13"/>
  <c r="AX601" i="13"/>
  <c r="BF600" i="13"/>
  <c r="AY600" i="13"/>
  <c r="AX600" i="13"/>
  <c r="BF599" i="13"/>
  <c r="AY599" i="13"/>
  <c r="AX599" i="13"/>
  <c r="BF598" i="13"/>
  <c r="AY598" i="13"/>
  <c r="AX598" i="13"/>
  <c r="BF597" i="13"/>
  <c r="AY597" i="13"/>
  <c r="AX597" i="13"/>
  <c r="AV585" i="13"/>
  <c r="AV586" i="13"/>
  <c r="AV587" i="13"/>
  <c r="AV588" i="13"/>
  <c r="AV589" i="13"/>
  <c r="AV590" i="13"/>
  <c r="AV591" i="13"/>
  <c r="AV592" i="13"/>
  <c r="AV593" i="13"/>
  <c r="AV594" i="13"/>
  <c r="AV595" i="13"/>
  <c r="AV596" i="13"/>
  <c r="AV597" i="13"/>
  <c r="AV598" i="13"/>
  <c r="AV599" i="13"/>
  <c r="AV600" i="13"/>
  <c r="AV601" i="13"/>
  <c r="AV602" i="13"/>
  <c r="AV603" i="13"/>
  <c r="AV604" i="13"/>
  <c r="AV605" i="13"/>
  <c r="AV606" i="13"/>
  <c r="AV607" i="13"/>
  <c r="AV608" i="13"/>
  <c r="AV609" i="13"/>
  <c r="AV610" i="13"/>
  <c r="AV611" i="13"/>
  <c r="AV612" i="13"/>
  <c r="AV613" i="13"/>
  <c r="AV614" i="13"/>
  <c r="AV615" i="13"/>
  <c r="AV616" i="13"/>
  <c r="AV617" i="13"/>
  <c r="AV618" i="13"/>
  <c r="AV619" i="13"/>
  <c r="AV620" i="13"/>
  <c r="BF596" i="13"/>
  <c r="AY596" i="13"/>
  <c r="AX596" i="13"/>
  <c r="BF595" i="13"/>
  <c r="AY595" i="13"/>
  <c r="AX595" i="13"/>
  <c r="BF594" i="13"/>
  <c r="AY594" i="13"/>
  <c r="AX594" i="13"/>
  <c r="BF593" i="13"/>
  <c r="AY593" i="13"/>
  <c r="AX593" i="13"/>
  <c r="BF592" i="13"/>
  <c r="AY592" i="13"/>
  <c r="AX592" i="13"/>
  <c r="BF591" i="13"/>
  <c r="AY591" i="13"/>
  <c r="AX591" i="13"/>
  <c r="BF590" i="13"/>
  <c r="AY590" i="13"/>
  <c r="AX590" i="13"/>
  <c r="BF589" i="13"/>
  <c r="AY589" i="13"/>
  <c r="AX589" i="13"/>
  <c r="BF588" i="13"/>
  <c r="AY588" i="13"/>
  <c r="AX588" i="13"/>
  <c r="BF587" i="13"/>
  <c r="AY587" i="13"/>
  <c r="AX587" i="13"/>
  <c r="BF586" i="13"/>
  <c r="AY586" i="13"/>
  <c r="AX586" i="13"/>
  <c r="BF585" i="13"/>
  <c r="AY585" i="13"/>
  <c r="AX585" i="13"/>
  <c r="AT585" i="13"/>
  <c r="AU585" i="13" s="1"/>
  <c r="AU586" i="13" s="1"/>
  <c r="AW586" i="13" s="1"/>
  <c r="BC586" i="13" s="1"/>
  <c r="AY584" i="13"/>
  <c r="BF583" i="13"/>
  <c r="AY583" i="13"/>
  <c r="AX583" i="13"/>
  <c r="BF582" i="13"/>
  <c r="AY582" i="13"/>
  <c r="AX582" i="13"/>
  <c r="BF581" i="13"/>
  <c r="AY581" i="13"/>
  <c r="AX581" i="13"/>
  <c r="BF580" i="13"/>
  <c r="AY580" i="13"/>
  <c r="AX580" i="13"/>
  <c r="BF579" i="13"/>
  <c r="AY579" i="13"/>
  <c r="AX579" i="13"/>
  <c r="BF578" i="13"/>
  <c r="AY578" i="13"/>
  <c r="AX578" i="13"/>
  <c r="BF577" i="13"/>
  <c r="AY577" i="13"/>
  <c r="AX577" i="13"/>
  <c r="BF576" i="13"/>
  <c r="AY576" i="13"/>
  <c r="AX576" i="13"/>
  <c r="BF575" i="13"/>
  <c r="AY575" i="13"/>
  <c r="AX575" i="13"/>
  <c r="BF574" i="13"/>
  <c r="AY574" i="13"/>
  <c r="AX574" i="13"/>
  <c r="BF573" i="13"/>
  <c r="AY573" i="13"/>
  <c r="AX573" i="13"/>
  <c r="BF572" i="13"/>
  <c r="AY572" i="13"/>
  <c r="AX572" i="13"/>
  <c r="BF571" i="13"/>
  <c r="AY571" i="13"/>
  <c r="AX571" i="13"/>
  <c r="BF570" i="13"/>
  <c r="AY570" i="13"/>
  <c r="AX570" i="13"/>
  <c r="BF569" i="13"/>
  <c r="AY569" i="13"/>
  <c r="AX569" i="13"/>
  <c r="BF568" i="13"/>
  <c r="AY568" i="13"/>
  <c r="AX568" i="13"/>
  <c r="BF567" i="13"/>
  <c r="AY567" i="13"/>
  <c r="AX567" i="13"/>
  <c r="BF566" i="13"/>
  <c r="AY566" i="13"/>
  <c r="AX566" i="13"/>
  <c r="BF565" i="13"/>
  <c r="AY565" i="13"/>
  <c r="AX565" i="13"/>
  <c r="BF564" i="13"/>
  <c r="AY564" i="13"/>
  <c r="AX564" i="13"/>
  <c r="BF563" i="13"/>
  <c r="AY563" i="13"/>
  <c r="AX563" i="13"/>
  <c r="BF562" i="13"/>
  <c r="AY562" i="13"/>
  <c r="AX562" i="13"/>
  <c r="BF561" i="13"/>
  <c r="AY561" i="13"/>
  <c r="AX561" i="13"/>
  <c r="BF560" i="13"/>
  <c r="AY560" i="13"/>
  <c r="AX560" i="13"/>
  <c r="BF559" i="13"/>
  <c r="AY559" i="13"/>
  <c r="AX559" i="13"/>
  <c r="BF558" i="13"/>
  <c r="AY558" i="13"/>
  <c r="AX558" i="13"/>
  <c r="BF557" i="13"/>
  <c r="AY557" i="13"/>
  <c r="AX557" i="13"/>
  <c r="BF556" i="13"/>
  <c r="AY556" i="13"/>
  <c r="AX556" i="13"/>
  <c r="BF555" i="13"/>
  <c r="AY555" i="13"/>
  <c r="AX555" i="13"/>
  <c r="BF554" i="13"/>
  <c r="AY554" i="13"/>
  <c r="AX554" i="13"/>
  <c r="AV549" i="13"/>
  <c r="AV550" i="13"/>
  <c r="AV551" i="13"/>
  <c r="AV552" i="13"/>
  <c r="AV553" i="13"/>
  <c r="AV554" i="13"/>
  <c r="AV555" i="13"/>
  <c r="AV556" i="13"/>
  <c r="AV557" i="13"/>
  <c r="AV558" i="13"/>
  <c r="AV559" i="13"/>
  <c r="AV560" i="13"/>
  <c r="AV561" i="13"/>
  <c r="AV562" i="13"/>
  <c r="AV563" i="13"/>
  <c r="AV564" i="13"/>
  <c r="AV565" i="13"/>
  <c r="AV566" i="13"/>
  <c r="AV567" i="13"/>
  <c r="AV568" i="13"/>
  <c r="AV569" i="13"/>
  <c r="AV570" i="13"/>
  <c r="AV571" i="13"/>
  <c r="AV572" i="13"/>
  <c r="AV573" i="13"/>
  <c r="AV574" i="13"/>
  <c r="AV575" i="13"/>
  <c r="AV576" i="13"/>
  <c r="AV577" i="13"/>
  <c r="AV578" i="13"/>
  <c r="AV579" i="13"/>
  <c r="AV580" i="13"/>
  <c r="AV581" i="13"/>
  <c r="AV582" i="13"/>
  <c r="AV583" i="13"/>
  <c r="AV584" i="13"/>
  <c r="BF553" i="13"/>
  <c r="AY553" i="13"/>
  <c r="AX553" i="13"/>
  <c r="BF552" i="13"/>
  <c r="AY552" i="13"/>
  <c r="AX552" i="13"/>
  <c r="BF551" i="13"/>
  <c r="AY551" i="13"/>
  <c r="AX551" i="13"/>
  <c r="BF550" i="13"/>
  <c r="AY550" i="13"/>
  <c r="AX550" i="13"/>
  <c r="BF549" i="13"/>
  <c r="AY549" i="13"/>
  <c r="AX549" i="13"/>
  <c r="AT549" i="13"/>
  <c r="AU549" i="13" s="1"/>
  <c r="AY548" i="13"/>
  <c r="BF547" i="13"/>
  <c r="AY547" i="13"/>
  <c r="AX547" i="13"/>
  <c r="BF546" i="13"/>
  <c r="AY546" i="13"/>
  <c r="AX546" i="13"/>
  <c r="BF545" i="13"/>
  <c r="AY545" i="13"/>
  <c r="AX545" i="13"/>
  <c r="BF544" i="13"/>
  <c r="AY544" i="13"/>
  <c r="AX544" i="13"/>
  <c r="BF543" i="13"/>
  <c r="AY543" i="13"/>
  <c r="AX543" i="13"/>
  <c r="BF542" i="13"/>
  <c r="AY542" i="13"/>
  <c r="AX542" i="13"/>
  <c r="BF541" i="13"/>
  <c r="AY541" i="13"/>
  <c r="AX541" i="13"/>
  <c r="BF540" i="13"/>
  <c r="AY540" i="13"/>
  <c r="AX540" i="13"/>
  <c r="BF539" i="13"/>
  <c r="AY539" i="13"/>
  <c r="AX539" i="13"/>
  <c r="BF538" i="13"/>
  <c r="AY538" i="13"/>
  <c r="AX538" i="13"/>
  <c r="BF537" i="13"/>
  <c r="AY537" i="13"/>
  <c r="AX537" i="13"/>
  <c r="BF536" i="13"/>
  <c r="AY536" i="13"/>
  <c r="AX536" i="13"/>
  <c r="BF535" i="13"/>
  <c r="AY535" i="13"/>
  <c r="AX535" i="13"/>
  <c r="BF534" i="13"/>
  <c r="AY534" i="13"/>
  <c r="AX534" i="13"/>
  <c r="BF533" i="13"/>
  <c r="AY533" i="13"/>
  <c r="AX533" i="13"/>
  <c r="BF532" i="13"/>
  <c r="AY532" i="13"/>
  <c r="AX532" i="13"/>
  <c r="BF531" i="13"/>
  <c r="AY531" i="13"/>
  <c r="AX531" i="13"/>
  <c r="BF530" i="13"/>
  <c r="AY530" i="13"/>
  <c r="AX530" i="13"/>
  <c r="BF529" i="13"/>
  <c r="AY529" i="13"/>
  <c r="AX529" i="13"/>
  <c r="BF528" i="13"/>
  <c r="AY528" i="13"/>
  <c r="AX528" i="13"/>
  <c r="BF527" i="13"/>
  <c r="AY527" i="13"/>
  <c r="AX527" i="13"/>
  <c r="BF526" i="13"/>
  <c r="AY526" i="13"/>
  <c r="AX526" i="13"/>
  <c r="BF525" i="13"/>
  <c r="AY525" i="13"/>
  <c r="AX525" i="13"/>
  <c r="BF524" i="13"/>
  <c r="AY524" i="13"/>
  <c r="AX524" i="13"/>
  <c r="BF523" i="13"/>
  <c r="AY523" i="13"/>
  <c r="AX523" i="13"/>
  <c r="BF522" i="13"/>
  <c r="AY522" i="13"/>
  <c r="AX522" i="13"/>
  <c r="BF521" i="13"/>
  <c r="AY521" i="13"/>
  <c r="AX521" i="13"/>
  <c r="BF520" i="13"/>
  <c r="AY520" i="13"/>
  <c r="AX520" i="13"/>
  <c r="BF519" i="13"/>
  <c r="AY519" i="13"/>
  <c r="AX519" i="13"/>
  <c r="BF518" i="13"/>
  <c r="AY518" i="13"/>
  <c r="AX518" i="13"/>
  <c r="BF517" i="13"/>
  <c r="AY517" i="13"/>
  <c r="AX517" i="13"/>
  <c r="BF516" i="13"/>
  <c r="AY516" i="13"/>
  <c r="AX516" i="13"/>
  <c r="AV513" i="13"/>
  <c r="AV514" i="13"/>
  <c r="AV515" i="13"/>
  <c r="AV516" i="13"/>
  <c r="AV517" i="13"/>
  <c r="AV518" i="13"/>
  <c r="AV519" i="13"/>
  <c r="AV520" i="13"/>
  <c r="AV521" i="13"/>
  <c r="AV522" i="13"/>
  <c r="AV523" i="13"/>
  <c r="AV524" i="13"/>
  <c r="AV525" i="13"/>
  <c r="AV526" i="13"/>
  <c r="AV527" i="13"/>
  <c r="AV528" i="13"/>
  <c r="AV529" i="13"/>
  <c r="AV530" i="13"/>
  <c r="AV531" i="13"/>
  <c r="AV532" i="13"/>
  <c r="AV533" i="13"/>
  <c r="AV534" i="13"/>
  <c r="AV535" i="13"/>
  <c r="AV536" i="13"/>
  <c r="AV537" i="13"/>
  <c r="AV538" i="13"/>
  <c r="AV539" i="13"/>
  <c r="AV540" i="13"/>
  <c r="AV541" i="13"/>
  <c r="AV542" i="13"/>
  <c r="AV543" i="13"/>
  <c r="AV544" i="13"/>
  <c r="AV545" i="13"/>
  <c r="AV546" i="13"/>
  <c r="AV547" i="13"/>
  <c r="AV548" i="13"/>
  <c r="BF515" i="13"/>
  <c r="AY515" i="13"/>
  <c r="AX515" i="13"/>
  <c r="BF514" i="13"/>
  <c r="AY514" i="13"/>
  <c r="AX514" i="13"/>
  <c r="BF513" i="13"/>
  <c r="AY513" i="13"/>
  <c r="AX513" i="13"/>
  <c r="AT513" i="13"/>
  <c r="AU513" i="13" s="1"/>
  <c r="AU514" i="13" s="1"/>
  <c r="AY512" i="13"/>
  <c r="BF511" i="13"/>
  <c r="AY511" i="13"/>
  <c r="AX511" i="13"/>
  <c r="BF510" i="13"/>
  <c r="AY510" i="13"/>
  <c r="AX510" i="13"/>
  <c r="BF509" i="13"/>
  <c r="AY509" i="13"/>
  <c r="AX509" i="13"/>
  <c r="BF508" i="13"/>
  <c r="AY508" i="13"/>
  <c r="AX508" i="13"/>
  <c r="BF507" i="13"/>
  <c r="AY507" i="13"/>
  <c r="AX507" i="13"/>
  <c r="BF506" i="13"/>
  <c r="AY506" i="13"/>
  <c r="AX506" i="13"/>
  <c r="BF505" i="13"/>
  <c r="AY505" i="13"/>
  <c r="AX505" i="13"/>
  <c r="BF504" i="13"/>
  <c r="AY504" i="13"/>
  <c r="AX504" i="13"/>
  <c r="BF503" i="13"/>
  <c r="AY503" i="13"/>
  <c r="AX503" i="13"/>
  <c r="BF502" i="13"/>
  <c r="AY502" i="13"/>
  <c r="AX502" i="13"/>
  <c r="BF501" i="13"/>
  <c r="AY501" i="13"/>
  <c r="AX501" i="13"/>
  <c r="BF500" i="13"/>
  <c r="AY500" i="13"/>
  <c r="AX500" i="13"/>
  <c r="BF499" i="13"/>
  <c r="AY499" i="13"/>
  <c r="AX499" i="13"/>
  <c r="BF498" i="13"/>
  <c r="AY498" i="13"/>
  <c r="AX498" i="13"/>
  <c r="BF497" i="13"/>
  <c r="AY497" i="13"/>
  <c r="AX497" i="13"/>
  <c r="BF496" i="13"/>
  <c r="AY496" i="13"/>
  <c r="AX496" i="13"/>
  <c r="BF495" i="13"/>
  <c r="AY495" i="13"/>
  <c r="AX495" i="13"/>
  <c r="BF494" i="13"/>
  <c r="AY494" i="13"/>
  <c r="AX494" i="13"/>
  <c r="BF493" i="13"/>
  <c r="AY493" i="13"/>
  <c r="AX493" i="13"/>
  <c r="BF492" i="13"/>
  <c r="AY492" i="13"/>
  <c r="AX492" i="13"/>
  <c r="BF491" i="13"/>
  <c r="AY491" i="13"/>
  <c r="AX491" i="13"/>
  <c r="BF490" i="13"/>
  <c r="AY490" i="13"/>
  <c r="AX490" i="13"/>
  <c r="BF489" i="13"/>
  <c r="AY489" i="13"/>
  <c r="AX489" i="13"/>
  <c r="BF488" i="13"/>
  <c r="AY488" i="13"/>
  <c r="AX488" i="13"/>
  <c r="BF487" i="13"/>
  <c r="AY487" i="13"/>
  <c r="AX487" i="13"/>
  <c r="BF486" i="13"/>
  <c r="AY486" i="13"/>
  <c r="AX486" i="13"/>
  <c r="BF485" i="13"/>
  <c r="AY485" i="13"/>
  <c r="AX485" i="13"/>
  <c r="BF484" i="13"/>
  <c r="AY484" i="13"/>
  <c r="AX484" i="13"/>
  <c r="BF483" i="13"/>
  <c r="AY483" i="13"/>
  <c r="AX483" i="13"/>
  <c r="BF482" i="13"/>
  <c r="AY482" i="13"/>
  <c r="AX482" i="13"/>
  <c r="BF481" i="13"/>
  <c r="AY481" i="13"/>
  <c r="AX481" i="13"/>
  <c r="BF480" i="13"/>
  <c r="AY480" i="13"/>
  <c r="AX480" i="13"/>
  <c r="BF479" i="13"/>
  <c r="AY479" i="13"/>
  <c r="AX479" i="13"/>
  <c r="BF478" i="13"/>
  <c r="AY478" i="13"/>
  <c r="AX478" i="13"/>
  <c r="BF477" i="13"/>
  <c r="AY477" i="13"/>
  <c r="AX477" i="13"/>
  <c r="AV477" i="13"/>
  <c r="AV478" i="13"/>
  <c r="AV479" i="13"/>
  <c r="AV480" i="13"/>
  <c r="AV481" i="13"/>
  <c r="AV482" i="13"/>
  <c r="AV483" i="13"/>
  <c r="AV484" i="13"/>
  <c r="AV485" i="13"/>
  <c r="AV486" i="13"/>
  <c r="AV487" i="13"/>
  <c r="AV488" i="13"/>
  <c r="AV489" i="13"/>
  <c r="AV490" i="13"/>
  <c r="AV491" i="13"/>
  <c r="AV492" i="13"/>
  <c r="AV493" i="13"/>
  <c r="AV494" i="13"/>
  <c r="AV495" i="13"/>
  <c r="AV496" i="13"/>
  <c r="AV497" i="13"/>
  <c r="AV498" i="13"/>
  <c r="AV499" i="13"/>
  <c r="AV500" i="13"/>
  <c r="AV501" i="13"/>
  <c r="AV502" i="13"/>
  <c r="AV503" i="13"/>
  <c r="AV504" i="13"/>
  <c r="AV505" i="13"/>
  <c r="AV506" i="13"/>
  <c r="AV507" i="13"/>
  <c r="AV508" i="13"/>
  <c r="AV509" i="13"/>
  <c r="AV510" i="13"/>
  <c r="AV511" i="13"/>
  <c r="AV512" i="13"/>
  <c r="AT477" i="13"/>
  <c r="AU477" i="13" s="1"/>
  <c r="AU478" i="13" s="1"/>
  <c r="AU479" i="13" s="1"/>
  <c r="AU480" i="13" s="1"/>
  <c r="AW480" i="13" s="1"/>
  <c r="BC480" i="13" s="1"/>
  <c r="AY476" i="13"/>
  <c r="BF475" i="13"/>
  <c r="AY475" i="13"/>
  <c r="AX475" i="13"/>
  <c r="BF474" i="13"/>
  <c r="AY474" i="13"/>
  <c r="AX474" i="13"/>
  <c r="BF473" i="13"/>
  <c r="AY473" i="13"/>
  <c r="AX473" i="13"/>
  <c r="BF472" i="13"/>
  <c r="AY472" i="13"/>
  <c r="AX472" i="13"/>
  <c r="BF471" i="13"/>
  <c r="AY471" i="13"/>
  <c r="AX471" i="13"/>
  <c r="BF470" i="13"/>
  <c r="AY470" i="13"/>
  <c r="AX470" i="13"/>
  <c r="BF469" i="13"/>
  <c r="AY469" i="13"/>
  <c r="AX469" i="13"/>
  <c r="BF468" i="13"/>
  <c r="AY468" i="13"/>
  <c r="AX468" i="13"/>
  <c r="BF467" i="13"/>
  <c r="AY467" i="13"/>
  <c r="AX467" i="13"/>
  <c r="BF466" i="13"/>
  <c r="AY466" i="13"/>
  <c r="AX466" i="13"/>
  <c r="BF465" i="13"/>
  <c r="AY465" i="13"/>
  <c r="AX465" i="13"/>
  <c r="BF464" i="13"/>
  <c r="AY464" i="13"/>
  <c r="AX464" i="13"/>
  <c r="BF463" i="13"/>
  <c r="AY463" i="13"/>
  <c r="AX463" i="13"/>
  <c r="BF462" i="13"/>
  <c r="AY462" i="13"/>
  <c r="AX462" i="13"/>
  <c r="BF461" i="13"/>
  <c r="AY461" i="13"/>
  <c r="AX461" i="13"/>
  <c r="BF460" i="13"/>
  <c r="AY460" i="13"/>
  <c r="AX460" i="13"/>
  <c r="BF459" i="13"/>
  <c r="AY459" i="13"/>
  <c r="AX459" i="13"/>
  <c r="BF458" i="13"/>
  <c r="AY458" i="13"/>
  <c r="AX458" i="13"/>
  <c r="BF457" i="13"/>
  <c r="AY457" i="13"/>
  <c r="AX457" i="13"/>
  <c r="BF456" i="13"/>
  <c r="AY456" i="13"/>
  <c r="AX456" i="13"/>
  <c r="BF455" i="13"/>
  <c r="AY455" i="13"/>
  <c r="AX455" i="13"/>
  <c r="BF454" i="13"/>
  <c r="AY454" i="13"/>
  <c r="AX454" i="13"/>
  <c r="BF453" i="13"/>
  <c r="AY453" i="13"/>
  <c r="AX453" i="13"/>
  <c r="BF452" i="13"/>
  <c r="AY452" i="13"/>
  <c r="AX452" i="13"/>
  <c r="BF451" i="13"/>
  <c r="AY451" i="13"/>
  <c r="AX451" i="13"/>
  <c r="BF450" i="13"/>
  <c r="AY450" i="13"/>
  <c r="AX450" i="13"/>
  <c r="AV441" i="13"/>
  <c r="AV442" i="13"/>
  <c r="AV443" i="13"/>
  <c r="AV444" i="13"/>
  <c r="AV445" i="13"/>
  <c r="AV446" i="13"/>
  <c r="AV447" i="13"/>
  <c r="AV448" i="13"/>
  <c r="AV449" i="13"/>
  <c r="AV450" i="13"/>
  <c r="AV451" i="13"/>
  <c r="AV452" i="13"/>
  <c r="AV453" i="13"/>
  <c r="AV454" i="13"/>
  <c r="AV455" i="13"/>
  <c r="AV456" i="13"/>
  <c r="AV457" i="13"/>
  <c r="AV458" i="13"/>
  <c r="AV459" i="13"/>
  <c r="AV460" i="13"/>
  <c r="AV461" i="13"/>
  <c r="AV462" i="13"/>
  <c r="AV463" i="13"/>
  <c r="AV464" i="13"/>
  <c r="AV465" i="13"/>
  <c r="AV466" i="13"/>
  <c r="AV467" i="13"/>
  <c r="AV468" i="13"/>
  <c r="AV469" i="13"/>
  <c r="AV470" i="13"/>
  <c r="AV471" i="13"/>
  <c r="AV472" i="13"/>
  <c r="AV473" i="13"/>
  <c r="AV474" i="13"/>
  <c r="AV475" i="13"/>
  <c r="AV476" i="13"/>
  <c r="BF449" i="13"/>
  <c r="AY449" i="13"/>
  <c r="AX449" i="13"/>
  <c r="BF448" i="13"/>
  <c r="AY448" i="13"/>
  <c r="AX448" i="13"/>
  <c r="BF447" i="13"/>
  <c r="AY447" i="13"/>
  <c r="AX447" i="13"/>
  <c r="BF446" i="13"/>
  <c r="AY446" i="13"/>
  <c r="AX446" i="13"/>
  <c r="BF445" i="13"/>
  <c r="AY445" i="13"/>
  <c r="AX445" i="13"/>
  <c r="BF444" i="13"/>
  <c r="AY444" i="13"/>
  <c r="AX444" i="13"/>
  <c r="BF443" i="13"/>
  <c r="AY443" i="13"/>
  <c r="AX443" i="13"/>
  <c r="BF442" i="13"/>
  <c r="AY442" i="13"/>
  <c r="AX442" i="13"/>
  <c r="BF441" i="13"/>
  <c r="AY441" i="13"/>
  <c r="AX441" i="13"/>
  <c r="AT441" i="13"/>
  <c r="AU441" i="13" s="1"/>
  <c r="AU442" i="13" s="1"/>
  <c r="AY440" i="13"/>
  <c r="BF439" i="13"/>
  <c r="AY439" i="13"/>
  <c r="AX439" i="13"/>
  <c r="BF438" i="13"/>
  <c r="AY438" i="13"/>
  <c r="AX438" i="13"/>
  <c r="BF437" i="13"/>
  <c r="AY437" i="13"/>
  <c r="AX437" i="13"/>
  <c r="BF436" i="13"/>
  <c r="AY436" i="13"/>
  <c r="AX436" i="13"/>
  <c r="BF435" i="13"/>
  <c r="AY435" i="13"/>
  <c r="AX435" i="13"/>
  <c r="BF434" i="13"/>
  <c r="AY434" i="13"/>
  <c r="AX434" i="13"/>
  <c r="BF433" i="13"/>
  <c r="AY433" i="13"/>
  <c r="AX433" i="13"/>
  <c r="BF432" i="13"/>
  <c r="AY432" i="13"/>
  <c r="AX432" i="13"/>
  <c r="BF431" i="13"/>
  <c r="AY431" i="13"/>
  <c r="AX431" i="13"/>
  <c r="BF430" i="13"/>
  <c r="AY430" i="13"/>
  <c r="AX430" i="13"/>
  <c r="BF429" i="13"/>
  <c r="AY429" i="13"/>
  <c r="AX429" i="13"/>
  <c r="BF428" i="13"/>
  <c r="AY428" i="13"/>
  <c r="AX428" i="13"/>
  <c r="BF427" i="13"/>
  <c r="AY427" i="13"/>
  <c r="AX427" i="13"/>
  <c r="BF426" i="13"/>
  <c r="AY426" i="13"/>
  <c r="AX426" i="13"/>
  <c r="BF425" i="13"/>
  <c r="AY425" i="13"/>
  <c r="AX425" i="13"/>
  <c r="BF424" i="13"/>
  <c r="AY424" i="13"/>
  <c r="AX424" i="13"/>
  <c r="BF423" i="13"/>
  <c r="AY423" i="13"/>
  <c r="AX423" i="13"/>
  <c r="BF422" i="13"/>
  <c r="AY422" i="13"/>
  <c r="AX422" i="13"/>
  <c r="BF421" i="13"/>
  <c r="AY421" i="13"/>
  <c r="AX421" i="13"/>
  <c r="BF420" i="13"/>
  <c r="AY420" i="13"/>
  <c r="AX420" i="13"/>
  <c r="BF419" i="13"/>
  <c r="AY419" i="13"/>
  <c r="AX419" i="13"/>
  <c r="BF418" i="13"/>
  <c r="AY418" i="13"/>
  <c r="AX418" i="13"/>
  <c r="BF417" i="13"/>
  <c r="AY417" i="13"/>
  <c r="AX417" i="13"/>
  <c r="BF416" i="13"/>
  <c r="AY416" i="13"/>
  <c r="AX416" i="13"/>
  <c r="BF415" i="13"/>
  <c r="AY415" i="13"/>
  <c r="AX415" i="13"/>
  <c r="BF414" i="13"/>
  <c r="AY414" i="13"/>
  <c r="AX414" i="13"/>
  <c r="BF413" i="13"/>
  <c r="AY413" i="13"/>
  <c r="AX413" i="13"/>
  <c r="BF412" i="13"/>
  <c r="AY412" i="13"/>
  <c r="AX412" i="13"/>
  <c r="BF411" i="13"/>
  <c r="AY411" i="13"/>
  <c r="AX411" i="13"/>
  <c r="BF410" i="13"/>
  <c r="AY410" i="13"/>
  <c r="AX410" i="13"/>
  <c r="AV405" i="13"/>
  <c r="AV406" i="13"/>
  <c r="AV407" i="13"/>
  <c r="AV408" i="13"/>
  <c r="AV409" i="13"/>
  <c r="AV410" i="13"/>
  <c r="AV411" i="13"/>
  <c r="AV412" i="13"/>
  <c r="AV413" i="13"/>
  <c r="AV414" i="13"/>
  <c r="AV415" i="13"/>
  <c r="AV416" i="13"/>
  <c r="AV417" i="13"/>
  <c r="AV418" i="13"/>
  <c r="AV419" i="13"/>
  <c r="AV420" i="13"/>
  <c r="AV421" i="13"/>
  <c r="AV422" i="13"/>
  <c r="AV423" i="13"/>
  <c r="AV424" i="13"/>
  <c r="AV425" i="13"/>
  <c r="AV426" i="13"/>
  <c r="AV427" i="13"/>
  <c r="AV428" i="13"/>
  <c r="AV429" i="13"/>
  <c r="AV430" i="13"/>
  <c r="AV431" i="13"/>
  <c r="AV432" i="13"/>
  <c r="AV433" i="13"/>
  <c r="AV434" i="13"/>
  <c r="AV435" i="13"/>
  <c r="AV436" i="13"/>
  <c r="AV437" i="13"/>
  <c r="AV438" i="13"/>
  <c r="AV439" i="13"/>
  <c r="AV440" i="13"/>
  <c r="BF409" i="13"/>
  <c r="AY409" i="13"/>
  <c r="AX409" i="13"/>
  <c r="BF408" i="13"/>
  <c r="AY408" i="13"/>
  <c r="AX408" i="13"/>
  <c r="BF407" i="13"/>
  <c r="AY407" i="13"/>
  <c r="AX407" i="13"/>
  <c r="BF406" i="13"/>
  <c r="AY406" i="13"/>
  <c r="AX406" i="13"/>
  <c r="BF405" i="13"/>
  <c r="AY405" i="13"/>
  <c r="AX405" i="13"/>
  <c r="AT405" i="13"/>
  <c r="AU405" i="13" s="1"/>
  <c r="A369" i="13"/>
  <c r="A405" i="13"/>
  <c r="A441" i="13"/>
  <c r="A477" i="13"/>
  <c r="A513" i="13"/>
  <c r="A549" i="13"/>
  <c r="A585" i="13"/>
  <c r="A621" i="13"/>
  <c r="A657" i="13"/>
  <c r="AY404" i="13"/>
  <c r="BF403" i="13"/>
  <c r="AY403" i="13"/>
  <c r="AX403" i="13"/>
  <c r="BF402" i="13"/>
  <c r="AY402" i="13"/>
  <c r="AX402" i="13"/>
  <c r="BF401" i="13"/>
  <c r="AY401" i="13"/>
  <c r="AX401" i="13"/>
  <c r="BF400" i="13"/>
  <c r="AY400" i="13"/>
  <c r="AX400" i="13"/>
  <c r="BF399" i="13"/>
  <c r="AY399" i="13"/>
  <c r="AX399" i="13"/>
  <c r="BF398" i="13"/>
  <c r="AY398" i="13"/>
  <c r="AX398" i="13"/>
  <c r="BF397" i="13"/>
  <c r="AY397" i="13"/>
  <c r="AX397" i="13"/>
  <c r="BF396" i="13"/>
  <c r="AY396" i="13"/>
  <c r="AX396" i="13"/>
  <c r="BF395" i="13"/>
  <c r="AY395" i="13"/>
  <c r="AX395" i="13"/>
  <c r="BF394" i="13"/>
  <c r="AY394" i="13"/>
  <c r="AX394" i="13"/>
  <c r="BF393" i="13"/>
  <c r="AY393" i="13"/>
  <c r="AX393" i="13"/>
  <c r="BF392" i="13"/>
  <c r="AY392" i="13"/>
  <c r="AX392" i="13"/>
  <c r="BF391" i="13"/>
  <c r="AY391" i="13"/>
  <c r="AX391" i="13"/>
  <c r="BF390" i="13"/>
  <c r="AY390" i="13"/>
  <c r="AX390" i="13"/>
  <c r="BF389" i="13"/>
  <c r="AY389" i="13"/>
  <c r="AX389" i="13"/>
  <c r="BF388" i="13"/>
  <c r="AY388" i="13"/>
  <c r="AX388" i="13"/>
  <c r="BF387" i="13"/>
  <c r="AY387" i="13"/>
  <c r="AX387" i="13"/>
  <c r="BF386" i="13"/>
  <c r="AY386" i="13"/>
  <c r="AX386" i="13"/>
  <c r="BF385" i="13"/>
  <c r="AY385" i="13"/>
  <c r="AX385" i="13"/>
  <c r="BF384" i="13"/>
  <c r="AY384" i="13"/>
  <c r="AX384" i="13"/>
  <c r="BF383" i="13"/>
  <c r="AY383" i="13"/>
  <c r="AX383" i="13"/>
  <c r="BF382" i="13"/>
  <c r="AY382" i="13"/>
  <c r="AX382" i="13"/>
  <c r="BF381" i="13"/>
  <c r="AY381" i="13"/>
  <c r="AX381" i="13"/>
  <c r="BF380" i="13"/>
  <c r="AY380" i="13"/>
  <c r="AX380" i="13"/>
  <c r="BF379" i="13"/>
  <c r="AY379" i="13"/>
  <c r="AX379" i="13"/>
  <c r="BF378" i="13"/>
  <c r="AY378" i="13"/>
  <c r="AX378" i="13"/>
  <c r="BF377" i="13"/>
  <c r="AY377" i="13"/>
  <c r="AX377" i="13"/>
  <c r="BF376" i="13"/>
  <c r="AY376" i="13"/>
  <c r="AX376" i="13"/>
  <c r="BF375" i="13"/>
  <c r="AY375" i="13"/>
  <c r="AX375" i="13"/>
  <c r="AV369" i="13"/>
  <c r="AV370" i="13"/>
  <c r="AV371" i="13"/>
  <c r="AV372" i="13"/>
  <c r="AV373" i="13"/>
  <c r="AV374" i="13"/>
  <c r="AV375" i="13"/>
  <c r="AV376" i="13"/>
  <c r="AV377" i="13"/>
  <c r="AV378" i="13"/>
  <c r="AV379" i="13"/>
  <c r="AV380" i="13"/>
  <c r="AV381" i="13"/>
  <c r="AV382" i="13"/>
  <c r="AV383" i="13"/>
  <c r="AV384" i="13"/>
  <c r="AV385" i="13"/>
  <c r="AV386" i="13"/>
  <c r="AV387" i="13"/>
  <c r="AV388" i="13"/>
  <c r="AV389" i="13"/>
  <c r="AV390" i="13"/>
  <c r="AV391" i="13"/>
  <c r="AV392" i="13"/>
  <c r="AV393" i="13"/>
  <c r="AV394" i="13"/>
  <c r="AV395" i="13"/>
  <c r="AV396" i="13"/>
  <c r="AV397" i="13"/>
  <c r="AV398" i="13"/>
  <c r="AV399" i="13"/>
  <c r="AV400" i="13"/>
  <c r="AV401" i="13"/>
  <c r="AV402" i="13"/>
  <c r="AV403" i="13"/>
  <c r="AV404" i="13"/>
  <c r="BF374" i="13"/>
  <c r="AY374" i="13"/>
  <c r="AX374" i="13"/>
  <c r="BF373" i="13"/>
  <c r="AY373" i="13"/>
  <c r="AX373" i="13"/>
  <c r="BF372" i="13"/>
  <c r="AY372" i="13"/>
  <c r="AX372" i="13"/>
  <c r="BF371" i="13"/>
  <c r="AY371" i="13"/>
  <c r="AX371" i="13"/>
  <c r="BF370" i="13"/>
  <c r="AY370" i="13"/>
  <c r="AX370" i="13"/>
  <c r="BF369" i="13"/>
  <c r="AY369" i="13"/>
  <c r="AX369" i="13"/>
  <c r="AT369" i="13"/>
  <c r="AU369" i="13" s="1"/>
  <c r="AW369" i="13" s="1"/>
  <c r="BC369" i="13" s="1"/>
  <c r="AY368" i="13"/>
  <c r="BF367" i="13"/>
  <c r="AY367" i="13"/>
  <c r="AX367" i="13"/>
  <c r="BF366" i="13"/>
  <c r="AY366" i="13"/>
  <c r="AX366" i="13"/>
  <c r="BF365" i="13"/>
  <c r="AY365" i="13"/>
  <c r="AX365" i="13"/>
  <c r="BF364" i="13"/>
  <c r="AY364" i="13"/>
  <c r="AX364" i="13"/>
  <c r="BF363" i="13"/>
  <c r="AY363" i="13"/>
  <c r="AX363" i="13"/>
  <c r="BF362" i="13"/>
  <c r="AY362" i="13"/>
  <c r="AX362" i="13"/>
  <c r="BF361" i="13"/>
  <c r="AY361" i="13"/>
  <c r="AX361" i="13"/>
  <c r="BF360" i="13"/>
  <c r="AY360" i="13"/>
  <c r="AX360" i="13"/>
  <c r="BF359" i="13"/>
  <c r="AY359" i="13"/>
  <c r="AX359" i="13"/>
  <c r="BF358" i="13"/>
  <c r="AY358" i="13"/>
  <c r="AX358" i="13"/>
  <c r="BF357" i="13"/>
  <c r="AY357" i="13"/>
  <c r="AX357" i="13"/>
  <c r="BF356" i="13"/>
  <c r="AY356" i="13"/>
  <c r="AX356" i="13"/>
  <c r="BF355" i="13"/>
  <c r="AY355" i="13"/>
  <c r="AX355" i="13"/>
  <c r="BF354" i="13"/>
  <c r="AY354" i="13"/>
  <c r="AX354" i="13"/>
  <c r="BF353" i="13"/>
  <c r="AY353" i="13"/>
  <c r="AX353" i="13"/>
  <c r="BF352" i="13"/>
  <c r="AY352" i="13"/>
  <c r="AX352" i="13"/>
  <c r="BF351" i="13"/>
  <c r="AY351" i="13"/>
  <c r="AX351" i="13"/>
  <c r="BF350" i="13"/>
  <c r="AY350" i="13"/>
  <c r="AX350" i="13"/>
  <c r="BF349" i="13"/>
  <c r="AY349" i="13"/>
  <c r="AX349" i="13"/>
  <c r="BF348" i="13"/>
  <c r="AY348" i="13"/>
  <c r="AX348" i="13"/>
  <c r="BF347" i="13"/>
  <c r="AY347" i="13"/>
  <c r="AX347" i="13"/>
  <c r="BF346" i="13"/>
  <c r="AY346" i="13"/>
  <c r="AX346" i="13"/>
  <c r="BF345" i="13"/>
  <c r="AY345" i="13"/>
  <c r="AX345" i="13"/>
  <c r="BF344" i="13"/>
  <c r="AY344" i="13"/>
  <c r="AX344" i="13"/>
  <c r="BF343" i="13"/>
  <c r="AY343" i="13"/>
  <c r="AX343" i="13"/>
  <c r="BF342" i="13"/>
  <c r="AY342" i="13"/>
  <c r="AX342" i="13"/>
  <c r="BF341" i="13"/>
  <c r="AY341" i="13"/>
  <c r="AX341" i="13"/>
  <c r="BF340" i="13"/>
  <c r="AY340" i="13"/>
  <c r="AX340" i="13"/>
  <c r="BF339" i="13"/>
  <c r="AY339" i="13"/>
  <c r="AX339" i="13"/>
  <c r="BF338" i="13"/>
  <c r="AY338" i="13"/>
  <c r="AX338" i="13"/>
  <c r="BF337" i="13"/>
  <c r="AY337" i="13"/>
  <c r="AX337" i="13"/>
  <c r="BF336" i="13"/>
  <c r="AY336" i="13"/>
  <c r="AX336" i="13"/>
  <c r="BF335" i="13"/>
  <c r="AY335" i="13"/>
  <c r="AX335" i="13"/>
  <c r="AV333" i="13"/>
  <c r="AV334" i="13"/>
  <c r="AV335" i="13"/>
  <c r="AV336" i="13"/>
  <c r="AV337" i="13"/>
  <c r="AV338" i="13"/>
  <c r="AV339" i="13"/>
  <c r="AV340" i="13"/>
  <c r="AV341" i="13"/>
  <c r="AV342" i="13"/>
  <c r="AV343" i="13"/>
  <c r="AV344" i="13"/>
  <c r="AV345" i="13"/>
  <c r="AV346" i="13"/>
  <c r="AV347" i="13"/>
  <c r="AV348" i="13"/>
  <c r="AV349" i="13"/>
  <c r="AV350" i="13"/>
  <c r="AV351" i="13"/>
  <c r="AV352" i="13"/>
  <c r="AV353" i="13"/>
  <c r="AV354" i="13"/>
  <c r="AV355" i="13"/>
  <c r="AV356" i="13"/>
  <c r="AV357" i="13"/>
  <c r="AV358" i="13"/>
  <c r="AV359" i="13"/>
  <c r="AV360" i="13"/>
  <c r="AV361" i="13"/>
  <c r="AV362" i="13"/>
  <c r="AV363" i="13"/>
  <c r="AV364" i="13"/>
  <c r="AV365" i="13"/>
  <c r="AV366" i="13"/>
  <c r="AV367" i="13"/>
  <c r="AV368" i="13"/>
  <c r="BF334" i="13"/>
  <c r="AY334" i="13"/>
  <c r="AX334" i="13"/>
  <c r="BF333" i="13"/>
  <c r="AY333" i="13"/>
  <c r="AX333" i="13"/>
  <c r="AT333" i="13"/>
  <c r="AU333" i="13" s="1"/>
  <c r="AW333" i="13" s="1"/>
  <c r="BC333" i="13" s="1"/>
  <c r="AY332" i="13"/>
  <c r="BF331" i="13"/>
  <c r="AY331" i="13"/>
  <c r="AX331" i="13"/>
  <c r="BF330" i="13"/>
  <c r="AY330" i="13"/>
  <c r="AX330" i="13"/>
  <c r="BF329" i="13"/>
  <c r="AY329" i="13"/>
  <c r="AX329" i="13"/>
  <c r="BF328" i="13"/>
  <c r="AY328" i="13"/>
  <c r="AX328" i="13"/>
  <c r="BF327" i="13"/>
  <c r="AY327" i="13"/>
  <c r="AX327" i="13"/>
  <c r="BF326" i="13"/>
  <c r="AY326" i="13"/>
  <c r="AX326" i="13"/>
  <c r="BF325" i="13"/>
  <c r="AY325" i="13"/>
  <c r="AX325" i="13"/>
  <c r="BF324" i="13"/>
  <c r="AY324" i="13"/>
  <c r="AX324" i="13"/>
  <c r="BF323" i="13"/>
  <c r="AY323" i="13"/>
  <c r="AX323" i="13"/>
  <c r="BF322" i="13"/>
  <c r="AY322" i="13"/>
  <c r="AX322" i="13"/>
  <c r="BF321" i="13"/>
  <c r="AY321" i="13"/>
  <c r="AX321" i="13"/>
  <c r="BF320" i="13"/>
  <c r="AY320" i="13"/>
  <c r="AX320" i="13"/>
  <c r="BF319" i="13"/>
  <c r="AY319" i="13"/>
  <c r="AX319" i="13"/>
  <c r="BF318" i="13"/>
  <c r="AY318" i="13"/>
  <c r="AX318" i="13"/>
  <c r="BF317" i="13"/>
  <c r="AY317" i="13"/>
  <c r="AX317" i="13"/>
  <c r="BF316" i="13"/>
  <c r="AY316" i="13"/>
  <c r="AX316" i="13"/>
  <c r="BF315" i="13"/>
  <c r="AY315" i="13"/>
  <c r="AX315" i="13"/>
  <c r="BF314" i="13"/>
  <c r="AY314" i="13"/>
  <c r="AX314" i="13"/>
  <c r="BF313" i="13"/>
  <c r="AY313" i="13"/>
  <c r="AX313" i="13"/>
  <c r="BF312" i="13"/>
  <c r="AY312" i="13"/>
  <c r="AX312" i="13"/>
  <c r="BF311" i="13"/>
  <c r="AY311" i="13"/>
  <c r="AX311" i="13"/>
  <c r="BF310" i="13"/>
  <c r="AY310" i="13"/>
  <c r="AX310" i="13"/>
  <c r="BF309" i="13"/>
  <c r="AY309" i="13"/>
  <c r="AX309" i="13"/>
  <c r="BF308" i="13"/>
  <c r="AY308" i="13"/>
  <c r="AX308" i="13"/>
  <c r="BF307" i="13"/>
  <c r="AY307" i="13"/>
  <c r="AX307" i="13"/>
  <c r="BF306" i="13"/>
  <c r="AY306" i="13"/>
  <c r="AX306" i="13"/>
  <c r="BF305" i="13"/>
  <c r="AY305" i="13"/>
  <c r="AX305" i="13"/>
  <c r="BF304" i="13"/>
  <c r="AY304" i="13"/>
  <c r="AX304" i="13"/>
  <c r="BF303" i="13"/>
  <c r="AY303" i="13"/>
  <c r="AX303" i="13"/>
  <c r="BF302" i="13"/>
  <c r="AY302" i="13"/>
  <c r="AX302" i="13"/>
  <c r="BF301" i="13"/>
  <c r="AY301" i="13"/>
  <c r="AX301" i="13"/>
  <c r="BF300" i="13"/>
  <c r="AY300" i="13"/>
  <c r="AX300" i="13"/>
  <c r="BF299" i="13"/>
  <c r="AY299" i="13"/>
  <c r="AX299" i="13"/>
  <c r="BF298" i="13"/>
  <c r="AY298" i="13"/>
  <c r="AX298" i="13"/>
  <c r="BF297" i="13"/>
  <c r="AY297" i="13"/>
  <c r="AX297" i="13"/>
  <c r="AV297" i="13"/>
  <c r="AT297" i="13"/>
  <c r="AU297" i="13" s="1"/>
  <c r="AW297" i="13" s="1"/>
  <c r="BC297" i="13" s="1"/>
  <c r="AY296" i="13"/>
  <c r="BF295" i="13"/>
  <c r="AY295" i="13"/>
  <c r="AX295" i="13"/>
  <c r="BF294" i="13"/>
  <c r="AY294" i="13"/>
  <c r="AX294" i="13"/>
  <c r="BF293" i="13"/>
  <c r="AY293" i="13"/>
  <c r="AX293" i="13"/>
  <c r="BF292" i="13"/>
  <c r="AY292" i="13"/>
  <c r="AX292" i="13"/>
  <c r="BF291" i="13"/>
  <c r="AY291" i="13"/>
  <c r="AX291" i="13"/>
  <c r="BF290" i="13"/>
  <c r="AY290" i="13"/>
  <c r="AX290" i="13"/>
  <c r="BF289" i="13"/>
  <c r="AY289" i="13"/>
  <c r="AX289" i="13"/>
  <c r="BF288" i="13"/>
  <c r="AY288" i="13"/>
  <c r="AX288" i="13"/>
  <c r="BF287" i="13"/>
  <c r="AY287" i="13"/>
  <c r="AX287" i="13"/>
  <c r="BF286" i="13"/>
  <c r="AY286" i="13"/>
  <c r="AX286" i="13"/>
  <c r="BF285" i="13"/>
  <c r="AY285" i="13"/>
  <c r="AX285" i="13"/>
  <c r="BF284" i="13"/>
  <c r="AY284" i="13"/>
  <c r="AX284" i="13"/>
  <c r="BF283" i="13"/>
  <c r="AY283" i="13"/>
  <c r="AX283" i="13"/>
  <c r="BF282" i="13"/>
  <c r="AY282" i="13"/>
  <c r="AX282" i="13"/>
  <c r="BF281" i="13"/>
  <c r="AY281" i="13"/>
  <c r="AX281" i="13"/>
  <c r="BF280" i="13"/>
  <c r="AY280" i="13"/>
  <c r="AX280" i="13"/>
  <c r="BF279" i="13"/>
  <c r="AY279" i="13"/>
  <c r="AX279" i="13"/>
  <c r="BF278" i="13"/>
  <c r="AY278" i="13"/>
  <c r="AX278" i="13"/>
  <c r="BF277" i="13"/>
  <c r="AY277" i="13"/>
  <c r="AX277" i="13"/>
  <c r="BF276" i="13"/>
  <c r="AY276" i="13"/>
  <c r="AX276" i="13"/>
  <c r="BF275" i="13"/>
  <c r="AY275" i="13"/>
  <c r="AX275" i="13"/>
  <c r="BF274" i="13"/>
  <c r="AY274" i="13"/>
  <c r="AX274" i="13"/>
  <c r="BF273" i="13"/>
  <c r="AY273" i="13"/>
  <c r="AX273" i="13"/>
  <c r="BF272" i="13"/>
  <c r="AY272" i="13"/>
  <c r="AX272" i="13"/>
  <c r="BF271" i="13"/>
  <c r="AY271" i="13"/>
  <c r="AX271" i="13"/>
  <c r="BF270" i="13"/>
  <c r="AY270" i="13"/>
  <c r="AX270" i="13"/>
  <c r="BF269" i="13"/>
  <c r="AY269" i="13"/>
  <c r="AX269" i="13"/>
  <c r="BF268" i="13"/>
  <c r="AY268" i="13"/>
  <c r="AX268" i="13"/>
  <c r="BF267" i="13"/>
  <c r="AY267" i="13"/>
  <c r="AX267" i="13"/>
  <c r="BF266" i="13"/>
  <c r="AY266" i="13"/>
  <c r="AX266" i="13"/>
  <c r="BF265" i="13"/>
  <c r="AY265" i="13"/>
  <c r="AX265" i="13"/>
  <c r="BF264" i="13"/>
  <c r="AY264" i="13"/>
  <c r="AX264" i="13"/>
  <c r="AV261" i="13"/>
  <c r="AV262" i="13"/>
  <c r="AV263" i="13"/>
  <c r="AV264" i="13"/>
  <c r="AV265" i="13"/>
  <c r="AV266" i="13"/>
  <c r="AV267" i="13"/>
  <c r="AV268" i="13"/>
  <c r="AV269" i="13"/>
  <c r="AV270" i="13"/>
  <c r="AV271" i="13"/>
  <c r="AV272" i="13"/>
  <c r="AV273" i="13"/>
  <c r="AV274" i="13"/>
  <c r="AV275" i="13"/>
  <c r="AV276" i="13"/>
  <c r="AV277" i="13"/>
  <c r="AV278" i="13"/>
  <c r="AV279" i="13"/>
  <c r="AV280" i="13"/>
  <c r="AV281" i="13"/>
  <c r="AV282" i="13"/>
  <c r="AV283" i="13"/>
  <c r="AV284" i="13"/>
  <c r="AV285" i="13"/>
  <c r="AV286" i="13"/>
  <c r="AV287" i="13"/>
  <c r="AV288" i="13"/>
  <c r="AV289" i="13"/>
  <c r="AV290" i="13"/>
  <c r="AV291" i="13"/>
  <c r="AV292" i="13"/>
  <c r="AV293" i="13"/>
  <c r="AV294" i="13"/>
  <c r="AV295" i="13"/>
  <c r="AV296" i="13"/>
  <c r="BF263" i="13"/>
  <c r="AY263" i="13"/>
  <c r="AX263" i="13"/>
  <c r="BF262" i="13"/>
  <c r="AY262" i="13"/>
  <c r="AX262" i="13"/>
  <c r="BF261" i="13"/>
  <c r="AY261" i="13"/>
  <c r="AX261" i="13"/>
  <c r="AT261" i="13"/>
  <c r="AU261" i="13" s="1"/>
  <c r="AY260" i="13"/>
  <c r="BF259" i="13"/>
  <c r="AY259" i="13"/>
  <c r="AX259" i="13"/>
  <c r="BF258" i="13"/>
  <c r="AY258" i="13"/>
  <c r="AX258" i="13"/>
  <c r="BF257" i="13"/>
  <c r="AY257" i="13"/>
  <c r="AX257" i="13"/>
  <c r="BF256" i="13"/>
  <c r="AY256" i="13"/>
  <c r="AX256" i="13"/>
  <c r="BF255" i="13"/>
  <c r="AY255" i="13"/>
  <c r="AX255" i="13"/>
  <c r="BF254" i="13"/>
  <c r="AY254" i="13"/>
  <c r="AX254" i="13"/>
  <c r="BF253" i="13"/>
  <c r="AY253" i="13"/>
  <c r="AX253" i="13"/>
  <c r="BF252" i="13"/>
  <c r="AY252" i="13"/>
  <c r="AX252" i="13"/>
  <c r="BF251" i="13"/>
  <c r="AY251" i="13"/>
  <c r="AX251" i="13"/>
  <c r="BF250" i="13"/>
  <c r="AY250" i="13"/>
  <c r="AX250" i="13"/>
  <c r="BF249" i="13"/>
  <c r="AY249" i="13"/>
  <c r="AX249" i="13"/>
  <c r="BF248" i="13"/>
  <c r="AY248" i="13"/>
  <c r="AX248" i="13"/>
  <c r="BF247" i="13"/>
  <c r="AY247" i="13"/>
  <c r="AX247" i="13"/>
  <c r="BF246" i="13"/>
  <c r="AY246" i="13"/>
  <c r="AX246" i="13"/>
  <c r="BF245" i="13"/>
  <c r="AY245" i="13"/>
  <c r="AX245" i="13"/>
  <c r="BF244" i="13"/>
  <c r="AY244" i="13"/>
  <c r="AX244" i="13"/>
  <c r="BF243" i="13"/>
  <c r="AY243" i="13"/>
  <c r="AX243" i="13"/>
  <c r="BF242" i="13"/>
  <c r="AY242" i="13"/>
  <c r="AX242" i="13"/>
  <c r="BF241" i="13"/>
  <c r="AY241" i="13"/>
  <c r="AX241" i="13"/>
  <c r="BF240" i="13"/>
  <c r="AY240" i="13"/>
  <c r="AX240" i="13"/>
  <c r="BF239" i="13"/>
  <c r="AY239" i="13"/>
  <c r="AX239" i="13"/>
  <c r="BF238" i="13"/>
  <c r="AY238" i="13"/>
  <c r="AX238" i="13"/>
  <c r="BF237" i="13"/>
  <c r="AY237" i="13"/>
  <c r="AX237" i="13"/>
  <c r="BF236" i="13"/>
  <c r="AY236" i="13"/>
  <c r="AX236" i="13"/>
  <c r="BF235" i="13"/>
  <c r="AY235" i="13"/>
  <c r="AX235" i="13"/>
  <c r="BF234" i="13"/>
  <c r="AY234" i="13"/>
  <c r="AX234" i="13"/>
  <c r="BF233" i="13"/>
  <c r="AY233" i="13"/>
  <c r="AX233" i="13"/>
  <c r="BF232" i="13"/>
  <c r="AY232" i="13"/>
  <c r="AX232" i="13"/>
  <c r="BF231" i="13"/>
  <c r="AY231" i="13"/>
  <c r="AX231" i="13"/>
  <c r="BF230" i="13"/>
  <c r="AY230" i="13"/>
  <c r="AX230" i="13"/>
  <c r="BF229" i="13"/>
  <c r="AY229" i="13"/>
  <c r="AX229" i="13"/>
  <c r="BF228" i="13"/>
  <c r="AY228" i="13"/>
  <c r="AX228" i="13"/>
  <c r="BF227" i="13"/>
  <c r="AY227" i="13"/>
  <c r="AX227" i="13"/>
  <c r="BF226" i="13"/>
  <c r="AY226" i="13"/>
  <c r="AX226" i="13"/>
  <c r="BF225" i="13"/>
  <c r="AY225" i="13"/>
  <c r="AX225" i="13"/>
  <c r="AV225" i="13"/>
  <c r="AT225" i="13"/>
  <c r="AU225" i="13" s="1"/>
  <c r="AY224" i="13"/>
  <c r="BF223" i="13"/>
  <c r="AY223" i="13"/>
  <c r="AX223" i="13"/>
  <c r="BF222" i="13"/>
  <c r="AY222" i="13"/>
  <c r="AX222" i="13"/>
  <c r="BF221" i="13"/>
  <c r="AY221" i="13"/>
  <c r="AX221" i="13"/>
  <c r="BF220" i="13"/>
  <c r="AY220" i="13"/>
  <c r="AX220" i="13"/>
  <c r="BF219" i="13"/>
  <c r="AY219" i="13"/>
  <c r="AX219" i="13"/>
  <c r="BF218" i="13"/>
  <c r="AY218" i="13"/>
  <c r="AX218" i="13"/>
  <c r="BF217" i="13"/>
  <c r="AY217" i="13"/>
  <c r="AX217" i="13"/>
  <c r="BF216" i="13"/>
  <c r="AY216" i="13"/>
  <c r="AX216" i="13"/>
  <c r="BF215" i="13"/>
  <c r="AY215" i="13"/>
  <c r="AX215" i="13"/>
  <c r="BF214" i="13"/>
  <c r="AY214" i="13"/>
  <c r="AX214" i="13"/>
  <c r="BF213" i="13"/>
  <c r="AY213" i="13"/>
  <c r="AX213" i="13"/>
  <c r="BF212" i="13"/>
  <c r="AY212" i="13"/>
  <c r="AX212" i="13"/>
  <c r="BF211" i="13"/>
  <c r="AY211" i="13"/>
  <c r="AX211" i="13"/>
  <c r="BF210" i="13"/>
  <c r="AY210" i="13"/>
  <c r="AX210" i="13"/>
  <c r="BF209" i="13"/>
  <c r="AY209" i="13"/>
  <c r="AX209" i="13"/>
  <c r="BF208" i="13"/>
  <c r="AY208" i="13"/>
  <c r="AX208" i="13"/>
  <c r="BF207" i="13"/>
  <c r="AY207" i="13"/>
  <c r="AX207" i="13"/>
  <c r="BF206" i="13"/>
  <c r="AY206" i="13"/>
  <c r="AX206" i="13"/>
  <c r="BF205" i="13"/>
  <c r="AY205" i="13"/>
  <c r="AX205" i="13"/>
  <c r="BF204" i="13"/>
  <c r="AY204" i="13"/>
  <c r="AX204" i="13"/>
  <c r="BF203" i="13"/>
  <c r="AY203" i="13"/>
  <c r="AX203" i="13"/>
  <c r="BF202" i="13"/>
  <c r="AY202" i="13"/>
  <c r="AX202" i="13"/>
  <c r="BF201" i="13"/>
  <c r="AY201" i="13"/>
  <c r="AX201" i="13"/>
  <c r="BF200" i="13"/>
  <c r="AY200" i="13"/>
  <c r="AX200" i="13"/>
  <c r="BF199" i="13"/>
  <c r="AY199" i="13"/>
  <c r="AX199" i="13"/>
  <c r="BF198" i="13"/>
  <c r="AY198" i="13"/>
  <c r="AX198" i="13"/>
  <c r="BF197" i="13"/>
  <c r="AY197" i="13"/>
  <c r="AX197" i="13"/>
  <c r="BF196" i="13"/>
  <c r="AY196" i="13"/>
  <c r="AX196" i="13"/>
  <c r="BF195" i="13"/>
  <c r="AY195" i="13"/>
  <c r="AX195" i="13"/>
  <c r="BF194" i="13"/>
  <c r="AY194" i="13"/>
  <c r="AX194" i="13"/>
  <c r="BF193" i="13"/>
  <c r="AY193" i="13"/>
  <c r="AX193" i="13"/>
  <c r="BF192" i="13"/>
  <c r="AY192" i="13"/>
  <c r="AX192" i="13"/>
  <c r="AV189" i="13"/>
  <c r="AV190" i="13"/>
  <c r="AV191" i="13"/>
  <c r="AV192" i="13"/>
  <c r="AV193" i="13"/>
  <c r="AV194" i="13"/>
  <c r="AV195" i="13"/>
  <c r="AV196" i="13"/>
  <c r="AV197" i="13"/>
  <c r="AV198" i="13"/>
  <c r="AV199" i="13"/>
  <c r="AV200" i="13"/>
  <c r="AV201" i="13"/>
  <c r="AV202" i="13"/>
  <c r="AV203" i="13"/>
  <c r="AV204" i="13"/>
  <c r="AV205" i="13"/>
  <c r="AV206" i="13"/>
  <c r="AV207" i="13"/>
  <c r="AV208" i="13"/>
  <c r="AV209" i="13"/>
  <c r="AV210" i="13"/>
  <c r="AV211" i="13"/>
  <c r="AV212" i="13"/>
  <c r="AV213" i="13"/>
  <c r="AV214" i="13"/>
  <c r="AV215" i="13"/>
  <c r="AV216" i="13"/>
  <c r="AV217" i="13"/>
  <c r="AV218" i="13"/>
  <c r="AV219" i="13"/>
  <c r="AV220" i="13"/>
  <c r="AV221" i="13"/>
  <c r="AV222" i="13"/>
  <c r="AV223" i="13"/>
  <c r="AV224" i="13"/>
  <c r="BF191" i="13"/>
  <c r="AY191" i="13"/>
  <c r="AX191" i="13"/>
  <c r="BF190" i="13"/>
  <c r="AY190" i="13"/>
  <c r="AX190" i="13"/>
  <c r="BF189" i="13"/>
  <c r="AY189" i="13"/>
  <c r="AX189" i="13"/>
  <c r="AT189" i="13"/>
  <c r="AU189" i="13" s="1"/>
  <c r="AU190" i="13" s="1"/>
  <c r="AW190" i="13" s="1"/>
  <c r="BC190" i="13" s="1"/>
  <c r="AY188" i="13"/>
  <c r="BF187" i="13"/>
  <c r="AY187" i="13"/>
  <c r="AX187" i="13"/>
  <c r="BF186" i="13"/>
  <c r="AY186" i="13"/>
  <c r="AX186" i="13"/>
  <c r="BF185" i="13"/>
  <c r="AY185" i="13"/>
  <c r="AX185" i="13"/>
  <c r="BF184" i="13"/>
  <c r="AY184" i="13"/>
  <c r="AX184" i="13"/>
  <c r="BF183" i="13"/>
  <c r="AY183" i="13"/>
  <c r="AX183" i="13"/>
  <c r="BF182" i="13"/>
  <c r="AY182" i="13"/>
  <c r="AX182" i="13"/>
  <c r="BF181" i="13"/>
  <c r="AY181" i="13"/>
  <c r="AX181" i="13"/>
  <c r="BF180" i="13"/>
  <c r="AY180" i="13"/>
  <c r="AX180" i="13"/>
  <c r="BF179" i="13"/>
  <c r="AY179" i="13"/>
  <c r="AX179" i="13"/>
  <c r="BF178" i="13"/>
  <c r="AY178" i="13"/>
  <c r="AX178" i="13"/>
  <c r="BF177" i="13"/>
  <c r="AY177" i="13"/>
  <c r="AX177" i="13"/>
  <c r="BF176" i="13"/>
  <c r="AY176" i="13"/>
  <c r="AX176" i="13"/>
  <c r="BF175" i="13"/>
  <c r="AY175" i="13"/>
  <c r="AX175" i="13"/>
  <c r="BF174" i="13"/>
  <c r="AY174" i="13"/>
  <c r="AX174" i="13"/>
  <c r="BF173" i="13"/>
  <c r="AY173" i="13"/>
  <c r="AX173" i="13"/>
  <c r="BF172" i="13"/>
  <c r="AY172" i="13"/>
  <c r="AX172" i="13"/>
  <c r="BF171" i="13"/>
  <c r="AY171" i="13"/>
  <c r="AX171" i="13"/>
  <c r="BF170" i="13"/>
  <c r="AY170" i="13"/>
  <c r="AX170" i="13"/>
  <c r="BF169" i="13"/>
  <c r="AY169" i="13"/>
  <c r="AX169" i="13"/>
  <c r="BF168" i="13"/>
  <c r="AY168" i="13"/>
  <c r="AX168" i="13"/>
  <c r="BF167" i="13"/>
  <c r="AY167" i="13"/>
  <c r="AX167" i="13"/>
  <c r="BF166" i="13"/>
  <c r="AY166" i="13"/>
  <c r="AX166" i="13"/>
  <c r="BF165" i="13"/>
  <c r="AY165" i="13"/>
  <c r="AX165" i="13"/>
  <c r="BF164" i="13"/>
  <c r="AY164" i="13"/>
  <c r="AX164" i="13"/>
  <c r="BF163" i="13"/>
  <c r="AY163" i="13"/>
  <c r="AX163" i="13"/>
  <c r="BF162" i="13"/>
  <c r="AY162" i="13"/>
  <c r="AX162" i="13"/>
  <c r="BF161" i="13"/>
  <c r="AY161" i="13"/>
  <c r="AX161" i="13"/>
  <c r="BF160" i="13"/>
  <c r="AY160" i="13"/>
  <c r="AX160" i="13"/>
  <c r="BF159" i="13"/>
  <c r="AY159" i="13"/>
  <c r="AX159" i="13"/>
  <c r="BF158" i="13"/>
  <c r="AY158" i="13"/>
  <c r="AX158" i="13"/>
  <c r="BF157" i="13"/>
  <c r="AY157" i="13"/>
  <c r="AX157" i="13"/>
  <c r="BF156" i="13"/>
  <c r="AY156" i="13"/>
  <c r="AX156" i="13"/>
  <c r="BF155" i="13"/>
  <c r="AY155" i="13"/>
  <c r="AX155" i="13"/>
  <c r="BF154" i="13"/>
  <c r="AY154" i="13"/>
  <c r="AX154" i="13"/>
  <c r="BF153" i="13"/>
  <c r="AY153" i="13"/>
  <c r="AX153" i="13"/>
  <c r="AV153" i="13"/>
  <c r="AV154" i="13"/>
  <c r="AV155" i="13"/>
  <c r="AV156" i="13"/>
  <c r="AV157" i="13"/>
  <c r="AV158" i="13"/>
  <c r="AV159" i="13"/>
  <c r="AV160" i="13"/>
  <c r="AV161" i="13"/>
  <c r="AV162" i="13"/>
  <c r="AV163" i="13"/>
  <c r="AV164" i="13"/>
  <c r="AV165" i="13"/>
  <c r="AV166" i="13"/>
  <c r="AV167" i="13"/>
  <c r="AV168" i="13"/>
  <c r="AV169" i="13"/>
  <c r="AV170" i="13"/>
  <c r="AV171" i="13"/>
  <c r="AV172" i="13"/>
  <c r="AV173" i="13"/>
  <c r="AV174" i="13"/>
  <c r="AV175" i="13"/>
  <c r="AV176" i="13"/>
  <c r="AV177" i="13"/>
  <c r="AV178" i="13"/>
  <c r="AV179" i="13"/>
  <c r="AV180" i="13"/>
  <c r="AV181" i="13"/>
  <c r="AV182" i="13"/>
  <c r="AV183" i="13"/>
  <c r="AV184" i="13"/>
  <c r="AV185" i="13"/>
  <c r="AV186" i="13"/>
  <c r="AV187" i="13"/>
  <c r="AV188" i="13"/>
  <c r="AT153" i="13"/>
  <c r="AU153" i="13" s="1"/>
  <c r="AY152" i="13"/>
  <c r="BF151" i="13"/>
  <c r="AY151" i="13"/>
  <c r="AX151" i="13"/>
  <c r="BF150" i="13"/>
  <c r="AY150" i="13"/>
  <c r="AX150" i="13"/>
  <c r="BF149" i="13"/>
  <c r="AY149" i="13"/>
  <c r="AX149" i="13"/>
  <c r="BF148" i="13"/>
  <c r="AY148" i="13"/>
  <c r="AX148" i="13"/>
  <c r="BF147" i="13"/>
  <c r="AY147" i="13"/>
  <c r="AX147" i="13"/>
  <c r="BF146" i="13"/>
  <c r="AY146" i="13"/>
  <c r="AX146" i="13"/>
  <c r="BF145" i="13"/>
  <c r="AY145" i="13"/>
  <c r="AX145" i="13"/>
  <c r="BF144" i="13"/>
  <c r="AY144" i="13"/>
  <c r="AX144" i="13"/>
  <c r="BF143" i="13"/>
  <c r="AY143" i="13"/>
  <c r="AX143" i="13"/>
  <c r="BF142" i="13"/>
  <c r="AY142" i="13"/>
  <c r="AX142" i="13"/>
  <c r="BF141" i="13"/>
  <c r="AY141" i="13"/>
  <c r="AX141" i="13"/>
  <c r="BF140" i="13"/>
  <c r="AY140" i="13"/>
  <c r="AX140" i="13"/>
  <c r="BF139" i="13"/>
  <c r="AY139" i="13"/>
  <c r="AX139" i="13"/>
  <c r="BF138" i="13"/>
  <c r="AY138" i="13"/>
  <c r="AX138" i="13"/>
  <c r="BF137" i="13"/>
  <c r="AY137" i="13"/>
  <c r="AX137" i="13"/>
  <c r="BF136" i="13"/>
  <c r="AY136" i="13"/>
  <c r="AX136" i="13"/>
  <c r="BF135" i="13"/>
  <c r="AY135" i="13"/>
  <c r="AX135" i="13"/>
  <c r="BF134" i="13"/>
  <c r="AY134" i="13"/>
  <c r="AX134" i="13"/>
  <c r="BF133" i="13"/>
  <c r="AY133" i="13"/>
  <c r="AX133" i="13"/>
  <c r="BF132" i="13"/>
  <c r="AY132" i="13"/>
  <c r="AX132" i="13"/>
  <c r="BF131" i="13"/>
  <c r="AY131" i="13"/>
  <c r="AX131" i="13"/>
  <c r="BF130" i="13"/>
  <c r="AY130" i="13"/>
  <c r="AX130" i="13"/>
  <c r="BF129" i="13"/>
  <c r="AY129" i="13"/>
  <c r="AX129" i="13"/>
  <c r="BF128" i="13"/>
  <c r="AY128" i="13"/>
  <c r="AX128" i="13"/>
  <c r="BF127" i="13"/>
  <c r="AY127" i="13"/>
  <c r="AX127" i="13"/>
  <c r="BF126" i="13"/>
  <c r="AY126" i="13"/>
  <c r="AX126" i="13"/>
  <c r="BF125" i="13"/>
  <c r="AY125" i="13"/>
  <c r="AX125" i="13"/>
  <c r="BF124" i="13"/>
  <c r="AY124" i="13"/>
  <c r="AX124" i="13"/>
  <c r="BF123" i="13"/>
  <c r="AY123" i="13"/>
  <c r="AX123" i="13"/>
  <c r="BF122" i="13"/>
  <c r="AY122" i="13"/>
  <c r="AX122" i="13"/>
  <c r="BF121" i="13"/>
  <c r="AY121" i="13"/>
  <c r="AX121" i="13"/>
  <c r="BF120" i="13"/>
  <c r="AY120" i="13"/>
  <c r="AX120" i="13"/>
  <c r="BF119" i="13"/>
  <c r="AY119" i="13"/>
  <c r="AX119" i="13"/>
  <c r="BF118" i="13"/>
  <c r="AY118" i="13"/>
  <c r="AX118"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BF117" i="13"/>
  <c r="AY117" i="13"/>
  <c r="AX117" i="13"/>
  <c r="AT117" i="13"/>
  <c r="AU117" i="13" s="1"/>
  <c r="AY116" i="13"/>
  <c r="BF115" i="13"/>
  <c r="AY115" i="13"/>
  <c r="AX115" i="13"/>
  <c r="BF114" i="13"/>
  <c r="AY114" i="13"/>
  <c r="AX114" i="13"/>
  <c r="BF113" i="13"/>
  <c r="AY113" i="13"/>
  <c r="AX113" i="13"/>
  <c r="BF112" i="13"/>
  <c r="AY112" i="13"/>
  <c r="AX112" i="13"/>
  <c r="BF111" i="13"/>
  <c r="AY111" i="13"/>
  <c r="AX111" i="13"/>
  <c r="BF110" i="13"/>
  <c r="AY110" i="13"/>
  <c r="AX110" i="13"/>
  <c r="BF109" i="13"/>
  <c r="AY109" i="13"/>
  <c r="AX109" i="13"/>
  <c r="BF108" i="13"/>
  <c r="AY108" i="13"/>
  <c r="AX108" i="13"/>
  <c r="BF107" i="13"/>
  <c r="AY107" i="13"/>
  <c r="AX107" i="13"/>
  <c r="BF106" i="13"/>
  <c r="AY106" i="13"/>
  <c r="AX106" i="13"/>
  <c r="BF105" i="13"/>
  <c r="AY105" i="13"/>
  <c r="AX105" i="13"/>
  <c r="BF104" i="13"/>
  <c r="AY104" i="13"/>
  <c r="AX104" i="13"/>
  <c r="BF103" i="13"/>
  <c r="AY103" i="13"/>
  <c r="AX103" i="13"/>
  <c r="BF102" i="13"/>
  <c r="AY102" i="13"/>
  <c r="AX102" i="13"/>
  <c r="BF101" i="13"/>
  <c r="AY101" i="13"/>
  <c r="AX101" i="13"/>
  <c r="BF100" i="13"/>
  <c r="AY100" i="13"/>
  <c r="AX100" i="13"/>
  <c r="BF99" i="13"/>
  <c r="AY99" i="13"/>
  <c r="AX99" i="13"/>
  <c r="BF98" i="13"/>
  <c r="AY98" i="13"/>
  <c r="AX98" i="13"/>
  <c r="BF97" i="13"/>
  <c r="AY97" i="13"/>
  <c r="AX97" i="13"/>
  <c r="BF96" i="13"/>
  <c r="AY96" i="13"/>
  <c r="AX96" i="13"/>
  <c r="BF95" i="13"/>
  <c r="AY95" i="13"/>
  <c r="AX95" i="13"/>
  <c r="BF94" i="13"/>
  <c r="AY94" i="13"/>
  <c r="AX94" i="13"/>
  <c r="BF93" i="13"/>
  <c r="AY93" i="13"/>
  <c r="AX93" i="13"/>
  <c r="BF92" i="13"/>
  <c r="AY92" i="13"/>
  <c r="AX92" i="13"/>
  <c r="BF91" i="13"/>
  <c r="AY91" i="13"/>
  <c r="AX91" i="13"/>
  <c r="BF90" i="13"/>
  <c r="AY90" i="13"/>
  <c r="AX90" i="13"/>
  <c r="BF89" i="13"/>
  <c r="AY89" i="13"/>
  <c r="AX89" i="13"/>
  <c r="BF88" i="13"/>
  <c r="AY88" i="13"/>
  <c r="AX88" i="13"/>
  <c r="BF87" i="13"/>
  <c r="AY87" i="13"/>
  <c r="AX87" i="13"/>
  <c r="BF86" i="13"/>
  <c r="AY86" i="13"/>
  <c r="AX86" i="13"/>
  <c r="BF85" i="13"/>
  <c r="AY85" i="13"/>
  <c r="AX85"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BF84" i="13"/>
  <c r="AY84" i="13"/>
  <c r="AX84" i="13"/>
  <c r="BF83" i="13"/>
  <c r="AY83" i="13"/>
  <c r="AX83" i="13"/>
  <c r="BF82" i="13"/>
  <c r="AY82" i="13"/>
  <c r="AX82" i="13"/>
  <c r="BF81" i="13"/>
  <c r="AY81" i="13"/>
  <c r="AX81" i="13"/>
  <c r="AT81" i="13"/>
  <c r="AU81" i="13" s="1"/>
  <c r="AY80" i="13"/>
  <c r="BF79" i="13"/>
  <c r="AY79" i="13"/>
  <c r="AX79" i="13"/>
  <c r="BF78" i="13"/>
  <c r="AY78" i="13"/>
  <c r="AX78" i="13"/>
  <c r="BF77" i="13"/>
  <c r="AY77" i="13"/>
  <c r="AX77" i="13"/>
  <c r="BF76" i="13"/>
  <c r="AY76" i="13"/>
  <c r="AX76" i="13"/>
  <c r="BF75" i="13"/>
  <c r="AY75" i="13"/>
  <c r="AX75" i="13"/>
  <c r="BF74" i="13"/>
  <c r="AY74" i="13"/>
  <c r="AX74" i="13"/>
  <c r="BF73" i="13"/>
  <c r="AY73" i="13"/>
  <c r="AX73" i="13"/>
  <c r="BF72" i="13"/>
  <c r="AY72" i="13"/>
  <c r="AX72" i="13"/>
  <c r="BF71" i="13"/>
  <c r="AY71" i="13"/>
  <c r="AX71" i="13"/>
  <c r="BF70" i="13"/>
  <c r="AY70" i="13"/>
  <c r="AX70" i="13"/>
  <c r="BF69" i="13"/>
  <c r="AY69" i="13"/>
  <c r="AX69" i="13"/>
  <c r="BF68" i="13"/>
  <c r="AY68" i="13"/>
  <c r="AX68" i="13"/>
  <c r="BF67" i="13"/>
  <c r="AY67" i="13"/>
  <c r="AX67" i="13"/>
  <c r="BF66" i="13"/>
  <c r="AY66" i="13"/>
  <c r="AX66" i="13"/>
  <c r="BF65" i="13"/>
  <c r="AY65" i="13"/>
  <c r="AX65" i="13"/>
  <c r="BF64" i="13"/>
  <c r="AY64" i="13"/>
  <c r="AX64" i="13"/>
  <c r="BF63" i="13"/>
  <c r="AY63" i="13"/>
  <c r="AX63" i="13"/>
  <c r="BF62" i="13"/>
  <c r="AY62" i="13"/>
  <c r="AX62" i="13"/>
  <c r="BF61" i="13"/>
  <c r="AY61" i="13"/>
  <c r="AX61" i="13"/>
  <c r="BF60" i="13"/>
  <c r="AY60" i="13"/>
  <c r="AX60" i="13"/>
  <c r="BF59" i="13"/>
  <c r="AY59" i="13"/>
  <c r="AX59" i="13"/>
  <c r="BF58" i="13"/>
  <c r="AY58" i="13"/>
  <c r="AX58" i="13"/>
  <c r="BF57" i="13"/>
  <c r="AY57" i="13"/>
  <c r="AX57" i="13"/>
  <c r="BF56" i="13"/>
  <c r="AY56" i="13"/>
  <c r="AX56" i="13"/>
  <c r="BF55" i="13"/>
  <c r="AY55" i="13"/>
  <c r="AX55" i="13"/>
  <c r="BF54" i="13"/>
  <c r="AY54" i="13"/>
  <c r="AX54" i="13"/>
  <c r="BF53" i="13"/>
  <c r="AY53" i="13"/>
  <c r="AX53" i="13"/>
  <c r="BF52" i="13"/>
  <c r="AY52" i="13"/>
  <c r="AX52" i="13"/>
  <c r="BF51" i="13"/>
  <c r="AY51" i="13"/>
  <c r="AX51" i="13"/>
  <c r="BF50" i="13"/>
  <c r="AY50" i="13"/>
  <c r="AX50" i="13"/>
  <c r="BF49" i="13"/>
  <c r="AY49" i="13"/>
  <c r="AX49" i="13"/>
  <c r="BF48" i="13"/>
  <c r="AY48" i="13"/>
  <c r="AX48" i="13"/>
  <c r="BF47" i="13"/>
  <c r="AY47" i="13"/>
  <c r="AX47"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BF46" i="13"/>
  <c r="AY46" i="13"/>
  <c r="AX46" i="13"/>
  <c r="BF45" i="13"/>
  <c r="AY45" i="13"/>
  <c r="AX45" i="13"/>
  <c r="AT45" i="13"/>
  <c r="AU45" i="13" s="1"/>
  <c r="AY44" i="13"/>
  <c r="BF43" i="13"/>
  <c r="AY43" i="13"/>
  <c r="AX43" i="13"/>
  <c r="BF42" i="13"/>
  <c r="AY42" i="13"/>
  <c r="AX42" i="13"/>
  <c r="BF41" i="13"/>
  <c r="AY41" i="13"/>
  <c r="AX41" i="13"/>
  <c r="BF40" i="13"/>
  <c r="AY40" i="13"/>
  <c r="AX40" i="13"/>
  <c r="BF39" i="13"/>
  <c r="AY39" i="13"/>
  <c r="AX39" i="13"/>
  <c r="BF38" i="13"/>
  <c r="AY38" i="13"/>
  <c r="AX38" i="13"/>
  <c r="BF37" i="13"/>
  <c r="AY37" i="13"/>
  <c r="AX37" i="13"/>
  <c r="BF36" i="13"/>
  <c r="AY36" i="13"/>
  <c r="AX36" i="13"/>
  <c r="BF35" i="13"/>
  <c r="AY35" i="13"/>
  <c r="AX35" i="13"/>
  <c r="BF34" i="13"/>
  <c r="AY34" i="13"/>
  <c r="AX34" i="13"/>
  <c r="BF33" i="13"/>
  <c r="AY33" i="13"/>
  <c r="AX33" i="13"/>
  <c r="BF32" i="13"/>
  <c r="AY32" i="13"/>
  <c r="AX32" i="13"/>
  <c r="BF31" i="13"/>
  <c r="AY31" i="13"/>
  <c r="AX31" i="13"/>
  <c r="BF30" i="13"/>
  <c r="AY30" i="13"/>
  <c r="AX30" i="13"/>
  <c r="BF29" i="13"/>
  <c r="AY29" i="13"/>
  <c r="AX29" i="13"/>
  <c r="BF28" i="13"/>
  <c r="AY28" i="13"/>
  <c r="AX28" i="13"/>
  <c r="BF27" i="13"/>
  <c r="AY27" i="13"/>
  <c r="AX27" i="13"/>
  <c r="BF26" i="13"/>
  <c r="AY26" i="13"/>
  <c r="AX26" i="13"/>
  <c r="BF25" i="13"/>
  <c r="AY25" i="13"/>
  <c r="AX25" i="13"/>
  <c r="BF24" i="13"/>
  <c r="AY24" i="13"/>
  <c r="AX24" i="13"/>
  <c r="BF23" i="13"/>
  <c r="AY23" i="13"/>
  <c r="AX23" i="13"/>
  <c r="BF22" i="13"/>
  <c r="AY22" i="13"/>
  <c r="AX22" i="13"/>
  <c r="BF21" i="13"/>
  <c r="AY21" i="13"/>
  <c r="AX21" i="13"/>
  <c r="BF20" i="13"/>
  <c r="AY20" i="13"/>
  <c r="AX20" i="13"/>
  <c r="BF19" i="13"/>
  <c r="AY19" i="13"/>
  <c r="AX19" i="13"/>
  <c r="BF18" i="13"/>
  <c r="AY18" i="13"/>
  <c r="AX18" i="13"/>
  <c r="BF17" i="13"/>
  <c r="AY17" i="13"/>
  <c r="AX17" i="13"/>
  <c r="BF16" i="13"/>
  <c r="AY16" i="13"/>
  <c r="AX16" i="13"/>
  <c r="BF15" i="13"/>
  <c r="AY15" i="13"/>
  <c r="AX15" i="13"/>
  <c r="BF14" i="13"/>
  <c r="AY14" i="13"/>
  <c r="AX14" i="13"/>
  <c r="BF13" i="13"/>
  <c r="AY13" i="13"/>
  <c r="AX13" i="13"/>
  <c r="BF12" i="13"/>
  <c r="AY12" i="13"/>
  <c r="AX12" i="13"/>
  <c r="BF11" i="13"/>
  <c r="AY11" i="13"/>
  <c r="AX11" i="13"/>
  <c r="BF10" i="13"/>
  <c r="AY10" i="13"/>
  <c r="AX10" i="13"/>
  <c r="BF9" i="13"/>
  <c r="BB9" i="13"/>
  <c r="AY9" i="13"/>
  <c r="AX9" i="13"/>
  <c r="AV9" i="13"/>
  <c r="AV10" i="13"/>
  <c r="AV11" i="13"/>
  <c r="AV12" i="13"/>
  <c r="AV13" i="13"/>
  <c r="AV14" i="13"/>
  <c r="AV15" i="13"/>
  <c r="AV16" i="13"/>
  <c r="AV17" i="13"/>
  <c r="AV18" i="13"/>
  <c r="AV19" i="13"/>
  <c r="AV20" i="13"/>
  <c r="AV21" i="13"/>
  <c r="AV22" i="13"/>
  <c r="AV23" i="13"/>
  <c r="AV24" i="13"/>
  <c r="AV25" i="13"/>
  <c r="AV26" i="13"/>
  <c r="AV27" i="13"/>
  <c r="AV28" i="13"/>
  <c r="AV29" i="13"/>
  <c r="AV30" i="13"/>
  <c r="AV31" i="13"/>
  <c r="AV32" i="13"/>
  <c r="AV33" i="13"/>
  <c r="AV34" i="13"/>
  <c r="AV35" i="13"/>
  <c r="AV36" i="13"/>
  <c r="AV37" i="13"/>
  <c r="AV38" i="13"/>
  <c r="AV39" i="13"/>
  <c r="AV40" i="13"/>
  <c r="AV41" i="13"/>
  <c r="AV42" i="13"/>
  <c r="AV43" i="13"/>
  <c r="AV44" i="13"/>
  <c r="AT9" i="13"/>
  <c r="AU9" i="13" s="1"/>
  <c r="AW9" i="13" s="1"/>
  <c r="BC9" i="13" s="1"/>
  <c r="A9" i="13"/>
  <c r="A45" i="13"/>
  <c r="A81" i="13"/>
  <c r="A117" i="13"/>
  <c r="A153" i="13"/>
  <c r="A189" i="13"/>
  <c r="A225" i="13"/>
  <c r="A261" i="13"/>
  <c r="A297" i="13"/>
  <c r="G8" i="13"/>
  <c r="H8" i="13" s="1"/>
  <c r="BB10" i="13"/>
  <c r="BF7" i="13"/>
  <c r="AY7" i="13"/>
  <c r="AX7" i="13"/>
  <c r="AW7" i="13"/>
  <c r="BC7" i="13" s="1"/>
  <c r="BF5" i="13"/>
  <c r="AY5" i="13"/>
  <c r="AW5" i="13"/>
  <c r="BC5" i="13" s="1"/>
  <c r="BB555" i="14"/>
  <c r="BB481" i="14"/>
  <c r="BB808" i="14"/>
  <c r="BB844" i="14"/>
  <c r="A1062" i="14"/>
  <c r="A1063" i="14"/>
  <c r="A1099" i="14"/>
  <c r="A1135" i="14"/>
  <c r="A1171" i="14"/>
  <c r="A1172" i="14"/>
  <c r="A1208" i="14"/>
  <c r="A1244" i="14"/>
  <c r="A1245" i="14"/>
  <c r="A1281" i="14"/>
  <c r="A1317" i="14"/>
  <c r="A1353" i="14"/>
  <c r="A1389" i="14"/>
  <c r="A1425" i="14"/>
  <c r="A1461" i="14"/>
  <c r="A1497" i="14"/>
  <c r="A1498" i="14"/>
  <c r="BB82" i="14"/>
  <c r="BB1462" i="14"/>
  <c r="BB1426" i="14"/>
  <c r="BB1354" i="14"/>
  <c r="BB1390" i="14"/>
  <c r="BB1318" i="14"/>
  <c r="BB1282" i="14"/>
  <c r="BB1246" i="14"/>
  <c r="BB1209" i="14"/>
  <c r="BB1173" i="14"/>
  <c r="BB1100" i="14"/>
  <c r="BB1136" i="14"/>
  <c r="BB1064" i="14"/>
  <c r="BB1024" i="14"/>
  <c r="BB916" i="14"/>
  <c r="BB988" i="14"/>
  <c r="BB880" i="14"/>
  <c r="BB952" i="14"/>
  <c r="BB772" i="14"/>
  <c r="BB736" i="14"/>
  <c r="BB700" i="14"/>
  <c r="BB663" i="14"/>
  <c r="BB627" i="14"/>
  <c r="BB517" i="14"/>
  <c r="BB226" i="14"/>
  <c r="BB445" i="14"/>
  <c r="BB409" i="14"/>
  <c r="BB265" i="14"/>
  <c r="BB591" i="14"/>
  <c r="BB337" i="14"/>
  <c r="BB301" i="14"/>
  <c r="BB190" i="14"/>
  <c r="BB373" i="14"/>
  <c r="BB10" i="14"/>
  <c r="BB154" i="14"/>
  <c r="H8" i="14"/>
  <c r="BB46" i="14"/>
  <c r="BB118" i="14"/>
  <c r="AV1064" i="14"/>
  <c r="AV1175" i="14"/>
  <c r="AV1065" i="14"/>
  <c r="AV1066" i="14"/>
  <c r="AV1067" i="14"/>
  <c r="AV1068" i="14"/>
  <c r="AV1069" i="14"/>
  <c r="AV1070" i="14"/>
  <c r="AV1071" i="14"/>
  <c r="AV1072" i="14"/>
  <c r="AV1073" i="14"/>
  <c r="AV1074" i="14"/>
  <c r="AV1075" i="14"/>
  <c r="AV1076" i="14"/>
  <c r="AV1077" i="14"/>
  <c r="AV1078" i="14"/>
  <c r="AV1079" i="14"/>
  <c r="AV1080" i="14"/>
  <c r="AV1081" i="14"/>
  <c r="AV1082" i="14"/>
  <c r="AV1083" i="14"/>
  <c r="AV1084" i="14"/>
  <c r="AV1085" i="14"/>
  <c r="AV1086" i="14"/>
  <c r="AV1087" i="14"/>
  <c r="AV1088" i="14"/>
  <c r="AV1089" i="14"/>
  <c r="AV1090" i="14"/>
  <c r="AV1091" i="14"/>
  <c r="AV1092" i="14"/>
  <c r="AV1093" i="14"/>
  <c r="AV1094" i="14"/>
  <c r="AV1095" i="14"/>
  <c r="AV1096" i="14"/>
  <c r="AV1097" i="14"/>
  <c r="AV1098" i="14"/>
  <c r="AV298" i="13"/>
  <c r="AV226" i="13"/>
  <c r="BB1137" i="14"/>
  <c r="BB809" i="14"/>
  <c r="BB1463" i="14"/>
  <c r="BB1427" i="14"/>
  <c r="BB1355" i="14"/>
  <c r="BB1391" i="14"/>
  <c r="BB1319" i="14"/>
  <c r="BB1283" i="14"/>
  <c r="BB1247" i="14"/>
  <c r="BB1210" i="14"/>
  <c r="BB1174" i="14"/>
  <c r="BB1101" i="14"/>
  <c r="BB1065" i="14"/>
  <c r="BB1025" i="14"/>
  <c r="BB953" i="14"/>
  <c r="BB917" i="14"/>
  <c r="BB881" i="14"/>
  <c r="BB773" i="14"/>
  <c r="BB989" i="14"/>
  <c r="BB701" i="14"/>
  <c r="BB845" i="14"/>
  <c r="BB737" i="14"/>
  <c r="BB628" i="14"/>
  <c r="BB664" i="14"/>
  <c r="BB592" i="14"/>
  <c r="BB302" i="14"/>
  <c r="BB227" i="14"/>
  <c r="BB518" i="14"/>
  <c r="BB556" i="14"/>
  <c r="BB482" i="14"/>
  <c r="BB266" i="14"/>
  <c r="BB410" i="14"/>
  <c r="BB374" i="14"/>
  <c r="BB155" i="14"/>
  <c r="BB338" i="14"/>
  <c r="BB119" i="14"/>
  <c r="BB446" i="14"/>
  <c r="BB83" i="14"/>
  <c r="BB191" i="14"/>
  <c r="BB47" i="14"/>
  <c r="I8" i="14"/>
  <c r="BB11" i="14"/>
  <c r="AV1176" i="14"/>
  <c r="AV299" i="13"/>
  <c r="I8" i="13"/>
  <c r="BB11" i="13"/>
  <c r="AV227" i="13"/>
  <c r="V131" i="17"/>
  <c r="U131" i="17"/>
  <c r="T131" i="17"/>
  <c r="BB810" i="14"/>
  <c r="BB1066" i="14"/>
  <c r="BB1464" i="14"/>
  <c r="BB1428" i="14"/>
  <c r="BB1356" i="14"/>
  <c r="BB1284" i="14"/>
  <c r="BB1248" i="14"/>
  <c r="BB1320" i="14"/>
  <c r="BB1392" i="14"/>
  <c r="BB1211" i="14"/>
  <c r="BB1175" i="14"/>
  <c r="BB1138" i="14"/>
  <c r="BB1102" i="14"/>
  <c r="BB1026" i="14"/>
  <c r="BB990" i="14"/>
  <c r="BB954" i="14"/>
  <c r="BB918" i="14"/>
  <c r="BB774" i="14"/>
  <c r="BB846" i="14"/>
  <c r="BB882" i="14"/>
  <c r="BB702" i="14"/>
  <c r="BB738" i="14"/>
  <c r="BB665" i="14"/>
  <c r="BB593" i="14"/>
  <c r="BB375" i="14"/>
  <c r="BB228" i="14"/>
  <c r="BB339" i="14"/>
  <c r="BB303" i="14"/>
  <c r="BB267" i="14"/>
  <c r="BB483" i="14"/>
  <c r="BB557" i="14"/>
  <c r="BB447" i="14"/>
  <c r="BB629" i="14"/>
  <c r="BB519" i="14"/>
  <c r="BB156" i="14"/>
  <c r="BB192" i="14"/>
  <c r="BB411" i="14"/>
  <c r="BB12" i="14"/>
  <c r="BB120" i="14"/>
  <c r="BB48" i="14"/>
  <c r="J8" i="14"/>
  <c r="BB84" i="14"/>
  <c r="AV1177" i="14"/>
  <c r="AV300" i="13"/>
  <c r="AV228" i="13"/>
  <c r="J8" i="13"/>
  <c r="BB12" i="13"/>
  <c r="AC43" i="17"/>
  <c r="V43" i="17"/>
  <c r="U43" i="17"/>
  <c r="T43" i="17"/>
  <c r="AC40" i="17"/>
  <c r="V40" i="17"/>
  <c r="U40" i="17"/>
  <c r="T40" i="17"/>
  <c r="AC17" i="17"/>
  <c r="V17" i="17"/>
  <c r="U17" i="17"/>
  <c r="T17" i="17"/>
  <c r="AV1178" i="14"/>
  <c r="BB1465" i="14"/>
  <c r="BB1429" i="14"/>
  <c r="BB1357" i="14"/>
  <c r="BB1285" i="14"/>
  <c r="BB1249" i="14"/>
  <c r="BB1393" i="14"/>
  <c r="BB1321" i="14"/>
  <c r="BB1176" i="14"/>
  <c r="BB1212" i="14"/>
  <c r="BB1103" i="14"/>
  <c r="BB1139" i="14"/>
  <c r="BB1067" i="14"/>
  <c r="BB1027" i="14"/>
  <c r="BB883" i="14"/>
  <c r="BB991" i="14"/>
  <c r="BB919" i="14"/>
  <c r="BB775" i="14"/>
  <c r="BB811" i="14"/>
  <c r="BB847" i="14"/>
  <c r="BB703" i="14"/>
  <c r="BB739" i="14"/>
  <c r="BB955" i="14"/>
  <c r="BB666" i="14"/>
  <c r="BB630" i="14"/>
  <c r="BB448" i="14"/>
  <c r="BB229" i="14"/>
  <c r="BB558" i="14"/>
  <c r="BB412" i="14"/>
  <c r="BB376" i="14"/>
  <c r="BB340" i="14"/>
  <c r="BB268" i="14"/>
  <c r="BB594" i="14"/>
  <c r="BB520" i="14"/>
  <c r="BB157" i="14"/>
  <c r="BB193" i="14"/>
  <c r="BB13" i="14"/>
  <c r="K8" i="14"/>
  <c r="BB484" i="14"/>
  <c r="BB121" i="14"/>
  <c r="BB49" i="14"/>
  <c r="BB304" i="14"/>
  <c r="BB85" i="14"/>
  <c r="K8" i="13"/>
  <c r="BB13" i="13"/>
  <c r="AV301" i="13"/>
  <c r="AV229" i="13"/>
  <c r="AV1179" i="14"/>
  <c r="BB956" i="14"/>
  <c r="BB848" i="14"/>
  <c r="BB920" i="14"/>
  <c r="BB1466" i="14"/>
  <c r="BB1430" i="14"/>
  <c r="BB1394" i="14"/>
  <c r="BB1358" i="14"/>
  <c r="BB1322" i="14"/>
  <c r="BB1286" i="14"/>
  <c r="BB1250" i="14"/>
  <c r="BB1213" i="14"/>
  <c r="BB1177" i="14"/>
  <c r="BB1140" i="14"/>
  <c r="BB1068" i="14"/>
  <c r="BB1028" i="14"/>
  <c r="BB884" i="14"/>
  <c r="BB1104" i="14"/>
  <c r="BB992" i="14"/>
  <c r="BB776" i="14"/>
  <c r="BB812" i="14"/>
  <c r="BB704" i="14"/>
  <c r="BB631" i="14"/>
  <c r="BB740" i="14"/>
  <c r="BB521" i="14"/>
  <c r="BB230" i="14"/>
  <c r="BB595" i="14"/>
  <c r="BB485" i="14"/>
  <c r="BB449" i="14"/>
  <c r="BB413" i="14"/>
  <c r="BB269" i="14"/>
  <c r="BB341" i="14"/>
  <c r="BB305" i="14"/>
  <c r="BB559" i="14"/>
  <c r="BB122" i="14"/>
  <c r="BB667" i="14"/>
  <c r="BB377" i="14"/>
  <c r="BB86" i="14"/>
  <c r="BB194" i="14"/>
  <c r="L8" i="14"/>
  <c r="BB14" i="14"/>
  <c r="BB158" i="14"/>
  <c r="BB50" i="14"/>
  <c r="L8" i="13"/>
  <c r="BB14" i="13"/>
  <c r="AV302" i="13"/>
  <c r="AV230" i="13"/>
  <c r="BB1069" i="14"/>
  <c r="BB522" i="14"/>
  <c r="BB993" i="14"/>
  <c r="BB486" i="14"/>
  <c r="BB1467" i="14"/>
  <c r="BB1431" i="14"/>
  <c r="BB1395" i="14"/>
  <c r="BB1359" i="14"/>
  <c r="BB1323" i="14"/>
  <c r="BB1287" i="14"/>
  <c r="BB1251" i="14"/>
  <c r="BB1214" i="14"/>
  <c r="BB1178" i="14"/>
  <c r="BB1141" i="14"/>
  <c r="BB1105" i="14"/>
  <c r="BB1029" i="14"/>
  <c r="BB957" i="14"/>
  <c r="BB885" i="14"/>
  <c r="BB921" i="14"/>
  <c r="BB813" i="14"/>
  <c r="BB777" i="14"/>
  <c r="BB705" i="14"/>
  <c r="BB741" i="14"/>
  <c r="BB849" i="14"/>
  <c r="BB632" i="14"/>
  <c r="BB668" i="14"/>
  <c r="BB306" i="14"/>
  <c r="BB231" i="14"/>
  <c r="BB270" i="14"/>
  <c r="BB414" i="14"/>
  <c r="BB378" i="14"/>
  <c r="BB450" i="14"/>
  <c r="BB195" i="14"/>
  <c r="BB596" i="14"/>
  <c r="BB123" i="14"/>
  <c r="BB159" i="14"/>
  <c r="BB560" i="14"/>
  <c r="M8" i="14"/>
  <c r="BB342" i="14"/>
  <c r="BB15" i="14"/>
  <c r="BB87" i="14"/>
  <c r="BB51" i="14"/>
  <c r="AV1180" i="14"/>
  <c r="AV303" i="13"/>
  <c r="BB15" i="13"/>
  <c r="M8" i="13"/>
  <c r="AV231" i="13"/>
  <c r="BB886" i="14"/>
  <c r="BB487" i="14"/>
  <c r="BB1468" i="14"/>
  <c r="BB1432" i="14"/>
  <c r="BB1396" i="14"/>
  <c r="BB1360" i="14"/>
  <c r="BB1288" i="14"/>
  <c r="BB1252" i="14"/>
  <c r="BB1324" i="14"/>
  <c r="BB1215" i="14"/>
  <c r="BB1179" i="14"/>
  <c r="BB1142" i="14"/>
  <c r="BB1106" i="14"/>
  <c r="BB1070" i="14"/>
  <c r="BB994" i="14"/>
  <c r="BB958" i="14"/>
  <c r="BB1030" i="14"/>
  <c r="BB922" i="14"/>
  <c r="BB778" i="14"/>
  <c r="BB850" i="14"/>
  <c r="BB706" i="14"/>
  <c r="BB814" i="14"/>
  <c r="BB742" i="14"/>
  <c r="BB669" i="14"/>
  <c r="BB597" i="14"/>
  <c r="BB379" i="14"/>
  <c r="BB232" i="14"/>
  <c r="BB343" i="14"/>
  <c r="BB561" i="14"/>
  <c r="BB307" i="14"/>
  <c r="BB271" i="14"/>
  <c r="BB633" i="14"/>
  <c r="BB451" i="14"/>
  <c r="BB523" i="14"/>
  <c r="BB196" i="14"/>
  <c r="BB124" i="14"/>
  <c r="BB160" i="14"/>
  <c r="BB16" i="14"/>
  <c r="BB415" i="14"/>
  <c r="BB88" i="14"/>
  <c r="BB52" i="14"/>
  <c r="N8" i="14"/>
  <c r="AV1181" i="14"/>
  <c r="BB16" i="13"/>
  <c r="N8" i="13"/>
  <c r="AV304" i="13"/>
  <c r="AV232" i="13"/>
  <c r="AB64" i="64"/>
  <c r="U64" i="64"/>
  <c r="T64" i="64"/>
  <c r="S64" i="64"/>
  <c r="AB62" i="64"/>
  <c r="U62" i="64"/>
  <c r="T62" i="64"/>
  <c r="S62" i="64"/>
  <c r="AV1182" i="14"/>
  <c r="BB887" i="14"/>
  <c r="BB1216" i="14"/>
  <c r="BB923" i="14"/>
  <c r="BB995" i="14"/>
  <c r="BB1289" i="14"/>
  <c r="BB1469" i="14"/>
  <c r="BB1433" i="14"/>
  <c r="BB1397" i="14"/>
  <c r="BB1253" i="14"/>
  <c r="BB1361" i="14"/>
  <c r="BB1325" i="14"/>
  <c r="BB1180" i="14"/>
  <c r="BB1143" i="14"/>
  <c r="BB1071" i="14"/>
  <c r="BB1031" i="14"/>
  <c r="BB1107" i="14"/>
  <c r="BB851" i="14"/>
  <c r="BB779" i="14"/>
  <c r="BB815" i="14"/>
  <c r="BB959" i="14"/>
  <c r="BB707" i="14"/>
  <c r="BB670" i="14"/>
  <c r="BB743" i="14"/>
  <c r="BB634" i="14"/>
  <c r="BB452" i="14"/>
  <c r="BB233" i="14"/>
  <c r="BB416" i="14"/>
  <c r="BB380" i="14"/>
  <c r="BB598" i="14"/>
  <c r="BB344" i="14"/>
  <c r="BB272" i="14"/>
  <c r="BB562" i="14"/>
  <c r="BB524" i="14"/>
  <c r="BB488" i="14"/>
  <c r="BB89" i="14"/>
  <c r="BB197" i="14"/>
  <c r="BB308" i="14"/>
  <c r="BB53" i="14"/>
  <c r="BB161" i="14"/>
  <c r="BB125" i="14"/>
  <c r="BB17" i="14"/>
  <c r="O8" i="14"/>
  <c r="AV305" i="13"/>
  <c r="BB17"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AV233" i="13"/>
  <c r="BB1470" i="14"/>
  <c r="BB1434" i="14"/>
  <c r="BB1362" i="14"/>
  <c r="BB1398" i="14"/>
  <c r="BB1326" i="14"/>
  <c r="BB1290" i="14"/>
  <c r="BB1254" i="14"/>
  <c r="BB1217" i="14"/>
  <c r="BB1181" i="14"/>
  <c r="BB1108" i="14"/>
  <c r="BB1144" i="14"/>
  <c r="BB1072" i="14"/>
  <c r="BB1032" i="14"/>
  <c r="BB924" i="14"/>
  <c r="BB996" i="14"/>
  <c r="BB888" i="14"/>
  <c r="BB960" i="14"/>
  <c r="BB816" i="14"/>
  <c r="BB780" i="14"/>
  <c r="BB852" i="14"/>
  <c r="BB744" i="14"/>
  <c r="BB708" i="14"/>
  <c r="BB671" i="14"/>
  <c r="BB635" i="14"/>
  <c r="BB563" i="14"/>
  <c r="BB525" i="14"/>
  <c r="BB234" i="14"/>
  <c r="BB489" i="14"/>
  <c r="BB453" i="14"/>
  <c r="BB417" i="14"/>
  <c r="BB273" i="14"/>
  <c r="BB345" i="14"/>
  <c r="BB599" i="14"/>
  <c r="BB309" i="14"/>
  <c r="BB90" i="14"/>
  <c r="BB198" i="14"/>
  <c r="BB54" i="14"/>
  <c r="BB381" i="14"/>
  <c r="BB162" i="14"/>
  <c r="BB126" i="14"/>
  <c r="P8" i="14"/>
  <c r="BB18" i="14"/>
  <c r="AV1183" i="14"/>
  <c r="AV234" i="13"/>
  <c r="AV306" i="13"/>
  <c r="AC87" i="17"/>
  <c r="V87" i="17"/>
  <c r="U87" i="17"/>
  <c r="T87" i="17"/>
  <c r="BB526" i="14"/>
  <c r="BB1218" i="14"/>
  <c r="BB1471" i="14"/>
  <c r="BB1435" i="14"/>
  <c r="BB1363" i="14"/>
  <c r="BB1399" i="14"/>
  <c r="BB1327" i="14"/>
  <c r="BB1291" i="14"/>
  <c r="BB1255" i="14"/>
  <c r="BB1182" i="14"/>
  <c r="BB1145" i="14"/>
  <c r="BB1109" i="14"/>
  <c r="BB1073" i="14"/>
  <c r="BB1033" i="14"/>
  <c r="BB961" i="14"/>
  <c r="BB925" i="14"/>
  <c r="BB889" i="14"/>
  <c r="BB781" i="14"/>
  <c r="BB709" i="14"/>
  <c r="BB997" i="14"/>
  <c r="BB745" i="14"/>
  <c r="BB636" i="14"/>
  <c r="BB853" i="14"/>
  <c r="BB817" i="14"/>
  <c r="BB672" i="14"/>
  <c r="BB310" i="14"/>
  <c r="BB235" i="14"/>
  <c r="BB600" i="14"/>
  <c r="BB564" i="14"/>
  <c r="BB490" i="14"/>
  <c r="BB274" i="14"/>
  <c r="BB418" i="14"/>
  <c r="BB382" i="14"/>
  <c r="BB454" i="14"/>
  <c r="BB163" i="14"/>
  <c r="BB346" i="14"/>
  <c r="BB127" i="14"/>
  <c r="BB199" i="14"/>
  <c r="BB91" i="14"/>
  <c r="BB55" i="14"/>
  <c r="Q8" i="14"/>
  <c r="BB19" i="14"/>
  <c r="AV1184" i="14"/>
  <c r="AV235" i="13"/>
  <c r="AV307" i="13"/>
  <c r="AV1185" i="14"/>
  <c r="BB1472" i="14"/>
  <c r="BB1436" i="14"/>
  <c r="BB1364" i="14"/>
  <c r="BB1292" i="14"/>
  <c r="BB1256" i="14"/>
  <c r="BB1328" i="14"/>
  <c r="BB1400" i="14"/>
  <c r="BB1219" i="14"/>
  <c r="BB1183" i="14"/>
  <c r="BB1146" i="14"/>
  <c r="BB1110" i="14"/>
  <c r="BB1074" i="14"/>
  <c r="BB998" i="14"/>
  <c r="BB962" i="14"/>
  <c r="BB926" i="14"/>
  <c r="BB1034" i="14"/>
  <c r="BB782" i="14"/>
  <c r="BB854" i="14"/>
  <c r="BB710" i="14"/>
  <c r="BB818" i="14"/>
  <c r="BB890" i="14"/>
  <c r="BB746" i="14"/>
  <c r="BB601" i="14"/>
  <c r="BB673" i="14"/>
  <c r="BB383" i="14"/>
  <c r="BB236" i="14"/>
  <c r="BB347" i="14"/>
  <c r="BB311" i="14"/>
  <c r="BB275" i="14"/>
  <c r="BB637" i="14"/>
  <c r="BB491" i="14"/>
  <c r="BB565" i="14"/>
  <c r="BB455" i="14"/>
  <c r="BB419" i="14"/>
  <c r="BB527" i="14"/>
  <c r="BB164" i="14"/>
  <c r="BB200" i="14"/>
  <c r="BB20" i="14"/>
  <c r="BB92" i="14"/>
  <c r="BB56" i="14"/>
  <c r="R8" i="14"/>
  <c r="BB128" i="14"/>
  <c r="AV308" i="13"/>
  <c r="AV236" i="13"/>
  <c r="BB927" i="14"/>
  <c r="BB1257" i="14"/>
  <c r="BB492" i="14"/>
  <c r="BB1075" i="14"/>
  <c r="BB1147" i="14"/>
  <c r="BB1473" i="14"/>
  <c r="BB1437" i="14"/>
  <c r="BB1365" i="14"/>
  <c r="BB1293" i="14"/>
  <c r="BB1401" i="14"/>
  <c r="BB1220" i="14"/>
  <c r="BB1329" i="14"/>
  <c r="BB1184" i="14"/>
  <c r="BB1111" i="14"/>
  <c r="BB1035" i="14"/>
  <c r="BB891" i="14"/>
  <c r="BB999" i="14"/>
  <c r="BB783" i="14"/>
  <c r="BB819" i="14"/>
  <c r="BB963" i="14"/>
  <c r="BB855" i="14"/>
  <c r="BB711" i="14"/>
  <c r="BB747" i="14"/>
  <c r="BB674" i="14"/>
  <c r="BB638" i="14"/>
  <c r="BB602" i="14"/>
  <c r="BB456" i="14"/>
  <c r="BB237" i="14"/>
  <c r="BB566" i="14"/>
  <c r="BB420" i="14"/>
  <c r="BB384" i="14"/>
  <c r="BB348" i="14"/>
  <c r="BB276" i="14"/>
  <c r="BB528" i="14"/>
  <c r="BB165" i="14"/>
  <c r="BB312" i="14"/>
  <c r="BB201" i="14"/>
  <c r="BB129" i="14"/>
  <c r="BB21" i="14"/>
  <c r="S8" i="14"/>
  <c r="BB57" i="14"/>
  <c r="BB93" i="14"/>
  <c r="AV1186" i="14"/>
  <c r="AV237" i="13"/>
  <c r="AV309" i="13"/>
  <c r="AF41" i="64"/>
  <c r="U41" i="64"/>
  <c r="T41" i="64"/>
  <c r="S41" i="64"/>
  <c r="AF17" i="17"/>
  <c r="BB1474" i="14"/>
  <c r="BB1438" i="14"/>
  <c r="BB1402" i="14"/>
  <c r="BB1366" i="14"/>
  <c r="BB1330" i="14"/>
  <c r="BB1294" i="14"/>
  <c r="BB1258" i="14"/>
  <c r="BB1221" i="14"/>
  <c r="BB1185" i="14"/>
  <c r="BB1076" i="14"/>
  <c r="BB1148" i="14"/>
  <c r="BB1036" i="14"/>
  <c r="BB1112" i="14"/>
  <c r="BB892" i="14"/>
  <c r="BB1000" i="14"/>
  <c r="BB964" i="14"/>
  <c r="BB856" i="14"/>
  <c r="BB928" i="14"/>
  <c r="BB748" i="14"/>
  <c r="BB784" i="14"/>
  <c r="BB820" i="14"/>
  <c r="BB712" i="14"/>
  <c r="BB639" i="14"/>
  <c r="BB675" i="14"/>
  <c r="BB529" i="14"/>
  <c r="BB238" i="14"/>
  <c r="BB493" i="14"/>
  <c r="BB457" i="14"/>
  <c r="BB603" i="14"/>
  <c r="BB421" i="14"/>
  <c r="BB277" i="14"/>
  <c r="BB349" i="14"/>
  <c r="BB313" i="14"/>
  <c r="BB385" i="14"/>
  <c r="BB130" i="14"/>
  <c r="BB567" i="14"/>
  <c r="BB94" i="14"/>
  <c r="T8" i="14"/>
  <c r="BB22" i="14"/>
  <c r="BB166" i="14"/>
  <c r="BB58" i="14"/>
  <c r="BB202" i="14"/>
  <c r="AV1187" i="14"/>
  <c r="AV310" i="13"/>
  <c r="AV238" i="13"/>
  <c r="AV1188" i="14"/>
  <c r="BB1295" i="14"/>
  <c r="BB1475" i="14"/>
  <c r="BB1439" i="14"/>
  <c r="BB1403" i="14"/>
  <c r="BB1367" i="14"/>
  <c r="BB1259" i="14"/>
  <c r="BB1331" i="14"/>
  <c r="BB1222" i="14"/>
  <c r="BB1186" i="14"/>
  <c r="BB1113" i="14"/>
  <c r="BB1149" i="14"/>
  <c r="BB1077" i="14"/>
  <c r="BB1037" i="14"/>
  <c r="BB965" i="14"/>
  <c r="BB893" i="14"/>
  <c r="BB929" i="14"/>
  <c r="BB821" i="14"/>
  <c r="BB749" i="14"/>
  <c r="BB1001" i="14"/>
  <c r="BB785" i="14"/>
  <c r="BB713" i="14"/>
  <c r="BB857" i="14"/>
  <c r="BB640" i="14"/>
  <c r="BB314" i="14"/>
  <c r="BB239" i="14"/>
  <c r="BB530" i="14"/>
  <c r="BB494" i="14"/>
  <c r="BB278" i="14"/>
  <c r="BB422" i="14"/>
  <c r="BB604" i="14"/>
  <c r="BB386" i="14"/>
  <c r="BB676" i="14"/>
  <c r="BB203" i="14"/>
  <c r="BB458" i="14"/>
  <c r="BB131" i="14"/>
  <c r="BB167" i="14"/>
  <c r="BB350" i="14"/>
  <c r="U8" i="14"/>
  <c r="BB23" i="14"/>
  <c r="BB568" i="14"/>
  <c r="BB95" i="14"/>
  <c r="BB59" i="14"/>
  <c r="AV239" i="13"/>
  <c r="AV311" i="13"/>
  <c r="AB12" i="64"/>
  <c r="BB1078" i="14"/>
  <c r="BB1296" i="14"/>
  <c r="AV1189" i="14"/>
  <c r="BB858" i="14"/>
  <c r="BB1260" i="14"/>
  <c r="BB1476" i="14"/>
  <c r="BB1440" i="14"/>
  <c r="BB1404" i="14"/>
  <c r="BB1368" i="14"/>
  <c r="BB1223" i="14"/>
  <c r="BB1187" i="14"/>
  <c r="BB1150" i="14"/>
  <c r="BB1114" i="14"/>
  <c r="BB1332" i="14"/>
  <c r="BB1038" i="14"/>
  <c r="BB1002" i="14"/>
  <c r="BB966" i="14"/>
  <c r="BB894" i="14"/>
  <c r="BB930" i="14"/>
  <c r="BB786" i="14"/>
  <c r="BB750" i="14"/>
  <c r="BB714" i="14"/>
  <c r="BB822" i="14"/>
  <c r="BB677" i="14"/>
  <c r="BB605" i="14"/>
  <c r="BB387" i="14"/>
  <c r="BB240" i="14"/>
  <c r="BB351" i="14"/>
  <c r="BB569" i="14"/>
  <c r="BB315" i="14"/>
  <c r="BB279" i="14"/>
  <c r="BB495" i="14"/>
  <c r="BB459" i="14"/>
  <c r="BB423" i="14"/>
  <c r="BB204" i="14"/>
  <c r="BB531" i="14"/>
  <c r="BB132" i="14"/>
  <c r="BB168" i="14"/>
  <c r="BB641" i="14"/>
  <c r="BB24" i="14"/>
  <c r="BB96" i="14"/>
  <c r="BB60" i="14"/>
  <c r="V8" i="14"/>
  <c r="AV312" i="13"/>
  <c r="AV240" i="13"/>
  <c r="AB87" i="64"/>
  <c r="BB133" i="14"/>
  <c r="BB895" i="14"/>
  <c r="BB1188" i="14"/>
  <c r="AV1190" i="14"/>
  <c r="BB931" i="14"/>
  <c r="BB1297" i="14"/>
  <c r="BB1477" i="14"/>
  <c r="BB1441" i="14"/>
  <c r="BB1405" i="14"/>
  <c r="BB1333" i="14"/>
  <c r="BB1261" i="14"/>
  <c r="BB1369" i="14"/>
  <c r="BB1151" i="14"/>
  <c r="BB1115" i="14"/>
  <c r="BB1224" i="14"/>
  <c r="BB1079" i="14"/>
  <c r="BB1003" i="14"/>
  <c r="BB859" i="14"/>
  <c r="BB751" i="14"/>
  <c r="BB1039" i="14"/>
  <c r="BB967" i="14"/>
  <c r="BB823" i="14"/>
  <c r="BB715" i="14"/>
  <c r="BB787" i="14"/>
  <c r="BB678" i="14"/>
  <c r="BB642" i="14"/>
  <c r="BB460" i="14"/>
  <c r="BB241" i="14"/>
  <c r="BB424" i="14"/>
  <c r="BB388" i="14"/>
  <c r="BB352" i="14"/>
  <c r="BB280" i="14"/>
  <c r="BB606" i="14"/>
  <c r="BB570" i="14"/>
  <c r="BB532" i="14"/>
  <c r="BB97" i="14"/>
  <c r="BB496" i="14"/>
  <c r="BB205" i="14"/>
  <c r="BB61" i="14"/>
  <c r="BB169" i="14"/>
  <c r="BB25" i="14"/>
  <c r="W8" i="14"/>
  <c r="BB316" i="14"/>
  <c r="AV313" i="13"/>
  <c r="AV241" i="13"/>
  <c r="X31" i="62"/>
  <c r="AB66" i="64"/>
  <c r="AB57" i="64"/>
  <c r="AB56" i="64"/>
  <c r="AB53" i="64"/>
  <c r="AB52" i="64"/>
  <c r="AB50" i="64"/>
  <c r="AB49" i="64"/>
  <c r="AB48" i="64"/>
  <c r="AB47" i="64"/>
  <c r="AB24" i="64"/>
  <c r="AB23" i="64"/>
  <c r="BB533" i="14"/>
  <c r="BB1478" i="14"/>
  <c r="BB1442" i="14"/>
  <c r="BB1370" i="14"/>
  <c r="BB1406" i="14"/>
  <c r="BB1298" i="14"/>
  <c r="BB1262" i="14"/>
  <c r="BB1334" i="14"/>
  <c r="BB1225" i="14"/>
  <c r="BB1189" i="14"/>
  <c r="BB1152" i="14"/>
  <c r="BB1116" i="14"/>
  <c r="BB1040" i="14"/>
  <c r="BB932" i="14"/>
  <c r="BB1080" i="14"/>
  <c r="BB1004" i="14"/>
  <c r="BB896" i="14"/>
  <c r="BB968" i="14"/>
  <c r="BB824" i="14"/>
  <c r="BB752" i="14"/>
  <c r="BB788" i="14"/>
  <c r="BB716" i="14"/>
  <c r="BB860" i="14"/>
  <c r="BB679" i="14"/>
  <c r="BB643" i="14"/>
  <c r="BB607" i="14"/>
  <c r="BB571" i="14"/>
  <c r="BB242" i="14"/>
  <c r="BB497" i="14"/>
  <c r="BB461" i="14"/>
  <c r="BB425" i="14"/>
  <c r="BB281" i="14"/>
  <c r="BB353" i="14"/>
  <c r="BB317" i="14"/>
  <c r="BB389" i="14"/>
  <c r="BB98" i="14"/>
  <c r="BB206" i="14"/>
  <c r="BB134" i="14"/>
  <c r="BB62" i="14"/>
  <c r="X8" i="14"/>
  <c r="BB170" i="14"/>
  <c r="BB26" i="14"/>
  <c r="AV1191" i="14"/>
  <c r="AV242" i="13"/>
  <c r="AV314" i="13"/>
  <c r="BB534" i="14"/>
  <c r="BB1263" i="14"/>
  <c r="BB1479" i="14"/>
  <c r="BB1443" i="14"/>
  <c r="BB1371" i="14"/>
  <c r="BB1407" i="14"/>
  <c r="BB1335" i="14"/>
  <c r="BB1299" i="14"/>
  <c r="BB1226" i="14"/>
  <c r="BB1190" i="14"/>
  <c r="BB1153" i="14"/>
  <c r="BB1117" i="14"/>
  <c r="BB1081" i="14"/>
  <c r="BB969" i="14"/>
  <c r="BB933" i="14"/>
  <c r="BB897" i="14"/>
  <c r="BB789" i="14"/>
  <c r="BB753" i="14"/>
  <c r="BB1005" i="14"/>
  <c r="BB717" i="14"/>
  <c r="BB825" i="14"/>
  <c r="BB1041" i="14"/>
  <c r="BB861" i="14"/>
  <c r="BB644" i="14"/>
  <c r="BB680" i="14"/>
  <c r="BB318" i="14"/>
  <c r="BB243" i="14"/>
  <c r="BB608" i="14"/>
  <c r="BB572" i="14"/>
  <c r="BB498" i="14"/>
  <c r="BB282" i="14"/>
  <c r="BB426" i="14"/>
  <c r="BB390" i="14"/>
  <c r="BB171" i="14"/>
  <c r="BB462" i="14"/>
  <c r="BB99" i="14"/>
  <c r="BB135" i="14"/>
  <c r="BB63" i="14"/>
  <c r="BB354" i="14"/>
  <c r="Y8" i="14"/>
  <c r="BB207" i="14"/>
  <c r="BB27" i="14"/>
  <c r="AV1192" i="14"/>
  <c r="AV315" i="13"/>
  <c r="AV243" i="13"/>
  <c r="BB535" i="14"/>
  <c r="BB1480" i="14"/>
  <c r="BB1444" i="14"/>
  <c r="BB1372" i="14"/>
  <c r="BB1300" i="14"/>
  <c r="BB1264" i="14"/>
  <c r="BB1336" i="14"/>
  <c r="BB1227" i="14"/>
  <c r="BB1191" i="14"/>
  <c r="BB1408" i="14"/>
  <c r="BB1118" i="14"/>
  <c r="BB1154" i="14"/>
  <c r="BB1082" i="14"/>
  <c r="BB1042" i="14"/>
  <c r="BB1006" i="14"/>
  <c r="BB970" i="14"/>
  <c r="BB934" i="14"/>
  <c r="BB754" i="14"/>
  <c r="BB862" i="14"/>
  <c r="BB898" i="14"/>
  <c r="BB718" i="14"/>
  <c r="BB826" i="14"/>
  <c r="BB790" i="14"/>
  <c r="BB609" i="14"/>
  <c r="BB681" i="14"/>
  <c r="BB391" i="14"/>
  <c r="BB244" i="14"/>
  <c r="BB355" i="14"/>
  <c r="BB319" i="14"/>
  <c r="BB645" i="14"/>
  <c r="BB283" i="14"/>
  <c r="BB499" i="14"/>
  <c r="BB573" i="14"/>
  <c r="BB463" i="14"/>
  <c r="BB64" i="14"/>
  <c r="BB427" i="14"/>
  <c r="BB172" i="14"/>
  <c r="BB208" i="14"/>
  <c r="BB28" i="14"/>
  <c r="BB136" i="14"/>
  <c r="BB100" i="14"/>
  <c r="Z8" i="14"/>
  <c r="AV1193" i="14"/>
  <c r="AV316" i="13"/>
  <c r="AV244" i="13"/>
  <c r="K68" i="36"/>
  <c r="K66" i="36"/>
  <c r="K64" i="36"/>
  <c r="K62" i="36"/>
  <c r="K60" i="36"/>
  <c r="K58" i="36"/>
  <c r="K56" i="36"/>
  <c r="K54" i="36"/>
  <c r="K52" i="36"/>
  <c r="K48" i="36"/>
  <c r="K46" i="36"/>
  <c r="K44" i="36"/>
  <c r="K42" i="36"/>
  <c r="K40" i="36"/>
  <c r="K38" i="36"/>
  <c r="K36" i="36"/>
  <c r="K34" i="36"/>
  <c r="K32" i="36"/>
  <c r="K24" i="36"/>
  <c r="K22" i="36"/>
  <c r="K20" i="36"/>
  <c r="K15" i="36"/>
  <c r="K13" i="36"/>
  <c r="Q13" i="36" s="1"/>
  <c r="O127" i="62"/>
  <c r="O125" i="62"/>
  <c r="O121" i="62"/>
  <c r="O117" i="62"/>
  <c r="O115" i="62"/>
  <c r="O111" i="62"/>
  <c r="AB117" i="62" s="1"/>
  <c r="O104" i="62"/>
  <c r="O102" i="62"/>
  <c r="O100" i="62"/>
  <c r="O98" i="62"/>
  <c r="AB100" i="62" s="1"/>
  <c r="O96" i="62"/>
  <c r="O94" i="62"/>
  <c r="O90" i="62"/>
  <c r="AB94" i="62" s="1"/>
  <c r="O86" i="62"/>
  <c r="O82" i="62"/>
  <c r="AB86" i="62" s="1"/>
  <c r="O80" i="62"/>
  <c r="O76" i="62"/>
  <c r="O74" i="62"/>
  <c r="AB76" i="62" s="1"/>
  <c r="O72" i="62"/>
  <c r="O70" i="62"/>
  <c r="O66" i="62"/>
  <c r="O64" i="62"/>
  <c r="O60" i="62"/>
  <c r="O49" i="62"/>
  <c r="O45" i="62"/>
  <c r="AB49" i="62" s="1"/>
  <c r="O43" i="62"/>
  <c r="O41" i="62"/>
  <c r="O37" i="62"/>
  <c r="O33" i="62"/>
  <c r="O31" i="62"/>
  <c r="O26" i="62"/>
  <c r="O24" i="62"/>
  <c r="O22" i="62"/>
  <c r="O20" i="62"/>
  <c r="O18" i="62"/>
  <c r="O12" i="62"/>
  <c r="U12" i="62" s="1"/>
  <c r="S98" i="64"/>
  <c r="S96" i="64"/>
  <c r="S92" i="64"/>
  <c r="S90" i="64"/>
  <c r="S87" i="64"/>
  <c r="S85" i="64"/>
  <c r="S83" i="64"/>
  <c r="S81" i="64"/>
  <c r="S79" i="64"/>
  <c r="S68" i="64"/>
  <c r="S67" i="64"/>
  <c r="S66" i="64"/>
  <c r="S61" i="64"/>
  <c r="S59" i="64"/>
  <c r="S58" i="64"/>
  <c r="S57" i="64"/>
  <c r="S56" i="64"/>
  <c r="S55" i="64"/>
  <c r="S54" i="64"/>
  <c r="S53" i="64"/>
  <c r="S52" i="64"/>
  <c r="S50" i="64"/>
  <c r="S49" i="64"/>
  <c r="S48" i="64"/>
  <c r="S47" i="64"/>
  <c r="S45" i="64"/>
  <c r="S44" i="64"/>
  <c r="AF55" i="64" s="1"/>
  <c r="S43" i="64"/>
  <c r="AF54" i="64" s="1"/>
  <c r="S38" i="64"/>
  <c r="S37" i="64"/>
  <c r="S36" i="64"/>
  <c r="S35" i="64"/>
  <c r="S34" i="64"/>
  <c r="S33" i="64"/>
  <c r="S27" i="64"/>
  <c r="S26" i="64"/>
  <c r="S25" i="64"/>
  <c r="AF26" i="64"/>
  <c r="AF25" i="64"/>
  <c r="S24" i="64"/>
  <c r="S23" i="64"/>
  <c r="S22" i="64"/>
  <c r="S21" i="64"/>
  <c r="S20" i="64"/>
  <c r="S19" i="64"/>
  <c r="AF32" i="64" s="1"/>
  <c r="S18" i="64"/>
  <c r="AF31" i="64" s="1"/>
  <c r="S15" i="64"/>
  <c r="S14" i="64"/>
  <c r="S13" i="64"/>
  <c r="S12" i="64"/>
  <c r="AF30" i="64" s="1"/>
  <c r="S8" i="64"/>
  <c r="T83" i="17"/>
  <c r="T79" i="17"/>
  <c r="T75" i="17"/>
  <c r="AG79" i="17" s="1"/>
  <c r="T73" i="17"/>
  <c r="T71" i="17"/>
  <c r="AG73" i="17" s="1"/>
  <c r="T65" i="17"/>
  <c r="T63" i="17"/>
  <c r="T57" i="17"/>
  <c r="T37" i="17"/>
  <c r="T30" i="17"/>
  <c r="T28" i="17"/>
  <c r="T26" i="17"/>
  <c r="AG28" i="17" s="1"/>
  <c r="T22" i="17"/>
  <c r="T20" i="17"/>
  <c r="AG22" i="17" s="1"/>
  <c r="T9" i="17"/>
  <c r="T7" i="17"/>
  <c r="AG9" i="17" s="1"/>
  <c r="T5" i="17"/>
  <c r="Z5" i="17" s="1"/>
  <c r="BB1265" i="14"/>
  <c r="BB971" i="14"/>
  <c r="BB1301" i="14"/>
  <c r="BB1083" i="14"/>
  <c r="AV1194" i="14"/>
  <c r="BB1481" i="14"/>
  <c r="BB1445" i="14"/>
  <c r="BB1373" i="14"/>
  <c r="BB1409" i="14"/>
  <c r="BB1337" i="14"/>
  <c r="BB1192" i="14"/>
  <c r="BB1228" i="14"/>
  <c r="BB1155" i="14"/>
  <c r="BB1119" i="14"/>
  <c r="BB1043" i="14"/>
  <c r="BB899" i="14"/>
  <c r="BB1007" i="14"/>
  <c r="BB935" i="14"/>
  <c r="BB755" i="14"/>
  <c r="BB827" i="14"/>
  <c r="BB863" i="14"/>
  <c r="BB719" i="14"/>
  <c r="BB791" i="14"/>
  <c r="BB682" i="14"/>
  <c r="BB646" i="14"/>
  <c r="BB464" i="14"/>
  <c r="BB245" i="14"/>
  <c r="BB574" i="14"/>
  <c r="BB428" i="14"/>
  <c r="BB610" i="14"/>
  <c r="BB392" i="14"/>
  <c r="BB356" i="14"/>
  <c r="BB284" i="14"/>
  <c r="BB536" i="14"/>
  <c r="BB320" i="14"/>
  <c r="BB500" i="14"/>
  <c r="BB173" i="14"/>
  <c r="BB209" i="14"/>
  <c r="BB29" i="14"/>
  <c r="AA8" i="14"/>
  <c r="BB137" i="14"/>
  <c r="BB65" i="14"/>
  <c r="BB101" i="14"/>
  <c r="AV317" i="13"/>
  <c r="AV245" i="13"/>
  <c r="AF67" i="64"/>
  <c r="AF68" i="64"/>
  <c r="AF33" i="64"/>
  <c r="AF27" i="64"/>
  <c r="AF13" i="64"/>
  <c r="AF18" i="64"/>
  <c r="AF14" i="64"/>
  <c r="AF19" i="64"/>
  <c r="BB864" i="14"/>
  <c r="AV1195" i="14"/>
  <c r="BB1482" i="14"/>
  <c r="BB1446" i="14"/>
  <c r="BB1410" i="14"/>
  <c r="BB1374" i="14"/>
  <c r="BB1338" i="14"/>
  <c r="BB1266" i="14"/>
  <c r="BB1302" i="14"/>
  <c r="BB1229" i="14"/>
  <c r="BB1193" i="14"/>
  <c r="BB1156" i="14"/>
  <c r="BB1084" i="14"/>
  <c r="BB1120" i="14"/>
  <c r="BB1044" i="14"/>
  <c r="BB900" i="14"/>
  <c r="BB1008" i="14"/>
  <c r="BB972" i="14"/>
  <c r="BB936" i="14"/>
  <c r="BB756" i="14"/>
  <c r="BB792" i="14"/>
  <c r="BB828" i="14"/>
  <c r="BB720" i="14"/>
  <c r="BB647" i="14"/>
  <c r="BB537" i="14"/>
  <c r="BB246" i="14"/>
  <c r="BB501" i="14"/>
  <c r="BB465" i="14"/>
  <c r="BB429" i="14"/>
  <c r="BB285" i="14"/>
  <c r="BB611" i="14"/>
  <c r="BB357" i="14"/>
  <c r="BB321" i="14"/>
  <c r="BB683" i="14"/>
  <c r="BB138" i="14"/>
  <c r="BB393" i="14"/>
  <c r="BB102" i="14"/>
  <c r="BB66" i="14"/>
  <c r="AB8" i="14"/>
  <c r="BB30" i="14"/>
  <c r="BB575" i="14"/>
  <c r="BB210" i="14"/>
  <c r="BB174" i="14"/>
  <c r="AV318" i="13"/>
  <c r="AV246" i="13"/>
  <c r="AB68" i="64"/>
  <c r="AB67" i="64"/>
  <c r="BB937" i="14"/>
  <c r="BB1194" i="14"/>
  <c r="BB1483" i="14"/>
  <c r="BB1447" i="14"/>
  <c r="BB1411" i="14"/>
  <c r="BB1375" i="14"/>
  <c r="BB1267" i="14"/>
  <c r="BB1339" i="14"/>
  <c r="BB1303" i="14"/>
  <c r="BB1230" i="14"/>
  <c r="BB1157" i="14"/>
  <c r="BB1121" i="14"/>
  <c r="BB1085" i="14"/>
  <c r="BB973" i="14"/>
  <c r="BB901" i="14"/>
  <c r="BB829" i="14"/>
  <c r="BB1045" i="14"/>
  <c r="BB757" i="14"/>
  <c r="BB793" i="14"/>
  <c r="BB865" i="14"/>
  <c r="BB1009" i="14"/>
  <c r="BB721" i="14"/>
  <c r="BB648" i="14"/>
  <c r="BB684" i="14"/>
  <c r="BB612" i="14"/>
  <c r="BB322" i="14"/>
  <c r="BB247" i="14"/>
  <c r="BB538" i="14"/>
  <c r="BB502" i="14"/>
  <c r="BB286" i="14"/>
  <c r="BB430" i="14"/>
  <c r="BB394" i="14"/>
  <c r="BB358" i="14"/>
  <c r="BB211" i="14"/>
  <c r="BB139" i="14"/>
  <c r="BB576" i="14"/>
  <c r="BB175" i="14"/>
  <c r="BB466" i="14"/>
  <c r="AC8" i="14"/>
  <c r="BB67" i="14"/>
  <c r="BB31" i="14"/>
  <c r="BB103" i="14"/>
  <c r="AV1196" i="14"/>
  <c r="AV319" i="13"/>
  <c r="AV247" i="13"/>
  <c r="BB974" i="14"/>
  <c r="BB1484" i="14"/>
  <c r="BB1448" i="14"/>
  <c r="BB1412" i="14"/>
  <c r="BB1376" i="14"/>
  <c r="BB1268" i="14"/>
  <c r="BB1340" i="14"/>
  <c r="BB1304" i="14"/>
  <c r="BB1231" i="14"/>
  <c r="BB1195" i="14"/>
  <c r="BB1158" i="14"/>
  <c r="BB1122" i="14"/>
  <c r="BB1086" i="14"/>
  <c r="BB1046" i="14"/>
  <c r="BB1010" i="14"/>
  <c r="BB902" i="14"/>
  <c r="BB938" i="14"/>
  <c r="BB794" i="14"/>
  <c r="BB758" i="14"/>
  <c r="BB866" i="14"/>
  <c r="BB722" i="14"/>
  <c r="BB830" i="14"/>
  <c r="BB685" i="14"/>
  <c r="BB613" i="14"/>
  <c r="BB395" i="14"/>
  <c r="BB248" i="14"/>
  <c r="BB359" i="14"/>
  <c r="BB577" i="14"/>
  <c r="BB323" i="14"/>
  <c r="BB649" i="14"/>
  <c r="BB287" i="14"/>
  <c r="BB503" i="14"/>
  <c r="BB467" i="14"/>
  <c r="BB212" i="14"/>
  <c r="BB431" i="14"/>
  <c r="BB140" i="14"/>
  <c r="BB539" i="14"/>
  <c r="BB176" i="14"/>
  <c r="BB104" i="14"/>
  <c r="BB68" i="14"/>
  <c r="BB32" i="14"/>
  <c r="AD8" i="14"/>
  <c r="AV1197" i="14"/>
  <c r="AV248" i="13"/>
  <c r="AV320" i="13"/>
  <c r="BB1196" i="14"/>
  <c r="BB903" i="14"/>
  <c r="BB1485" i="14"/>
  <c r="BB1449" i="14"/>
  <c r="BB1413" i="14"/>
  <c r="BB1341" i="14"/>
  <c r="BB1269" i="14"/>
  <c r="BB1377" i="14"/>
  <c r="BB1159" i="14"/>
  <c r="BB1123" i="14"/>
  <c r="BB1232" i="14"/>
  <c r="BB1305" i="14"/>
  <c r="BB1087" i="14"/>
  <c r="BB975" i="14"/>
  <c r="BB867" i="14"/>
  <c r="BB759" i="14"/>
  <c r="BB1047" i="14"/>
  <c r="BB1011" i="14"/>
  <c r="BB939" i="14"/>
  <c r="BB831" i="14"/>
  <c r="BB723" i="14"/>
  <c r="BB795" i="14"/>
  <c r="BB686" i="14"/>
  <c r="BB650" i="14"/>
  <c r="BB468" i="14"/>
  <c r="BB249" i="14"/>
  <c r="BB432" i="14"/>
  <c r="BB396" i="14"/>
  <c r="BB360" i="14"/>
  <c r="BB288" i="14"/>
  <c r="BB578" i="14"/>
  <c r="BB540" i="14"/>
  <c r="BB614" i="14"/>
  <c r="BB324" i="14"/>
  <c r="BB105" i="14"/>
  <c r="BB213" i="14"/>
  <c r="BB141" i="14"/>
  <c r="BB504" i="14"/>
  <c r="BB177" i="14"/>
  <c r="BB33" i="14"/>
  <c r="BB69" i="14"/>
  <c r="AE8" i="14"/>
  <c r="AV1198" i="14"/>
  <c r="AV321" i="13"/>
  <c r="AV249" i="13"/>
  <c r="AV1199" i="14"/>
  <c r="BB1486" i="14"/>
  <c r="BB1450" i="14"/>
  <c r="BB1414" i="14"/>
  <c r="BB1378" i="14"/>
  <c r="BB1306" i="14"/>
  <c r="BB1270" i="14"/>
  <c r="BB1342" i="14"/>
  <c r="BB1233" i="14"/>
  <c r="BB1197" i="14"/>
  <c r="BB1124" i="14"/>
  <c r="BB1088" i="14"/>
  <c r="BB1048" i="14"/>
  <c r="BB1160" i="14"/>
  <c r="BB1012" i="14"/>
  <c r="BB940" i="14"/>
  <c r="BB904" i="14"/>
  <c r="BB976" i="14"/>
  <c r="BB832" i="14"/>
  <c r="BB760" i="14"/>
  <c r="BB796" i="14"/>
  <c r="BB687" i="14"/>
  <c r="BB651" i="14"/>
  <c r="BB868" i="14"/>
  <c r="BB579" i="14"/>
  <c r="BB541" i="14"/>
  <c r="BB250" i="14"/>
  <c r="BB724" i="14"/>
  <c r="BB505" i="14"/>
  <c r="BB615" i="14"/>
  <c r="BB469" i="14"/>
  <c r="BB433" i="14"/>
  <c r="BB289" i="14"/>
  <c r="BB361" i="14"/>
  <c r="BB325" i="14"/>
  <c r="BB178" i="14"/>
  <c r="BB106" i="14"/>
  <c r="BB397" i="14"/>
  <c r="BB214" i="14"/>
  <c r="BB142" i="14"/>
  <c r="AF8" i="14"/>
  <c r="BB34" i="14"/>
  <c r="BB70" i="14"/>
  <c r="AV322" i="13"/>
  <c r="AV250" i="13"/>
  <c r="BB107" i="14"/>
  <c r="AV1200" i="14"/>
  <c r="BB1271" i="14"/>
  <c r="BB1307" i="14"/>
  <c r="BB1487" i="14"/>
  <c r="BB1451" i="14"/>
  <c r="BB1415" i="14"/>
  <c r="BB1379" i="14"/>
  <c r="BB1343" i="14"/>
  <c r="BB1234" i="14"/>
  <c r="BB1198" i="14"/>
  <c r="BB1161" i="14"/>
  <c r="BB1125" i="14"/>
  <c r="BB1089" i="14"/>
  <c r="BB1049" i="14"/>
  <c r="BB977" i="14"/>
  <c r="BB941" i="14"/>
  <c r="BB1013" i="14"/>
  <c r="BB905" i="14"/>
  <c r="BB797" i="14"/>
  <c r="BB761" i="14"/>
  <c r="BB869" i="14"/>
  <c r="BB833" i="14"/>
  <c r="BB725" i="14"/>
  <c r="BB652" i="14"/>
  <c r="BB688" i="14"/>
  <c r="BB326" i="14"/>
  <c r="BB251" i="14"/>
  <c r="BB542" i="14"/>
  <c r="BB580" i="14"/>
  <c r="BB506" i="14"/>
  <c r="BB290" i="14"/>
  <c r="BB616" i="14"/>
  <c r="BB434" i="14"/>
  <c r="BB398" i="14"/>
  <c r="BB362" i="14"/>
  <c r="BB179" i="14"/>
  <c r="BB470" i="14"/>
  <c r="BB143" i="14"/>
  <c r="BB71" i="14"/>
  <c r="BB215" i="14"/>
  <c r="AG8" i="14"/>
  <c r="BB35" i="14"/>
  <c r="AV251" i="13"/>
  <c r="AV323" i="13"/>
  <c r="AV1201" i="14"/>
  <c r="BB1014" i="14"/>
  <c r="BB1308" i="14"/>
  <c r="BB1272" i="14"/>
  <c r="BB978" i="14"/>
  <c r="BB1488" i="14"/>
  <c r="BB1452" i="14"/>
  <c r="BB1416" i="14"/>
  <c r="BB1380" i="14"/>
  <c r="BB1344" i="14"/>
  <c r="BB1235" i="14"/>
  <c r="BB1199" i="14"/>
  <c r="BB1162" i="14"/>
  <c r="BB1126" i="14"/>
  <c r="BB1090" i="14"/>
  <c r="BB1050" i="14"/>
  <c r="BB942" i="14"/>
  <c r="BB762" i="14"/>
  <c r="BB870" i="14"/>
  <c r="BB798" i="14"/>
  <c r="BB726" i="14"/>
  <c r="BB906" i="14"/>
  <c r="BB834" i="14"/>
  <c r="BB617" i="14"/>
  <c r="BB689" i="14"/>
  <c r="BB399" i="14"/>
  <c r="BB252" i="14"/>
  <c r="BB363" i="14"/>
  <c r="BB327" i="14"/>
  <c r="BB653" i="14"/>
  <c r="BB291" i="14"/>
  <c r="BB507" i="14"/>
  <c r="BB581" i="14"/>
  <c r="BB471" i="14"/>
  <c r="BB72" i="14"/>
  <c r="BB180" i="14"/>
  <c r="BB216" i="14"/>
  <c r="BB543" i="14"/>
  <c r="BB36" i="14"/>
  <c r="AH8" i="14"/>
  <c r="BB144" i="14"/>
  <c r="BB435" i="14"/>
  <c r="BB108" i="14"/>
  <c r="AV252" i="13"/>
  <c r="AV324" i="13"/>
  <c r="X64" i="62"/>
  <c r="BB1489" i="14"/>
  <c r="BB1453" i="14"/>
  <c r="BB1417" i="14"/>
  <c r="BB1381" i="14"/>
  <c r="BB1345" i="14"/>
  <c r="BB1273" i="14"/>
  <c r="BB1163" i="14"/>
  <c r="BB1309" i="14"/>
  <c r="BB1236" i="14"/>
  <c r="BB1200" i="14"/>
  <c r="BB1127" i="14"/>
  <c r="BB1051" i="14"/>
  <c r="BB1091" i="14"/>
  <c r="BB907" i="14"/>
  <c r="BB943" i="14"/>
  <c r="BB1015" i="14"/>
  <c r="BB979" i="14"/>
  <c r="BB763" i="14"/>
  <c r="BB835" i="14"/>
  <c r="BB871" i="14"/>
  <c r="BB799" i="14"/>
  <c r="BB690" i="14"/>
  <c r="BB654" i="14"/>
  <c r="BB472" i="14"/>
  <c r="BB253" i="14"/>
  <c r="BB582" i="14"/>
  <c r="BB436" i="14"/>
  <c r="BB400" i="14"/>
  <c r="BB364" i="14"/>
  <c r="BB292" i="14"/>
  <c r="BB544" i="14"/>
  <c r="BB618" i="14"/>
  <c r="BB328" i="14"/>
  <c r="BB181" i="14"/>
  <c r="BB508" i="14"/>
  <c r="BB217" i="14"/>
  <c r="BB145" i="14"/>
  <c r="BB37" i="14"/>
  <c r="AI8" i="14"/>
  <c r="BB109" i="14"/>
  <c r="BB73" i="14"/>
  <c r="BB727" i="14"/>
  <c r="AV1202" i="14"/>
  <c r="AV325" i="13"/>
  <c r="AV253" i="13"/>
  <c r="BB1164" i="14"/>
  <c r="BB545" i="14"/>
  <c r="BB1490" i="14"/>
  <c r="BB1454" i="14"/>
  <c r="BB1418" i="14"/>
  <c r="BB1382" i="14"/>
  <c r="BB1310" i="14"/>
  <c r="BB1274" i="14"/>
  <c r="BB1346" i="14"/>
  <c r="BB1237" i="14"/>
  <c r="BB1201" i="14"/>
  <c r="BB1128" i="14"/>
  <c r="BB1092" i="14"/>
  <c r="BB1016" i="14"/>
  <c r="BB1052" i="14"/>
  <c r="BB908" i="14"/>
  <c r="BB980" i="14"/>
  <c r="BB872" i="14"/>
  <c r="BB944" i="14"/>
  <c r="BB764" i="14"/>
  <c r="BB800" i="14"/>
  <c r="BB836" i="14"/>
  <c r="BB728" i="14"/>
  <c r="BB655" i="14"/>
  <c r="BB691" i="14"/>
  <c r="BB254" i="14"/>
  <c r="BB509" i="14"/>
  <c r="BB473" i="14"/>
  <c r="BB437" i="14"/>
  <c r="BB293" i="14"/>
  <c r="BB365" i="14"/>
  <c r="BB329" i="14"/>
  <c r="BB146" i="14"/>
  <c r="BB583" i="14"/>
  <c r="BB619" i="14"/>
  <c r="BB110" i="14"/>
  <c r="AJ8" i="14"/>
  <c r="BB182" i="14"/>
  <c r="BB38" i="14"/>
  <c r="BB218" i="14"/>
  <c r="BB401" i="14"/>
  <c r="BB74" i="14"/>
  <c r="AV1203" i="14"/>
  <c r="AV326" i="13"/>
  <c r="AV254" i="13"/>
  <c r="AV1204" i="14"/>
  <c r="BB1311" i="14"/>
  <c r="BB1202" i="14"/>
  <c r="BB1491" i="14"/>
  <c r="BB1455" i="14"/>
  <c r="BB1419" i="14"/>
  <c r="BB1383" i="14"/>
  <c r="BB1347" i="14"/>
  <c r="BB1275" i="14"/>
  <c r="BB1238" i="14"/>
  <c r="BB1165" i="14"/>
  <c r="BB1129" i="14"/>
  <c r="BB1093" i="14"/>
  <c r="BB1053" i="14"/>
  <c r="BB1017" i="14"/>
  <c r="BB981" i="14"/>
  <c r="BB909" i="14"/>
  <c r="BB945" i="14"/>
  <c r="BB837" i="14"/>
  <c r="BB765" i="14"/>
  <c r="BB801" i="14"/>
  <c r="BB873" i="14"/>
  <c r="BB656" i="14"/>
  <c r="BB729" i="14"/>
  <c r="BB330" i="14"/>
  <c r="BB255" i="14"/>
  <c r="BB620" i="14"/>
  <c r="BB546" i="14"/>
  <c r="BB510" i="14"/>
  <c r="BB294" i="14"/>
  <c r="BB438" i="14"/>
  <c r="BB402" i="14"/>
  <c r="BB219" i="14"/>
  <c r="BB366" i="14"/>
  <c r="BB147" i="14"/>
  <c r="BB183" i="14"/>
  <c r="BB474" i="14"/>
  <c r="AK8" i="14"/>
  <c r="BB111" i="14"/>
  <c r="BB39" i="14"/>
  <c r="BB584" i="14"/>
  <c r="BB692" i="14"/>
  <c r="BB75" i="14"/>
  <c r="AV255" i="13"/>
  <c r="AV327" i="13"/>
  <c r="BB1492" i="14"/>
  <c r="BB1456" i="14"/>
  <c r="BB1420" i="14"/>
  <c r="BB1384" i="14"/>
  <c r="BB1276" i="14"/>
  <c r="BB1312" i="14"/>
  <c r="BB1239" i="14"/>
  <c r="BB1203" i="14"/>
  <c r="BB1348" i="14"/>
  <c r="BB1130" i="14"/>
  <c r="BB1166" i="14"/>
  <c r="BB1094" i="14"/>
  <c r="BB874" i="14"/>
  <c r="BB1018" i="14"/>
  <c r="BB982" i="14"/>
  <c r="BB1054" i="14"/>
  <c r="BB910" i="14"/>
  <c r="BB946" i="14"/>
  <c r="BB802" i="14"/>
  <c r="BB766" i="14"/>
  <c r="BB838" i="14"/>
  <c r="BB730" i="14"/>
  <c r="BB693" i="14"/>
  <c r="BB621" i="14"/>
  <c r="BB403" i="14"/>
  <c r="BB256" i="14"/>
  <c r="BB367" i="14"/>
  <c r="BB585" i="14"/>
  <c r="BB331" i="14"/>
  <c r="BB657" i="14"/>
  <c r="BB295" i="14"/>
  <c r="BB511" i="14"/>
  <c r="BB475" i="14"/>
  <c r="BB220" i="14"/>
  <c r="BB148" i="14"/>
  <c r="BB439" i="14"/>
  <c r="BB184" i="14"/>
  <c r="BB76" i="14"/>
  <c r="BB40" i="14"/>
  <c r="BB112" i="14"/>
  <c r="BB547" i="14"/>
  <c r="AL8" i="14"/>
  <c r="AV1205" i="14"/>
  <c r="AV328" i="13"/>
  <c r="AV256" i="13"/>
  <c r="BB1019" i="14"/>
  <c r="BB911" i="14"/>
  <c r="AV1206" i="14"/>
  <c r="BB1240" i="14"/>
  <c r="BB1493" i="14"/>
  <c r="BB1457" i="14"/>
  <c r="BB1421" i="14"/>
  <c r="BB1349" i="14"/>
  <c r="BB1277" i="14"/>
  <c r="BB1385" i="14"/>
  <c r="BB1167" i="14"/>
  <c r="BB1313" i="14"/>
  <c r="BB1204" i="14"/>
  <c r="BB1131" i="14"/>
  <c r="BB1095" i="14"/>
  <c r="BB875" i="14"/>
  <c r="BB1055" i="14"/>
  <c r="BB767" i="14"/>
  <c r="BB983" i="14"/>
  <c r="BB947" i="14"/>
  <c r="BB839" i="14"/>
  <c r="BB731" i="14"/>
  <c r="BB803" i="14"/>
  <c r="BB694" i="14"/>
  <c r="BB658" i="14"/>
  <c r="BB476" i="14"/>
  <c r="BB257" i="14"/>
  <c r="BB622" i="14"/>
  <c r="BB440" i="14"/>
  <c r="BB404" i="14"/>
  <c r="BB368" i="14"/>
  <c r="BB296" i="14"/>
  <c r="BB586" i="14"/>
  <c r="BB548" i="14"/>
  <c r="BB113" i="14"/>
  <c r="BB221" i="14"/>
  <c r="BB332" i="14"/>
  <c r="BB512" i="14"/>
  <c r="BB77" i="14"/>
  <c r="BB185" i="14"/>
  <c r="BB149" i="14"/>
  <c r="BB41" i="14"/>
  <c r="AM8" i="14"/>
  <c r="AV257" i="13"/>
  <c r="AV329" i="13"/>
  <c r="BB150" i="14"/>
  <c r="AV1207" i="14"/>
  <c r="BB1096" i="14"/>
  <c r="BB513" i="14"/>
  <c r="BB840" i="14"/>
  <c r="BB1278" i="14"/>
  <c r="BB1494" i="14"/>
  <c r="BB1458" i="14"/>
  <c r="BB1422" i="14"/>
  <c r="BB1386" i="14"/>
  <c r="BB1350" i="14"/>
  <c r="BB1314" i="14"/>
  <c r="BB1056" i="14"/>
  <c r="BB1241" i="14"/>
  <c r="BB1205" i="14"/>
  <c r="BB1168" i="14"/>
  <c r="BB1132" i="14"/>
  <c r="BB1020" i="14"/>
  <c r="BB948" i="14"/>
  <c r="BB876" i="14"/>
  <c r="BB912" i="14"/>
  <c r="BB984" i="14"/>
  <c r="BB768" i="14"/>
  <c r="BB804" i="14"/>
  <c r="BB732" i="14"/>
  <c r="BB695" i="14"/>
  <c r="BB659" i="14"/>
  <c r="BB587" i="14"/>
  <c r="BB549" i="14"/>
  <c r="BB258" i="14"/>
  <c r="BB477" i="14"/>
  <c r="BB441" i="14"/>
  <c r="BB297" i="14"/>
  <c r="BB369" i="14"/>
  <c r="BB333" i="14"/>
  <c r="BB186" i="14"/>
  <c r="BB114" i="14"/>
  <c r="BB222" i="14"/>
  <c r="BB405" i="14"/>
  <c r="BB623" i="14"/>
  <c r="BB78" i="14"/>
  <c r="AN8" i="14"/>
  <c r="BB42" i="14"/>
  <c r="AV258" i="13"/>
  <c r="AV330" i="13"/>
  <c r="BB1495" i="14"/>
  <c r="BB1459" i="14"/>
  <c r="BB1423" i="14"/>
  <c r="BB1387" i="14"/>
  <c r="BB1351" i="14"/>
  <c r="BB1315" i="14"/>
  <c r="BB1279" i="14"/>
  <c r="BB1057" i="14"/>
  <c r="BB1242" i="14"/>
  <c r="BB1206" i="14"/>
  <c r="BB1169" i="14"/>
  <c r="BB1133" i="14"/>
  <c r="BB1097" i="14"/>
  <c r="BB985" i="14"/>
  <c r="BB949" i="14"/>
  <c r="BB1021" i="14"/>
  <c r="BB877" i="14"/>
  <c r="BB913" i="14"/>
  <c r="BB805" i="14"/>
  <c r="BB769" i="14"/>
  <c r="BB841" i="14"/>
  <c r="BB733" i="14"/>
  <c r="BB660" i="14"/>
  <c r="BB588" i="14"/>
  <c r="BB696" i="14"/>
  <c r="BB334" i="14"/>
  <c r="BB259" i="14"/>
  <c r="BB550" i="14"/>
  <c r="BB514" i="14"/>
  <c r="BB298" i="14"/>
  <c r="BB442" i="14"/>
  <c r="BB406" i="14"/>
  <c r="BB187" i="14"/>
  <c r="BB624" i="14"/>
  <c r="BB370" i="14"/>
  <c r="BB115" i="14"/>
  <c r="BB151" i="14"/>
  <c r="BB478" i="14"/>
  <c r="BB223" i="14"/>
  <c r="BB79" i="14"/>
  <c r="BB43" i="14"/>
  <c r="AV331" i="13"/>
  <c r="AV259" i="13"/>
  <c r="U8" i="64"/>
  <c r="AB8" i="64"/>
  <c r="AV260" i="13"/>
  <c r="AV332" i="13"/>
  <c r="U34" i="64"/>
  <c r="U33" i="64"/>
  <c r="Q125" i="62"/>
  <c r="Q115" i="62"/>
  <c r="Q94" i="62"/>
  <c r="U83" i="64"/>
  <c r="U12" i="64"/>
  <c r="Q41" i="62"/>
  <c r="P41" i="62"/>
  <c r="Q70" i="62"/>
  <c r="P70" i="62"/>
  <c r="P94" i="62"/>
  <c r="P115" i="62"/>
  <c r="P125" i="62"/>
  <c r="X41" i="62"/>
  <c r="X70" i="62"/>
  <c r="X94" i="62"/>
  <c r="X115" i="62"/>
  <c r="X125" i="62"/>
  <c r="U65" i="17"/>
  <c r="U63" i="17"/>
  <c r="U83" i="17"/>
  <c r="U79" i="17"/>
  <c r="U75" i="17"/>
  <c r="U73" i="17"/>
  <c r="U71" i="17"/>
  <c r="U57" i="17"/>
  <c r="U37" i="17"/>
  <c r="U30" i="17"/>
  <c r="U28" i="17"/>
  <c r="U26" i="17"/>
  <c r="U22" i="17"/>
  <c r="U20" i="17"/>
  <c r="U9" i="17"/>
  <c r="U7" i="17"/>
  <c r="V65" i="17"/>
  <c r="V63" i="17"/>
  <c r="V83" i="17"/>
  <c r="V79" i="17"/>
  <c r="V75" i="17"/>
  <c r="V73" i="17"/>
  <c r="V71" i="17"/>
  <c r="V57" i="17"/>
  <c r="V37" i="17"/>
  <c r="V30" i="17"/>
  <c r="V28" i="17"/>
  <c r="V26" i="17"/>
  <c r="V22" i="17"/>
  <c r="V20" i="17"/>
  <c r="V9" i="17"/>
  <c r="V7" i="17"/>
  <c r="V5" i="17"/>
  <c r="U98" i="64"/>
  <c r="U96" i="64"/>
  <c r="U92" i="64"/>
  <c r="U90" i="64"/>
  <c r="U87" i="64"/>
  <c r="U85" i="64"/>
  <c r="U81" i="64"/>
  <c r="U79" i="64"/>
  <c r="U68" i="64"/>
  <c r="U67" i="64"/>
  <c r="U66" i="64"/>
  <c r="U61" i="64"/>
  <c r="U59" i="64"/>
  <c r="U58" i="64"/>
  <c r="U57" i="64"/>
  <c r="U56" i="64"/>
  <c r="U55" i="64"/>
  <c r="U54" i="64"/>
  <c r="U53" i="64"/>
  <c r="U52" i="64"/>
  <c r="U50" i="64"/>
  <c r="U49" i="64"/>
  <c r="U48" i="64"/>
  <c r="U47" i="64"/>
  <c r="U45" i="64"/>
  <c r="U44" i="64"/>
  <c r="U43" i="64"/>
  <c r="U38" i="64"/>
  <c r="U37" i="64"/>
  <c r="U36" i="64"/>
  <c r="U35" i="64"/>
  <c r="U27" i="64"/>
  <c r="U24" i="64"/>
  <c r="U23" i="64"/>
  <c r="U22" i="64"/>
  <c r="U21" i="64"/>
  <c r="U20" i="64"/>
  <c r="U19" i="64"/>
  <c r="U18" i="64"/>
  <c r="U26" i="64"/>
  <c r="U25" i="64"/>
  <c r="U15" i="64"/>
  <c r="U14" i="64"/>
  <c r="U13" i="64"/>
  <c r="X121" i="62"/>
  <c r="X104" i="62"/>
  <c r="X111" i="62"/>
  <c r="X102" i="62"/>
  <c r="X100" i="62"/>
  <c r="X98" i="62"/>
  <c r="X60" i="62"/>
  <c r="X22" i="62"/>
  <c r="X33" i="62"/>
  <c r="X37" i="62"/>
  <c r="X45" i="62"/>
  <c r="X76" i="62"/>
  <c r="X90" i="62"/>
  <c r="X82" i="62"/>
  <c r="X74" i="62"/>
  <c r="X66" i="62"/>
  <c r="P127" i="62"/>
  <c r="P121" i="62"/>
  <c r="P117" i="62"/>
  <c r="P111" i="62"/>
  <c r="P104" i="62"/>
  <c r="P102" i="62"/>
  <c r="P100" i="62"/>
  <c r="P98" i="62"/>
  <c r="P96" i="62"/>
  <c r="P90" i="62"/>
  <c r="P86" i="62"/>
  <c r="P82" i="62"/>
  <c r="P80" i="62"/>
  <c r="P76" i="62"/>
  <c r="P74" i="62"/>
  <c r="P72" i="62"/>
  <c r="P66" i="62"/>
  <c r="P64" i="62"/>
  <c r="P60" i="62"/>
  <c r="P49" i="62"/>
  <c r="P45" i="62"/>
  <c r="P43" i="62"/>
  <c r="P37" i="62"/>
  <c r="P33" i="62"/>
  <c r="P31" i="62"/>
  <c r="P26" i="62"/>
  <c r="P24" i="62"/>
  <c r="P22" i="62"/>
  <c r="P20" i="62"/>
  <c r="P18" i="62"/>
  <c r="Q127" i="62"/>
  <c r="Q121" i="62"/>
  <c r="Q117" i="62"/>
  <c r="Q111" i="62"/>
  <c r="Q104" i="62"/>
  <c r="Q102" i="62"/>
  <c r="Q100" i="62"/>
  <c r="Q98" i="62"/>
  <c r="Q96" i="62"/>
  <c r="Q90" i="62"/>
  <c r="Q86" i="62"/>
  <c r="Q82" i="62"/>
  <c r="Q80" i="62"/>
  <c r="Q76" i="62"/>
  <c r="Q74" i="62"/>
  <c r="Q72" i="62"/>
  <c r="Q66" i="62"/>
  <c r="Q64" i="62"/>
  <c r="Q60" i="62"/>
  <c r="Q49" i="62"/>
  <c r="Q45" i="62"/>
  <c r="Q43" i="62"/>
  <c r="Q37" i="62"/>
  <c r="Q33" i="62"/>
  <c r="Q31" i="62"/>
  <c r="Q26" i="62"/>
  <c r="Q24" i="62"/>
  <c r="Q22" i="62"/>
  <c r="Q20" i="62"/>
  <c r="Q18" i="62"/>
  <c r="Q12" i="62"/>
  <c r="M68" i="36"/>
  <c r="L68" i="36"/>
  <c r="M66" i="36"/>
  <c r="L66" i="36"/>
  <c r="M64" i="36"/>
  <c r="L64" i="36"/>
  <c r="M62" i="36"/>
  <c r="L62" i="36"/>
  <c r="M60" i="36"/>
  <c r="L60" i="36"/>
  <c r="M58" i="36"/>
  <c r="L58" i="36"/>
  <c r="M56" i="36"/>
  <c r="L56" i="36"/>
  <c r="M54" i="36"/>
  <c r="L54" i="36"/>
  <c r="M52" i="36"/>
  <c r="L52" i="36"/>
  <c r="M48" i="36"/>
  <c r="L48" i="36"/>
  <c r="M46" i="36"/>
  <c r="L46" i="36"/>
  <c r="M44" i="36"/>
  <c r="L44" i="36"/>
  <c r="M42" i="36"/>
  <c r="L42" i="36"/>
  <c r="M40" i="36"/>
  <c r="L40" i="36"/>
  <c r="M38" i="36"/>
  <c r="L38" i="36"/>
  <c r="M36" i="36"/>
  <c r="L36" i="36"/>
  <c r="M34" i="36"/>
  <c r="L34" i="36"/>
  <c r="M32" i="36"/>
  <c r="L32" i="36"/>
  <c r="M24" i="36"/>
  <c r="L24" i="36"/>
  <c r="M22" i="36"/>
  <c r="L22" i="36"/>
  <c r="M20" i="36"/>
  <c r="L20" i="36"/>
  <c r="M15" i="36"/>
  <c r="L15" i="36"/>
  <c r="M13" i="36"/>
  <c r="AB81" i="64"/>
  <c r="AB45" i="64"/>
  <c r="AB44" i="64"/>
  <c r="AB43" i="64"/>
  <c r="AB20" i="64"/>
  <c r="AB19" i="64"/>
  <c r="AB18" i="64"/>
  <c r="AB15" i="64"/>
  <c r="AB14" i="64"/>
  <c r="AB13" i="64"/>
  <c r="AC75" i="17"/>
  <c r="AC73" i="17"/>
  <c r="AC71" i="17"/>
  <c r="AC65" i="17"/>
  <c r="AC63" i="17"/>
  <c r="AC57" i="17"/>
  <c r="AC37" i="17"/>
  <c r="AC26" i="17"/>
  <c r="AC20" i="17"/>
  <c r="AC7" i="17"/>
  <c r="T79" i="64"/>
  <c r="T20" i="64"/>
  <c r="T33" i="64"/>
  <c r="T66" i="64"/>
  <c r="T49" i="64"/>
  <c r="T23" i="64"/>
  <c r="T48" i="64"/>
  <c r="T19" i="64"/>
  <c r="T57" i="64"/>
  <c r="T13" i="64"/>
  <c r="T54" i="64"/>
  <c r="T90" i="64"/>
  <c r="T59" i="64"/>
  <c r="T14" i="64"/>
  <c r="T81" i="64"/>
  <c r="T12" i="64"/>
  <c r="T26" i="64"/>
  <c r="T24" i="64"/>
  <c r="T35" i="64"/>
  <c r="T22" i="64"/>
  <c r="T43" i="64"/>
  <c r="T15" i="64"/>
  <c r="T47" i="64"/>
  <c r="T67" i="64"/>
  <c r="T44" i="64"/>
  <c r="T45" i="64"/>
  <c r="T98" i="64"/>
  <c r="T87" i="64"/>
  <c r="T92" i="64"/>
  <c r="T34" i="64"/>
  <c r="T58" i="64"/>
  <c r="T52" i="64"/>
  <c r="T25" i="64"/>
  <c r="T37" i="64"/>
  <c r="T21" i="64"/>
  <c r="T38" i="64"/>
  <c r="T50" i="64"/>
  <c r="T96" i="64"/>
  <c r="T83" i="64"/>
  <c r="T68" i="64"/>
  <c r="T61" i="64"/>
  <c r="T36" i="64"/>
  <c r="T18" i="64"/>
  <c r="T56" i="64"/>
  <c r="T27" i="64"/>
  <c r="T53" i="64"/>
  <c r="T55" i="64"/>
  <c r="T85" i="64"/>
  <c r="AF23" i="64" l="1"/>
  <c r="AF22" i="64"/>
  <c r="Y8" i="64"/>
  <c r="S106" i="64"/>
  <c r="Z87" i="17"/>
  <c r="Z131" i="17"/>
  <c r="Z30" i="17"/>
  <c r="Z57" i="17"/>
  <c r="Z73" i="17"/>
  <c r="Z79" i="17"/>
  <c r="Q38" i="36"/>
  <c r="Q56" i="36"/>
  <c r="BC1354" i="14"/>
  <c r="Y13" i="64"/>
  <c r="Y15" i="64"/>
  <c r="Y23" i="64"/>
  <c r="Y27" i="64"/>
  <c r="Y34" i="64"/>
  <c r="Y38" i="64"/>
  <c r="Y52" i="64"/>
  <c r="Y61" i="64"/>
  <c r="Y67" i="64"/>
  <c r="Y83" i="64"/>
  <c r="Y87" i="64"/>
  <c r="Z65" i="17"/>
  <c r="Z9" i="17"/>
  <c r="Z22" i="17"/>
  <c r="Z28" i="17"/>
  <c r="Z37" i="17"/>
  <c r="Z63" i="17"/>
  <c r="Z83" i="17"/>
  <c r="Z17" i="17"/>
  <c r="Z40" i="17"/>
  <c r="Z43" i="17"/>
  <c r="Y21" i="64"/>
  <c r="Y25" i="64"/>
  <c r="Y36" i="64"/>
  <c r="Y47" i="64"/>
  <c r="Y49" i="64"/>
  <c r="Y54" i="64"/>
  <c r="Y56" i="64"/>
  <c r="Y58" i="64"/>
  <c r="Y79" i="64"/>
  <c r="Y92" i="64"/>
  <c r="Y98" i="64"/>
  <c r="Y14" i="64"/>
  <c r="Y20" i="64"/>
  <c r="Y22" i="64"/>
  <c r="Y24" i="64"/>
  <c r="Y26" i="64"/>
  <c r="Y33" i="64"/>
  <c r="Y35" i="64"/>
  <c r="Y37" i="64"/>
  <c r="Y45" i="64"/>
  <c r="Y48" i="64"/>
  <c r="Y50" i="64"/>
  <c r="Y53" i="64"/>
  <c r="Y55" i="64"/>
  <c r="Y57" i="64"/>
  <c r="Y59" i="64"/>
  <c r="Y66" i="64"/>
  <c r="Y68" i="64"/>
  <c r="Y81" i="64"/>
  <c r="Y85" i="64"/>
  <c r="Y90" i="64"/>
  <c r="Y96" i="64"/>
  <c r="Y41" i="64"/>
  <c r="Y62" i="64"/>
  <c r="Y64" i="64"/>
  <c r="U20" i="62"/>
  <c r="U24" i="62"/>
  <c r="U31" i="62"/>
  <c r="U37" i="62"/>
  <c r="U41" i="62"/>
  <c r="U64" i="62"/>
  <c r="U70" i="62"/>
  <c r="U102" i="62"/>
  <c r="U86" i="62"/>
  <c r="U80" i="62"/>
  <c r="U94" i="62"/>
  <c r="U117" i="62"/>
  <c r="U125" i="62"/>
  <c r="U18" i="62"/>
  <c r="U22" i="62"/>
  <c r="U26" i="62"/>
  <c r="U33" i="62"/>
  <c r="U43" i="62"/>
  <c r="U49" i="62"/>
  <c r="U60" i="62"/>
  <c r="U66" i="62"/>
  <c r="U72" i="62"/>
  <c r="U76" i="62"/>
  <c r="U96" i="62"/>
  <c r="U100" i="62"/>
  <c r="U104" i="62"/>
  <c r="U115" i="62"/>
  <c r="U121" i="62"/>
  <c r="U127" i="62"/>
  <c r="AW1245" i="14"/>
  <c r="BC1245" i="14" s="1"/>
  <c r="AU1462" i="14"/>
  <c r="AW1462" i="14" s="1"/>
  <c r="BC1462" i="14" s="1"/>
  <c r="AU1318" i="14"/>
  <c r="AU1319" i="14" s="1"/>
  <c r="AW1319" i="14" s="1"/>
  <c r="BC1319" i="14" s="1"/>
  <c r="Q36" i="36"/>
  <c r="Q54" i="36"/>
  <c r="Q15" i="36"/>
  <c r="Q40" i="36"/>
  <c r="Q58" i="36"/>
  <c r="Q20" i="36"/>
  <c r="Q42" i="36"/>
  <c r="Q60" i="36"/>
  <c r="Q22" i="36"/>
  <c r="Q44" i="36"/>
  <c r="Q62" i="36"/>
  <c r="Q24" i="36"/>
  <c r="Q46" i="36"/>
  <c r="Q64" i="36"/>
  <c r="Q32" i="36"/>
  <c r="Q48" i="36"/>
  <c r="Q66" i="36"/>
  <c r="Q34" i="36"/>
  <c r="Q52" i="36"/>
  <c r="Q68" i="36"/>
  <c r="AU916" i="14"/>
  <c r="AU917" i="14" s="1"/>
  <c r="AW917" i="14" s="1"/>
  <c r="BC917" i="14" s="1"/>
  <c r="AW663" i="14"/>
  <c r="BC663" i="14" s="1"/>
  <c r="AW951" i="14"/>
  <c r="BC951" i="14" s="1"/>
  <c r="AW662" i="14"/>
  <c r="BC662" i="14" s="1"/>
  <c r="AU373" i="14"/>
  <c r="AW373" i="14" s="1"/>
  <c r="BC373" i="14" s="1"/>
  <c r="AW117" i="14"/>
  <c r="BC117" i="14" s="1"/>
  <c r="AW477" i="13"/>
  <c r="BC477" i="13" s="1"/>
  <c r="AW585" i="13"/>
  <c r="BC585" i="13" s="1"/>
  <c r="AW478" i="13"/>
  <c r="BC478" i="13" s="1"/>
  <c r="AU10" i="13"/>
  <c r="AU11" i="13" s="1"/>
  <c r="AW11" i="13" s="1"/>
  <c r="BC11" i="13" s="1"/>
  <c r="Z20" i="17"/>
  <c r="AW729" i="13"/>
  <c r="BC729" i="13" s="1"/>
  <c r="AU732" i="13"/>
  <c r="AW731" i="13"/>
  <c r="BC731" i="13" s="1"/>
  <c r="AF15" i="64"/>
  <c r="AU226" i="14"/>
  <c r="AW226" i="14" s="1"/>
  <c r="BC226" i="14" s="1"/>
  <c r="AF56" i="64"/>
  <c r="AU370" i="13"/>
  <c r="AW370" i="13" s="1"/>
  <c r="BC370" i="13" s="1"/>
  <c r="Y19" i="64"/>
  <c r="AF24" i="64"/>
  <c r="AU1355" i="14"/>
  <c r="AU1356" i="14" s="1"/>
  <c r="AU948" i="13"/>
  <c r="AW948" i="13" s="1"/>
  <c r="BC948" i="13" s="1"/>
  <c r="U45" i="62"/>
  <c r="AU334" i="13"/>
  <c r="AU335" i="13" s="1"/>
  <c r="AU336" i="13" s="1"/>
  <c r="Z71" i="17"/>
  <c r="U74" i="62"/>
  <c r="U98" i="62"/>
  <c r="AU1024" i="14"/>
  <c r="AW1024" i="14" s="1"/>
  <c r="BC1024" i="14" s="1"/>
  <c r="AU191" i="13"/>
  <c r="AU46" i="14"/>
  <c r="AW46" i="14" s="1"/>
  <c r="BC46" i="14" s="1"/>
  <c r="AW45" i="14"/>
  <c r="BC45" i="14" s="1"/>
  <c r="AU1020" i="13"/>
  <c r="AW1019" i="13"/>
  <c r="BC1019" i="13" s="1"/>
  <c r="AW45" i="13"/>
  <c r="BC45" i="13" s="1"/>
  <c r="AU46" i="13"/>
  <c r="AW46" i="13" s="1"/>
  <c r="BC46" i="13" s="1"/>
  <c r="U111" i="62"/>
  <c r="AF61" i="64"/>
  <c r="AF34" i="64"/>
  <c r="AW1353" i="14"/>
  <c r="BC1353" i="14" s="1"/>
  <c r="AB115" i="62"/>
  <c r="Y12" i="64"/>
  <c r="AF47" i="64"/>
  <c r="AU587" i="13"/>
  <c r="AU588" i="13" s="1"/>
  <c r="AW189" i="13"/>
  <c r="BC189" i="13" s="1"/>
  <c r="Y43" i="64"/>
  <c r="AF52" i="64"/>
  <c r="Z26" i="17"/>
  <c r="AB80" i="62"/>
  <c r="AF58" i="64"/>
  <c r="AU802" i="13"/>
  <c r="AW801" i="13"/>
  <c r="BC801" i="13" s="1"/>
  <c r="AU766" i="13"/>
  <c r="AW765" i="13"/>
  <c r="BC765" i="13" s="1"/>
  <c r="AW807" i="14"/>
  <c r="BC807" i="14" s="1"/>
  <c r="AU808" i="14"/>
  <c r="AW808" i="14" s="1"/>
  <c r="BC808" i="14" s="1"/>
  <c r="AU694" i="13"/>
  <c r="AW694" i="13" s="1"/>
  <c r="BC694" i="13" s="1"/>
  <c r="AW693" i="13"/>
  <c r="BC693" i="13" s="1"/>
  <c r="AU984" i="13"/>
  <c r="AW983" i="13"/>
  <c r="BC983" i="13" s="1"/>
  <c r="AU265" i="14"/>
  <c r="AW264" i="14"/>
  <c r="BC264" i="14" s="1"/>
  <c r="AU1064" i="14"/>
  <c r="AU1065" i="14" s="1"/>
  <c r="AW1063" i="14"/>
  <c r="BC1063" i="14" s="1"/>
  <c r="AF21" i="64"/>
  <c r="AU481" i="13"/>
  <c r="AU482" i="13" s="1"/>
  <c r="AW482" i="13" s="1"/>
  <c r="BC482" i="13" s="1"/>
  <c r="AW664" i="14"/>
  <c r="BC664" i="14" s="1"/>
  <c r="AW441" i="13"/>
  <c r="BC441" i="13" s="1"/>
  <c r="U90" i="62"/>
  <c r="AW730" i="13"/>
  <c r="BC730" i="13" s="1"/>
  <c r="Y18" i="64"/>
  <c r="AF20" i="64"/>
  <c r="AF49" i="64"/>
  <c r="AW479" i="13"/>
  <c r="BC479" i="13" s="1"/>
  <c r="Y44" i="64"/>
  <c r="Z75" i="17"/>
  <c r="AU10" i="14"/>
  <c r="AW554" i="14"/>
  <c r="BC554" i="14" s="1"/>
  <c r="AU591" i="14"/>
  <c r="AW590" i="14"/>
  <c r="BC590" i="14" s="1"/>
  <c r="AW879" i="14"/>
  <c r="BC879" i="14" s="1"/>
  <c r="AU880" i="14"/>
  <c r="AW1208" i="14"/>
  <c r="BC1208" i="14" s="1"/>
  <c r="AU1209" i="14"/>
  <c r="AW1209" i="14" s="1"/>
  <c r="BC1209" i="14" s="1"/>
  <c r="AU226" i="13"/>
  <c r="AW225" i="13"/>
  <c r="BC225" i="13" s="1"/>
  <c r="AU82" i="14"/>
  <c r="AW82" i="14" s="1"/>
  <c r="BC82" i="14" s="1"/>
  <c r="AW81" i="14"/>
  <c r="BC81" i="14" s="1"/>
  <c r="AW153" i="13"/>
  <c r="BC153" i="13" s="1"/>
  <c r="AU154" i="13"/>
  <c r="AU155" i="13" s="1"/>
  <c r="AW911" i="13"/>
  <c r="BC911" i="13" s="1"/>
  <c r="AU912" i="13"/>
  <c r="AW735" i="14"/>
  <c r="BC735" i="14" s="1"/>
  <c r="AU736" i="14"/>
  <c r="AU515" i="13"/>
  <c r="AW514" i="13"/>
  <c r="BC514" i="13" s="1"/>
  <c r="AW480" i="14"/>
  <c r="BC480" i="14" s="1"/>
  <c r="AU481" i="14"/>
  <c r="AW481" i="14" s="1"/>
  <c r="BC481" i="14" s="1"/>
  <c r="AU772" i="14"/>
  <c r="AW771" i="14"/>
  <c r="BC771" i="14" s="1"/>
  <c r="U82" i="62"/>
  <c r="K71" i="36"/>
  <c r="Z7" i="17"/>
  <c r="AW513" i="13"/>
  <c r="BC513" i="13" s="1"/>
  <c r="AU298" i="13"/>
  <c r="AF44" i="64"/>
  <c r="AF36" i="64"/>
  <c r="AF59" i="64"/>
  <c r="AF53" i="64"/>
  <c r="O130" i="62"/>
  <c r="AF45" i="64"/>
  <c r="AF38" i="64"/>
  <c r="AF35" i="64"/>
  <c r="AF37" i="64"/>
  <c r="AF43" i="64"/>
  <c r="AF50" i="64"/>
  <c r="AB96" i="62"/>
  <c r="AF48" i="64"/>
  <c r="AF57" i="64"/>
  <c r="AW665" i="14"/>
  <c r="BC665" i="14" s="1"/>
  <c r="AU666" i="14"/>
  <c r="AU1173" i="14"/>
  <c r="AW1172" i="14"/>
  <c r="BC1172" i="14" s="1"/>
  <c r="AU1390" i="14"/>
  <c r="AW1389" i="14"/>
  <c r="BC1389" i="14" s="1"/>
  <c r="AU443" i="13"/>
  <c r="AW442" i="13"/>
  <c r="BC442" i="13" s="1"/>
  <c r="AU190" i="14"/>
  <c r="AW189" i="14"/>
  <c r="BC189" i="14" s="1"/>
  <c r="AU658" i="13"/>
  <c r="AW657" i="13"/>
  <c r="BC657" i="13" s="1"/>
  <c r="AW875" i="13"/>
  <c r="BC875" i="13" s="1"/>
  <c r="AU876" i="13"/>
  <c r="AW549" i="13"/>
  <c r="BC549" i="13" s="1"/>
  <c r="AU550" i="13"/>
  <c r="AU622" i="13"/>
  <c r="AW621" i="13"/>
  <c r="BC621" i="13" s="1"/>
  <c r="AW839" i="13"/>
  <c r="BC839" i="13" s="1"/>
  <c r="AU840" i="13"/>
  <c r="AW516" i="14"/>
  <c r="BC516" i="14" s="1"/>
  <c r="AU517" i="14"/>
  <c r="AW118" i="14"/>
  <c r="BC118" i="14" s="1"/>
  <c r="AU119" i="14"/>
  <c r="AW300" i="14"/>
  <c r="BC300" i="14" s="1"/>
  <c r="AU301" i="14"/>
  <c r="AU262" i="13"/>
  <c r="AW261" i="13"/>
  <c r="BC261" i="13" s="1"/>
  <c r="AW1099" i="14"/>
  <c r="BC1099" i="14" s="1"/>
  <c r="AU1100" i="14"/>
  <c r="AW117" i="13"/>
  <c r="BC117" i="13" s="1"/>
  <c r="AU118" i="13"/>
  <c r="AU556" i="14"/>
  <c r="AW555" i="14"/>
  <c r="BC555" i="14" s="1"/>
  <c r="AU82" i="13"/>
  <c r="AW81" i="13"/>
  <c r="BC81" i="13" s="1"/>
  <c r="AW1425" i="14"/>
  <c r="BC1425" i="14" s="1"/>
  <c r="AU1426" i="14"/>
  <c r="AW336" i="14"/>
  <c r="BC336" i="14" s="1"/>
  <c r="AU337" i="14"/>
  <c r="AU1136" i="14"/>
  <c r="AW1135" i="14"/>
  <c r="BC1135" i="14" s="1"/>
  <c r="AW1246" i="14"/>
  <c r="BC1246" i="14" s="1"/>
  <c r="AU1247" i="14"/>
  <c r="AU406" i="13"/>
  <c r="AW405" i="13"/>
  <c r="BC405" i="13" s="1"/>
  <c r="AW408" i="14"/>
  <c r="BC408" i="14" s="1"/>
  <c r="AU409" i="14"/>
  <c r="AU627" i="14"/>
  <c r="AW626" i="14"/>
  <c r="BC626" i="14" s="1"/>
  <c r="AW952" i="14"/>
  <c r="BC952" i="14" s="1"/>
  <c r="AU953" i="14"/>
  <c r="AU1282" i="14"/>
  <c r="AW1281" i="14"/>
  <c r="BC1281" i="14" s="1"/>
  <c r="AW444" i="14"/>
  <c r="BC444" i="14" s="1"/>
  <c r="AU445" i="14"/>
  <c r="AW987" i="14"/>
  <c r="BC987" i="14" s="1"/>
  <c r="AU988" i="14"/>
  <c r="AW153" i="14"/>
  <c r="BC153" i="14" s="1"/>
  <c r="AU154" i="14"/>
  <c r="AW699" i="14"/>
  <c r="BC699" i="14" s="1"/>
  <c r="AU700" i="14"/>
  <c r="AW843" i="14"/>
  <c r="BC843" i="14" s="1"/>
  <c r="AU844" i="14"/>
  <c r="AU1320" i="14" l="1"/>
  <c r="AW1320" i="14" s="1"/>
  <c r="BC1320" i="14" s="1"/>
  <c r="AU374" i="14"/>
  <c r="AU375" i="14" s="1"/>
  <c r="AU376" i="14" s="1"/>
  <c r="AW1318" i="14"/>
  <c r="BC1318" i="14" s="1"/>
  <c r="AU1463" i="14"/>
  <c r="AU1464" i="14" s="1"/>
  <c r="AU918" i="14"/>
  <c r="AW918" i="14" s="1"/>
  <c r="BC918" i="14" s="1"/>
  <c r="AW916" i="14"/>
  <c r="BC916" i="14" s="1"/>
  <c r="AW335" i="13"/>
  <c r="BC335" i="13" s="1"/>
  <c r="AW1355" i="14"/>
  <c r="BC1355" i="14" s="1"/>
  <c r="AU695" i="13"/>
  <c r="AW695" i="13" s="1"/>
  <c r="BC695" i="13" s="1"/>
  <c r="AU482" i="14"/>
  <c r="AU483" i="14" s="1"/>
  <c r="AU12" i="13"/>
  <c r="AU13" i="13" s="1"/>
  <c r="AU371" i="13"/>
  <c r="AW371" i="13" s="1"/>
  <c r="BC371" i="13" s="1"/>
  <c r="AW154" i="13"/>
  <c r="BC154" i="13" s="1"/>
  <c r="AU949" i="13"/>
  <c r="AW949" i="13" s="1"/>
  <c r="BC949" i="13" s="1"/>
  <c r="AW334" i="13"/>
  <c r="BC334" i="13" s="1"/>
  <c r="AU483" i="13"/>
  <c r="AW483" i="13" s="1"/>
  <c r="BC483" i="13" s="1"/>
  <c r="AW10" i="13"/>
  <c r="BC10" i="13" s="1"/>
  <c r="AU227" i="14"/>
  <c r="AU47" i="14"/>
  <c r="AW47" i="14" s="1"/>
  <c r="BC47" i="14" s="1"/>
  <c r="AU83" i="14"/>
  <c r="AW83" i="14" s="1"/>
  <c r="BC83" i="14" s="1"/>
  <c r="AW587" i="13"/>
  <c r="BC587" i="13" s="1"/>
  <c r="AU1025" i="14"/>
  <c r="AW1064" i="14"/>
  <c r="BC1064" i="14" s="1"/>
  <c r="AW732" i="13"/>
  <c r="BC732" i="13" s="1"/>
  <c r="AU733" i="13"/>
  <c r="AW481" i="13"/>
  <c r="BC481" i="13" s="1"/>
  <c r="AU47" i="13"/>
  <c r="AU48" i="13" s="1"/>
  <c r="AW191" i="13"/>
  <c r="BC191" i="13" s="1"/>
  <c r="AU192" i="13"/>
  <c r="AW1020" i="13"/>
  <c r="BC1020" i="13" s="1"/>
  <c r="AU1021" i="13"/>
  <c r="AU809" i="14"/>
  <c r="AW10" i="14"/>
  <c r="BC10" i="14" s="1"/>
  <c r="AU11" i="14"/>
  <c r="AW265" i="14"/>
  <c r="BC265" i="14" s="1"/>
  <c r="AU266" i="14"/>
  <c r="AW766" i="13"/>
  <c r="BC766" i="13" s="1"/>
  <c r="AU767" i="13"/>
  <c r="AU985" i="13"/>
  <c r="AW984" i="13"/>
  <c r="BC984" i="13" s="1"/>
  <c r="AU803" i="13"/>
  <c r="AW802" i="13"/>
  <c r="BC802" i="13" s="1"/>
  <c r="AU1210" i="14"/>
  <c r="AU1211" i="14" s="1"/>
  <c r="AU299" i="13"/>
  <c r="AW298" i="13"/>
  <c r="BC298" i="13" s="1"/>
  <c r="AU516" i="13"/>
  <c r="AW515" i="13"/>
  <c r="BC515" i="13" s="1"/>
  <c r="AW1065" i="14"/>
  <c r="BC1065" i="14" s="1"/>
  <c r="AU1066" i="14"/>
  <c r="AW736" i="14"/>
  <c r="BC736" i="14" s="1"/>
  <c r="AU737" i="14"/>
  <c r="AW226" i="13"/>
  <c r="BC226" i="13" s="1"/>
  <c r="AU227" i="13"/>
  <c r="AW591" i="14"/>
  <c r="BC591" i="14" s="1"/>
  <c r="AU592" i="14"/>
  <c r="AU913" i="13"/>
  <c r="AW912" i="13"/>
  <c r="BC912" i="13" s="1"/>
  <c r="AU773" i="14"/>
  <c r="AW772" i="14"/>
  <c r="BC772" i="14" s="1"/>
  <c r="AW880" i="14"/>
  <c r="BC880" i="14" s="1"/>
  <c r="AU881" i="14"/>
  <c r="AU628" i="14"/>
  <c r="AW627" i="14"/>
  <c r="BC627" i="14" s="1"/>
  <c r="AW1136" i="14"/>
  <c r="BC1136" i="14" s="1"/>
  <c r="AU1137" i="14"/>
  <c r="AW550" i="13"/>
  <c r="BC550" i="13" s="1"/>
  <c r="AU551" i="13"/>
  <c r="AW336" i="13"/>
  <c r="BC336" i="13" s="1"/>
  <c r="AU337" i="13"/>
  <c r="AW409" i="14"/>
  <c r="BC409" i="14" s="1"/>
  <c r="AU410" i="14"/>
  <c r="AU518" i="14"/>
  <c r="AW517" i="14"/>
  <c r="BC517" i="14" s="1"/>
  <c r="AU1174" i="14"/>
  <c r="AW1173" i="14"/>
  <c r="BC1173" i="14" s="1"/>
  <c r="AU83" i="13"/>
  <c r="AW82" i="13"/>
  <c r="BC82" i="13" s="1"/>
  <c r="AW556" i="14"/>
  <c r="BC556" i="14" s="1"/>
  <c r="AU557" i="14"/>
  <c r="AW262" i="13"/>
  <c r="BC262" i="13" s="1"/>
  <c r="AU263" i="13"/>
  <c r="AU877" i="13"/>
  <c r="AW876" i="13"/>
  <c r="BC876" i="13" s="1"/>
  <c r="AW190" i="14"/>
  <c r="BC190" i="14" s="1"/>
  <c r="AU191" i="14"/>
  <c r="AW844" i="14"/>
  <c r="BC844" i="14" s="1"/>
  <c r="AU845" i="14"/>
  <c r="AW700" i="14"/>
  <c r="BC700" i="14" s="1"/>
  <c r="AU701" i="14"/>
  <c r="AW337" i="14"/>
  <c r="BC337" i="14" s="1"/>
  <c r="AU338" i="14"/>
  <c r="AU119" i="13"/>
  <c r="AW118" i="13"/>
  <c r="BC118" i="13" s="1"/>
  <c r="AW840" i="13"/>
  <c r="BC840" i="13" s="1"/>
  <c r="AU841" i="13"/>
  <c r="AW588" i="13"/>
  <c r="BC588" i="13" s="1"/>
  <c r="AU589" i="13"/>
  <c r="AU1283" i="14"/>
  <c r="AW1282" i="14"/>
  <c r="BC1282" i="14" s="1"/>
  <c r="AU407" i="13"/>
  <c r="AW406" i="13"/>
  <c r="BC406" i="13" s="1"/>
  <c r="AW155" i="13"/>
  <c r="BC155" i="13" s="1"/>
  <c r="AU156" i="13"/>
  <c r="AW666" i="14"/>
  <c r="BC666" i="14" s="1"/>
  <c r="AU667" i="14"/>
  <c r="AU446" i="14"/>
  <c r="AW445" i="14"/>
  <c r="BC445" i="14" s="1"/>
  <c r="AU155" i="14"/>
  <c r="AW154" i="14"/>
  <c r="BC154" i="14" s="1"/>
  <c r="AU954" i="14"/>
  <c r="AW953" i="14"/>
  <c r="BC953" i="14" s="1"/>
  <c r="AU1248" i="14"/>
  <c r="AW1247" i="14"/>
  <c r="BC1247" i="14" s="1"/>
  <c r="AU302" i="14"/>
  <c r="AW301" i="14"/>
  <c r="BC301" i="14" s="1"/>
  <c r="AW1390" i="14"/>
  <c r="BC1390" i="14" s="1"/>
  <c r="AU1391" i="14"/>
  <c r="AU623" i="13"/>
  <c r="AW622" i="13"/>
  <c r="BC622" i="13" s="1"/>
  <c r="AU444" i="13"/>
  <c r="AW443" i="13"/>
  <c r="BC443" i="13" s="1"/>
  <c r="AW1356" i="14"/>
  <c r="BC1356" i="14" s="1"/>
  <c r="AU1357" i="14"/>
  <c r="AW988" i="14"/>
  <c r="BC988" i="14" s="1"/>
  <c r="AU989" i="14"/>
  <c r="AU1427" i="14"/>
  <c r="AW1426" i="14"/>
  <c r="BC1426" i="14" s="1"/>
  <c r="AW1100" i="14"/>
  <c r="BC1100" i="14" s="1"/>
  <c r="AU1101" i="14"/>
  <c r="AU120" i="14"/>
  <c r="AW119" i="14"/>
  <c r="BC119" i="14" s="1"/>
  <c r="AW658" i="13"/>
  <c r="BC658" i="13" s="1"/>
  <c r="AU659" i="13"/>
  <c r="AU1321" i="14" l="1"/>
  <c r="AU1322" i="14" s="1"/>
  <c r="AW375" i="14"/>
  <c r="BC375" i="14" s="1"/>
  <c r="AW374" i="14"/>
  <c r="BC374" i="14" s="1"/>
  <c r="AW1463" i="14"/>
  <c r="BC1463" i="14" s="1"/>
  <c r="AU919" i="14"/>
  <c r="AW919" i="14" s="1"/>
  <c r="BC919" i="14" s="1"/>
  <c r="AW482" i="14"/>
  <c r="BC482" i="14" s="1"/>
  <c r="AU696" i="13"/>
  <c r="AU697" i="13" s="1"/>
  <c r="AU372" i="13"/>
  <c r="AU373" i="13" s="1"/>
  <c r="AW12" i="13"/>
  <c r="BC12" i="13" s="1"/>
  <c r="AU950" i="13"/>
  <c r="AW950" i="13" s="1"/>
  <c r="BC950" i="13" s="1"/>
  <c r="AU84" i="14"/>
  <c r="AW84" i="14" s="1"/>
  <c r="BC84" i="14" s="1"/>
  <c r="AW47" i="13"/>
  <c r="BC47" i="13" s="1"/>
  <c r="AU484" i="13"/>
  <c r="AW484" i="13" s="1"/>
  <c r="BC484" i="13" s="1"/>
  <c r="AU48" i="14"/>
  <c r="AU49" i="14" s="1"/>
  <c r="AW227" i="14"/>
  <c r="BC227" i="14" s="1"/>
  <c r="AU228" i="14"/>
  <c r="AW733" i="13"/>
  <c r="BC733" i="13" s="1"/>
  <c r="AU734" i="13"/>
  <c r="AW1025" i="14"/>
  <c r="BC1025" i="14" s="1"/>
  <c r="AU1026" i="14"/>
  <c r="AW1210" i="14"/>
  <c r="BC1210" i="14" s="1"/>
  <c r="AW192" i="13"/>
  <c r="BC192" i="13" s="1"/>
  <c r="AU193" i="13"/>
  <c r="AU810" i="14"/>
  <c r="AW809" i="14"/>
  <c r="BC809" i="14" s="1"/>
  <c r="AU1022" i="13"/>
  <c r="AW1021" i="13"/>
  <c r="BC1021" i="13" s="1"/>
  <c r="AU267" i="14"/>
  <c r="AW266" i="14"/>
  <c r="BC266" i="14" s="1"/>
  <c r="AW767" i="13"/>
  <c r="BC767" i="13" s="1"/>
  <c r="AU768" i="13"/>
  <c r="AW11" i="14"/>
  <c r="BC11" i="14" s="1"/>
  <c r="AU12" i="14"/>
  <c r="AW803" i="13"/>
  <c r="BC803" i="13" s="1"/>
  <c r="AU804" i="13"/>
  <c r="AW985" i="13"/>
  <c r="BC985" i="13" s="1"/>
  <c r="AU986" i="13"/>
  <c r="AW1464" i="14"/>
  <c r="BC1464" i="14" s="1"/>
  <c r="AU1465" i="14"/>
  <c r="AW13" i="13"/>
  <c r="BC13" i="13" s="1"/>
  <c r="AU14" i="13"/>
  <c r="AU882" i="14"/>
  <c r="AW881" i="14"/>
  <c r="BC881" i="14" s="1"/>
  <c r="AW1066" i="14"/>
  <c r="BC1066" i="14" s="1"/>
  <c r="AU1067" i="14"/>
  <c r="AW592" i="14"/>
  <c r="BC592" i="14" s="1"/>
  <c r="AU593" i="14"/>
  <c r="AU914" i="13"/>
  <c r="AW913" i="13"/>
  <c r="BC913" i="13" s="1"/>
  <c r="AU774" i="14"/>
  <c r="AW773" i="14"/>
  <c r="BC773" i="14" s="1"/>
  <c r="AU517" i="13"/>
  <c r="AW516" i="13"/>
  <c r="BC516" i="13" s="1"/>
  <c r="AU228" i="13"/>
  <c r="AW227" i="13"/>
  <c r="BC227" i="13" s="1"/>
  <c r="AW299" i="13"/>
  <c r="BC299" i="13" s="1"/>
  <c r="AU300" i="13"/>
  <c r="AU738" i="14"/>
  <c r="AW737" i="14"/>
  <c r="BC737" i="14" s="1"/>
  <c r="AU590" i="13"/>
  <c r="AW589" i="13"/>
  <c r="BC589" i="13" s="1"/>
  <c r="AW841" i="13"/>
  <c r="BC841" i="13" s="1"/>
  <c r="AU842" i="13"/>
  <c r="AW263" i="13"/>
  <c r="BC263" i="13" s="1"/>
  <c r="AU264" i="13"/>
  <c r="AW337" i="13"/>
  <c r="BC337" i="13" s="1"/>
  <c r="AU338" i="13"/>
  <c r="AW659" i="13"/>
  <c r="BC659" i="13" s="1"/>
  <c r="AU660" i="13"/>
  <c r="AW989" i="14"/>
  <c r="BC989" i="14" s="1"/>
  <c r="AU990" i="14"/>
  <c r="AU624" i="13"/>
  <c r="AW623" i="13"/>
  <c r="BC623" i="13" s="1"/>
  <c r="AW302" i="14"/>
  <c r="BC302" i="14" s="1"/>
  <c r="AU303" i="14"/>
  <c r="AU955" i="14"/>
  <c r="AW954" i="14"/>
  <c r="BC954" i="14" s="1"/>
  <c r="AW1283" i="14"/>
  <c r="BC1283" i="14" s="1"/>
  <c r="AU1284" i="14"/>
  <c r="AW518" i="14"/>
  <c r="BC518" i="14" s="1"/>
  <c r="AU519" i="14"/>
  <c r="AU846" i="14"/>
  <c r="AW845" i="14"/>
  <c r="BC845" i="14" s="1"/>
  <c r="AW557" i="14"/>
  <c r="BC557" i="14" s="1"/>
  <c r="AU558" i="14"/>
  <c r="AU411" i="14"/>
  <c r="AW410" i="14"/>
  <c r="BC410" i="14" s="1"/>
  <c r="AU552" i="13"/>
  <c r="AW551" i="13"/>
  <c r="BC551" i="13" s="1"/>
  <c r="AU484" i="14"/>
  <c r="AW483" i="14"/>
  <c r="BC483" i="14" s="1"/>
  <c r="AW155" i="14"/>
  <c r="BC155" i="14" s="1"/>
  <c r="AU156" i="14"/>
  <c r="AU120" i="13"/>
  <c r="AW119" i="13"/>
  <c r="BC119" i="13" s="1"/>
  <c r="AU668" i="14"/>
  <c r="AW667" i="14"/>
  <c r="BC667" i="14" s="1"/>
  <c r="AU121" i="14"/>
  <c r="AW120" i="14"/>
  <c r="BC120" i="14" s="1"/>
  <c r="AU1212" i="14"/>
  <c r="AW1211" i="14"/>
  <c r="BC1211" i="14" s="1"/>
  <c r="AW1101" i="14"/>
  <c r="BC1101" i="14" s="1"/>
  <c r="AU1102" i="14"/>
  <c r="AW1357" i="14"/>
  <c r="BC1357" i="14" s="1"/>
  <c r="AU1358" i="14"/>
  <c r="AW1391" i="14"/>
  <c r="BC1391" i="14" s="1"/>
  <c r="AU1392" i="14"/>
  <c r="AW156" i="13"/>
  <c r="BC156" i="13" s="1"/>
  <c r="AU157" i="13"/>
  <c r="AW338" i="14"/>
  <c r="BC338" i="14" s="1"/>
  <c r="AU339" i="14"/>
  <c r="AW191" i="14"/>
  <c r="BC191" i="14" s="1"/>
  <c r="AU192" i="14"/>
  <c r="AW1137" i="14"/>
  <c r="BC1137" i="14" s="1"/>
  <c r="AU1138" i="14"/>
  <c r="AU445" i="13"/>
  <c r="AW444" i="13"/>
  <c r="BC444" i="13" s="1"/>
  <c r="AW83" i="13"/>
  <c r="BC83" i="13" s="1"/>
  <c r="AU84" i="13"/>
  <c r="AU377" i="14"/>
  <c r="AW376" i="14"/>
  <c r="BC376" i="14" s="1"/>
  <c r="AW701" i="14"/>
  <c r="BC701" i="14" s="1"/>
  <c r="AU702" i="14"/>
  <c r="AW1427" i="14"/>
  <c r="BC1427" i="14" s="1"/>
  <c r="AU1428" i="14"/>
  <c r="AW1248" i="14"/>
  <c r="BC1248" i="14" s="1"/>
  <c r="AU1249" i="14"/>
  <c r="AU447" i="14"/>
  <c r="AW446" i="14"/>
  <c r="BC446" i="14" s="1"/>
  <c r="AW48" i="13"/>
  <c r="BC48" i="13" s="1"/>
  <c r="AU49" i="13"/>
  <c r="AU408" i="13"/>
  <c r="AW407" i="13"/>
  <c r="BC407" i="13" s="1"/>
  <c r="AU878" i="13"/>
  <c r="AW877" i="13"/>
  <c r="BC877" i="13" s="1"/>
  <c r="AU1175" i="14"/>
  <c r="AW1174" i="14"/>
  <c r="BC1174" i="14" s="1"/>
  <c r="AU629" i="14"/>
  <c r="AW628" i="14"/>
  <c r="BC628" i="14" s="1"/>
  <c r="AW1321" i="14" l="1"/>
  <c r="BC1321" i="14" s="1"/>
  <c r="AW372" i="13"/>
  <c r="BC372" i="13" s="1"/>
  <c r="AU920" i="14"/>
  <c r="AW920" i="14" s="1"/>
  <c r="BC920" i="14" s="1"/>
  <c r="AW696" i="13"/>
  <c r="BC696" i="13" s="1"/>
  <c r="AU951" i="13"/>
  <c r="AU952" i="13" s="1"/>
  <c r="AW48" i="14"/>
  <c r="BC48" i="14" s="1"/>
  <c r="AU485" i="13"/>
  <c r="AW485" i="13" s="1"/>
  <c r="BC485" i="13" s="1"/>
  <c r="AU85" i="14"/>
  <c r="AU86" i="14" s="1"/>
  <c r="AW228" i="14"/>
  <c r="BC228" i="14" s="1"/>
  <c r="AU229" i="14"/>
  <c r="AW1026" i="14"/>
  <c r="BC1026" i="14" s="1"/>
  <c r="AU1027" i="14"/>
  <c r="AW734" i="13"/>
  <c r="BC734" i="13" s="1"/>
  <c r="AU735" i="13"/>
  <c r="AU194" i="13"/>
  <c r="AW193" i="13"/>
  <c r="BC193" i="13" s="1"/>
  <c r="AU1023" i="13"/>
  <c r="AW1022" i="13"/>
  <c r="BC1022" i="13" s="1"/>
  <c r="AU811" i="14"/>
  <c r="AW810" i="14"/>
  <c r="BC810" i="14" s="1"/>
  <c r="AU805" i="13"/>
  <c r="AW804" i="13"/>
  <c r="BC804" i="13" s="1"/>
  <c r="AU15" i="13"/>
  <c r="AW14" i="13"/>
  <c r="BC14" i="13" s="1"/>
  <c r="AU13" i="14"/>
  <c r="AW12" i="14"/>
  <c r="BC12" i="14" s="1"/>
  <c r="AW1465" i="14"/>
  <c r="BC1465" i="14" s="1"/>
  <c r="AU1466" i="14"/>
  <c r="AU769" i="13"/>
  <c r="AW768" i="13"/>
  <c r="BC768" i="13" s="1"/>
  <c r="AW986" i="13"/>
  <c r="BC986" i="13" s="1"/>
  <c r="AU987" i="13"/>
  <c r="AU268" i="14"/>
  <c r="AW267" i="14"/>
  <c r="BC267" i="14" s="1"/>
  <c r="AW1067" i="14"/>
  <c r="BC1067" i="14" s="1"/>
  <c r="AU1068" i="14"/>
  <c r="AU739" i="14"/>
  <c r="AW738" i="14"/>
  <c r="BC738" i="14" s="1"/>
  <c r="AU518" i="13"/>
  <c r="AW517" i="13"/>
  <c r="BC517" i="13" s="1"/>
  <c r="AW300" i="13"/>
  <c r="BC300" i="13" s="1"/>
  <c r="AU301" i="13"/>
  <c r="AW774" i="14"/>
  <c r="BC774" i="14" s="1"/>
  <c r="AU775" i="14"/>
  <c r="AW882" i="14"/>
  <c r="BC882" i="14" s="1"/>
  <c r="AU883" i="14"/>
  <c r="AW914" i="13"/>
  <c r="BC914" i="13" s="1"/>
  <c r="AU915" i="13"/>
  <c r="AW593" i="14"/>
  <c r="BC593" i="14" s="1"/>
  <c r="AU594" i="14"/>
  <c r="AU229" i="13"/>
  <c r="AW228" i="13"/>
  <c r="BC228" i="13" s="1"/>
  <c r="AU50" i="13"/>
  <c r="AW49" i="13"/>
  <c r="BC49" i="13" s="1"/>
  <c r="AW1428" i="14"/>
  <c r="BC1428" i="14" s="1"/>
  <c r="AU1429" i="14"/>
  <c r="AU158" i="13"/>
  <c r="AW157" i="13"/>
  <c r="BC157" i="13" s="1"/>
  <c r="AU1393" i="14"/>
  <c r="AW1392" i="14"/>
  <c r="BC1392" i="14" s="1"/>
  <c r="AU1285" i="14"/>
  <c r="AW1284" i="14"/>
  <c r="BC1284" i="14" s="1"/>
  <c r="AU843" i="13"/>
  <c r="AW842" i="13"/>
  <c r="BC842" i="13" s="1"/>
  <c r="AW445" i="13"/>
  <c r="BC445" i="13" s="1"/>
  <c r="AU446" i="13"/>
  <c r="AU122" i="14"/>
  <c r="AW121" i="14"/>
  <c r="BC121" i="14" s="1"/>
  <c r="AW84" i="13"/>
  <c r="BC84" i="13" s="1"/>
  <c r="AU85" i="13"/>
  <c r="AW192" i="14"/>
  <c r="BC192" i="14" s="1"/>
  <c r="AU193" i="14"/>
  <c r="AW1358" i="14"/>
  <c r="BC1358" i="14" s="1"/>
  <c r="AU1359" i="14"/>
  <c r="AW338" i="13"/>
  <c r="BC338" i="13" s="1"/>
  <c r="AU339" i="13"/>
  <c r="AW878" i="13"/>
  <c r="BC878" i="13" s="1"/>
  <c r="AU879" i="13"/>
  <c r="AU669" i="14"/>
  <c r="AW668" i="14"/>
  <c r="BC668" i="14" s="1"/>
  <c r="AW49" i="14"/>
  <c r="BC49" i="14" s="1"/>
  <c r="AU50" i="14"/>
  <c r="AW411" i="14"/>
  <c r="BC411" i="14" s="1"/>
  <c r="AU412" i="14"/>
  <c r="AW590" i="13"/>
  <c r="BC590" i="13" s="1"/>
  <c r="AU591" i="13"/>
  <c r="AU625" i="13"/>
  <c r="AW624" i="13"/>
  <c r="BC624" i="13" s="1"/>
  <c r="AU630" i="14"/>
  <c r="AW629" i="14"/>
  <c r="BC629" i="14" s="1"/>
  <c r="AW447" i="14"/>
  <c r="BC447" i="14" s="1"/>
  <c r="AU448" i="14"/>
  <c r="AU1250" i="14"/>
  <c r="AW1249" i="14"/>
  <c r="BC1249" i="14" s="1"/>
  <c r="AU703" i="14"/>
  <c r="AW702" i="14"/>
  <c r="BC702" i="14" s="1"/>
  <c r="AU1139" i="14"/>
  <c r="AW1138" i="14"/>
  <c r="BC1138" i="14" s="1"/>
  <c r="AU340" i="14"/>
  <c r="AW339" i="14"/>
  <c r="BC339" i="14" s="1"/>
  <c r="AW1102" i="14"/>
  <c r="BC1102" i="14" s="1"/>
  <c r="AU1103" i="14"/>
  <c r="AU698" i="13"/>
  <c r="AW697" i="13"/>
  <c r="BC697" i="13" s="1"/>
  <c r="AU559" i="14"/>
  <c r="AW558" i="14"/>
  <c r="BC558" i="14" s="1"/>
  <c r="AU520" i="14"/>
  <c r="AW519" i="14"/>
  <c r="BC519" i="14" s="1"/>
  <c r="AU991" i="14"/>
  <c r="AW990" i="14"/>
  <c r="BC990" i="14" s="1"/>
  <c r="AU265" i="13"/>
  <c r="AW264" i="13"/>
  <c r="BC264" i="13" s="1"/>
  <c r="AU1176" i="14"/>
  <c r="AW1175" i="14"/>
  <c r="BC1175" i="14" s="1"/>
  <c r="AW955" i="14"/>
  <c r="BC955" i="14" s="1"/>
  <c r="AU956" i="14"/>
  <c r="AW484" i="14"/>
  <c r="BC484" i="14" s="1"/>
  <c r="AU485" i="14"/>
  <c r="AW846" i="14"/>
  <c r="BC846" i="14" s="1"/>
  <c r="AU847" i="14"/>
  <c r="AW156" i="14"/>
  <c r="BC156" i="14" s="1"/>
  <c r="AU157" i="14"/>
  <c r="AU304" i="14"/>
  <c r="AW303" i="14"/>
  <c r="BC303" i="14" s="1"/>
  <c r="AU661" i="13"/>
  <c r="AW660" i="13"/>
  <c r="BC660" i="13" s="1"/>
  <c r="AW373" i="13"/>
  <c r="BC373" i="13" s="1"/>
  <c r="AU374" i="13"/>
  <c r="AW120" i="13"/>
  <c r="BC120" i="13" s="1"/>
  <c r="AU121" i="13"/>
  <c r="AU409" i="13"/>
  <c r="AW408" i="13"/>
  <c r="BC408" i="13" s="1"/>
  <c r="AU378" i="14"/>
  <c r="AW377" i="14"/>
  <c r="BC377" i="14" s="1"/>
  <c r="AW1212" i="14"/>
  <c r="BC1212" i="14" s="1"/>
  <c r="AU1213" i="14"/>
  <c r="AW552" i="13"/>
  <c r="BC552" i="13" s="1"/>
  <c r="AU553" i="13"/>
  <c r="AW1322" i="14"/>
  <c r="BC1322" i="14" s="1"/>
  <c r="AU1323" i="14"/>
  <c r="AU921" i="14" l="1"/>
  <c r="AW921" i="14" s="1"/>
  <c r="BC921" i="14" s="1"/>
  <c r="AW85" i="14"/>
  <c r="BC85" i="14" s="1"/>
  <c r="AU486" i="13"/>
  <c r="AW486" i="13" s="1"/>
  <c r="BC486" i="13" s="1"/>
  <c r="AW951" i="13"/>
  <c r="BC951" i="13" s="1"/>
  <c r="AW229" i="14"/>
  <c r="BC229" i="14" s="1"/>
  <c r="AU230" i="14"/>
  <c r="AU736" i="13"/>
  <c r="AW735" i="13"/>
  <c r="BC735" i="13" s="1"/>
  <c r="AW1027" i="14"/>
  <c r="BC1027" i="14" s="1"/>
  <c r="AU1028" i="14"/>
  <c r="AU195" i="13"/>
  <c r="AW194" i="13"/>
  <c r="BC194" i="13" s="1"/>
  <c r="AW811" i="14"/>
  <c r="BC811" i="14" s="1"/>
  <c r="AU812" i="14"/>
  <c r="AU1024" i="13"/>
  <c r="AW1023" i="13"/>
  <c r="BC1023" i="13" s="1"/>
  <c r="AW1466" i="14"/>
  <c r="BC1466" i="14" s="1"/>
  <c r="AU1467" i="14"/>
  <c r="AU269" i="14"/>
  <c r="AW268" i="14"/>
  <c r="BC268" i="14" s="1"/>
  <c r="AU14" i="14"/>
  <c r="AW13" i="14"/>
  <c r="BC13" i="14" s="1"/>
  <c r="AU988" i="13"/>
  <c r="AW987" i="13"/>
  <c r="BC987" i="13" s="1"/>
  <c r="AU16" i="13"/>
  <c r="AW15" i="13"/>
  <c r="BC15" i="13" s="1"/>
  <c r="AU770" i="13"/>
  <c r="AW769" i="13"/>
  <c r="BC769" i="13" s="1"/>
  <c r="AW805" i="13"/>
  <c r="BC805" i="13" s="1"/>
  <c r="AU806" i="13"/>
  <c r="AW952" i="13"/>
  <c r="BC952" i="13" s="1"/>
  <c r="AU953" i="13"/>
  <c r="AU916" i="13"/>
  <c r="AW915" i="13"/>
  <c r="BC915" i="13" s="1"/>
  <c r="AU302" i="13"/>
  <c r="AW301" i="13"/>
  <c r="BC301" i="13" s="1"/>
  <c r="AU230" i="13"/>
  <c r="AW229" i="13"/>
  <c r="BC229" i="13" s="1"/>
  <c r="AW518" i="13"/>
  <c r="BC518" i="13" s="1"/>
  <c r="AU519" i="13"/>
  <c r="AU884" i="14"/>
  <c r="AW883" i="14"/>
  <c r="BC883" i="14" s="1"/>
  <c r="AU740" i="14"/>
  <c r="AW739" i="14"/>
  <c r="BC739" i="14" s="1"/>
  <c r="AW594" i="14"/>
  <c r="BC594" i="14" s="1"/>
  <c r="AU595" i="14"/>
  <c r="AW775" i="14"/>
  <c r="BC775" i="14" s="1"/>
  <c r="AU776" i="14"/>
  <c r="AW1068" i="14"/>
  <c r="BC1068" i="14" s="1"/>
  <c r="AU1069" i="14"/>
  <c r="AU1214" i="14"/>
  <c r="AW1213" i="14"/>
  <c r="BC1213" i="14" s="1"/>
  <c r="AU992" i="14"/>
  <c r="AW991" i="14"/>
  <c r="BC991" i="14" s="1"/>
  <c r="AU51" i="14"/>
  <c r="AW50" i="14"/>
  <c r="BC50" i="14" s="1"/>
  <c r="AU699" i="13"/>
  <c r="AW698" i="13"/>
  <c r="BC698" i="13" s="1"/>
  <c r="AU880" i="13"/>
  <c r="AW879" i="13"/>
  <c r="BC879" i="13" s="1"/>
  <c r="AW86" i="14"/>
  <c r="BC86" i="14" s="1"/>
  <c r="AU87" i="14"/>
  <c r="AU848" i="14"/>
  <c r="AW847" i="14"/>
  <c r="BC847" i="14" s="1"/>
  <c r="AW520" i="14"/>
  <c r="BC520" i="14" s="1"/>
  <c r="AU521" i="14"/>
  <c r="AU704" i="14"/>
  <c r="AW703" i="14"/>
  <c r="BC703" i="14" s="1"/>
  <c r="AW625" i="13"/>
  <c r="BC625" i="13" s="1"/>
  <c r="AU626" i="13"/>
  <c r="AU1286" i="14"/>
  <c r="AW1285" i="14"/>
  <c r="BC1285" i="14" s="1"/>
  <c r="AU375" i="13"/>
  <c r="AW374" i="13"/>
  <c r="BC374" i="13" s="1"/>
  <c r="AU662" i="13"/>
  <c r="AW661" i="13"/>
  <c r="BC661" i="13" s="1"/>
  <c r="AU1177" i="14"/>
  <c r="AW1176" i="14"/>
  <c r="BC1176" i="14" s="1"/>
  <c r="AU592" i="13"/>
  <c r="AW591" i="13"/>
  <c r="BC591" i="13" s="1"/>
  <c r="AU340" i="13"/>
  <c r="AW339" i="13"/>
  <c r="BC339" i="13" s="1"/>
  <c r="AU1360" i="14"/>
  <c r="AW1359" i="14"/>
  <c r="BC1359" i="14" s="1"/>
  <c r="AU1430" i="14"/>
  <c r="AW1429" i="14"/>
  <c r="BC1429" i="14" s="1"/>
  <c r="AU844" i="13"/>
  <c r="AW843" i="13"/>
  <c r="BC843" i="13" s="1"/>
  <c r="AU410" i="13"/>
  <c r="AW409" i="13"/>
  <c r="BC409" i="13" s="1"/>
  <c r="AW1323" i="14"/>
  <c r="BC1323" i="14" s="1"/>
  <c r="AU1324" i="14"/>
  <c r="AW121" i="13"/>
  <c r="BC121" i="13" s="1"/>
  <c r="AU122" i="13"/>
  <c r="AU486" i="14"/>
  <c r="AW485" i="14"/>
  <c r="BC485" i="14" s="1"/>
  <c r="AU560" i="14"/>
  <c r="AW559" i="14"/>
  <c r="BC559" i="14" s="1"/>
  <c r="AW340" i="14"/>
  <c r="BC340" i="14" s="1"/>
  <c r="AU341" i="14"/>
  <c r="AU1251" i="14"/>
  <c r="AW1250" i="14"/>
  <c r="BC1250" i="14" s="1"/>
  <c r="AU670" i="14"/>
  <c r="AW669" i="14"/>
  <c r="BC669" i="14" s="1"/>
  <c r="AU123" i="14"/>
  <c r="AW122" i="14"/>
  <c r="BC122" i="14" s="1"/>
  <c r="AW630" i="14"/>
  <c r="BC630" i="14" s="1"/>
  <c r="AU631" i="14"/>
  <c r="AU1104" i="14"/>
  <c r="AW1103" i="14"/>
  <c r="BC1103" i="14" s="1"/>
  <c r="AW304" i="14"/>
  <c r="BC304" i="14" s="1"/>
  <c r="AU305" i="14"/>
  <c r="AW448" i="14"/>
  <c r="BC448" i="14" s="1"/>
  <c r="AU449" i="14"/>
  <c r="AU413" i="14"/>
  <c r="AW412" i="14"/>
  <c r="BC412" i="14" s="1"/>
  <c r="AU194" i="14"/>
  <c r="AW193" i="14"/>
  <c r="BC193" i="14" s="1"/>
  <c r="AW446" i="13"/>
  <c r="BC446" i="13" s="1"/>
  <c r="AU447" i="13"/>
  <c r="AW158" i="13"/>
  <c r="BC158" i="13" s="1"/>
  <c r="AU159" i="13"/>
  <c r="AU86" i="13"/>
  <c r="AW85" i="13"/>
  <c r="BC85" i="13" s="1"/>
  <c r="AU379" i="14"/>
  <c r="AW378" i="14"/>
  <c r="BC378" i="14" s="1"/>
  <c r="AW553" i="13"/>
  <c r="BC553" i="13" s="1"/>
  <c r="AU554" i="13"/>
  <c r="AU158" i="14"/>
  <c r="AW157" i="14"/>
  <c r="BC157" i="14" s="1"/>
  <c r="AW956" i="14"/>
  <c r="BC956" i="14" s="1"/>
  <c r="AU957" i="14"/>
  <c r="AW265" i="13"/>
  <c r="BC265" i="13" s="1"/>
  <c r="AU266" i="13"/>
  <c r="AU1140" i="14"/>
  <c r="AW1139" i="14"/>
  <c r="BC1139" i="14" s="1"/>
  <c r="AU1394" i="14"/>
  <c r="AW1393" i="14"/>
  <c r="BC1393" i="14" s="1"/>
  <c r="AU51" i="13"/>
  <c r="AW50" i="13"/>
  <c r="BC50" i="13" s="1"/>
  <c r="AU922" i="14" l="1"/>
  <c r="AW922" i="14" s="1"/>
  <c r="BC922" i="14" s="1"/>
  <c r="AU487" i="13"/>
  <c r="AW487" i="13" s="1"/>
  <c r="BC487" i="13" s="1"/>
  <c r="AU231" i="14"/>
  <c r="AW230" i="14"/>
  <c r="BC230" i="14" s="1"/>
  <c r="AW1028" i="14"/>
  <c r="BC1028" i="14" s="1"/>
  <c r="AU1029" i="14"/>
  <c r="AW736" i="13"/>
  <c r="BC736" i="13" s="1"/>
  <c r="AU737" i="13"/>
  <c r="AU196" i="13"/>
  <c r="AW195" i="13"/>
  <c r="BC195" i="13" s="1"/>
  <c r="AW1024" i="13"/>
  <c r="BC1024" i="13" s="1"/>
  <c r="AU1025" i="13"/>
  <c r="AU813" i="14"/>
  <c r="AW812" i="14"/>
  <c r="BC812" i="14" s="1"/>
  <c r="AU989" i="13"/>
  <c r="AW988" i="13"/>
  <c r="BC988" i="13" s="1"/>
  <c r="AU807" i="13"/>
  <c r="AW806" i="13"/>
  <c r="BC806" i="13" s="1"/>
  <c r="AU15" i="14"/>
  <c r="AW14" i="14"/>
  <c r="BC14" i="14" s="1"/>
  <c r="AW770" i="13"/>
  <c r="BC770" i="13" s="1"/>
  <c r="AU771" i="13"/>
  <c r="AW269" i="14"/>
  <c r="BC269" i="14" s="1"/>
  <c r="AU270" i="14"/>
  <c r="AW1467" i="14"/>
  <c r="BC1467" i="14" s="1"/>
  <c r="AU1468" i="14"/>
  <c r="AU17" i="13"/>
  <c r="AW16" i="13"/>
  <c r="BC16" i="13" s="1"/>
  <c r="AW1069" i="14"/>
  <c r="BC1069" i="14" s="1"/>
  <c r="AU1070" i="14"/>
  <c r="AU885" i="14"/>
  <c r="AW884" i="14"/>
  <c r="BC884" i="14" s="1"/>
  <c r="AU777" i="14"/>
  <c r="AW776" i="14"/>
  <c r="BC776" i="14" s="1"/>
  <c r="AU303" i="13"/>
  <c r="AW302" i="13"/>
  <c r="BC302" i="13" s="1"/>
  <c r="AW595" i="14"/>
  <c r="BC595" i="14" s="1"/>
  <c r="AU596" i="14"/>
  <c r="AU520" i="13"/>
  <c r="AW519" i="13"/>
  <c r="BC519" i="13" s="1"/>
  <c r="AW916" i="13"/>
  <c r="BC916" i="13" s="1"/>
  <c r="AU917" i="13"/>
  <c r="AW953" i="13"/>
  <c r="BC953" i="13" s="1"/>
  <c r="AU954" i="13"/>
  <c r="AW740" i="14"/>
  <c r="BC740" i="14" s="1"/>
  <c r="AU741" i="14"/>
  <c r="AW230" i="13"/>
  <c r="BC230" i="13" s="1"/>
  <c r="AU231" i="13"/>
  <c r="AW341" i="14"/>
  <c r="BC341" i="14" s="1"/>
  <c r="AU342" i="14"/>
  <c r="AU414" i="14"/>
  <c r="AW413" i="14"/>
  <c r="BC413" i="14" s="1"/>
  <c r="AW1251" i="14"/>
  <c r="BC1251" i="14" s="1"/>
  <c r="AU1252" i="14"/>
  <c r="AW486" i="14"/>
  <c r="BC486" i="14" s="1"/>
  <c r="AU487" i="14"/>
  <c r="AW410" i="13"/>
  <c r="BC410" i="13" s="1"/>
  <c r="AU411" i="13"/>
  <c r="AW1430" i="14"/>
  <c r="BC1430" i="14" s="1"/>
  <c r="AU1431" i="14"/>
  <c r="AW592" i="13"/>
  <c r="BC592" i="13" s="1"/>
  <c r="AU593" i="13"/>
  <c r="AU700" i="13"/>
  <c r="AW699" i="13"/>
  <c r="BC699" i="13" s="1"/>
  <c r="AW957" i="14"/>
  <c r="BC957" i="14" s="1"/>
  <c r="AU958" i="14"/>
  <c r="AU845" i="13"/>
  <c r="AW844" i="13"/>
  <c r="BC844" i="13" s="1"/>
  <c r="AU1178" i="14"/>
  <c r="AW1177" i="14"/>
  <c r="BC1177" i="14" s="1"/>
  <c r="AU376" i="13"/>
  <c r="AW375" i="13"/>
  <c r="BC375" i="13" s="1"/>
  <c r="AW848" i="14"/>
  <c r="BC848" i="14" s="1"/>
  <c r="AU849" i="14"/>
  <c r="AU881" i="13"/>
  <c r="AW880" i="13"/>
  <c r="BC880" i="13" s="1"/>
  <c r="AW447" i="13"/>
  <c r="BC447" i="13" s="1"/>
  <c r="AU448" i="13"/>
  <c r="AW305" i="14"/>
  <c r="BC305" i="14" s="1"/>
  <c r="AU306" i="14"/>
  <c r="AU123" i="13"/>
  <c r="AW122" i="13"/>
  <c r="BC122" i="13" s="1"/>
  <c r="AU88" i="14"/>
  <c r="AW87" i="14"/>
  <c r="BC87" i="14" s="1"/>
  <c r="AU52" i="13"/>
  <c r="AW51" i="13"/>
  <c r="BC51" i="13" s="1"/>
  <c r="AU1141" i="14"/>
  <c r="AW1140" i="14"/>
  <c r="BC1140" i="14" s="1"/>
  <c r="AW379" i="14"/>
  <c r="BC379" i="14" s="1"/>
  <c r="AU380" i="14"/>
  <c r="AW123" i="14"/>
  <c r="BC123" i="14" s="1"/>
  <c r="AU124" i="14"/>
  <c r="AU561" i="14"/>
  <c r="AW560" i="14"/>
  <c r="BC560" i="14" s="1"/>
  <c r="AU1361" i="14"/>
  <c r="AW1360" i="14"/>
  <c r="BC1360" i="14" s="1"/>
  <c r="AU663" i="13"/>
  <c r="AW662" i="13"/>
  <c r="BC662" i="13" s="1"/>
  <c r="AW704" i="14"/>
  <c r="BC704" i="14" s="1"/>
  <c r="AU705" i="14"/>
  <c r="AW1324" i="14"/>
  <c r="BC1324" i="14" s="1"/>
  <c r="AU1325" i="14"/>
  <c r="AU522" i="14"/>
  <c r="AW521" i="14"/>
  <c r="BC521" i="14" s="1"/>
  <c r="AU993" i="14"/>
  <c r="AW992" i="14"/>
  <c r="BC992" i="14" s="1"/>
  <c r="AW449" i="14"/>
  <c r="BC449" i="14" s="1"/>
  <c r="AU450" i="14"/>
  <c r="AW1394" i="14"/>
  <c r="BC1394" i="14" s="1"/>
  <c r="AU1395" i="14"/>
  <c r="AW158" i="14"/>
  <c r="BC158" i="14" s="1"/>
  <c r="AU159" i="14"/>
  <c r="AU87" i="13"/>
  <c r="AW86" i="13"/>
  <c r="BC86" i="13" s="1"/>
  <c r="AU195" i="14"/>
  <c r="AW194" i="14"/>
  <c r="BC194" i="14" s="1"/>
  <c r="AW1104" i="14"/>
  <c r="BC1104" i="14" s="1"/>
  <c r="AU1105" i="14"/>
  <c r="AW670" i="14"/>
  <c r="BC670" i="14" s="1"/>
  <c r="AU671" i="14"/>
  <c r="AW340" i="13"/>
  <c r="BC340" i="13" s="1"/>
  <c r="AU341" i="13"/>
  <c r="AW1286" i="14"/>
  <c r="BC1286" i="14" s="1"/>
  <c r="AU1287" i="14"/>
  <c r="AU52" i="14"/>
  <c r="AW51" i="14"/>
  <c r="BC51" i="14" s="1"/>
  <c r="AW554" i="13"/>
  <c r="BC554" i="13" s="1"/>
  <c r="AU555" i="13"/>
  <c r="AW626" i="13"/>
  <c r="BC626" i="13" s="1"/>
  <c r="AU627" i="13"/>
  <c r="AW266" i="13"/>
  <c r="BC266" i="13" s="1"/>
  <c r="AU267" i="13"/>
  <c r="AW159" i="13"/>
  <c r="BC159" i="13" s="1"/>
  <c r="AU160" i="13"/>
  <c r="AU632" i="14"/>
  <c r="AW631" i="14"/>
  <c r="BC631" i="14" s="1"/>
  <c r="AW1214" i="14"/>
  <c r="BC1214" i="14" s="1"/>
  <c r="AU1215" i="14"/>
  <c r="AU923" i="14" l="1"/>
  <c r="AW923" i="14" s="1"/>
  <c r="BC923" i="14" s="1"/>
  <c r="AU488" i="13"/>
  <c r="AU489" i="13" s="1"/>
  <c r="AU232" i="14"/>
  <c r="AW231" i="14"/>
  <c r="BC231" i="14" s="1"/>
  <c r="AU738" i="13"/>
  <c r="AW737" i="13"/>
  <c r="BC737" i="13" s="1"/>
  <c r="AW1029" i="14"/>
  <c r="BC1029" i="14" s="1"/>
  <c r="AU1030" i="14"/>
  <c r="AW196" i="13"/>
  <c r="BC196" i="13" s="1"/>
  <c r="AU197" i="13"/>
  <c r="AU814" i="14"/>
  <c r="AW813" i="14"/>
  <c r="BC813" i="14" s="1"/>
  <c r="AU1026" i="13"/>
  <c r="AW1025" i="13"/>
  <c r="BC1025" i="13" s="1"/>
  <c r="AW771" i="13"/>
  <c r="BC771" i="13" s="1"/>
  <c r="AU772" i="13"/>
  <c r="AU18" i="13"/>
  <c r="AW17" i="13"/>
  <c r="BC17" i="13" s="1"/>
  <c r="AW15" i="14"/>
  <c r="BC15" i="14" s="1"/>
  <c r="AU16" i="14"/>
  <c r="AU1469" i="14"/>
  <c r="AW1468" i="14"/>
  <c r="BC1468" i="14" s="1"/>
  <c r="AU808" i="13"/>
  <c r="AW807" i="13"/>
  <c r="BC807" i="13" s="1"/>
  <c r="AU271" i="14"/>
  <c r="AW270" i="14"/>
  <c r="BC270" i="14" s="1"/>
  <c r="AW989" i="13"/>
  <c r="BC989" i="13" s="1"/>
  <c r="AU990" i="13"/>
  <c r="AU232" i="13"/>
  <c r="AW231" i="13"/>
  <c r="BC231" i="13" s="1"/>
  <c r="AW777" i="14"/>
  <c r="BC777" i="14" s="1"/>
  <c r="AU778" i="14"/>
  <c r="AU742" i="14"/>
  <c r="AW741" i="14"/>
  <c r="BC741" i="14" s="1"/>
  <c r="AU597" i="14"/>
  <c r="AW596" i="14"/>
  <c r="BC596" i="14" s="1"/>
  <c r="AU521" i="13"/>
  <c r="AW520" i="13"/>
  <c r="BC520" i="13" s="1"/>
  <c r="AW954" i="13"/>
  <c r="BC954" i="13" s="1"/>
  <c r="AU955" i="13"/>
  <c r="AW303" i="13"/>
  <c r="BC303" i="13" s="1"/>
  <c r="AU304" i="13"/>
  <c r="AU918" i="13"/>
  <c r="AW917" i="13"/>
  <c r="BC917" i="13" s="1"/>
  <c r="AU1071" i="14"/>
  <c r="AW1070" i="14"/>
  <c r="BC1070" i="14" s="1"/>
  <c r="AW885" i="14"/>
  <c r="BC885" i="14" s="1"/>
  <c r="AU886" i="14"/>
  <c r="AU664" i="13"/>
  <c r="AW663" i="13"/>
  <c r="BC663" i="13" s="1"/>
  <c r="AU53" i="13"/>
  <c r="AW52" i="13"/>
  <c r="BC52" i="13" s="1"/>
  <c r="AU89" i="14"/>
  <c r="AW88" i="14"/>
  <c r="BC88" i="14" s="1"/>
  <c r="AW555" i="13"/>
  <c r="BC555" i="13" s="1"/>
  <c r="AU556" i="13"/>
  <c r="AU342" i="13"/>
  <c r="AW341" i="13"/>
  <c r="BC341" i="13" s="1"/>
  <c r="AU1106" i="14"/>
  <c r="AW1105" i="14"/>
  <c r="BC1105" i="14" s="1"/>
  <c r="AW380" i="14"/>
  <c r="BC380" i="14" s="1"/>
  <c r="AU381" i="14"/>
  <c r="AW1431" i="14"/>
  <c r="BC1431" i="14" s="1"/>
  <c r="AU1432" i="14"/>
  <c r="AU1362" i="14"/>
  <c r="AW1361" i="14"/>
  <c r="BC1361" i="14" s="1"/>
  <c r="AW700" i="13"/>
  <c r="BC700" i="13" s="1"/>
  <c r="AU701" i="13"/>
  <c r="AU415" i="14"/>
  <c r="AW414" i="14"/>
  <c r="BC414" i="14" s="1"/>
  <c r="AW160" i="13"/>
  <c r="BC160" i="13" s="1"/>
  <c r="AU161" i="13"/>
  <c r="AW1395" i="14"/>
  <c r="BC1395" i="14" s="1"/>
  <c r="AU1396" i="14"/>
  <c r="AW705" i="14"/>
  <c r="BC705" i="14" s="1"/>
  <c r="AU706" i="14"/>
  <c r="AU307" i="14"/>
  <c r="AW306" i="14"/>
  <c r="BC306" i="14" s="1"/>
  <c r="AW411" i="13"/>
  <c r="BC411" i="13" s="1"/>
  <c r="AU412" i="13"/>
  <c r="AW1215" i="14"/>
  <c r="BC1215" i="14" s="1"/>
  <c r="AU1216" i="14"/>
  <c r="AU633" i="14"/>
  <c r="AW632" i="14"/>
  <c r="BC632" i="14" s="1"/>
  <c r="AU124" i="13"/>
  <c r="AW123" i="13"/>
  <c r="BC123" i="13" s="1"/>
  <c r="AU377" i="13"/>
  <c r="AW376" i="13"/>
  <c r="BC376" i="13" s="1"/>
  <c r="AU53" i="14"/>
  <c r="AW52" i="14"/>
  <c r="BC52" i="14" s="1"/>
  <c r="AW195" i="14"/>
  <c r="BC195" i="14" s="1"/>
  <c r="AU196" i="14"/>
  <c r="AU1179" i="14"/>
  <c r="AW1178" i="14"/>
  <c r="BC1178" i="14" s="1"/>
  <c r="AW448" i="13"/>
  <c r="BC448" i="13" s="1"/>
  <c r="AU449" i="13"/>
  <c r="AU959" i="14"/>
  <c r="AW958" i="14"/>
  <c r="BC958" i="14" s="1"/>
  <c r="AW487" i="14"/>
  <c r="BC487" i="14" s="1"/>
  <c r="AU488" i="14"/>
  <c r="AW1287" i="14"/>
  <c r="BC1287" i="14" s="1"/>
  <c r="AU1288" i="14"/>
  <c r="AU88" i="13"/>
  <c r="AW87" i="13"/>
  <c r="BC87" i="13" s="1"/>
  <c r="AU523" i="14"/>
  <c r="AW522" i="14"/>
  <c r="BC522" i="14" s="1"/>
  <c r="AU562" i="14"/>
  <c r="AW561" i="14"/>
  <c r="BC561" i="14" s="1"/>
  <c r="AU268" i="13"/>
  <c r="AW267" i="13"/>
  <c r="BC267" i="13" s="1"/>
  <c r="AW450" i="14"/>
  <c r="BC450" i="14" s="1"/>
  <c r="AU451" i="14"/>
  <c r="AU1142" i="14"/>
  <c r="AW1141" i="14"/>
  <c r="BC1141" i="14" s="1"/>
  <c r="AU882" i="13"/>
  <c r="AW881" i="13"/>
  <c r="BC881" i="13" s="1"/>
  <c r="AW627" i="13"/>
  <c r="BC627" i="13" s="1"/>
  <c r="AU628" i="13"/>
  <c r="AW671" i="14"/>
  <c r="BC671" i="14" s="1"/>
  <c r="AU672" i="14"/>
  <c r="AW159" i="14"/>
  <c r="BC159" i="14" s="1"/>
  <c r="AU160" i="14"/>
  <c r="AW1325" i="14"/>
  <c r="BC1325" i="14" s="1"/>
  <c r="AU1326" i="14"/>
  <c r="AU125" i="14"/>
  <c r="AW124" i="14"/>
  <c r="BC124" i="14" s="1"/>
  <c r="AU850" i="14"/>
  <c r="AW849" i="14"/>
  <c r="BC849" i="14" s="1"/>
  <c r="AU594" i="13"/>
  <c r="AW593" i="13"/>
  <c r="BC593" i="13" s="1"/>
  <c r="AW1252" i="14"/>
  <c r="BC1252" i="14" s="1"/>
  <c r="AU1253" i="14"/>
  <c r="AW342" i="14"/>
  <c r="BC342" i="14" s="1"/>
  <c r="AU343" i="14"/>
  <c r="AU994" i="14"/>
  <c r="AW993" i="14"/>
  <c r="BC993" i="14" s="1"/>
  <c r="AW845" i="13"/>
  <c r="BC845" i="13" s="1"/>
  <c r="AU846" i="13"/>
  <c r="AU924" i="14" l="1"/>
  <c r="AU925" i="14" s="1"/>
  <c r="AW488" i="13"/>
  <c r="BC488" i="13" s="1"/>
  <c r="AU233" i="14"/>
  <c r="AW232" i="14"/>
  <c r="BC232" i="14" s="1"/>
  <c r="AW1030" i="14"/>
  <c r="BC1030" i="14" s="1"/>
  <c r="AU1031" i="14"/>
  <c r="AW738" i="13"/>
  <c r="BC738" i="13" s="1"/>
  <c r="AU739" i="13"/>
  <c r="AW197" i="13"/>
  <c r="BC197" i="13" s="1"/>
  <c r="AU198" i="13"/>
  <c r="AW1026" i="13"/>
  <c r="BC1026" i="13" s="1"/>
  <c r="AU1027" i="13"/>
  <c r="AU815" i="14"/>
  <c r="AW814" i="14"/>
  <c r="BC814" i="14" s="1"/>
  <c r="AW1469" i="14"/>
  <c r="BC1469" i="14" s="1"/>
  <c r="AU1470" i="14"/>
  <c r="AW990" i="13"/>
  <c r="BC990" i="13" s="1"/>
  <c r="AU991" i="13"/>
  <c r="AU17" i="14"/>
  <c r="AW16" i="14"/>
  <c r="BC16" i="14" s="1"/>
  <c r="AU272" i="14"/>
  <c r="AW271" i="14"/>
  <c r="BC271" i="14" s="1"/>
  <c r="AU19" i="13"/>
  <c r="AW18" i="13"/>
  <c r="BC18" i="13" s="1"/>
  <c r="AU773" i="13"/>
  <c r="AW772" i="13"/>
  <c r="BC772" i="13" s="1"/>
  <c r="AW808" i="13"/>
  <c r="BC808" i="13" s="1"/>
  <c r="AU809" i="13"/>
  <c r="AU305" i="13"/>
  <c r="AW304" i="13"/>
  <c r="BC304" i="13" s="1"/>
  <c r="AU490" i="13"/>
  <c r="AW489" i="13"/>
  <c r="BC489" i="13" s="1"/>
  <c r="AU598" i="14"/>
  <c r="AW597" i="14"/>
  <c r="BC597" i="14" s="1"/>
  <c r="AU887" i="14"/>
  <c r="AW886" i="14"/>
  <c r="BC886" i="14" s="1"/>
  <c r="AU956" i="13"/>
  <c r="AW955" i="13"/>
  <c r="BC955" i="13" s="1"/>
  <c r="AU743" i="14"/>
  <c r="AW742" i="14"/>
  <c r="BC742" i="14" s="1"/>
  <c r="AW778" i="14"/>
  <c r="BC778" i="14" s="1"/>
  <c r="AU779" i="14"/>
  <c r="AW1071" i="14"/>
  <c r="BC1071" i="14" s="1"/>
  <c r="AU1072" i="14"/>
  <c r="AU522" i="13"/>
  <c r="AW521" i="13"/>
  <c r="BC521" i="13" s="1"/>
  <c r="AU919" i="13"/>
  <c r="AW918" i="13"/>
  <c r="BC918" i="13" s="1"/>
  <c r="AW232" i="13"/>
  <c r="BC232" i="13" s="1"/>
  <c r="AU233" i="13"/>
  <c r="AW523" i="14"/>
  <c r="BC523" i="14" s="1"/>
  <c r="AU524" i="14"/>
  <c r="AW1253" i="14"/>
  <c r="BC1253" i="14" s="1"/>
  <c r="AU1254" i="14"/>
  <c r="AW672" i="14"/>
  <c r="BC672" i="14" s="1"/>
  <c r="AU673" i="14"/>
  <c r="AU452" i="14"/>
  <c r="AW451" i="14"/>
  <c r="BC451" i="14" s="1"/>
  <c r="AU125" i="13"/>
  <c r="AW124" i="13"/>
  <c r="BC124" i="13" s="1"/>
  <c r="AU162" i="13"/>
  <c r="AW161" i="13"/>
  <c r="BC161" i="13" s="1"/>
  <c r="AW381" i="14"/>
  <c r="BC381" i="14" s="1"/>
  <c r="AU382" i="14"/>
  <c r="AU557" i="13"/>
  <c r="AW556" i="13"/>
  <c r="BC556" i="13" s="1"/>
  <c r="AU1433" i="14"/>
  <c r="AW1432" i="14"/>
  <c r="BC1432" i="14" s="1"/>
  <c r="AW846" i="13"/>
  <c r="BC846" i="13" s="1"/>
  <c r="AU847" i="13"/>
  <c r="AW594" i="13"/>
  <c r="BC594" i="13" s="1"/>
  <c r="AU595" i="13"/>
  <c r="AW125" i="14"/>
  <c r="BC125" i="14" s="1"/>
  <c r="AU126" i="14"/>
  <c r="AU883" i="13"/>
  <c r="AW882" i="13"/>
  <c r="BC882" i="13" s="1"/>
  <c r="AU89" i="13"/>
  <c r="AW88" i="13"/>
  <c r="BC88" i="13" s="1"/>
  <c r="AW959" i="14"/>
  <c r="BC959" i="14" s="1"/>
  <c r="AU960" i="14"/>
  <c r="AW924" i="14"/>
  <c r="BC924" i="14" s="1"/>
  <c r="AU54" i="14"/>
  <c r="AW53" i="14"/>
  <c r="BC53" i="14" s="1"/>
  <c r="AW412" i="13"/>
  <c r="BC412" i="13" s="1"/>
  <c r="AU413" i="13"/>
  <c r="AU308" i="14"/>
  <c r="AW307" i="14"/>
  <c r="BC307" i="14" s="1"/>
  <c r="AW415" i="14"/>
  <c r="BC415" i="14" s="1"/>
  <c r="AU416" i="14"/>
  <c r="AU90" i="14"/>
  <c r="AW89" i="14"/>
  <c r="BC89" i="14" s="1"/>
  <c r="AW706" i="14"/>
  <c r="BC706" i="14" s="1"/>
  <c r="AU707" i="14"/>
  <c r="AU702" i="13"/>
  <c r="AW701" i="13"/>
  <c r="BC701" i="13" s="1"/>
  <c r="AW628" i="13"/>
  <c r="BC628" i="13" s="1"/>
  <c r="AU629" i="13"/>
  <c r="AW1142" i="14"/>
  <c r="BC1142" i="14" s="1"/>
  <c r="AU1143" i="14"/>
  <c r="AU269" i="13"/>
  <c r="AW268" i="13"/>
  <c r="BC268" i="13" s="1"/>
  <c r="AU1180" i="14"/>
  <c r="AW1179" i="14"/>
  <c r="BC1179" i="14" s="1"/>
  <c r="AU1107" i="14"/>
  <c r="AW1106" i="14"/>
  <c r="BC1106" i="14" s="1"/>
  <c r="AU54" i="13"/>
  <c r="AW53" i="13"/>
  <c r="BC53" i="13" s="1"/>
  <c r="AW1288" i="14"/>
  <c r="BC1288" i="14" s="1"/>
  <c r="AU1289" i="14"/>
  <c r="AU995" i="14"/>
  <c r="AW994" i="14"/>
  <c r="BC994" i="14" s="1"/>
  <c r="AW343" i="14"/>
  <c r="BC343" i="14" s="1"/>
  <c r="AU344" i="14"/>
  <c r="AW160" i="14"/>
  <c r="BC160" i="14" s="1"/>
  <c r="AU161" i="14"/>
  <c r="AU489" i="14"/>
  <c r="AW488" i="14"/>
  <c r="BC488" i="14" s="1"/>
  <c r="AW449" i="13"/>
  <c r="BC449" i="13" s="1"/>
  <c r="AU450" i="13"/>
  <c r="AU197" i="14"/>
  <c r="AW196" i="14"/>
  <c r="BC196" i="14" s="1"/>
  <c r="AU378" i="13"/>
  <c r="AW377" i="13"/>
  <c r="BC377" i="13" s="1"/>
  <c r="AW633" i="14"/>
  <c r="BC633" i="14" s="1"/>
  <c r="AU634" i="14"/>
  <c r="AW1396" i="14"/>
  <c r="BC1396" i="14" s="1"/>
  <c r="AU1397" i="14"/>
  <c r="AW1362" i="14"/>
  <c r="BC1362" i="14" s="1"/>
  <c r="AU1363" i="14"/>
  <c r="AU1327" i="14"/>
  <c r="AW1326" i="14"/>
  <c r="BC1326" i="14" s="1"/>
  <c r="AU851" i="14"/>
  <c r="AW850" i="14"/>
  <c r="BC850" i="14" s="1"/>
  <c r="AU563" i="14"/>
  <c r="AW562" i="14"/>
  <c r="BC562" i="14" s="1"/>
  <c r="AU1217" i="14"/>
  <c r="AW1216" i="14"/>
  <c r="BC1216" i="14" s="1"/>
  <c r="AW342" i="13"/>
  <c r="BC342" i="13" s="1"/>
  <c r="AU343" i="13"/>
  <c r="AU665" i="13"/>
  <c r="AW664" i="13"/>
  <c r="BC664" i="13" s="1"/>
  <c r="AU234" i="14" l="1"/>
  <c r="AW233" i="14"/>
  <c r="BC233" i="14" s="1"/>
  <c r="AW739" i="13"/>
  <c r="BC739" i="13" s="1"/>
  <c r="AU740" i="13"/>
  <c r="AW1031" i="14"/>
  <c r="BC1031" i="14" s="1"/>
  <c r="AU1032" i="14"/>
  <c r="AW198" i="13"/>
  <c r="BC198" i="13" s="1"/>
  <c r="AU199" i="13"/>
  <c r="AU816" i="14"/>
  <c r="AW815" i="14"/>
  <c r="BC815" i="14" s="1"/>
  <c r="AU1028" i="13"/>
  <c r="AW1027" i="13"/>
  <c r="BC1027" i="13" s="1"/>
  <c r="AW272" i="14"/>
  <c r="BC272" i="14" s="1"/>
  <c r="AU273" i="14"/>
  <c r="AW809" i="13"/>
  <c r="BC809" i="13" s="1"/>
  <c r="AU810" i="13"/>
  <c r="AW17" i="14"/>
  <c r="BC17" i="14" s="1"/>
  <c r="AU18" i="14"/>
  <c r="AU992" i="13"/>
  <c r="AW991" i="13"/>
  <c r="BC991" i="13" s="1"/>
  <c r="AW773" i="13"/>
  <c r="BC773" i="13" s="1"/>
  <c r="AU774" i="13"/>
  <c r="AU1471" i="14"/>
  <c r="AW1470" i="14"/>
  <c r="BC1470" i="14" s="1"/>
  <c r="AU20" i="13"/>
  <c r="AW19" i="13"/>
  <c r="BC19" i="13" s="1"/>
  <c r="AU234" i="13"/>
  <c r="AW233" i="13"/>
  <c r="BC233" i="13" s="1"/>
  <c r="AU1073" i="14"/>
  <c r="AW1072" i="14"/>
  <c r="BC1072" i="14" s="1"/>
  <c r="AU888" i="14"/>
  <c r="AW887" i="14"/>
  <c r="BC887" i="14" s="1"/>
  <c r="AU780" i="14"/>
  <c r="AW779" i="14"/>
  <c r="BC779" i="14" s="1"/>
  <c r="AW598" i="14"/>
  <c r="BC598" i="14" s="1"/>
  <c r="AU599" i="14"/>
  <c r="AW919" i="13"/>
  <c r="BC919" i="13" s="1"/>
  <c r="AU920" i="13"/>
  <c r="AU744" i="14"/>
  <c r="AW743" i="14"/>
  <c r="BC743" i="14" s="1"/>
  <c r="AW490" i="13"/>
  <c r="BC490" i="13" s="1"/>
  <c r="AU491" i="13"/>
  <c r="AW522" i="13"/>
  <c r="BC522" i="13" s="1"/>
  <c r="AU523" i="13"/>
  <c r="AU957" i="13"/>
  <c r="AW956" i="13"/>
  <c r="BC956" i="13" s="1"/>
  <c r="AU306" i="13"/>
  <c r="AW305" i="13"/>
  <c r="BC305" i="13" s="1"/>
  <c r="AU635" i="14"/>
  <c r="AW634" i="14"/>
  <c r="BC634" i="14" s="1"/>
  <c r="AU451" i="13"/>
  <c r="AW450" i="13"/>
  <c r="BC450" i="13" s="1"/>
  <c r="AW344" i="14"/>
  <c r="BC344" i="14" s="1"/>
  <c r="AU345" i="14"/>
  <c r="AW1289" i="14"/>
  <c r="BC1289" i="14" s="1"/>
  <c r="AU1290" i="14"/>
  <c r="AU630" i="13"/>
  <c r="AW629" i="13"/>
  <c r="BC629" i="13" s="1"/>
  <c r="AU961" i="14"/>
  <c r="AW960" i="14"/>
  <c r="BC960" i="14" s="1"/>
  <c r="AW595" i="13"/>
  <c r="BC595" i="13" s="1"/>
  <c r="AU596" i="13"/>
  <c r="AU674" i="14"/>
  <c r="AW673" i="14"/>
  <c r="BC673" i="14" s="1"/>
  <c r="AU417" i="14"/>
  <c r="AW416" i="14"/>
  <c r="BC416" i="14" s="1"/>
  <c r="AU848" i="13"/>
  <c r="AW847" i="13"/>
  <c r="BC847" i="13" s="1"/>
  <c r="AW382" i="14"/>
  <c r="BC382" i="14" s="1"/>
  <c r="AU383" i="14"/>
  <c r="AU558" i="13"/>
  <c r="AW557" i="13"/>
  <c r="BC557" i="13" s="1"/>
  <c r="AU1218" i="14"/>
  <c r="AW1217" i="14"/>
  <c r="BC1217" i="14" s="1"/>
  <c r="AW1327" i="14"/>
  <c r="BC1327" i="14" s="1"/>
  <c r="AU1328" i="14"/>
  <c r="AW378" i="13"/>
  <c r="BC378" i="13" s="1"/>
  <c r="AU379" i="13"/>
  <c r="AW489" i="14"/>
  <c r="BC489" i="14" s="1"/>
  <c r="AU490" i="14"/>
  <c r="AW54" i="13"/>
  <c r="BC54" i="13" s="1"/>
  <c r="AU55" i="13"/>
  <c r="AU1181" i="14"/>
  <c r="AW1180" i="14"/>
  <c r="BC1180" i="14" s="1"/>
  <c r="AU55" i="14"/>
  <c r="AW54" i="14"/>
  <c r="BC54" i="14" s="1"/>
  <c r="AW89" i="13"/>
  <c r="BC89" i="13" s="1"/>
  <c r="AU90" i="13"/>
  <c r="AU126" i="13"/>
  <c r="AW125" i="13"/>
  <c r="BC125" i="13" s="1"/>
  <c r="AU1255" i="14"/>
  <c r="AW1254" i="14"/>
  <c r="BC1254" i="14" s="1"/>
  <c r="AU91" i="14"/>
  <c r="AW90" i="14"/>
  <c r="BC90" i="14" s="1"/>
  <c r="AW1363" i="14"/>
  <c r="BC1363" i="14" s="1"/>
  <c r="AU1364" i="14"/>
  <c r="AU1398" i="14"/>
  <c r="AW1397" i="14"/>
  <c r="BC1397" i="14" s="1"/>
  <c r="AW343" i="13"/>
  <c r="BC343" i="13" s="1"/>
  <c r="AU344" i="13"/>
  <c r="AU564" i="14"/>
  <c r="AW563" i="14"/>
  <c r="BC563" i="14" s="1"/>
  <c r="AU198" i="14"/>
  <c r="AW197" i="14"/>
  <c r="BC197" i="14" s="1"/>
  <c r="AW995" i="14"/>
  <c r="BC995" i="14" s="1"/>
  <c r="AU996" i="14"/>
  <c r="AU1108" i="14"/>
  <c r="AW1107" i="14"/>
  <c r="BC1107" i="14" s="1"/>
  <c r="AW269" i="13"/>
  <c r="BC269" i="13" s="1"/>
  <c r="AU270" i="13"/>
  <c r="AU703" i="13"/>
  <c r="AW702" i="13"/>
  <c r="BC702" i="13" s="1"/>
  <c r="AU309" i="14"/>
  <c r="AW308" i="14"/>
  <c r="BC308" i="14" s="1"/>
  <c r="AW883" i="13"/>
  <c r="BC883" i="13" s="1"/>
  <c r="AU884" i="13"/>
  <c r="AU163" i="13"/>
  <c r="AW162" i="13"/>
  <c r="BC162" i="13" s="1"/>
  <c r="AU453" i="14"/>
  <c r="AW452" i="14"/>
  <c r="BC452" i="14" s="1"/>
  <c r="AU666" i="13"/>
  <c r="AW665" i="13"/>
  <c r="BC665" i="13" s="1"/>
  <c r="AW161" i="14"/>
  <c r="BC161" i="14" s="1"/>
  <c r="AU162" i="14"/>
  <c r="AW1143" i="14"/>
  <c r="BC1143" i="14" s="1"/>
  <c r="AU1144" i="14"/>
  <c r="AW707" i="14"/>
  <c r="BC707" i="14" s="1"/>
  <c r="AU708" i="14"/>
  <c r="AW413" i="13"/>
  <c r="BC413" i="13" s="1"/>
  <c r="AU414" i="13"/>
  <c r="AW925" i="14"/>
  <c r="BC925" i="14" s="1"/>
  <c r="AU926" i="14"/>
  <c r="AU127" i="14"/>
  <c r="AW126" i="14"/>
  <c r="BC126" i="14" s="1"/>
  <c r="AW524" i="14"/>
  <c r="BC524" i="14" s="1"/>
  <c r="AU525" i="14"/>
  <c r="AW851" i="14"/>
  <c r="BC851" i="14" s="1"/>
  <c r="AU852" i="14"/>
  <c r="AU1434" i="14"/>
  <c r="AW1433" i="14"/>
  <c r="BC1433" i="14" s="1"/>
  <c r="AU235" i="14" l="1"/>
  <c r="AW234" i="14"/>
  <c r="BC234" i="14" s="1"/>
  <c r="AW1032" i="14"/>
  <c r="BC1032" i="14" s="1"/>
  <c r="AU1033" i="14"/>
  <c r="AU741" i="13"/>
  <c r="AW740" i="13"/>
  <c r="BC740" i="13" s="1"/>
  <c r="AW199" i="13"/>
  <c r="BC199" i="13" s="1"/>
  <c r="AU200" i="13"/>
  <c r="AU1029" i="13"/>
  <c r="AW1028" i="13"/>
  <c r="BC1028" i="13" s="1"/>
  <c r="AW816" i="14"/>
  <c r="BC816" i="14" s="1"/>
  <c r="AU817" i="14"/>
  <c r="AU993" i="13"/>
  <c r="AW992" i="13"/>
  <c r="BC992" i="13" s="1"/>
  <c r="AU19" i="14"/>
  <c r="AW18" i="14"/>
  <c r="BC18" i="14" s="1"/>
  <c r="AU21" i="13"/>
  <c r="AW20" i="13"/>
  <c r="BC20" i="13" s="1"/>
  <c r="AU811" i="13"/>
  <c r="AW810" i="13"/>
  <c r="BC810" i="13" s="1"/>
  <c r="AU1472" i="14"/>
  <c r="AW1471" i="14"/>
  <c r="BC1471" i="14" s="1"/>
  <c r="AU775" i="13"/>
  <c r="AW774" i="13"/>
  <c r="BC774" i="13" s="1"/>
  <c r="AU274" i="14"/>
  <c r="AW273" i="14"/>
  <c r="BC273" i="14" s="1"/>
  <c r="AW306" i="13"/>
  <c r="BC306" i="13" s="1"/>
  <c r="AU307" i="13"/>
  <c r="AU745" i="14"/>
  <c r="AW744" i="14"/>
  <c r="BC744" i="14" s="1"/>
  <c r="AU781" i="14"/>
  <c r="AW780" i="14"/>
  <c r="BC780" i="14" s="1"/>
  <c r="AW920" i="13"/>
  <c r="BC920" i="13" s="1"/>
  <c r="AU921" i="13"/>
  <c r="AW957" i="13"/>
  <c r="BC957" i="13" s="1"/>
  <c r="AU958" i="13"/>
  <c r="AW523" i="13"/>
  <c r="BC523" i="13" s="1"/>
  <c r="AU524" i="13"/>
  <c r="AU600" i="14"/>
  <c r="AW599" i="14"/>
  <c r="BC599" i="14" s="1"/>
  <c r="AU889" i="14"/>
  <c r="AW888" i="14"/>
  <c r="BC888" i="14" s="1"/>
  <c r="AU1074" i="14"/>
  <c r="AW1073" i="14"/>
  <c r="BC1073" i="14" s="1"/>
  <c r="AU492" i="13"/>
  <c r="AW491" i="13"/>
  <c r="BC491" i="13" s="1"/>
  <c r="AW234" i="13"/>
  <c r="BC234" i="13" s="1"/>
  <c r="AU235" i="13"/>
  <c r="AU559" i="13"/>
  <c r="AW558" i="13"/>
  <c r="BC558" i="13" s="1"/>
  <c r="AW417" i="14"/>
  <c r="BC417" i="14" s="1"/>
  <c r="AU418" i="14"/>
  <c r="AU962" i="14"/>
  <c r="AW961" i="14"/>
  <c r="BC961" i="14" s="1"/>
  <c r="AW852" i="14"/>
  <c r="BC852" i="14" s="1"/>
  <c r="AU853" i="14"/>
  <c r="AW1144" i="14"/>
  <c r="BC1144" i="14" s="1"/>
  <c r="AU1145" i="14"/>
  <c r="AW345" i="14"/>
  <c r="BC345" i="14" s="1"/>
  <c r="AU346" i="14"/>
  <c r="AW91" i="14"/>
  <c r="BC91" i="14" s="1"/>
  <c r="AU92" i="14"/>
  <c r="AW127" i="14"/>
  <c r="BC127" i="14" s="1"/>
  <c r="AU128" i="14"/>
  <c r="AU1399" i="14"/>
  <c r="AW1398" i="14"/>
  <c r="BC1398" i="14" s="1"/>
  <c r="AW525" i="14"/>
  <c r="BC525" i="14" s="1"/>
  <c r="AU526" i="14"/>
  <c r="AU927" i="14"/>
  <c r="AW926" i="14"/>
  <c r="BC926" i="14" s="1"/>
  <c r="AU885" i="13"/>
  <c r="AW884" i="13"/>
  <c r="BC884" i="13" s="1"/>
  <c r="AU271" i="13"/>
  <c r="AW270" i="13"/>
  <c r="BC270" i="13" s="1"/>
  <c r="AU1365" i="14"/>
  <c r="AW1364" i="14"/>
  <c r="BC1364" i="14" s="1"/>
  <c r="AU91" i="13"/>
  <c r="AW90" i="13"/>
  <c r="BC90" i="13" s="1"/>
  <c r="AW55" i="13"/>
  <c r="BC55" i="13" s="1"/>
  <c r="AU56" i="13"/>
  <c r="AW1328" i="14"/>
  <c r="BC1328" i="14" s="1"/>
  <c r="AU1329" i="14"/>
  <c r="AW383" i="14"/>
  <c r="BC383" i="14" s="1"/>
  <c r="AU384" i="14"/>
  <c r="AW666" i="13"/>
  <c r="BC666" i="13" s="1"/>
  <c r="AU667" i="13"/>
  <c r="AW198" i="14"/>
  <c r="BC198" i="14" s="1"/>
  <c r="AU199" i="14"/>
  <c r="AW674" i="14"/>
  <c r="BC674" i="14" s="1"/>
  <c r="AU675" i="14"/>
  <c r="AU631" i="13"/>
  <c r="AW630" i="13"/>
  <c r="BC630" i="13" s="1"/>
  <c r="AU452" i="13"/>
  <c r="AW451" i="13"/>
  <c r="BC451" i="13" s="1"/>
  <c r="AW309" i="14"/>
  <c r="BC309" i="14" s="1"/>
  <c r="AU310" i="14"/>
  <c r="AU704" i="13"/>
  <c r="AW703" i="13"/>
  <c r="BC703" i="13" s="1"/>
  <c r="AW1255" i="14"/>
  <c r="BC1255" i="14" s="1"/>
  <c r="AU1256" i="14"/>
  <c r="AU1182" i="14"/>
  <c r="AW1181" i="14"/>
  <c r="BC1181" i="14" s="1"/>
  <c r="AW414" i="13"/>
  <c r="BC414" i="13" s="1"/>
  <c r="AU415" i="13"/>
  <c r="AU163" i="14"/>
  <c r="AW162" i="14"/>
  <c r="BC162" i="14" s="1"/>
  <c r="AU491" i="14"/>
  <c r="AW490" i="14"/>
  <c r="BC490" i="14" s="1"/>
  <c r="AW596" i="13"/>
  <c r="BC596" i="13" s="1"/>
  <c r="AU597" i="13"/>
  <c r="AU1109" i="14"/>
  <c r="AW1108" i="14"/>
  <c r="BC1108" i="14" s="1"/>
  <c r="AU56" i="14"/>
  <c r="AW55" i="14"/>
  <c r="BC55" i="14" s="1"/>
  <c r="AU1219" i="14"/>
  <c r="AW1218" i="14"/>
  <c r="BC1218" i="14" s="1"/>
  <c r="AW453" i="14"/>
  <c r="BC453" i="14" s="1"/>
  <c r="AU454" i="14"/>
  <c r="AW564" i="14"/>
  <c r="BC564" i="14" s="1"/>
  <c r="AU565" i="14"/>
  <c r="AW126" i="13"/>
  <c r="BC126" i="13" s="1"/>
  <c r="AU127" i="13"/>
  <c r="AW848" i="13"/>
  <c r="BC848" i="13" s="1"/>
  <c r="AU849" i="13"/>
  <c r="AU636" i="14"/>
  <c r="AW635" i="14"/>
  <c r="BC635" i="14" s="1"/>
  <c r="AW708" i="14"/>
  <c r="BC708" i="14" s="1"/>
  <c r="AU709" i="14"/>
  <c r="AU997" i="14"/>
  <c r="AW996" i="14"/>
  <c r="BC996" i="14" s="1"/>
  <c r="AW344" i="13"/>
  <c r="BC344" i="13" s="1"/>
  <c r="AU345" i="13"/>
  <c r="AW379" i="13"/>
  <c r="BC379" i="13" s="1"/>
  <c r="AU380" i="13"/>
  <c r="AU1291" i="14"/>
  <c r="AW1290" i="14"/>
  <c r="BC1290" i="14" s="1"/>
  <c r="AU1435" i="14"/>
  <c r="AW1434" i="14"/>
  <c r="BC1434" i="14" s="1"/>
  <c r="AU164" i="13"/>
  <c r="AW163" i="13"/>
  <c r="BC163" i="13" s="1"/>
  <c r="AW235" i="14" l="1"/>
  <c r="BC235" i="14" s="1"/>
  <c r="AU236" i="14"/>
  <c r="AU742" i="13"/>
  <c r="AW741" i="13"/>
  <c r="BC741" i="13" s="1"/>
  <c r="AW1033" i="14"/>
  <c r="BC1033" i="14" s="1"/>
  <c r="AU1034" i="14"/>
  <c r="AU201" i="13"/>
  <c r="AW200" i="13"/>
  <c r="BC200" i="13" s="1"/>
  <c r="AW817" i="14"/>
  <c r="BC817" i="14" s="1"/>
  <c r="AU818" i="14"/>
  <c r="AU1030" i="13"/>
  <c r="AW1029" i="13"/>
  <c r="BC1029" i="13" s="1"/>
  <c r="AW811" i="13"/>
  <c r="BC811" i="13" s="1"/>
  <c r="AU812" i="13"/>
  <c r="AU275" i="14"/>
  <c r="AW274" i="14"/>
  <c r="BC274" i="14" s="1"/>
  <c r="AU22" i="13"/>
  <c r="AW21" i="13"/>
  <c r="BC21" i="13" s="1"/>
  <c r="AU776" i="13"/>
  <c r="AW775" i="13"/>
  <c r="BC775" i="13" s="1"/>
  <c r="AU20" i="14"/>
  <c r="AW19" i="14"/>
  <c r="BC19" i="14" s="1"/>
  <c r="AW1472" i="14"/>
  <c r="BC1472" i="14" s="1"/>
  <c r="AU1473" i="14"/>
  <c r="AU994" i="13"/>
  <c r="AW993" i="13"/>
  <c r="BC993" i="13" s="1"/>
  <c r="AU236" i="13"/>
  <c r="AW235" i="13"/>
  <c r="BC235" i="13" s="1"/>
  <c r="AU922" i="13"/>
  <c r="AW921" i="13"/>
  <c r="BC921" i="13" s="1"/>
  <c r="AW889" i="14"/>
  <c r="BC889" i="14" s="1"/>
  <c r="AU890" i="14"/>
  <c r="AW600" i="14"/>
  <c r="BC600" i="14" s="1"/>
  <c r="AU601" i="14"/>
  <c r="AW781" i="14"/>
  <c r="BC781" i="14" s="1"/>
  <c r="AU782" i="14"/>
  <c r="AW524" i="13"/>
  <c r="BC524" i="13" s="1"/>
  <c r="AU525" i="13"/>
  <c r="AU493" i="13"/>
  <c r="AW492" i="13"/>
  <c r="BC492" i="13" s="1"/>
  <c r="AU746" i="14"/>
  <c r="AW745" i="14"/>
  <c r="BC745" i="14" s="1"/>
  <c r="AU959" i="13"/>
  <c r="AW958" i="13"/>
  <c r="BC958" i="13" s="1"/>
  <c r="AU308" i="13"/>
  <c r="AW307" i="13"/>
  <c r="BC307" i="13" s="1"/>
  <c r="AW1074" i="14"/>
  <c r="BC1074" i="14" s="1"/>
  <c r="AU1075" i="14"/>
  <c r="AU637" i="14"/>
  <c r="AW636" i="14"/>
  <c r="BC636" i="14" s="1"/>
  <c r="AW56" i="14"/>
  <c r="BC56" i="14" s="1"/>
  <c r="AU57" i="14"/>
  <c r="AW491" i="14"/>
  <c r="BC491" i="14" s="1"/>
  <c r="AU492" i="14"/>
  <c r="AW885" i="13"/>
  <c r="BC885" i="13" s="1"/>
  <c r="AU886" i="13"/>
  <c r="AU560" i="13"/>
  <c r="AW559" i="13"/>
  <c r="BC559" i="13" s="1"/>
  <c r="AW853" i="14"/>
  <c r="BC853" i="14" s="1"/>
  <c r="AU854" i="14"/>
  <c r="AW849" i="13"/>
  <c r="BC849" i="13" s="1"/>
  <c r="AU850" i="13"/>
  <c r="AW454" i="14"/>
  <c r="BC454" i="14" s="1"/>
  <c r="AU455" i="14"/>
  <c r="AU200" i="14"/>
  <c r="AW199" i="14"/>
  <c r="BC199" i="14" s="1"/>
  <c r="AU93" i="14"/>
  <c r="AW92" i="14"/>
  <c r="BC92" i="14" s="1"/>
  <c r="AU57" i="13"/>
  <c r="AW56" i="13"/>
  <c r="BC56" i="13" s="1"/>
  <c r="AW1291" i="14"/>
  <c r="BC1291" i="14" s="1"/>
  <c r="AU1292" i="14"/>
  <c r="AW997" i="14"/>
  <c r="BC997" i="14" s="1"/>
  <c r="AU998" i="14"/>
  <c r="AU164" i="14"/>
  <c r="AW163" i="14"/>
  <c r="BC163" i="14" s="1"/>
  <c r="AU1183" i="14"/>
  <c r="AW1182" i="14"/>
  <c r="BC1182" i="14" s="1"/>
  <c r="AU453" i="13"/>
  <c r="AW452" i="13"/>
  <c r="BC452" i="13" s="1"/>
  <c r="AU92" i="13"/>
  <c r="AW91" i="13"/>
  <c r="BC91" i="13" s="1"/>
  <c r="AU928" i="14"/>
  <c r="AW927" i="14"/>
  <c r="BC927" i="14" s="1"/>
  <c r="AW380" i="13"/>
  <c r="BC380" i="13" s="1"/>
  <c r="AU381" i="13"/>
  <c r="AU128" i="13"/>
  <c r="AW127" i="13"/>
  <c r="BC127" i="13" s="1"/>
  <c r="AW415" i="13"/>
  <c r="BC415" i="13" s="1"/>
  <c r="AU416" i="13"/>
  <c r="AW1256" i="14"/>
  <c r="BC1256" i="14" s="1"/>
  <c r="AU1257" i="14"/>
  <c r="AU668" i="13"/>
  <c r="AW667" i="13"/>
  <c r="BC667" i="13" s="1"/>
  <c r="AU385" i="14"/>
  <c r="AW384" i="14"/>
  <c r="BC384" i="14" s="1"/>
  <c r="AW526" i="14"/>
  <c r="BC526" i="14" s="1"/>
  <c r="AU527" i="14"/>
  <c r="AW346" i="14"/>
  <c r="BC346" i="14" s="1"/>
  <c r="AU347" i="14"/>
  <c r="AW345" i="13"/>
  <c r="BC345" i="13" s="1"/>
  <c r="AU346" i="13"/>
  <c r="AW310" i="14"/>
  <c r="BC310" i="14" s="1"/>
  <c r="AU311" i="14"/>
  <c r="AW164" i="13"/>
  <c r="BC164" i="13" s="1"/>
  <c r="AU165" i="13"/>
  <c r="AW1109" i="14"/>
  <c r="BC1109" i="14" s="1"/>
  <c r="AU1110" i="14"/>
  <c r="AW631" i="13"/>
  <c r="BC631" i="13" s="1"/>
  <c r="AU632" i="13"/>
  <c r="AU1366" i="14"/>
  <c r="AW1365" i="14"/>
  <c r="BC1365" i="14" s="1"/>
  <c r="AU963" i="14"/>
  <c r="AW962" i="14"/>
  <c r="BC962" i="14" s="1"/>
  <c r="AW128" i="14"/>
  <c r="BC128" i="14" s="1"/>
  <c r="AU129" i="14"/>
  <c r="AW709" i="14"/>
  <c r="BC709" i="14" s="1"/>
  <c r="AU710" i="14"/>
  <c r="AW565" i="14"/>
  <c r="BC565" i="14" s="1"/>
  <c r="AU566" i="14"/>
  <c r="AU598" i="13"/>
  <c r="AW597" i="13"/>
  <c r="BC597" i="13" s="1"/>
  <c r="AU676" i="14"/>
  <c r="AW675" i="14"/>
  <c r="BC675" i="14" s="1"/>
  <c r="AU1330" i="14"/>
  <c r="AW1329" i="14"/>
  <c r="BC1329" i="14" s="1"/>
  <c r="AW1145" i="14"/>
  <c r="BC1145" i="14" s="1"/>
  <c r="AU1146" i="14"/>
  <c r="AU419" i="14"/>
  <c r="AW418" i="14"/>
  <c r="BC418" i="14" s="1"/>
  <c r="AW1435" i="14"/>
  <c r="BC1435" i="14" s="1"/>
  <c r="AU1436" i="14"/>
  <c r="AU1220" i="14"/>
  <c r="AW1219" i="14"/>
  <c r="BC1219" i="14" s="1"/>
  <c r="AU705" i="13"/>
  <c r="AW704" i="13"/>
  <c r="BC704" i="13" s="1"/>
  <c r="AW271" i="13"/>
  <c r="BC271" i="13" s="1"/>
  <c r="AU272" i="13"/>
  <c r="AW1399" i="14"/>
  <c r="BC1399" i="14" s="1"/>
  <c r="AU1400" i="14"/>
  <c r="AW236" i="14" l="1"/>
  <c r="BC236" i="14" s="1"/>
  <c r="AU237" i="14"/>
  <c r="AW1034" i="14"/>
  <c r="BC1034" i="14" s="1"/>
  <c r="AU1035" i="14"/>
  <c r="AU743" i="13"/>
  <c r="AW742" i="13"/>
  <c r="BC742" i="13" s="1"/>
  <c r="AW201" i="13"/>
  <c r="BC201" i="13" s="1"/>
  <c r="AU202" i="13"/>
  <c r="AU1031" i="13"/>
  <c r="AW1030" i="13"/>
  <c r="BC1030" i="13" s="1"/>
  <c r="AW818" i="14"/>
  <c r="BC818" i="14" s="1"/>
  <c r="AU819" i="14"/>
  <c r="AU777" i="13"/>
  <c r="AW776" i="13"/>
  <c r="BC776" i="13" s="1"/>
  <c r="AW994" i="13"/>
  <c r="BC994" i="13" s="1"/>
  <c r="AU995" i="13"/>
  <c r="AW22" i="13"/>
  <c r="BC22" i="13" s="1"/>
  <c r="AU23" i="13"/>
  <c r="AW1473" i="14"/>
  <c r="BC1473" i="14" s="1"/>
  <c r="AU1474" i="14"/>
  <c r="AU276" i="14"/>
  <c r="AW275" i="14"/>
  <c r="BC275" i="14" s="1"/>
  <c r="AU813" i="13"/>
  <c r="AW812" i="13"/>
  <c r="BC812" i="13" s="1"/>
  <c r="AW20" i="14"/>
  <c r="BC20" i="14" s="1"/>
  <c r="AU21" i="14"/>
  <c r="AW1075" i="14"/>
  <c r="BC1075" i="14" s="1"/>
  <c r="AU1076" i="14"/>
  <c r="AW493" i="13"/>
  <c r="BC493" i="13" s="1"/>
  <c r="AU494" i="13"/>
  <c r="AU526" i="13"/>
  <c r="AW525" i="13"/>
  <c r="BC525" i="13" s="1"/>
  <c r="AW890" i="14"/>
  <c r="BC890" i="14" s="1"/>
  <c r="AU891" i="14"/>
  <c r="AU309" i="13"/>
  <c r="AW308" i="13"/>
  <c r="BC308" i="13" s="1"/>
  <c r="AW782" i="14"/>
  <c r="BC782" i="14" s="1"/>
  <c r="AU783" i="14"/>
  <c r="AW959" i="13"/>
  <c r="BC959" i="13" s="1"/>
  <c r="AU960" i="13"/>
  <c r="AU923" i="13"/>
  <c r="AW922" i="13"/>
  <c r="BC922" i="13" s="1"/>
  <c r="AW601" i="14"/>
  <c r="BC601" i="14" s="1"/>
  <c r="AU602" i="14"/>
  <c r="AU747" i="14"/>
  <c r="AW746" i="14"/>
  <c r="BC746" i="14" s="1"/>
  <c r="AU237" i="13"/>
  <c r="AW236" i="13"/>
  <c r="BC236" i="13" s="1"/>
  <c r="AW998" i="14"/>
  <c r="BC998" i="14" s="1"/>
  <c r="AU999" i="14"/>
  <c r="AU454" i="13"/>
  <c r="AW453" i="13"/>
  <c r="BC453" i="13" s="1"/>
  <c r="AW93" i="14"/>
  <c r="BC93" i="14" s="1"/>
  <c r="AU94" i="14"/>
  <c r="AU130" i="14"/>
  <c r="AW129" i="14"/>
  <c r="BC129" i="14" s="1"/>
  <c r="AU1111" i="14"/>
  <c r="AW1110" i="14"/>
  <c r="BC1110" i="14" s="1"/>
  <c r="AU417" i="13"/>
  <c r="AW416" i="13"/>
  <c r="BC416" i="13" s="1"/>
  <c r="AW381" i="13"/>
  <c r="BC381" i="13" s="1"/>
  <c r="AU382" i="13"/>
  <c r="AU1293" i="14"/>
  <c r="AW1292" i="14"/>
  <c r="BC1292" i="14" s="1"/>
  <c r="AW854" i="14"/>
  <c r="BC854" i="14" s="1"/>
  <c r="AU855" i="14"/>
  <c r="AW1257" i="14"/>
  <c r="BC1257" i="14" s="1"/>
  <c r="AU1258" i="14"/>
  <c r="AW886" i="13"/>
  <c r="BC886" i="13" s="1"/>
  <c r="AU887" i="13"/>
  <c r="AW1330" i="14"/>
  <c r="BC1330" i="14" s="1"/>
  <c r="AU1331" i="14"/>
  <c r="AW598" i="13"/>
  <c r="BC598" i="13" s="1"/>
  <c r="AU599" i="13"/>
  <c r="AW385" i="14"/>
  <c r="BC385" i="14" s="1"/>
  <c r="AU386" i="14"/>
  <c r="AU929" i="14"/>
  <c r="AW928" i="14"/>
  <c r="BC928" i="14" s="1"/>
  <c r="AU1184" i="14"/>
  <c r="AW1183" i="14"/>
  <c r="BC1183" i="14" s="1"/>
  <c r="AW637" i="14"/>
  <c r="BC637" i="14" s="1"/>
  <c r="AU638" i="14"/>
  <c r="AW1436" i="14"/>
  <c r="BC1436" i="14" s="1"/>
  <c r="AU1437" i="14"/>
  <c r="AU567" i="14"/>
  <c r="AW566" i="14"/>
  <c r="BC566" i="14" s="1"/>
  <c r="AW165" i="13"/>
  <c r="BC165" i="13" s="1"/>
  <c r="AU166" i="13"/>
  <c r="AW492" i="14"/>
  <c r="BC492" i="14" s="1"/>
  <c r="AU493" i="14"/>
  <c r="AW272" i="13"/>
  <c r="BC272" i="13" s="1"/>
  <c r="AU273" i="13"/>
  <c r="AU528" i="14"/>
  <c r="AW527" i="14"/>
  <c r="BC527" i="14" s="1"/>
  <c r="AW850" i="13"/>
  <c r="BC850" i="13" s="1"/>
  <c r="AU851" i="13"/>
  <c r="AW705" i="13"/>
  <c r="BC705" i="13" s="1"/>
  <c r="AU706" i="13"/>
  <c r="AU420" i="14"/>
  <c r="AW419" i="14"/>
  <c r="BC419" i="14" s="1"/>
  <c r="AW963" i="14"/>
  <c r="BC963" i="14" s="1"/>
  <c r="AU964" i="14"/>
  <c r="AW92" i="13"/>
  <c r="BC92" i="13" s="1"/>
  <c r="AU93" i="13"/>
  <c r="AW164" i="14"/>
  <c r="BC164" i="14" s="1"/>
  <c r="AU165" i="14"/>
  <c r="AW57" i="13"/>
  <c r="BC57" i="13" s="1"/>
  <c r="AU58" i="13"/>
  <c r="AW200" i="14"/>
  <c r="BC200" i="14" s="1"/>
  <c r="AU201" i="14"/>
  <c r="AU561" i="13"/>
  <c r="AW560" i="13"/>
  <c r="BC560" i="13" s="1"/>
  <c r="AU347" i="13"/>
  <c r="AW346" i="13"/>
  <c r="BC346" i="13" s="1"/>
  <c r="AW1400" i="14"/>
  <c r="BC1400" i="14" s="1"/>
  <c r="AU1401" i="14"/>
  <c r="AU1147" i="14"/>
  <c r="AW1146" i="14"/>
  <c r="BC1146" i="14" s="1"/>
  <c r="AW710" i="14"/>
  <c r="BC710" i="14" s="1"/>
  <c r="AU711" i="14"/>
  <c r="AU312" i="14"/>
  <c r="AW311" i="14"/>
  <c r="BC311" i="14" s="1"/>
  <c r="AU348" i="14"/>
  <c r="AW347" i="14"/>
  <c r="BC347" i="14" s="1"/>
  <c r="AW455" i="14"/>
  <c r="BC455" i="14" s="1"/>
  <c r="AU456" i="14"/>
  <c r="AU58" i="14"/>
  <c r="AW57" i="14"/>
  <c r="BC57" i="14" s="1"/>
  <c r="AW632" i="13"/>
  <c r="BC632" i="13" s="1"/>
  <c r="AU633" i="13"/>
  <c r="AW1220" i="14"/>
  <c r="BC1220" i="14" s="1"/>
  <c r="AU1221" i="14"/>
  <c r="AU677" i="14"/>
  <c r="AW676" i="14"/>
  <c r="BC676" i="14" s="1"/>
  <c r="AU1367" i="14"/>
  <c r="AW1366" i="14"/>
  <c r="BC1366" i="14" s="1"/>
  <c r="AU669" i="13"/>
  <c r="AW668" i="13"/>
  <c r="BC668" i="13" s="1"/>
  <c r="AW128" i="13"/>
  <c r="BC128" i="13" s="1"/>
  <c r="AU129" i="13"/>
  <c r="AW237" i="14" l="1"/>
  <c r="BC237" i="14" s="1"/>
  <c r="AU238" i="14"/>
  <c r="AW743" i="13"/>
  <c r="BC743" i="13" s="1"/>
  <c r="AU744" i="13"/>
  <c r="AW1035" i="14"/>
  <c r="BC1035" i="14" s="1"/>
  <c r="AU1036" i="14"/>
  <c r="AW202" i="13"/>
  <c r="BC202" i="13" s="1"/>
  <c r="AU203" i="13"/>
  <c r="AW819" i="14"/>
  <c r="BC819" i="14" s="1"/>
  <c r="AU820" i="14"/>
  <c r="AU1032" i="13"/>
  <c r="AW1031" i="13"/>
  <c r="BC1031" i="13" s="1"/>
  <c r="AU1475" i="14"/>
  <c r="AW1474" i="14"/>
  <c r="BC1474" i="14" s="1"/>
  <c r="AU22" i="14"/>
  <c r="AW21" i="14"/>
  <c r="BC21" i="14" s="1"/>
  <c r="AW23" i="13"/>
  <c r="BC23" i="13" s="1"/>
  <c r="AU24" i="13"/>
  <c r="AW995" i="13"/>
  <c r="BC995" i="13" s="1"/>
  <c r="AU996" i="13"/>
  <c r="AU814" i="13"/>
  <c r="AW813" i="13"/>
  <c r="BC813" i="13" s="1"/>
  <c r="AW276" i="14"/>
  <c r="BC276" i="14" s="1"/>
  <c r="AU277" i="14"/>
  <c r="AW777" i="13"/>
  <c r="BC777" i="13" s="1"/>
  <c r="AU778" i="13"/>
  <c r="AU961" i="13"/>
  <c r="AW960" i="13"/>
  <c r="BC960" i="13" s="1"/>
  <c r="AU238" i="13"/>
  <c r="AW237" i="13"/>
  <c r="BC237" i="13" s="1"/>
  <c r="AU527" i="13"/>
  <c r="AW526" i="13"/>
  <c r="BC526" i="13" s="1"/>
  <c r="AU784" i="14"/>
  <c r="AW783" i="14"/>
  <c r="BC783" i="14" s="1"/>
  <c r="AU748" i="14"/>
  <c r="AW747" i="14"/>
  <c r="BC747" i="14" s="1"/>
  <c r="AW602" i="14"/>
  <c r="BC602" i="14" s="1"/>
  <c r="AU603" i="14"/>
  <c r="AW494" i="13"/>
  <c r="BC494" i="13" s="1"/>
  <c r="AU495" i="13"/>
  <c r="AU310" i="13"/>
  <c r="AW309" i="13"/>
  <c r="BC309" i="13" s="1"/>
  <c r="AW891" i="14"/>
  <c r="BC891" i="14" s="1"/>
  <c r="AU892" i="14"/>
  <c r="AU1077" i="14"/>
  <c r="AW1076" i="14"/>
  <c r="BC1076" i="14" s="1"/>
  <c r="AU924" i="13"/>
  <c r="AW923" i="13"/>
  <c r="BC923" i="13" s="1"/>
  <c r="AW347" i="13"/>
  <c r="BC347" i="13" s="1"/>
  <c r="AU348" i="13"/>
  <c r="AW129" i="13"/>
  <c r="BC129" i="13" s="1"/>
  <c r="AU130" i="13"/>
  <c r="AU1222" i="14"/>
  <c r="AW1221" i="14"/>
  <c r="BC1221" i="14" s="1"/>
  <c r="AW165" i="14"/>
  <c r="BC165" i="14" s="1"/>
  <c r="AU166" i="14"/>
  <c r="AW964" i="14"/>
  <c r="BC964" i="14" s="1"/>
  <c r="AU965" i="14"/>
  <c r="AU852" i="13"/>
  <c r="AW851" i="13"/>
  <c r="BC851" i="13" s="1"/>
  <c r="AW1331" i="14"/>
  <c r="BC1331" i="14" s="1"/>
  <c r="AU1332" i="14"/>
  <c r="AU1259" i="14"/>
  <c r="AW1258" i="14"/>
  <c r="BC1258" i="14" s="1"/>
  <c r="AU383" i="13"/>
  <c r="AW382" i="13"/>
  <c r="BC382" i="13" s="1"/>
  <c r="AU455" i="13"/>
  <c r="AW454" i="13"/>
  <c r="BC454" i="13" s="1"/>
  <c r="AU1402" i="14"/>
  <c r="AW1401" i="14"/>
  <c r="BC1401" i="14" s="1"/>
  <c r="AU94" i="13"/>
  <c r="AW93" i="13"/>
  <c r="BC93" i="13" s="1"/>
  <c r="AW1437" i="14"/>
  <c r="BC1437" i="14" s="1"/>
  <c r="AU1438" i="14"/>
  <c r="AU349" i="14"/>
  <c r="AW348" i="14"/>
  <c r="BC348" i="14" s="1"/>
  <c r="AW561" i="13"/>
  <c r="BC561" i="13" s="1"/>
  <c r="AU562" i="13"/>
  <c r="AW420" i="14"/>
  <c r="BC420" i="14" s="1"/>
  <c r="AU421" i="14"/>
  <c r="AW528" i="14"/>
  <c r="BC528" i="14" s="1"/>
  <c r="AU529" i="14"/>
  <c r="AW929" i="14"/>
  <c r="BC929" i="14" s="1"/>
  <c r="AU930" i="14"/>
  <c r="AU418" i="13"/>
  <c r="AW417" i="13"/>
  <c r="BC417" i="13" s="1"/>
  <c r="AU131" i="14"/>
  <c r="AW130" i="14"/>
  <c r="BC130" i="14" s="1"/>
  <c r="AU670" i="13"/>
  <c r="AW669" i="13"/>
  <c r="BC669" i="13" s="1"/>
  <c r="AU634" i="13"/>
  <c r="AW633" i="13"/>
  <c r="BC633" i="13" s="1"/>
  <c r="AW456" i="14"/>
  <c r="BC456" i="14" s="1"/>
  <c r="AU457" i="14"/>
  <c r="AU202" i="14"/>
  <c r="AW201" i="14"/>
  <c r="BC201" i="14" s="1"/>
  <c r="AU707" i="13"/>
  <c r="AW706" i="13"/>
  <c r="BC706" i="13" s="1"/>
  <c r="AU274" i="13"/>
  <c r="AW273" i="13"/>
  <c r="BC273" i="13" s="1"/>
  <c r="AW166" i="13"/>
  <c r="BC166" i="13" s="1"/>
  <c r="AU167" i="13"/>
  <c r="AU639" i="14"/>
  <c r="AW638" i="14"/>
  <c r="BC638" i="14" s="1"/>
  <c r="AW386" i="14"/>
  <c r="BC386" i="14" s="1"/>
  <c r="AU387" i="14"/>
  <c r="AW855" i="14"/>
  <c r="BC855" i="14" s="1"/>
  <c r="AU856" i="14"/>
  <c r="AU1000" i="14"/>
  <c r="AW999" i="14"/>
  <c r="BC999" i="14" s="1"/>
  <c r="AU1185" i="14"/>
  <c r="AW1184" i="14"/>
  <c r="BC1184" i="14" s="1"/>
  <c r="AW312" i="14"/>
  <c r="BC312" i="14" s="1"/>
  <c r="AU313" i="14"/>
  <c r="AW677" i="14"/>
  <c r="BC677" i="14" s="1"/>
  <c r="AU678" i="14"/>
  <c r="AW58" i="14"/>
  <c r="BC58" i="14" s="1"/>
  <c r="AU59" i="14"/>
  <c r="AU1148" i="14"/>
  <c r="AW1147" i="14"/>
  <c r="BC1147" i="14" s="1"/>
  <c r="AW1367" i="14"/>
  <c r="BC1367" i="14" s="1"/>
  <c r="AU1368" i="14"/>
  <c r="AW711" i="14"/>
  <c r="BC711" i="14" s="1"/>
  <c r="AU712" i="14"/>
  <c r="AU59" i="13"/>
  <c r="AW58" i="13"/>
  <c r="BC58" i="13" s="1"/>
  <c r="AW493" i="14"/>
  <c r="BC493" i="14" s="1"/>
  <c r="AU494" i="14"/>
  <c r="AU600" i="13"/>
  <c r="AW599" i="13"/>
  <c r="BC599" i="13" s="1"/>
  <c r="AW887" i="13"/>
  <c r="BC887" i="13" s="1"/>
  <c r="AU888" i="13"/>
  <c r="AW94" i="14"/>
  <c r="BC94" i="14" s="1"/>
  <c r="AU95" i="14"/>
  <c r="AW567" i="14"/>
  <c r="BC567" i="14" s="1"/>
  <c r="AU568" i="14"/>
  <c r="AW1293" i="14"/>
  <c r="BC1293" i="14" s="1"/>
  <c r="AU1294" i="14"/>
  <c r="AU1112" i="14"/>
  <c r="AW1111" i="14"/>
  <c r="BC1111" i="14" s="1"/>
  <c r="AU239" i="14" l="1"/>
  <c r="AW238" i="14"/>
  <c r="BC238" i="14" s="1"/>
  <c r="AU1037" i="14"/>
  <c r="AW1036" i="14"/>
  <c r="BC1036" i="14" s="1"/>
  <c r="AU745" i="13"/>
  <c r="AW744" i="13"/>
  <c r="BC744" i="13" s="1"/>
  <c r="AU204" i="13"/>
  <c r="AW203" i="13"/>
  <c r="BC203" i="13" s="1"/>
  <c r="AU1033" i="13"/>
  <c r="AW1032" i="13"/>
  <c r="BC1032" i="13" s="1"/>
  <c r="AW820" i="14"/>
  <c r="BC820" i="14" s="1"/>
  <c r="AU821" i="14"/>
  <c r="AW996" i="13"/>
  <c r="BC996" i="13" s="1"/>
  <c r="AU997" i="13"/>
  <c r="AW778" i="13"/>
  <c r="BC778" i="13" s="1"/>
  <c r="AU779" i="13"/>
  <c r="AU25" i="13"/>
  <c r="AW24" i="13"/>
  <c r="BC24" i="13" s="1"/>
  <c r="AW277" i="14"/>
  <c r="BC277" i="14" s="1"/>
  <c r="AU278" i="14"/>
  <c r="AU23" i="14"/>
  <c r="AW22" i="14"/>
  <c r="BC22" i="14" s="1"/>
  <c r="AW814" i="13"/>
  <c r="BC814" i="13" s="1"/>
  <c r="AU815" i="13"/>
  <c r="AU1476" i="14"/>
  <c r="AW1475" i="14"/>
  <c r="BC1475" i="14" s="1"/>
  <c r="AW495" i="13"/>
  <c r="BC495" i="13" s="1"/>
  <c r="AU496" i="13"/>
  <c r="AU925" i="13"/>
  <c r="AW924" i="13"/>
  <c r="BC924" i="13" s="1"/>
  <c r="AW784" i="14"/>
  <c r="BC784" i="14" s="1"/>
  <c r="AU785" i="14"/>
  <c r="AU604" i="14"/>
  <c r="AW603" i="14"/>
  <c r="BC603" i="14" s="1"/>
  <c r="AU1078" i="14"/>
  <c r="AW1077" i="14"/>
  <c r="BC1077" i="14" s="1"/>
  <c r="AW527" i="13"/>
  <c r="BC527" i="13" s="1"/>
  <c r="AU528" i="13"/>
  <c r="AW892" i="14"/>
  <c r="BC892" i="14" s="1"/>
  <c r="AU893" i="14"/>
  <c r="AU239" i="13"/>
  <c r="AW238" i="13"/>
  <c r="BC238" i="13" s="1"/>
  <c r="AU311" i="13"/>
  <c r="AW310" i="13"/>
  <c r="BC310" i="13" s="1"/>
  <c r="AU749" i="14"/>
  <c r="AW748" i="14"/>
  <c r="BC748" i="14" s="1"/>
  <c r="AW961" i="13"/>
  <c r="BC961" i="13" s="1"/>
  <c r="AU962" i="13"/>
  <c r="AU601" i="13"/>
  <c r="AW600" i="13"/>
  <c r="BC600" i="13" s="1"/>
  <c r="AU1223" i="14"/>
  <c r="AW1222" i="14"/>
  <c r="BC1222" i="14" s="1"/>
  <c r="AW712" i="14"/>
  <c r="BC712" i="14" s="1"/>
  <c r="AU713" i="14"/>
  <c r="AU857" i="14"/>
  <c r="AW856" i="14"/>
  <c r="BC856" i="14" s="1"/>
  <c r="AU530" i="14"/>
  <c r="AW529" i="14"/>
  <c r="BC529" i="14" s="1"/>
  <c r="AW1332" i="14"/>
  <c r="BC1332" i="14" s="1"/>
  <c r="AU1333" i="14"/>
  <c r="AW166" i="14"/>
  <c r="BC166" i="14" s="1"/>
  <c r="AU167" i="14"/>
  <c r="AU131" i="13"/>
  <c r="AW130" i="13"/>
  <c r="BC130" i="13" s="1"/>
  <c r="AW670" i="13"/>
  <c r="BC670" i="13" s="1"/>
  <c r="AU671" i="13"/>
  <c r="AW1148" i="14"/>
  <c r="BC1148" i="14" s="1"/>
  <c r="AU1149" i="14"/>
  <c r="AU275" i="13"/>
  <c r="AW274" i="13"/>
  <c r="BC274" i="13" s="1"/>
  <c r="AU132" i="14"/>
  <c r="AW131" i="14"/>
  <c r="BC131" i="14" s="1"/>
  <c r="AU569" i="14"/>
  <c r="AW568" i="14"/>
  <c r="BC568" i="14" s="1"/>
  <c r="AU931" i="14"/>
  <c r="AW930" i="14"/>
  <c r="BC930" i="14" s="1"/>
  <c r="AW965" i="14"/>
  <c r="BC965" i="14" s="1"/>
  <c r="AU966" i="14"/>
  <c r="AU1186" i="14"/>
  <c r="AW1185" i="14"/>
  <c r="BC1185" i="14" s="1"/>
  <c r="AW95" i="14"/>
  <c r="BC95" i="14" s="1"/>
  <c r="AU96" i="14"/>
  <c r="AU495" i="14"/>
  <c r="AW494" i="14"/>
  <c r="BC494" i="14" s="1"/>
  <c r="AW59" i="14"/>
  <c r="BC59" i="14" s="1"/>
  <c r="AU60" i="14"/>
  <c r="AU388" i="14"/>
  <c r="AW387" i="14"/>
  <c r="BC387" i="14" s="1"/>
  <c r="AU458" i="14"/>
  <c r="AW457" i="14"/>
  <c r="BC457" i="14" s="1"/>
  <c r="AU422" i="14"/>
  <c r="AW421" i="14"/>
  <c r="BC421" i="14" s="1"/>
  <c r="AW1438" i="14"/>
  <c r="BC1438" i="14" s="1"/>
  <c r="AU1439" i="14"/>
  <c r="AU1001" i="14"/>
  <c r="AW1000" i="14"/>
  <c r="BC1000" i="14" s="1"/>
  <c r="AW349" i="14"/>
  <c r="BC349" i="14" s="1"/>
  <c r="AU350" i="14"/>
  <c r="AW1259" i="14"/>
  <c r="BC1259" i="14" s="1"/>
  <c r="AU1260" i="14"/>
  <c r="AU1113" i="14"/>
  <c r="AW1112" i="14"/>
  <c r="BC1112" i="14" s="1"/>
  <c r="AW707" i="13"/>
  <c r="BC707" i="13" s="1"/>
  <c r="AU708" i="13"/>
  <c r="AW418" i="13"/>
  <c r="BC418" i="13" s="1"/>
  <c r="AU419" i="13"/>
  <c r="AU95" i="13"/>
  <c r="AW94" i="13"/>
  <c r="BC94" i="13" s="1"/>
  <c r="AU456" i="13"/>
  <c r="AW455" i="13"/>
  <c r="BC455" i="13" s="1"/>
  <c r="AW167" i="13"/>
  <c r="BC167" i="13" s="1"/>
  <c r="AU168" i="13"/>
  <c r="AW1294" i="14"/>
  <c r="BC1294" i="14" s="1"/>
  <c r="AU1295" i="14"/>
  <c r="AW888" i="13"/>
  <c r="BC888" i="13" s="1"/>
  <c r="AU889" i="13"/>
  <c r="AU1369" i="14"/>
  <c r="AW1368" i="14"/>
  <c r="BC1368" i="14" s="1"/>
  <c r="AW678" i="14"/>
  <c r="BC678" i="14" s="1"/>
  <c r="AU679" i="14"/>
  <c r="AW313" i="14"/>
  <c r="BC313" i="14" s="1"/>
  <c r="AU314" i="14"/>
  <c r="AW562" i="13"/>
  <c r="BC562" i="13" s="1"/>
  <c r="AU563" i="13"/>
  <c r="AW348" i="13"/>
  <c r="BC348" i="13" s="1"/>
  <c r="AU349" i="13"/>
  <c r="AU60" i="13"/>
  <c r="AW59" i="13"/>
  <c r="BC59" i="13" s="1"/>
  <c r="AW202" i="14"/>
  <c r="BC202" i="14" s="1"/>
  <c r="AU203" i="14"/>
  <c r="AU640" i="14"/>
  <c r="AW639" i="14"/>
  <c r="BC639" i="14" s="1"/>
  <c r="AW634" i="13"/>
  <c r="BC634" i="13" s="1"/>
  <c r="AU635" i="13"/>
  <c r="AW1402" i="14"/>
  <c r="BC1402" i="14" s="1"/>
  <c r="AU1403" i="14"/>
  <c r="AU384" i="13"/>
  <c r="AW383" i="13"/>
  <c r="BC383" i="13" s="1"/>
  <c r="AU853" i="13"/>
  <c r="AW852" i="13"/>
  <c r="BC852" i="13" s="1"/>
  <c r="AW239" i="14" l="1"/>
  <c r="BC239" i="14" s="1"/>
  <c r="AU240" i="14"/>
  <c r="AW745" i="13"/>
  <c r="BC745" i="13" s="1"/>
  <c r="AU746" i="13"/>
  <c r="AW1037" i="14"/>
  <c r="BC1037" i="14" s="1"/>
  <c r="AU1038" i="14"/>
  <c r="AU205" i="13"/>
  <c r="AW204" i="13"/>
  <c r="BC204" i="13" s="1"/>
  <c r="AW821" i="14"/>
  <c r="BC821" i="14" s="1"/>
  <c r="AU822" i="14"/>
  <c r="AU1034" i="13"/>
  <c r="AW1033" i="13"/>
  <c r="BC1033" i="13" s="1"/>
  <c r="AU279" i="14"/>
  <c r="AW278" i="14"/>
  <c r="BC278" i="14" s="1"/>
  <c r="AW1476" i="14"/>
  <c r="BC1476" i="14" s="1"/>
  <c r="AU1477" i="14"/>
  <c r="AU26" i="13"/>
  <c r="AW25" i="13"/>
  <c r="BC25" i="13" s="1"/>
  <c r="AU816" i="13"/>
  <c r="AW815" i="13"/>
  <c r="BC815" i="13" s="1"/>
  <c r="AW779" i="13"/>
  <c r="BC779" i="13" s="1"/>
  <c r="AU780" i="13"/>
  <c r="AW997" i="13"/>
  <c r="BC997" i="13" s="1"/>
  <c r="AU998" i="13"/>
  <c r="AU24" i="14"/>
  <c r="AW23" i="14"/>
  <c r="BC23" i="14" s="1"/>
  <c r="AU963" i="13"/>
  <c r="AW962" i="13"/>
  <c r="BC962" i="13" s="1"/>
  <c r="AW604" i="14"/>
  <c r="BC604" i="14" s="1"/>
  <c r="AU605" i="14"/>
  <c r="AU894" i="14"/>
  <c r="AW893" i="14"/>
  <c r="BC893" i="14" s="1"/>
  <c r="AW785" i="14"/>
  <c r="BC785" i="14" s="1"/>
  <c r="AU786" i="14"/>
  <c r="AU750" i="14"/>
  <c r="AW749" i="14"/>
  <c r="BC749" i="14" s="1"/>
  <c r="AW528" i="13"/>
  <c r="BC528" i="13" s="1"/>
  <c r="AU529" i="13"/>
  <c r="AW311" i="13"/>
  <c r="BC311" i="13" s="1"/>
  <c r="AU312" i="13"/>
  <c r="AU926" i="13"/>
  <c r="AW925" i="13"/>
  <c r="BC925" i="13" s="1"/>
  <c r="AW496" i="13"/>
  <c r="BC496" i="13" s="1"/>
  <c r="AU497" i="13"/>
  <c r="AU240" i="13"/>
  <c r="AW239" i="13"/>
  <c r="BC239" i="13" s="1"/>
  <c r="AW1078" i="14"/>
  <c r="BC1078" i="14" s="1"/>
  <c r="AU1079" i="14"/>
  <c r="AU890" i="13"/>
  <c r="AW889" i="13"/>
  <c r="BC889" i="13" s="1"/>
  <c r="AU1440" i="14"/>
  <c r="AW1439" i="14"/>
  <c r="BC1439" i="14" s="1"/>
  <c r="AU1150" i="14"/>
  <c r="AW1149" i="14"/>
  <c r="BC1149" i="14" s="1"/>
  <c r="AW314" i="14"/>
  <c r="BC314" i="14" s="1"/>
  <c r="AU315" i="14"/>
  <c r="AU1296" i="14"/>
  <c r="AW1295" i="14"/>
  <c r="BC1295" i="14" s="1"/>
  <c r="AW708" i="13"/>
  <c r="BC708" i="13" s="1"/>
  <c r="AU709" i="13"/>
  <c r="AU1261" i="14"/>
  <c r="AW1260" i="14"/>
  <c r="BC1260" i="14" s="1"/>
  <c r="AU168" i="14"/>
  <c r="AW167" i="14"/>
  <c r="BC167" i="14" s="1"/>
  <c r="AW349" i="13"/>
  <c r="BC349" i="13" s="1"/>
  <c r="AU350" i="13"/>
  <c r="AW458" i="14"/>
  <c r="BC458" i="14" s="1"/>
  <c r="AU459" i="14"/>
  <c r="AW132" i="14"/>
  <c r="BC132" i="14" s="1"/>
  <c r="AU133" i="14"/>
  <c r="AW388" i="14"/>
  <c r="BC388" i="14" s="1"/>
  <c r="AU389" i="14"/>
  <c r="AU496" i="14"/>
  <c r="AW495" i="14"/>
  <c r="BC495" i="14" s="1"/>
  <c r="AW931" i="14"/>
  <c r="BC931" i="14" s="1"/>
  <c r="AU932" i="14"/>
  <c r="AU531" i="14"/>
  <c r="AW530" i="14"/>
  <c r="BC530" i="14" s="1"/>
  <c r="AU1224" i="14"/>
  <c r="AW1223" i="14"/>
  <c r="BC1223" i="14" s="1"/>
  <c r="AW131" i="13"/>
  <c r="BC131" i="13" s="1"/>
  <c r="AU132" i="13"/>
  <c r="AW203" i="14"/>
  <c r="BC203" i="14" s="1"/>
  <c r="AU204" i="14"/>
  <c r="AU564" i="13"/>
  <c r="AW563" i="13"/>
  <c r="BC563" i="13" s="1"/>
  <c r="AU680" i="14"/>
  <c r="AW679" i="14"/>
  <c r="BC679" i="14" s="1"/>
  <c r="AW168" i="13"/>
  <c r="BC168" i="13" s="1"/>
  <c r="AU169" i="13"/>
  <c r="AW350" i="14"/>
  <c r="BC350" i="14" s="1"/>
  <c r="AU351" i="14"/>
  <c r="AW96" i="14"/>
  <c r="BC96" i="14" s="1"/>
  <c r="AU97" i="14"/>
  <c r="AU672" i="13"/>
  <c r="AW671" i="13"/>
  <c r="BC671" i="13" s="1"/>
  <c r="AW1333" i="14"/>
  <c r="BC1333" i="14" s="1"/>
  <c r="AU1334" i="14"/>
  <c r="AW1403" i="14"/>
  <c r="BC1403" i="14" s="1"/>
  <c r="AU1404" i="14"/>
  <c r="AW713" i="14"/>
  <c r="BC713" i="14" s="1"/>
  <c r="AU714" i="14"/>
  <c r="AU636" i="13"/>
  <c r="AW635" i="13"/>
  <c r="BC635" i="13" s="1"/>
  <c r="AU854" i="13"/>
  <c r="AW853" i="13"/>
  <c r="BC853" i="13" s="1"/>
  <c r="AW456" i="13"/>
  <c r="BC456" i="13" s="1"/>
  <c r="AU457" i="13"/>
  <c r="AU570" i="14"/>
  <c r="AW569" i="14"/>
  <c r="BC569" i="14" s="1"/>
  <c r="AU276" i="13"/>
  <c r="AW275" i="13"/>
  <c r="BC275" i="13" s="1"/>
  <c r="AU858" i="14"/>
  <c r="AW857" i="14"/>
  <c r="BC857" i="14" s="1"/>
  <c r="AU602" i="13"/>
  <c r="AW601" i="13"/>
  <c r="BC601" i="13" s="1"/>
  <c r="AW966" i="14"/>
  <c r="BC966" i="14" s="1"/>
  <c r="AU967" i="14"/>
  <c r="AW60" i="14"/>
  <c r="BC60" i="14" s="1"/>
  <c r="AU61" i="14"/>
  <c r="AU420" i="13"/>
  <c r="AW419" i="13"/>
  <c r="BC419" i="13" s="1"/>
  <c r="AU385" i="13"/>
  <c r="AW384" i="13"/>
  <c r="BC384" i="13" s="1"/>
  <c r="AU641" i="14"/>
  <c r="AW640" i="14"/>
  <c r="BC640" i="14" s="1"/>
  <c r="AU61" i="13"/>
  <c r="AW60" i="13"/>
  <c r="BC60" i="13" s="1"/>
  <c r="AW1369" i="14"/>
  <c r="BC1369" i="14" s="1"/>
  <c r="AU1370" i="14"/>
  <c r="AW95" i="13"/>
  <c r="BC95" i="13" s="1"/>
  <c r="AU96" i="13"/>
  <c r="AW1113" i="14"/>
  <c r="BC1113" i="14" s="1"/>
  <c r="AU1114" i="14"/>
  <c r="AW1001" i="14"/>
  <c r="BC1001" i="14" s="1"/>
  <c r="AU1002" i="14"/>
  <c r="AW422" i="14"/>
  <c r="BC422" i="14" s="1"/>
  <c r="AU423" i="14"/>
  <c r="AU1187" i="14"/>
  <c r="AW1186" i="14"/>
  <c r="BC1186" i="14" s="1"/>
  <c r="AW240" i="14" l="1"/>
  <c r="BC240" i="14" s="1"/>
  <c r="AU241" i="14"/>
  <c r="AW1038" i="14"/>
  <c r="BC1038" i="14" s="1"/>
  <c r="AU1039" i="14"/>
  <c r="AU747" i="13"/>
  <c r="AW746" i="13"/>
  <c r="BC746" i="13" s="1"/>
  <c r="AW205" i="13"/>
  <c r="BC205" i="13" s="1"/>
  <c r="AU206" i="13"/>
  <c r="AW1034" i="13"/>
  <c r="BC1034" i="13" s="1"/>
  <c r="AU1035" i="13"/>
  <c r="AU823" i="14"/>
  <c r="AW822" i="14"/>
  <c r="BC822" i="14" s="1"/>
  <c r="AU817" i="13"/>
  <c r="AW816" i="13"/>
  <c r="BC816" i="13" s="1"/>
  <c r="AU25" i="14"/>
  <c r="AW24" i="14"/>
  <c r="BC24" i="14" s="1"/>
  <c r="AU27" i="13"/>
  <c r="AW26" i="13"/>
  <c r="BC26" i="13" s="1"/>
  <c r="AU999" i="13"/>
  <c r="AW998" i="13"/>
  <c r="BC998" i="13" s="1"/>
  <c r="AU1478" i="14"/>
  <c r="AW1477" i="14"/>
  <c r="BC1477" i="14" s="1"/>
  <c r="AW780" i="13"/>
  <c r="BC780" i="13" s="1"/>
  <c r="AU781" i="13"/>
  <c r="AU280" i="14"/>
  <c r="AW279" i="14"/>
  <c r="BC279" i="14" s="1"/>
  <c r="AU1080" i="14"/>
  <c r="AW1079" i="14"/>
  <c r="BC1079" i="14" s="1"/>
  <c r="AU313" i="13"/>
  <c r="AW312" i="13"/>
  <c r="BC312" i="13" s="1"/>
  <c r="AW894" i="14"/>
  <c r="BC894" i="14" s="1"/>
  <c r="AU895" i="14"/>
  <c r="AW529" i="13"/>
  <c r="BC529" i="13" s="1"/>
  <c r="AU530" i="13"/>
  <c r="AW605" i="14"/>
  <c r="BC605" i="14" s="1"/>
  <c r="AU606" i="14"/>
  <c r="AU241" i="13"/>
  <c r="AW240" i="13"/>
  <c r="BC240" i="13" s="1"/>
  <c r="AW497" i="13"/>
  <c r="BC497" i="13" s="1"/>
  <c r="AU498" i="13"/>
  <c r="AU751" i="14"/>
  <c r="AW750" i="14"/>
  <c r="BC750" i="14" s="1"/>
  <c r="AU787" i="14"/>
  <c r="AW786" i="14"/>
  <c r="BC786" i="14" s="1"/>
  <c r="AU927" i="13"/>
  <c r="AW926" i="13"/>
  <c r="BC926" i="13" s="1"/>
  <c r="AW963" i="13"/>
  <c r="BC963" i="13" s="1"/>
  <c r="AU964" i="13"/>
  <c r="AU497" i="14"/>
  <c r="AW496" i="14"/>
  <c r="BC496" i="14" s="1"/>
  <c r="AU424" i="14"/>
  <c r="AW423" i="14"/>
  <c r="BC423" i="14" s="1"/>
  <c r="AW96" i="13"/>
  <c r="BC96" i="13" s="1"/>
  <c r="AU97" i="13"/>
  <c r="AU968" i="14"/>
  <c r="AW967" i="14"/>
  <c r="BC967" i="14" s="1"/>
  <c r="AW457" i="13"/>
  <c r="BC457" i="13" s="1"/>
  <c r="AU458" i="13"/>
  <c r="AW97" i="14"/>
  <c r="BC97" i="14" s="1"/>
  <c r="AU98" i="14"/>
  <c r="AW709" i="13"/>
  <c r="BC709" i="13" s="1"/>
  <c r="AU710" i="13"/>
  <c r="AU642" i="14"/>
  <c r="AW641" i="14"/>
  <c r="BC641" i="14" s="1"/>
  <c r="AW168" i="14"/>
  <c r="BC168" i="14" s="1"/>
  <c r="AU169" i="14"/>
  <c r="AW385" i="13"/>
  <c r="BC385" i="13" s="1"/>
  <c r="AU386" i="13"/>
  <c r="AU571" i="14"/>
  <c r="AW570" i="14"/>
  <c r="BC570" i="14" s="1"/>
  <c r="AW854" i="13"/>
  <c r="BC854" i="13" s="1"/>
  <c r="AU855" i="13"/>
  <c r="AW564" i="13"/>
  <c r="BC564" i="13" s="1"/>
  <c r="AU565" i="13"/>
  <c r="AU532" i="14"/>
  <c r="AW531" i="14"/>
  <c r="BC531" i="14" s="1"/>
  <c r="AW1296" i="14"/>
  <c r="BC1296" i="14" s="1"/>
  <c r="AU1297" i="14"/>
  <c r="AU1151" i="14"/>
  <c r="AW1150" i="14"/>
  <c r="BC1150" i="14" s="1"/>
  <c r="AU134" i="14"/>
  <c r="AW133" i="14"/>
  <c r="BC133" i="14" s="1"/>
  <c r="AU1003" i="14"/>
  <c r="AW1002" i="14"/>
  <c r="BC1002" i="14" s="1"/>
  <c r="AU1371" i="14"/>
  <c r="AW1370" i="14"/>
  <c r="BC1370" i="14" s="1"/>
  <c r="AW61" i="14"/>
  <c r="BC61" i="14" s="1"/>
  <c r="AU62" i="14"/>
  <c r="AW1334" i="14"/>
  <c r="BC1334" i="14" s="1"/>
  <c r="AU1335" i="14"/>
  <c r="AU352" i="14"/>
  <c r="AW351" i="14"/>
  <c r="BC351" i="14" s="1"/>
  <c r="AU205" i="14"/>
  <c r="AW204" i="14"/>
  <c r="BC204" i="14" s="1"/>
  <c r="AU460" i="14"/>
  <c r="AW459" i="14"/>
  <c r="BC459" i="14" s="1"/>
  <c r="AW315" i="14"/>
  <c r="BC315" i="14" s="1"/>
  <c r="AU316" i="14"/>
  <c r="AU1188" i="14"/>
  <c r="AW1187" i="14"/>
  <c r="BC1187" i="14" s="1"/>
  <c r="AW680" i="14"/>
  <c r="BC680" i="14" s="1"/>
  <c r="AU681" i="14"/>
  <c r="AU1405" i="14"/>
  <c r="AW1404" i="14"/>
  <c r="BC1404" i="14" s="1"/>
  <c r="AW389" i="14"/>
  <c r="BC389" i="14" s="1"/>
  <c r="AU390" i="14"/>
  <c r="AW602" i="13"/>
  <c r="BC602" i="13" s="1"/>
  <c r="AU603" i="13"/>
  <c r="AU637" i="13"/>
  <c r="AW636" i="13"/>
  <c r="BC636" i="13" s="1"/>
  <c r="AW1440" i="14"/>
  <c r="BC1440" i="14" s="1"/>
  <c r="AU1441" i="14"/>
  <c r="AU1115" i="14"/>
  <c r="AW1114" i="14"/>
  <c r="BC1114" i="14" s="1"/>
  <c r="AW714" i="14"/>
  <c r="BC714" i="14" s="1"/>
  <c r="AU715" i="14"/>
  <c r="AU170" i="13"/>
  <c r="AW169" i="13"/>
  <c r="BC169" i="13" s="1"/>
  <c r="AU133" i="13"/>
  <c r="AW132" i="13"/>
  <c r="BC132" i="13" s="1"/>
  <c r="AW932" i="14"/>
  <c r="BC932" i="14" s="1"/>
  <c r="AU933" i="14"/>
  <c r="AU351" i="13"/>
  <c r="AW350" i="13"/>
  <c r="BC350" i="13" s="1"/>
  <c r="AW420" i="13"/>
  <c r="BC420" i="13" s="1"/>
  <c r="AU421" i="13"/>
  <c r="AU277" i="13"/>
  <c r="AW276" i="13"/>
  <c r="BC276" i="13" s="1"/>
  <c r="AU1225" i="14"/>
  <c r="AW1224" i="14"/>
  <c r="BC1224" i="14" s="1"/>
  <c r="AU62" i="13"/>
  <c r="AW61" i="13"/>
  <c r="BC61" i="13" s="1"/>
  <c r="AU859" i="14"/>
  <c r="AW858" i="14"/>
  <c r="BC858" i="14" s="1"/>
  <c r="AW672" i="13"/>
  <c r="BC672" i="13" s="1"/>
  <c r="AU673" i="13"/>
  <c r="AU1262" i="14"/>
  <c r="AW1261" i="14"/>
  <c r="BC1261" i="14" s="1"/>
  <c r="AW890" i="13"/>
  <c r="BC890" i="13" s="1"/>
  <c r="AU891" i="13"/>
  <c r="AW241" i="14" l="1"/>
  <c r="BC241" i="14" s="1"/>
  <c r="AU242" i="14"/>
  <c r="AW747" i="13"/>
  <c r="BC747" i="13" s="1"/>
  <c r="AU748" i="13"/>
  <c r="AU1040" i="14"/>
  <c r="AW1039" i="14"/>
  <c r="BC1039" i="14" s="1"/>
  <c r="AW206" i="13"/>
  <c r="BC206" i="13" s="1"/>
  <c r="AU207" i="13"/>
  <c r="AW823" i="14"/>
  <c r="BC823" i="14" s="1"/>
  <c r="AU824" i="14"/>
  <c r="AU1036" i="13"/>
  <c r="AW1035" i="13"/>
  <c r="BC1035" i="13" s="1"/>
  <c r="AU1000" i="13"/>
  <c r="AW999" i="13"/>
  <c r="BC999" i="13" s="1"/>
  <c r="AU281" i="14"/>
  <c r="AW280" i="14"/>
  <c r="BC280" i="14" s="1"/>
  <c r="AU28" i="13"/>
  <c r="AW27" i="13"/>
  <c r="BC27" i="13" s="1"/>
  <c r="AU782" i="13"/>
  <c r="AW781" i="13"/>
  <c r="BC781" i="13" s="1"/>
  <c r="AW25" i="14"/>
  <c r="BC25" i="14" s="1"/>
  <c r="AU26" i="14"/>
  <c r="AU1479" i="14"/>
  <c r="AW1478" i="14"/>
  <c r="BC1478" i="14" s="1"/>
  <c r="AU818" i="13"/>
  <c r="AW817" i="13"/>
  <c r="BC817" i="13" s="1"/>
  <c r="AW964" i="13"/>
  <c r="BC964" i="13" s="1"/>
  <c r="AU965" i="13"/>
  <c r="AW530" i="13"/>
  <c r="BC530" i="13" s="1"/>
  <c r="AU531" i="13"/>
  <c r="AW498" i="13"/>
  <c r="BC498" i="13" s="1"/>
  <c r="AU499" i="13"/>
  <c r="AW895" i="14"/>
  <c r="BC895" i="14" s="1"/>
  <c r="AU896" i="14"/>
  <c r="AW927" i="13"/>
  <c r="BC927" i="13" s="1"/>
  <c r="AU928" i="13"/>
  <c r="AU788" i="14"/>
  <c r="AW787" i="14"/>
  <c r="BC787" i="14" s="1"/>
  <c r="AU242" i="13"/>
  <c r="AW241" i="13"/>
  <c r="BC241" i="13" s="1"/>
  <c r="AU314" i="13"/>
  <c r="AW313" i="13"/>
  <c r="BC313" i="13" s="1"/>
  <c r="AW606" i="14"/>
  <c r="BC606" i="14" s="1"/>
  <c r="AU607" i="14"/>
  <c r="AW751" i="14"/>
  <c r="BC751" i="14" s="1"/>
  <c r="AU752" i="14"/>
  <c r="AW1080" i="14"/>
  <c r="BC1080" i="14" s="1"/>
  <c r="AU1081" i="14"/>
  <c r="AW460" i="14"/>
  <c r="BC460" i="14" s="1"/>
  <c r="AU461" i="14"/>
  <c r="AU934" i="14"/>
  <c r="AW933" i="14"/>
  <c r="BC933" i="14" s="1"/>
  <c r="AU682" i="14"/>
  <c r="AW681" i="14"/>
  <c r="BC681" i="14" s="1"/>
  <c r="AU63" i="14"/>
  <c r="AW62" i="14"/>
  <c r="BC62" i="14" s="1"/>
  <c r="AW97" i="13"/>
  <c r="BC97" i="13" s="1"/>
  <c r="AU98" i="13"/>
  <c r="AW1262" i="14"/>
  <c r="BC1262" i="14" s="1"/>
  <c r="AU1263" i="14"/>
  <c r="AU63" i="13"/>
  <c r="AW62" i="13"/>
  <c r="BC62" i="13" s="1"/>
  <c r="AW277" i="13"/>
  <c r="BC277" i="13" s="1"/>
  <c r="AU278" i="13"/>
  <c r="AU206" i="14"/>
  <c r="AW205" i="14"/>
  <c r="BC205" i="14" s="1"/>
  <c r="AW532" i="14"/>
  <c r="BC532" i="14" s="1"/>
  <c r="AU533" i="14"/>
  <c r="AW642" i="14"/>
  <c r="BC642" i="14" s="1"/>
  <c r="AU643" i="14"/>
  <c r="AW715" i="14"/>
  <c r="BC715" i="14" s="1"/>
  <c r="AU716" i="14"/>
  <c r="AU1226" i="14"/>
  <c r="AW1225" i="14"/>
  <c r="BC1225" i="14" s="1"/>
  <c r="AU135" i="14"/>
  <c r="AW134" i="14"/>
  <c r="BC134" i="14" s="1"/>
  <c r="AW891" i="13"/>
  <c r="BC891" i="13" s="1"/>
  <c r="AU892" i="13"/>
  <c r="AU422" i="13"/>
  <c r="AW421" i="13"/>
  <c r="BC421" i="13" s="1"/>
  <c r="AU1442" i="14"/>
  <c r="AW1441" i="14"/>
  <c r="BC1441" i="14" s="1"/>
  <c r="AW565" i="13"/>
  <c r="BC565" i="13" s="1"/>
  <c r="AU566" i="13"/>
  <c r="AU387" i="13"/>
  <c r="AW386" i="13"/>
  <c r="BC386" i="13" s="1"/>
  <c r="AU711" i="13"/>
  <c r="AW710" i="13"/>
  <c r="BC710" i="13" s="1"/>
  <c r="AW458" i="13"/>
  <c r="BC458" i="13" s="1"/>
  <c r="AU459" i="13"/>
  <c r="AW98" i="14"/>
  <c r="BC98" i="14" s="1"/>
  <c r="AU99" i="14"/>
  <c r="AU1406" i="14"/>
  <c r="AW1405" i="14"/>
  <c r="BC1405" i="14" s="1"/>
  <c r="AU572" i="14"/>
  <c r="AW571" i="14"/>
  <c r="BC571" i="14" s="1"/>
  <c r="AW133" i="13"/>
  <c r="BC133" i="13" s="1"/>
  <c r="AU134" i="13"/>
  <c r="AW637" i="13"/>
  <c r="BC637" i="13" s="1"/>
  <c r="AU638" i="13"/>
  <c r="AU1189" i="14"/>
  <c r="AW1188" i="14"/>
  <c r="BC1188" i="14" s="1"/>
  <c r="AU353" i="14"/>
  <c r="AW352" i="14"/>
  <c r="BC352" i="14" s="1"/>
  <c r="AW1371" i="14"/>
  <c r="BC1371" i="14" s="1"/>
  <c r="AU1372" i="14"/>
  <c r="AW1151" i="14"/>
  <c r="BC1151" i="14" s="1"/>
  <c r="AU1152" i="14"/>
  <c r="AW424" i="14"/>
  <c r="BC424" i="14" s="1"/>
  <c r="AU425" i="14"/>
  <c r="AU674" i="13"/>
  <c r="AW673" i="13"/>
  <c r="BC673" i="13" s="1"/>
  <c r="AU860" i="14"/>
  <c r="AW859" i="14"/>
  <c r="BC859" i="14" s="1"/>
  <c r="AW603" i="13"/>
  <c r="BC603" i="13" s="1"/>
  <c r="AU604" i="13"/>
  <c r="AW390" i="14"/>
  <c r="BC390" i="14" s="1"/>
  <c r="AU391" i="14"/>
  <c r="AU317" i="14"/>
  <c r="AW316" i="14"/>
  <c r="BC316" i="14" s="1"/>
  <c r="AW1335" i="14"/>
  <c r="BC1335" i="14" s="1"/>
  <c r="AU1336" i="14"/>
  <c r="AW1297" i="14"/>
  <c r="BC1297" i="14" s="1"/>
  <c r="AU1298" i="14"/>
  <c r="AW855" i="13"/>
  <c r="BC855" i="13" s="1"/>
  <c r="AU856" i="13"/>
  <c r="AU170" i="14"/>
  <c r="AW169" i="14"/>
  <c r="BC169" i="14" s="1"/>
  <c r="AW351" i="13"/>
  <c r="BC351" i="13" s="1"/>
  <c r="AU352" i="13"/>
  <c r="AW170" i="13"/>
  <c r="BC170" i="13" s="1"/>
  <c r="AU171" i="13"/>
  <c r="AW1115" i="14"/>
  <c r="BC1115" i="14" s="1"/>
  <c r="AU1116" i="14"/>
  <c r="AU1004" i="14"/>
  <c r="AW1003" i="14"/>
  <c r="BC1003" i="14" s="1"/>
  <c r="AW968" i="14"/>
  <c r="BC968" i="14" s="1"/>
  <c r="AU969" i="14"/>
  <c r="AU498" i="14"/>
  <c r="AW497" i="14"/>
  <c r="BC497" i="14" s="1"/>
  <c r="AU243" i="14" l="1"/>
  <c r="AW242" i="14"/>
  <c r="BC242" i="14" s="1"/>
  <c r="AU1041" i="14"/>
  <c r="AW1040" i="14"/>
  <c r="BC1040" i="14" s="1"/>
  <c r="AU749" i="13"/>
  <c r="AW748" i="13"/>
  <c r="BC748" i="13" s="1"/>
  <c r="AW207" i="13"/>
  <c r="BC207" i="13" s="1"/>
  <c r="AU208" i="13"/>
  <c r="AW1036" i="13"/>
  <c r="BC1036" i="13" s="1"/>
  <c r="AU1037" i="13"/>
  <c r="AW824" i="14"/>
  <c r="BC824" i="14" s="1"/>
  <c r="AU825" i="14"/>
  <c r="AW782" i="13"/>
  <c r="BC782" i="13" s="1"/>
  <c r="AU783" i="13"/>
  <c r="AU819" i="13"/>
  <c r="AW818" i="13"/>
  <c r="BC818" i="13" s="1"/>
  <c r="AU29" i="13"/>
  <c r="AW28" i="13"/>
  <c r="BC28" i="13" s="1"/>
  <c r="AU1480" i="14"/>
  <c r="AW1479" i="14"/>
  <c r="BC1479" i="14" s="1"/>
  <c r="AU282" i="14"/>
  <c r="AW281" i="14"/>
  <c r="BC281" i="14" s="1"/>
  <c r="AU27" i="14"/>
  <c r="AW26" i="14"/>
  <c r="BC26" i="14" s="1"/>
  <c r="AW1000" i="13"/>
  <c r="BC1000" i="13" s="1"/>
  <c r="AU1001" i="13"/>
  <c r="AU1082" i="14"/>
  <c r="AW1081" i="14"/>
  <c r="BC1081" i="14" s="1"/>
  <c r="AW499" i="13"/>
  <c r="BC499" i="13" s="1"/>
  <c r="AU500" i="13"/>
  <c r="AU243" i="13"/>
  <c r="AW242" i="13"/>
  <c r="BC242" i="13" s="1"/>
  <c r="AU753" i="14"/>
  <c r="AW752" i="14"/>
  <c r="BC752" i="14" s="1"/>
  <c r="AW788" i="14"/>
  <c r="BC788" i="14" s="1"/>
  <c r="AU789" i="14"/>
  <c r="AW607" i="14"/>
  <c r="BC607" i="14" s="1"/>
  <c r="AU608" i="14"/>
  <c r="AW928" i="13"/>
  <c r="BC928" i="13" s="1"/>
  <c r="AU929" i="13"/>
  <c r="AW531" i="13"/>
  <c r="BC531" i="13" s="1"/>
  <c r="AU532" i="13"/>
  <c r="AW896" i="14"/>
  <c r="BC896" i="14" s="1"/>
  <c r="AU897" i="14"/>
  <c r="AU966" i="13"/>
  <c r="AW965" i="13"/>
  <c r="BC965" i="13" s="1"/>
  <c r="AU315" i="13"/>
  <c r="AW314" i="13"/>
  <c r="BC314" i="13" s="1"/>
  <c r="AU426" i="14"/>
  <c r="AW425" i="14"/>
  <c r="BC425" i="14" s="1"/>
  <c r="AW317" i="14"/>
  <c r="BC317" i="14" s="1"/>
  <c r="AU318" i="14"/>
  <c r="AW572" i="14"/>
  <c r="BC572" i="14" s="1"/>
  <c r="AU573" i="14"/>
  <c r="AU64" i="14"/>
  <c r="AW63" i="14"/>
  <c r="BC63" i="14" s="1"/>
  <c r="AU857" i="13"/>
  <c r="AW856" i="13"/>
  <c r="BC856" i="13" s="1"/>
  <c r="AW391" i="14"/>
  <c r="BC391" i="14" s="1"/>
  <c r="AU392" i="14"/>
  <c r="AU1153" i="14"/>
  <c r="AW1152" i="14"/>
  <c r="BC1152" i="14" s="1"/>
  <c r="AW716" i="14"/>
  <c r="BC716" i="14" s="1"/>
  <c r="AU717" i="14"/>
  <c r="AW533" i="14"/>
  <c r="BC533" i="14" s="1"/>
  <c r="AU534" i="14"/>
  <c r="AW98" i="13"/>
  <c r="BC98" i="13" s="1"/>
  <c r="AU99" i="13"/>
  <c r="AW461" i="14"/>
  <c r="BC461" i="14" s="1"/>
  <c r="AU462" i="14"/>
  <c r="AU861" i="14"/>
  <c r="AW860" i="14"/>
  <c r="BC860" i="14" s="1"/>
  <c r="AU1407" i="14"/>
  <c r="AW1406" i="14"/>
  <c r="BC1406" i="14" s="1"/>
  <c r="AU388" i="13"/>
  <c r="AW387" i="13"/>
  <c r="BC387" i="13" s="1"/>
  <c r="AW422" i="13"/>
  <c r="BC422" i="13" s="1"/>
  <c r="AU423" i="13"/>
  <c r="AW1226" i="14"/>
  <c r="BC1226" i="14" s="1"/>
  <c r="AU1227" i="14"/>
  <c r="AU683" i="14"/>
  <c r="AW682" i="14"/>
  <c r="BC682" i="14" s="1"/>
  <c r="AU1190" i="14"/>
  <c r="AW1189" i="14"/>
  <c r="BC1189" i="14" s="1"/>
  <c r="AU712" i="13"/>
  <c r="AW711" i="13"/>
  <c r="BC711" i="13" s="1"/>
  <c r="AU136" i="14"/>
  <c r="AW135" i="14"/>
  <c r="BC135" i="14" s="1"/>
  <c r="AW1004" i="14"/>
  <c r="BC1004" i="14" s="1"/>
  <c r="AU1005" i="14"/>
  <c r="AU1117" i="14"/>
  <c r="AW1116" i="14"/>
  <c r="BC1116" i="14" s="1"/>
  <c r="AU1299" i="14"/>
  <c r="AW1298" i="14"/>
  <c r="BC1298" i="14" s="1"/>
  <c r="AU605" i="13"/>
  <c r="AW604" i="13"/>
  <c r="BC604" i="13" s="1"/>
  <c r="AU1373" i="14"/>
  <c r="AW1372" i="14"/>
  <c r="BC1372" i="14" s="1"/>
  <c r="AW638" i="13"/>
  <c r="BC638" i="13" s="1"/>
  <c r="AU639" i="13"/>
  <c r="AW99" i="14"/>
  <c r="BC99" i="14" s="1"/>
  <c r="AU100" i="14"/>
  <c r="AW566" i="13"/>
  <c r="BC566" i="13" s="1"/>
  <c r="AU567" i="13"/>
  <c r="AU279" i="13"/>
  <c r="AW278" i="13"/>
  <c r="BC278" i="13" s="1"/>
  <c r="AW206" i="14"/>
  <c r="BC206" i="14" s="1"/>
  <c r="AU207" i="14"/>
  <c r="AU353" i="13"/>
  <c r="AW352" i="13"/>
  <c r="BC352" i="13" s="1"/>
  <c r="AU1264" i="14"/>
  <c r="AW1263" i="14"/>
  <c r="BC1263" i="14" s="1"/>
  <c r="AW674" i="13"/>
  <c r="BC674" i="13" s="1"/>
  <c r="AU675" i="13"/>
  <c r="AW969" i="14"/>
  <c r="BC969" i="14" s="1"/>
  <c r="AU970" i="14"/>
  <c r="AW171" i="13"/>
  <c r="BC171" i="13" s="1"/>
  <c r="AU172" i="13"/>
  <c r="AU1337" i="14"/>
  <c r="AW1336" i="14"/>
  <c r="BC1336" i="14" s="1"/>
  <c r="AW134" i="13"/>
  <c r="BC134" i="13" s="1"/>
  <c r="AU135" i="13"/>
  <c r="AW459" i="13"/>
  <c r="BC459" i="13" s="1"/>
  <c r="AU460" i="13"/>
  <c r="AW892" i="13"/>
  <c r="BC892" i="13" s="1"/>
  <c r="AU893" i="13"/>
  <c r="AU644" i="14"/>
  <c r="AW643" i="14"/>
  <c r="BC643" i="14" s="1"/>
  <c r="AW498" i="14"/>
  <c r="BC498" i="14" s="1"/>
  <c r="AU499" i="14"/>
  <c r="AW170" i="14"/>
  <c r="BC170" i="14" s="1"/>
  <c r="AU171" i="14"/>
  <c r="AU354" i="14"/>
  <c r="AW353" i="14"/>
  <c r="BC353" i="14" s="1"/>
  <c r="AU1443" i="14"/>
  <c r="AW1442" i="14"/>
  <c r="BC1442" i="14" s="1"/>
  <c r="AU64" i="13"/>
  <c r="AW63" i="13"/>
  <c r="BC63" i="13" s="1"/>
  <c r="AW934" i="14"/>
  <c r="BC934" i="14" s="1"/>
  <c r="AU935" i="14"/>
  <c r="AW243" i="14" l="1"/>
  <c r="BC243" i="14" s="1"/>
  <c r="AU244" i="14"/>
  <c r="AW749" i="13"/>
  <c r="BC749" i="13" s="1"/>
  <c r="AU750" i="13"/>
  <c r="AW1041" i="14"/>
  <c r="BC1041" i="14" s="1"/>
  <c r="AU1042" i="14"/>
  <c r="AW208" i="13"/>
  <c r="BC208" i="13" s="1"/>
  <c r="AU209" i="13"/>
  <c r="AU826" i="14"/>
  <c r="AW825" i="14"/>
  <c r="BC825" i="14" s="1"/>
  <c r="AW1037" i="13"/>
  <c r="BC1037" i="13" s="1"/>
  <c r="AU1038" i="13"/>
  <c r="AW1480" i="14"/>
  <c r="BC1480" i="14" s="1"/>
  <c r="AU1481" i="14"/>
  <c r="AU1002" i="13"/>
  <c r="AW1001" i="13"/>
  <c r="BC1001" i="13" s="1"/>
  <c r="AW29" i="13"/>
  <c r="BC29" i="13" s="1"/>
  <c r="AU30" i="13"/>
  <c r="AW27" i="14"/>
  <c r="BC27" i="14" s="1"/>
  <c r="AU28" i="14"/>
  <c r="AW819" i="13"/>
  <c r="BC819" i="13" s="1"/>
  <c r="AU820" i="13"/>
  <c r="AU784" i="13"/>
  <c r="AW783" i="13"/>
  <c r="BC783" i="13" s="1"/>
  <c r="AU283" i="14"/>
  <c r="AW282" i="14"/>
  <c r="BC282" i="14" s="1"/>
  <c r="AW929" i="13"/>
  <c r="BC929" i="13" s="1"/>
  <c r="AU930" i="13"/>
  <c r="AU316" i="13"/>
  <c r="AW315" i="13"/>
  <c r="BC315" i="13" s="1"/>
  <c r="AW753" i="14"/>
  <c r="BC753" i="14" s="1"/>
  <c r="AU754" i="14"/>
  <c r="AU609" i="14"/>
  <c r="AW608" i="14"/>
  <c r="BC608" i="14" s="1"/>
  <c r="AU967" i="13"/>
  <c r="AW966" i="13"/>
  <c r="BC966" i="13" s="1"/>
  <c r="AU244" i="13"/>
  <c r="AW243" i="13"/>
  <c r="BC243" i="13" s="1"/>
  <c r="AW897" i="14"/>
  <c r="BC897" i="14" s="1"/>
  <c r="AU898" i="14"/>
  <c r="AW500" i="13"/>
  <c r="BC500" i="13" s="1"/>
  <c r="AU501" i="13"/>
  <c r="AU533" i="13"/>
  <c r="AW532" i="13"/>
  <c r="BC532" i="13" s="1"/>
  <c r="AW789" i="14"/>
  <c r="BC789" i="14" s="1"/>
  <c r="AU790" i="14"/>
  <c r="AW1082" i="14"/>
  <c r="BC1082" i="14" s="1"/>
  <c r="AU1083" i="14"/>
  <c r="AU461" i="13"/>
  <c r="AW460" i="13"/>
  <c r="BC460" i="13" s="1"/>
  <c r="AU319" i="14"/>
  <c r="AW318" i="14"/>
  <c r="BC318" i="14" s="1"/>
  <c r="AU65" i="13"/>
  <c r="AW64" i="13"/>
  <c r="BC64" i="13" s="1"/>
  <c r="AW354" i="14"/>
  <c r="BC354" i="14" s="1"/>
  <c r="AU355" i="14"/>
  <c r="AW1337" i="14"/>
  <c r="BC1337" i="14" s="1"/>
  <c r="AU1338" i="14"/>
  <c r="AW1264" i="14"/>
  <c r="BC1264" i="14" s="1"/>
  <c r="AU1265" i="14"/>
  <c r="AU1374" i="14"/>
  <c r="AW1373" i="14"/>
  <c r="BC1373" i="14" s="1"/>
  <c r="AU1118" i="14"/>
  <c r="AW1117" i="14"/>
  <c r="BC1117" i="14" s="1"/>
  <c r="AU1191" i="14"/>
  <c r="AW1190" i="14"/>
  <c r="BC1190" i="14" s="1"/>
  <c r="AU684" i="14"/>
  <c r="AW683" i="14"/>
  <c r="BC683" i="14" s="1"/>
  <c r="AU1408" i="14"/>
  <c r="AW1407" i="14"/>
  <c r="BC1407" i="14" s="1"/>
  <c r="AU172" i="14"/>
  <c r="AW171" i="14"/>
  <c r="BC171" i="14" s="1"/>
  <c r="AU136" i="13"/>
  <c r="AW135" i="13"/>
  <c r="BC135" i="13" s="1"/>
  <c r="AU173" i="13"/>
  <c r="AW172" i="13"/>
  <c r="BC172" i="13" s="1"/>
  <c r="AW567" i="13"/>
  <c r="BC567" i="13" s="1"/>
  <c r="AU568" i="13"/>
  <c r="AU1006" i="14"/>
  <c r="AW1005" i="14"/>
  <c r="BC1005" i="14" s="1"/>
  <c r="AW1227" i="14"/>
  <c r="BC1227" i="14" s="1"/>
  <c r="AU1228" i="14"/>
  <c r="AW99" i="13"/>
  <c r="BC99" i="13" s="1"/>
  <c r="AU100" i="13"/>
  <c r="AU354" i="13"/>
  <c r="AW353" i="13"/>
  <c r="BC353" i="13" s="1"/>
  <c r="AU606" i="13"/>
  <c r="AW605" i="13"/>
  <c r="BC605" i="13" s="1"/>
  <c r="AU1154" i="14"/>
  <c r="AW1153" i="14"/>
  <c r="BC1153" i="14" s="1"/>
  <c r="AW64" i="14"/>
  <c r="BC64" i="14" s="1"/>
  <c r="AU65" i="14"/>
  <c r="AW462" i="14"/>
  <c r="BC462" i="14" s="1"/>
  <c r="AU463" i="14"/>
  <c r="AU971" i="14"/>
  <c r="AW970" i="14"/>
  <c r="BC970" i="14" s="1"/>
  <c r="AU208" i="14"/>
  <c r="AW207" i="14"/>
  <c r="BC207" i="14" s="1"/>
  <c r="AU101" i="14"/>
  <c r="AW100" i="14"/>
  <c r="BC100" i="14" s="1"/>
  <c r="AW423" i="13"/>
  <c r="BC423" i="13" s="1"/>
  <c r="AU424" i="13"/>
  <c r="AW392" i="14"/>
  <c r="BC392" i="14" s="1"/>
  <c r="AU393" i="14"/>
  <c r="AU718" i="14"/>
  <c r="AW717" i="14"/>
  <c r="BC717" i="14" s="1"/>
  <c r="AU645" i="14"/>
  <c r="AW644" i="14"/>
  <c r="BC644" i="14" s="1"/>
  <c r="AU1300" i="14"/>
  <c r="AW1299" i="14"/>
  <c r="BC1299" i="14" s="1"/>
  <c r="AW136" i="14"/>
  <c r="BC136" i="14" s="1"/>
  <c r="AU137" i="14"/>
  <c r="AW861" i="14"/>
  <c r="BC861" i="14" s="1"/>
  <c r="AU862" i="14"/>
  <c r="AW426" i="14"/>
  <c r="BC426" i="14" s="1"/>
  <c r="AU427" i="14"/>
  <c r="AW935" i="14"/>
  <c r="BC935" i="14" s="1"/>
  <c r="AU936" i="14"/>
  <c r="AW499" i="14"/>
  <c r="BC499" i="14" s="1"/>
  <c r="AU500" i="14"/>
  <c r="AW893" i="13"/>
  <c r="BC893" i="13" s="1"/>
  <c r="AU894" i="13"/>
  <c r="AU676" i="13"/>
  <c r="AW675" i="13"/>
  <c r="BC675" i="13" s="1"/>
  <c r="AW639" i="13"/>
  <c r="BC639" i="13" s="1"/>
  <c r="AU640" i="13"/>
  <c r="AU535" i="14"/>
  <c r="AW534" i="14"/>
  <c r="BC534" i="14" s="1"/>
  <c r="AW573" i="14"/>
  <c r="BC573" i="14" s="1"/>
  <c r="AU574" i="14"/>
  <c r="AU1444" i="14"/>
  <c r="AW1443" i="14"/>
  <c r="BC1443" i="14" s="1"/>
  <c r="AW279" i="13"/>
  <c r="BC279" i="13" s="1"/>
  <c r="AU280" i="13"/>
  <c r="AW712" i="13"/>
  <c r="BC712" i="13" s="1"/>
  <c r="AU713" i="13"/>
  <c r="AU389" i="13"/>
  <c r="AW388" i="13"/>
  <c r="BC388" i="13" s="1"/>
  <c r="AW857" i="13"/>
  <c r="BC857" i="13" s="1"/>
  <c r="AU858" i="13"/>
  <c r="AU245" i="14" l="1"/>
  <c r="AW244" i="14"/>
  <c r="BC244" i="14" s="1"/>
  <c r="AU1043" i="14"/>
  <c r="AW1042" i="14"/>
  <c r="BC1042" i="14" s="1"/>
  <c r="AW750" i="13"/>
  <c r="BC750" i="13" s="1"/>
  <c r="AU751" i="13"/>
  <c r="AW209" i="13"/>
  <c r="BC209" i="13" s="1"/>
  <c r="AU210" i="13"/>
  <c r="AW826" i="14"/>
  <c r="BC826" i="14" s="1"/>
  <c r="AU827" i="14"/>
  <c r="AU1039" i="13"/>
  <c r="AW1038" i="13"/>
  <c r="BC1038" i="13" s="1"/>
  <c r="AW30" i="13"/>
  <c r="BC30" i="13" s="1"/>
  <c r="AU31" i="13"/>
  <c r="AW283" i="14"/>
  <c r="BC283" i="14" s="1"/>
  <c r="AU284" i="14"/>
  <c r="AU29" i="14"/>
  <c r="AW28" i="14"/>
  <c r="BC28" i="14" s="1"/>
  <c r="AU785" i="13"/>
  <c r="AW784" i="13"/>
  <c r="BC784" i="13" s="1"/>
  <c r="AU1003" i="13"/>
  <c r="AW1002" i="13"/>
  <c r="BC1002" i="13" s="1"/>
  <c r="AW820" i="13"/>
  <c r="BC820" i="13" s="1"/>
  <c r="AU821" i="13"/>
  <c r="AW1481" i="14"/>
  <c r="BC1481" i="14" s="1"/>
  <c r="AU1482" i="14"/>
  <c r="AW1083" i="14"/>
  <c r="BC1083" i="14" s="1"/>
  <c r="AU1084" i="14"/>
  <c r="AW609" i="14"/>
  <c r="BC609" i="14" s="1"/>
  <c r="AU610" i="14"/>
  <c r="AW790" i="14"/>
  <c r="BC790" i="14" s="1"/>
  <c r="AU791" i="14"/>
  <c r="AU899" i="14"/>
  <c r="AW898" i="14"/>
  <c r="BC898" i="14" s="1"/>
  <c r="AU755" i="14"/>
  <c r="AW754" i="14"/>
  <c r="BC754" i="14" s="1"/>
  <c r="AU534" i="13"/>
  <c r="AW533" i="13"/>
  <c r="BC533" i="13" s="1"/>
  <c r="AU245" i="13"/>
  <c r="AW244" i="13"/>
  <c r="BC244" i="13" s="1"/>
  <c r="AU317" i="13"/>
  <c r="AW316" i="13"/>
  <c r="BC316" i="13" s="1"/>
  <c r="AW501" i="13"/>
  <c r="BC501" i="13" s="1"/>
  <c r="AU502" i="13"/>
  <c r="AU931" i="13"/>
  <c r="AW930" i="13"/>
  <c r="BC930" i="13" s="1"/>
  <c r="AU968" i="13"/>
  <c r="AW967" i="13"/>
  <c r="BC967" i="13" s="1"/>
  <c r="AW389" i="13"/>
  <c r="BC389" i="13" s="1"/>
  <c r="AU390" i="13"/>
  <c r="AU677" i="13"/>
  <c r="AW676" i="13"/>
  <c r="BC676" i="13" s="1"/>
  <c r="AW208" i="14"/>
  <c r="BC208" i="14" s="1"/>
  <c r="AU209" i="14"/>
  <c r="AW936" i="14"/>
  <c r="BC936" i="14" s="1"/>
  <c r="AU937" i="14"/>
  <c r="AW862" i="14"/>
  <c r="BC862" i="14" s="1"/>
  <c r="AU863" i="14"/>
  <c r="AW1228" i="14"/>
  <c r="BC1228" i="14" s="1"/>
  <c r="AU1229" i="14"/>
  <c r="AU356" i="14"/>
  <c r="AW355" i="14"/>
  <c r="BC355" i="14" s="1"/>
  <c r="AW1444" i="14"/>
  <c r="BC1444" i="14" s="1"/>
  <c r="AU1445" i="14"/>
  <c r="AW713" i="13"/>
  <c r="BC713" i="13" s="1"/>
  <c r="AU714" i="13"/>
  <c r="AU394" i="14"/>
  <c r="AW393" i="14"/>
  <c r="BC393" i="14" s="1"/>
  <c r="AW65" i="14"/>
  <c r="BC65" i="14" s="1"/>
  <c r="AU66" i="14"/>
  <c r="AU1266" i="14"/>
  <c r="AW1265" i="14"/>
  <c r="BC1265" i="14" s="1"/>
  <c r="AU607" i="13"/>
  <c r="AW606" i="13"/>
  <c r="BC606" i="13" s="1"/>
  <c r="AW645" i="14"/>
  <c r="BC645" i="14" s="1"/>
  <c r="AU646" i="14"/>
  <c r="AU972" i="14"/>
  <c r="AW971" i="14"/>
  <c r="BC971" i="14" s="1"/>
  <c r="AU355" i="13"/>
  <c r="AW354" i="13"/>
  <c r="BC354" i="13" s="1"/>
  <c r="AW173" i="13"/>
  <c r="BC173" i="13" s="1"/>
  <c r="AU174" i="13"/>
  <c r="AU1192" i="14"/>
  <c r="AW1191" i="14"/>
  <c r="BC1191" i="14" s="1"/>
  <c r="AW65" i="13"/>
  <c r="BC65" i="13" s="1"/>
  <c r="AU66" i="13"/>
  <c r="AU685" i="14"/>
  <c r="AW684" i="14"/>
  <c r="BC684" i="14" s="1"/>
  <c r="AW574" i="14"/>
  <c r="BC574" i="14" s="1"/>
  <c r="AU575" i="14"/>
  <c r="AW640" i="13"/>
  <c r="BC640" i="13" s="1"/>
  <c r="AU641" i="13"/>
  <c r="AU895" i="13"/>
  <c r="AW894" i="13"/>
  <c r="BC894" i="13" s="1"/>
  <c r="AW427" i="14"/>
  <c r="BC427" i="14" s="1"/>
  <c r="AU428" i="14"/>
  <c r="AW137" i="14"/>
  <c r="BC137" i="14" s="1"/>
  <c r="AU138" i="14"/>
  <c r="AU425" i="13"/>
  <c r="AW424" i="13"/>
  <c r="BC424" i="13" s="1"/>
  <c r="AW1338" i="14"/>
  <c r="BC1338" i="14" s="1"/>
  <c r="AU1339" i="14"/>
  <c r="AU1155" i="14"/>
  <c r="AW1154" i="14"/>
  <c r="BC1154" i="14" s="1"/>
  <c r="AU1007" i="14"/>
  <c r="AW1006" i="14"/>
  <c r="BC1006" i="14" s="1"/>
  <c r="AU137" i="13"/>
  <c r="AW136" i="13"/>
  <c r="BC136" i="13" s="1"/>
  <c r="AU1119" i="14"/>
  <c r="AW1118" i="14"/>
  <c r="BC1118" i="14" s="1"/>
  <c r="AW319" i="14"/>
  <c r="BC319" i="14" s="1"/>
  <c r="AU320" i="14"/>
  <c r="AU859" i="13"/>
  <c r="AW858" i="13"/>
  <c r="BC858" i="13" s="1"/>
  <c r="AU281" i="13"/>
  <c r="AW280" i="13"/>
  <c r="BC280" i="13" s="1"/>
  <c r="AU501" i="14"/>
  <c r="AW500" i="14"/>
  <c r="BC500" i="14" s="1"/>
  <c r="AU464" i="14"/>
  <c r="AW463" i="14"/>
  <c r="BC463" i="14" s="1"/>
  <c r="AU101" i="13"/>
  <c r="AW100" i="13"/>
  <c r="BC100" i="13" s="1"/>
  <c r="AU569" i="13"/>
  <c r="AW568" i="13"/>
  <c r="BC568" i="13" s="1"/>
  <c r="AU173" i="14"/>
  <c r="AW172" i="14"/>
  <c r="BC172" i="14" s="1"/>
  <c r="AW535" i="14"/>
  <c r="BC535" i="14" s="1"/>
  <c r="AU536" i="14"/>
  <c r="AW1300" i="14"/>
  <c r="BC1300" i="14" s="1"/>
  <c r="AU1301" i="14"/>
  <c r="AU719" i="14"/>
  <c r="AW718" i="14"/>
  <c r="BC718" i="14" s="1"/>
  <c r="AU102" i="14"/>
  <c r="AW101" i="14"/>
  <c r="BC101" i="14" s="1"/>
  <c r="AW1408" i="14"/>
  <c r="BC1408" i="14" s="1"/>
  <c r="AU1409" i="14"/>
  <c r="AU1375" i="14"/>
  <c r="AW1374" i="14"/>
  <c r="BC1374" i="14" s="1"/>
  <c r="AU462" i="13"/>
  <c r="AW461" i="13"/>
  <c r="BC461" i="13" s="1"/>
  <c r="AU246" i="14" l="1"/>
  <c r="AW245" i="14"/>
  <c r="BC245" i="14" s="1"/>
  <c r="AW751" i="13"/>
  <c r="BC751" i="13" s="1"/>
  <c r="AU752" i="13"/>
  <c r="AU1044" i="14"/>
  <c r="AW1043" i="14"/>
  <c r="BC1043" i="14" s="1"/>
  <c r="AU211" i="13"/>
  <c r="AW210" i="13"/>
  <c r="BC210" i="13" s="1"/>
  <c r="AU1040" i="13"/>
  <c r="AW1039" i="13"/>
  <c r="BC1039" i="13" s="1"/>
  <c r="AW827" i="14"/>
  <c r="BC827" i="14" s="1"/>
  <c r="AU828" i="14"/>
  <c r="AW785" i="13"/>
  <c r="BC785" i="13" s="1"/>
  <c r="AU786" i="13"/>
  <c r="AW1482" i="14"/>
  <c r="BC1482" i="14" s="1"/>
  <c r="AU1483" i="14"/>
  <c r="AW29" i="14"/>
  <c r="BC29" i="14" s="1"/>
  <c r="AU30" i="14"/>
  <c r="AU822" i="13"/>
  <c r="AW821" i="13"/>
  <c r="BC821" i="13" s="1"/>
  <c r="AU285" i="14"/>
  <c r="AW284" i="14"/>
  <c r="BC284" i="14" s="1"/>
  <c r="AW31" i="13"/>
  <c r="BC31" i="13" s="1"/>
  <c r="AU32" i="13"/>
  <c r="AW1003" i="13"/>
  <c r="BC1003" i="13" s="1"/>
  <c r="AU1004" i="13"/>
  <c r="AW791" i="14"/>
  <c r="BC791" i="14" s="1"/>
  <c r="AU792" i="14"/>
  <c r="AW968" i="13"/>
  <c r="BC968" i="13" s="1"/>
  <c r="AU969" i="13"/>
  <c r="AW245" i="13"/>
  <c r="BC245" i="13" s="1"/>
  <c r="AU246" i="13"/>
  <c r="AW610" i="14"/>
  <c r="BC610" i="14" s="1"/>
  <c r="AU611" i="14"/>
  <c r="AW931" i="13"/>
  <c r="BC931" i="13" s="1"/>
  <c r="AU932" i="13"/>
  <c r="AW534" i="13"/>
  <c r="BC534" i="13" s="1"/>
  <c r="AU535" i="13"/>
  <c r="AU503" i="13"/>
  <c r="AW502" i="13"/>
  <c r="BC502" i="13" s="1"/>
  <c r="AW755" i="14"/>
  <c r="BC755" i="14" s="1"/>
  <c r="AU756" i="14"/>
  <c r="AW1084" i="14"/>
  <c r="BC1084" i="14" s="1"/>
  <c r="AU1085" i="14"/>
  <c r="AU318" i="13"/>
  <c r="AW317" i="13"/>
  <c r="BC317" i="13" s="1"/>
  <c r="AW899" i="14"/>
  <c r="BC899" i="14" s="1"/>
  <c r="AU900" i="14"/>
  <c r="AW536" i="14"/>
  <c r="BC536" i="14" s="1"/>
  <c r="AU537" i="14"/>
  <c r="AW320" i="14"/>
  <c r="BC320" i="14" s="1"/>
  <c r="AU321" i="14"/>
  <c r="AU1340" i="14"/>
  <c r="AW1339" i="14"/>
  <c r="BC1339" i="14" s="1"/>
  <c r="AU139" i="14"/>
  <c r="AW138" i="14"/>
  <c r="BC138" i="14" s="1"/>
  <c r="AW575" i="14"/>
  <c r="BC575" i="14" s="1"/>
  <c r="AU576" i="14"/>
  <c r="AW66" i="13"/>
  <c r="BC66" i="13" s="1"/>
  <c r="AU67" i="13"/>
  <c r="AW1445" i="14"/>
  <c r="BC1445" i="14" s="1"/>
  <c r="AU1446" i="14"/>
  <c r="AW937" i="14"/>
  <c r="BC937" i="14" s="1"/>
  <c r="AU938" i="14"/>
  <c r="AW428" i="14"/>
  <c r="BC428" i="14" s="1"/>
  <c r="AU429" i="14"/>
  <c r="AU67" i="14"/>
  <c r="AW66" i="14"/>
  <c r="BC66" i="14" s="1"/>
  <c r="AW714" i="13"/>
  <c r="BC714" i="13" s="1"/>
  <c r="AU715" i="13"/>
  <c r="AW209" i="14"/>
  <c r="BC209" i="14" s="1"/>
  <c r="AU210" i="14"/>
  <c r="AW1375" i="14"/>
  <c r="BC1375" i="14" s="1"/>
  <c r="AU1376" i="14"/>
  <c r="AW719" i="14"/>
  <c r="BC719" i="14" s="1"/>
  <c r="AU720" i="14"/>
  <c r="AU174" i="14"/>
  <c r="AW173" i="14"/>
  <c r="BC173" i="14" s="1"/>
  <c r="AW101" i="13"/>
  <c r="BC101" i="13" s="1"/>
  <c r="AU102" i="13"/>
  <c r="AW501" i="14"/>
  <c r="BC501" i="14" s="1"/>
  <c r="AU502" i="14"/>
  <c r="AW1119" i="14"/>
  <c r="BC1119" i="14" s="1"/>
  <c r="AU1120" i="14"/>
  <c r="AW1155" i="14"/>
  <c r="BC1155" i="14" s="1"/>
  <c r="AU1156" i="14"/>
  <c r="AU1193" i="14"/>
  <c r="AW1192" i="14"/>
  <c r="BC1192" i="14" s="1"/>
  <c r="AW972" i="14"/>
  <c r="BC972" i="14" s="1"/>
  <c r="AU973" i="14"/>
  <c r="AU608" i="13"/>
  <c r="AW607" i="13"/>
  <c r="BC607" i="13" s="1"/>
  <c r="AW356" i="14"/>
  <c r="BC356" i="14" s="1"/>
  <c r="AU357" i="14"/>
  <c r="AW569" i="13"/>
  <c r="BC569" i="13" s="1"/>
  <c r="AU570" i="13"/>
  <c r="AW1409" i="14"/>
  <c r="BC1409" i="14" s="1"/>
  <c r="AU1410" i="14"/>
  <c r="AW1301" i="14"/>
  <c r="BC1301" i="14" s="1"/>
  <c r="AU1302" i="14"/>
  <c r="AW646" i="14"/>
  <c r="BC646" i="14" s="1"/>
  <c r="AU647" i="14"/>
  <c r="AU1230" i="14"/>
  <c r="AW1229" i="14"/>
  <c r="BC1229" i="14" s="1"/>
  <c r="AU282" i="13"/>
  <c r="AW281" i="13"/>
  <c r="BC281" i="13" s="1"/>
  <c r="AW137" i="13"/>
  <c r="BC137" i="13" s="1"/>
  <c r="AU138" i="13"/>
  <c r="AW425" i="13"/>
  <c r="BC425" i="13" s="1"/>
  <c r="AU426" i="13"/>
  <c r="AU896" i="13"/>
  <c r="AW895" i="13"/>
  <c r="BC895" i="13" s="1"/>
  <c r="AW394" i="14"/>
  <c r="BC394" i="14" s="1"/>
  <c r="AU395" i="14"/>
  <c r="AW677" i="13"/>
  <c r="BC677" i="13" s="1"/>
  <c r="AU678" i="13"/>
  <c r="AU356" i="13"/>
  <c r="AW355" i="13"/>
  <c r="BC355" i="13" s="1"/>
  <c r="AU642" i="13"/>
  <c r="AW641" i="13"/>
  <c r="BC641" i="13" s="1"/>
  <c r="AU175" i="13"/>
  <c r="AW174" i="13"/>
  <c r="BC174" i="13" s="1"/>
  <c r="AU864" i="14"/>
  <c r="AW863" i="14"/>
  <c r="BC863" i="14" s="1"/>
  <c r="AW390" i="13"/>
  <c r="BC390" i="13" s="1"/>
  <c r="AU391" i="13"/>
  <c r="AW102" i="14"/>
  <c r="BC102" i="14" s="1"/>
  <c r="AU103" i="14"/>
  <c r="AU463" i="13"/>
  <c r="AW462" i="13"/>
  <c r="BC462" i="13" s="1"/>
  <c r="AU465" i="14"/>
  <c r="AW464" i="14"/>
  <c r="BC464" i="14" s="1"/>
  <c r="AW859" i="13"/>
  <c r="BC859" i="13" s="1"/>
  <c r="AU860" i="13"/>
  <c r="AU1008" i="14"/>
  <c r="AW1007" i="14"/>
  <c r="BC1007" i="14" s="1"/>
  <c r="AU686" i="14"/>
  <c r="AW685" i="14"/>
  <c r="BC685" i="14" s="1"/>
  <c r="AW1266" i="14"/>
  <c r="BC1266" i="14" s="1"/>
  <c r="AU1267" i="14"/>
  <c r="AU247" i="14" l="1"/>
  <c r="AW246" i="14"/>
  <c r="BC246" i="14" s="1"/>
  <c r="AW1044" i="14"/>
  <c r="BC1044" i="14" s="1"/>
  <c r="AU1045" i="14"/>
  <c r="AU753" i="13"/>
  <c r="AW752" i="13"/>
  <c r="BC752" i="13" s="1"/>
  <c r="AU212" i="13"/>
  <c r="AW211" i="13"/>
  <c r="BC211" i="13" s="1"/>
  <c r="AW828" i="14"/>
  <c r="BC828" i="14" s="1"/>
  <c r="AU829" i="14"/>
  <c r="AW1040" i="13"/>
  <c r="BC1040" i="13" s="1"/>
  <c r="AU1041" i="13"/>
  <c r="AU823" i="13"/>
  <c r="AW822" i="13"/>
  <c r="BC822" i="13" s="1"/>
  <c r="AU1005" i="13"/>
  <c r="AW1004" i="13"/>
  <c r="BC1004" i="13" s="1"/>
  <c r="AW30" i="14"/>
  <c r="BC30" i="14" s="1"/>
  <c r="AU31" i="14"/>
  <c r="AU33" i="13"/>
  <c r="AW32" i="13"/>
  <c r="BC32" i="13" s="1"/>
  <c r="AU1484" i="14"/>
  <c r="AW1483" i="14"/>
  <c r="BC1483" i="14" s="1"/>
  <c r="AU787" i="13"/>
  <c r="AW786" i="13"/>
  <c r="BC786" i="13" s="1"/>
  <c r="AW285" i="14"/>
  <c r="BC285" i="14" s="1"/>
  <c r="AU286" i="14"/>
  <c r="AU901" i="14"/>
  <c r="AW900" i="14"/>
  <c r="BC900" i="14" s="1"/>
  <c r="AW611" i="14"/>
  <c r="BC611" i="14" s="1"/>
  <c r="AU612" i="14"/>
  <c r="AW246" i="13"/>
  <c r="BC246" i="13" s="1"/>
  <c r="AU247" i="13"/>
  <c r="AW318" i="13"/>
  <c r="BC318" i="13" s="1"/>
  <c r="AU319" i="13"/>
  <c r="AU504" i="13"/>
  <c r="AW503" i="13"/>
  <c r="BC503" i="13" s="1"/>
  <c r="AW1085" i="14"/>
  <c r="BC1085" i="14" s="1"/>
  <c r="AU1086" i="14"/>
  <c r="AW535" i="13"/>
  <c r="BC535" i="13" s="1"/>
  <c r="AU536" i="13"/>
  <c r="AW969" i="13"/>
  <c r="BC969" i="13" s="1"/>
  <c r="AU970" i="13"/>
  <c r="AU757" i="14"/>
  <c r="AW756" i="14"/>
  <c r="BC756" i="14" s="1"/>
  <c r="AU933" i="13"/>
  <c r="AW932" i="13"/>
  <c r="BC932" i="13" s="1"/>
  <c r="AW792" i="14"/>
  <c r="BC792" i="14" s="1"/>
  <c r="AU793" i="14"/>
  <c r="AW1267" i="14"/>
  <c r="BC1267" i="14" s="1"/>
  <c r="AU1268" i="14"/>
  <c r="AW103" i="14"/>
  <c r="BC103" i="14" s="1"/>
  <c r="AU104" i="14"/>
  <c r="AU679" i="13"/>
  <c r="AW678" i="13"/>
  <c r="BC678" i="13" s="1"/>
  <c r="AU427" i="13"/>
  <c r="AW426" i="13"/>
  <c r="BC426" i="13" s="1"/>
  <c r="AU1411" i="14"/>
  <c r="AW1410" i="14"/>
  <c r="BC1410" i="14" s="1"/>
  <c r="AW973" i="14"/>
  <c r="BC973" i="14" s="1"/>
  <c r="AU974" i="14"/>
  <c r="AU1121" i="14"/>
  <c r="AW1120" i="14"/>
  <c r="BC1120" i="14" s="1"/>
  <c r="AU721" i="14"/>
  <c r="AW720" i="14"/>
  <c r="BC720" i="14" s="1"/>
  <c r="AW715" i="13"/>
  <c r="BC715" i="13" s="1"/>
  <c r="AU716" i="13"/>
  <c r="AW138" i="13"/>
  <c r="BC138" i="13" s="1"/>
  <c r="AU139" i="13"/>
  <c r="AW570" i="13"/>
  <c r="BC570" i="13" s="1"/>
  <c r="AU571" i="13"/>
  <c r="AW502" i="14"/>
  <c r="BC502" i="14" s="1"/>
  <c r="AU503" i="14"/>
  <c r="AU1377" i="14"/>
  <c r="AW1376" i="14"/>
  <c r="BC1376" i="14" s="1"/>
  <c r="AW938" i="14"/>
  <c r="BC938" i="14" s="1"/>
  <c r="AU939" i="14"/>
  <c r="AW175" i="13"/>
  <c r="BC175" i="13" s="1"/>
  <c r="AU176" i="13"/>
  <c r="AU1231" i="14"/>
  <c r="AW1230" i="14"/>
  <c r="BC1230" i="14" s="1"/>
  <c r="AU1194" i="14"/>
  <c r="AW1193" i="14"/>
  <c r="BC1193" i="14" s="1"/>
  <c r="AU68" i="14"/>
  <c r="AW67" i="14"/>
  <c r="BC67" i="14" s="1"/>
  <c r="AW1340" i="14"/>
  <c r="BC1340" i="14" s="1"/>
  <c r="AU1341" i="14"/>
  <c r="AW686" i="14"/>
  <c r="BC686" i="14" s="1"/>
  <c r="AU687" i="14"/>
  <c r="AW395" i="14"/>
  <c r="BC395" i="14" s="1"/>
  <c r="AU396" i="14"/>
  <c r="AU358" i="14"/>
  <c r="AW357" i="14"/>
  <c r="BC357" i="14" s="1"/>
  <c r="AW102" i="13"/>
  <c r="BC102" i="13" s="1"/>
  <c r="AU103" i="13"/>
  <c r="AW429" i="14"/>
  <c r="BC429" i="14" s="1"/>
  <c r="AU430" i="14"/>
  <c r="AW1446" i="14"/>
  <c r="BC1446" i="14" s="1"/>
  <c r="AU1447" i="14"/>
  <c r="AU68" i="13"/>
  <c r="AW67" i="13"/>
  <c r="BC67" i="13" s="1"/>
  <c r="AW321" i="14"/>
  <c r="BC321" i="14" s="1"/>
  <c r="AU322" i="14"/>
  <c r="AW465" i="14"/>
  <c r="BC465" i="14" s="1"/>
  <c r="AU466" i="14"/>
  <c r="AU392" i="13"/>
  <c r="AW391" i="13"/>
  <c r="BC391" i="13" s="1"/>
  <c r="AW1008" i="14"/>
  <c r="BC1008" i="14" s="1"/>
  <c r="AU1009" i="14"/>
  <c r="AU865" i="14"/>
  <c r="AW864" i="14"/>
  <c r="BC864" i="14" s="1"/>
  <c r="AW642" i="13"/>
  <c r="BC642" i="13" s="1"/>
  <c r="AU643" i="13"/>
  <c r="AW356" i="13"/>
  <c r="BC356" i="13" s="1"/>
  <c r="AU357" i="13"/>
  <c r="AU283" i="13"/>
  <c r="AW282" i="13"/>
  <c r="BC282" i="13" s="1"/>
  <c r="AU140" i="14"/>
  <c r="AW139" i="14"/>
  <c r="BC139" i="14" s="1"/>
  <c r="AU861" i="13"/>
  <c r="AW860" i="13"/>
  <c r="BC860" i="13" s="1"/>
  <c r="AW647" i="14"/>
  <c r="BC647" i="14" s="1"/>
  <c r="AU648" i="14"/>
  <c r="AU1303" i="14"/>
  <c r="AW1302" i="14"/>
  <c r="BC1302" i="14" s="1"/>
  <c r="AU1157" i="14"/>
  <c r="AW1156" i="14"/>
  <c r="BC1156" i="14" s="1"/>
  <c r="AW210" i="14"/>
  <c r="BC210" i="14" s="1"/>
  <c r="AU211" i="14"/>
  <c r="AW576" i="14"/>
  <c r="BC576" i="14" s="1"/>
  <c r="AU577" i="14"/>
  <c r="AW537" i="14"/>
  <c r="BC537" i="14" s="1"/>
  <c r="AU538" i="14"/>
  <c r="AU464" i="13"/>
  <c r="AW463" i="13"/>
  <c r="BC463" i="13" s="1"/>
  <c r="AU897" i="13"/>
  <c r="AW896" i="13"/>
  <c r="BC896" i="13" s="1"/>
  <c r="AW608" i="13"/>
  <c r="BC608" i="13" s="1"/>
  <c r="AU609" i="13"/>
  <c r="AU175" i="14"/>
  <c r="AW174" i="14"/>
  <c r="BC174" i="14" s="1"/>
  <c r="AU248" i="14" l="1"/>
  <c r="AW247" i="14"/>
  <c r="BC247" i="14" s="1"/>
  <c r="AU754" i="13"/>
  <c r="AW753" i="13"/>
  <c r="BC753" i="13" s="1"/>
  <c r="AW1045" i="14"/>
  <c r="BC1045" i="14" s="1"/>
  <c r="AU1046" i="14"/>
  <c r="AU213" i="13"/>
  <c r="AW212" i="13"/>
  <c r="BC212" i="13" s="1"/>
  <c r="AW1041" i="13"/>
  <c r="BC1041" i="13" s="1"/>
  <c r="AU1042" i="13"/>
  <c r="AU830" i="14"/>
  <c r="AW829" i="14"/>
  <c r="BC829" i="14" s="1"/>
  <c r="AU34" i="13"/>
  <c r="AW33" i="13"/>
  <c r="BC33" i="13" s="1"/>
  <c r="AU287" i="14"/>
  <c r="AW286" i="14"/>
  <c r="BC286" i="14" s="1"/>
  <c r="AW31" i="14"/>
  <c r="BC31" i="14" s="1"/>
  <c r="AU32" i="14"/>
  <c r="AU788" i="13"/>
  <c r="AW787" i="13"/>
  <c r="BC787" i="13" s="1"/>
  <c r="AU1006" i="13"/>
  <c r="AW1005" i="13"/>
  <c r="BC1005" i="13" s="1"/>
  <c r="AW1484" i="14"/>
  <c r="BC1484" i="14" s="1"/>
  <c r="AU1485" i="14"/>
  <c r="AW823" i="13"/>
  <c r="BC823" i="13" s="1"/>
  <c r="AU824" i="13"/>
  <c r="AW793" i="14"/>
  <c r="BC793" i="14" s="1"/>
  <c r="AU794" i="14"/>
  <c r="AW536" i="13"/>
  <c r="BC536" i="13" s="1"/>
  <c r="AU537" i="13"/>
  <c r="AW247" i="13"/>
  <c r="BC247" i="13" s="1"/>
  <c r="AU248" i="13"/>
  <c r="AW1086" i="14"/>
  <c r="BC1086" i="14" s="1"/>
  <c r="AU1087" i="14"/>
  <c r="AW612" i="14"/>
  <c r="BC612" i="14" s="1"/>
  <c r="AU613" i="14"/>
  <c r="AU934" i="13"/>
  <c r="AW933" i="13"/>
  <c r="BC933" i="13" s="1"/>
  <c r="AU758" i="14"/>
  <c r="AW757" i="14"/>
  <c r="BC757" i="14" s="1"/>
  <c r="AW504" i="13"/>
  <c r="BC504" i="13" s="1"/>
  <c r="AU505" i="13"/>
  <c r="AW970" i="13"/>
  <c r="BC970" i="13" s="1"/>
  <c r="AU971" i="13"/>
  <c r="AW319" i="13"/>
  <c r="BC319" i="13" s="1"/>
  <c r="AU320" i="13"/>
  <c r="AW901" i="14"/>
  <c r="BC901" i="14" s="1"/>
  <c r="AU902" i="14"/>
  <c r="AW464" i="13"/>
  <c r="BC464" i="13" s="1"/>
  <c r="AU465" i="13"/>
  <c r="AU649" i="14"/>
  <c r="AW648" i="14"/>
  <c r="BC648" i="14" s="1"/>
  <c r="AW466" i="14"/>
  <c r="BC466" i="14" s="1"/>
  <c r="AU467" i="14"/>
  <c r="AW430" i="14"/>
  <c r="BC430" i="14" s="1"/>
  <c r="AU431" i="14"/>
  <c r="AU397" i="14"/>
  <c r="AW396" i="14"/>
  <c r="BC396" i="14" s="1"/>
  <c r="AW974" i="14"/>
  <c r="BC974" i="14" s="1"/>
  <c r="AU975" i="14"/>
  <c r="AU176" i="14"/>
  <c r="AW175" i="14"/>
  <c r="BC175" i="14" s="1"/>
  <c r="AW211" i="14"/>
  <c r="BC211" i="14" s="1"/>
  <c r="AU212" i="14"/>
  <c r="AW357" i="13"/>
  <c r="BC357" i="13" s="1"/>
  <c r="AU358" i="13"/>
  <c r="AW1009" i="14"/>
  <c r="BC1009" i="14" s="1"/>
  <c r="AU1010" i="14"/>
  <c r="AW322" i="14"/>
  <c r="BC322" i="14" s="1"/>
  <c r="AU323" i="14"/>
  <c r="AW103" i="13"/>
  <c r="BC103" i="13" s="1"/>
  <c r="AU104" i="13"/>
  <c r="AU688" i="14"/>
  <c r="AW687" i="14"/>
  <c r="BC687" i="14" s="1"/>
  <c r="AW176" i="13"/>
  <c r="BC176" i="13" s="1"/>
  <c r="AU177" i="13"/>
  <c r="AW503" i="14"/>
  <c r="BC503" i="14" s="1"/>
  <c r="AU504" i="14"/>
  <c r="AW716" i="13"/>
  <c r="BC716" i="13" s="1"/>
  <c r="AU717" i="13"/>
  <c r="AW104" i="14"/>
  <c r="BC104" i="14" s="1"/>
  <c r="AU105" i="14"/>
  <c r="AU862" i="13"/>
  <c r="AW861" i="13"/>
  <c r="BC861" i="13" s="1"/>
  <c r="AU1195" i="14"/>
  <c r="AW1194" i="14"/>
  <c r="BC1194" i="14" s="1"/>
  <c r="AU1412" i="14"/>
  <c r="AW1411" i="14"/>
  <c r="BC1411" i="14" s="1"/>
  <c r="AU69" i="14"/>
  <c r="AW68" i="14"/>
  <c r="BC68" i="14" s="1"/>
  <c r="AU610" i="13"/>
  <c r="AW609" i="13"/>
  <c r="BC609" i="13" s="1"/>
  <c r="AU539" i="14"/>
  <c r="AW538" i="14"/>
  <c r="BC538" i="14" s="1"/>
  <c r="AU644" i="13"/>
  <c r="AW643" i="13"/>
  <c r="BC643" i="13" s="1"/>
  <c r="AU572" i="13"/>
  <c r="AW571" i="13"/>
  <c r="BC571" i="13" s="1"/>
  <c r="AW1268" i="14"/>
  <c r="BC1268" i="14" s="1"/>
  <c r="AU1269" i="14"/>
  <c r="AW1377" i="14"/>
  <c r="BC1377" i="14" s="1"/>
  <c r="AU1378" i="14"/>
  <c r="AW897" i="13"/>
  <c r="BC897" i="13" s="1"/>
  <c r="AU898" i="13"/>
  <c r="AU1158" i="14"/>
  <c r="AW1157" i="14"/>
  <c r="BC1157" i="14" s="1"/>
  <c r="AW392" i="13"/>
  <c r="BC392" i="13" s="1"/>
  <c r="AU393" i="13"/>
  <c r="AU69" i="13"/>
  <c r="AW68" i="13"/>
  <c r="BC68" i="13" s="1"/>
  <c r="AU359" i="14"/>
  <c r="AW358" i="14"/>
  <c r="BC358" i="14" s="1"/>
  <c r="AU722" i="14"/>
  <c r="AW721" i="14"/>
  <c r="BC721" i="14" s="1"/>
  <c r="AW427" i="13"/>
  <c r="BC427" i="13" s="1"/>
  <c r="AU428" i="13"/>
  <c r="AU284" i="13"/>
  <c r="AW283" i="13"/>
  <c r="BC283" i="13" s="1"/>
  <c r="AU578" i="14"/>
  <c r="AW577" i="14"/>
  <c r="BC577" i="14" s="1"/>
  <c r="AU1448" i="14"/>
  <c r="AW1447" i="14"/>
  <c r="BC1447" i="14" s="1"/>
  <c r="AW1341" i="14"/>
  <c r="BC1341" i="14" s="1"/>
  <c r="AU1342" i="14"/>
  <c r="AW939" i="14"/>
  <c r="BC939" i="14" s="1"/>
  <c r="AU940" i="14"/>
  <c r="AU140" i="13"/>
  <c r="AW139" i="13"/>
  <c r="BC139" i="13" s="1"/>
  <c r="AW1303" i="14"/>
  <c r="BC1303" i="14" s="1"/>
  <c r="AU1304" i="14"/>
  <c r="AW140" i="14"/>
  <c r="BC140" i="14" s="1"/>
  <c r="AU141" i="14"/>
  <c r="AW865" i="14"/>
  <c r="BC865" i="14" s="1"/>
  <c r="AU866" i="14"/>
  <c r="AW1231" i="14"/>
  <c r="BC1231" i="14" s="1"/>
  <c r="AU1232" i="14"/>
  <c r="AW1121" i="14"/>
  <c r="BC1121" i="14" s="1"/>
  <c r="AU1122" i="14"/>
  <c r="AW679" i="13"/>
  <c r="BC679" i="13" s="1"/>
  <c r="AU680" i="13"/>
  <c r="AU249" i="14" l="1"/>
  <c r="AW248" i="14"/>
  <c r="BC248" i="14" s="1"/>
  <c r="AU1047" i="14"/>
  <c r="AW1046" i="14"/>
  <c r="BC1046" i="14" s="1"/>
  <c r="AU755" i="13"/>
  <c r="AW754" i="13"/>
  <c r="BC754" i="13" s="1"/>
  <c r="AU214" i="13"/>
  <c r="AW213" i="13"/>
  <c r="BC213" i="13" s="1"/>
  <c r="AW830" i="14"/>
  <c r="BC830" i="14" s="1"/>
  <c r="AU831" i="14"/>
  <c r="AU1043" i="13"/>
  <c r="AW1042" i="13"/>
  <c r="BC1042" i="13" s="1"/>
  <c r="AU789" i="13"/>
  <c r="AW788" i="13"/>
  <c r="BC788" i="13" s="1"/>
  <c r="AW824" i="13"/>
  <c r="BC824" i="13" s="1"/>
  <c r="AU825" i="13"/>
  <c r="AU33" i="14"/>
  <c r="AW32" i="14"/>
  <c r="BC32" i="14" s="1"/>
  <c r="AW1485" i="14"/>
  <c r="BC1485" i="14" s="1"/>
  <c r="AU1486" i="14"/>
  <c r="AW287" i="14"/>
  <c r="BC287" i="14" s="1"/>
  <c r="AU288" i="14"/>
  <c r="AU1007" i="13"/>
  <c r="AW1006" i="13"/>
  <c r="BC1006" i="13" s="1"/>
  <c r="AU35" i="13"/>
  <c r="AW34" i="13"/>
  <c r="BC34" i="13" s="1"/>
  <c r="AU903" i="14"/>
  <c r="AW902" i="14"/>
  <c r="BC902" i="14" s="1"/>
  <c r="AU506" i="13"/>
  <c r="AW505" i="13"/>
  <c r="BC505" i="13" s="1"/>
  <c r="AU1088" i="14"/>
  <c r="AW1087" i="14"/>
  <c r="BC1087" i="14" s="1"/>
  <c r="AW320" i="13"/>
  <c r="BC320" i="13" s="1"/>
  <c r="AU321" i="13"/>
  <c r="AW248" i="13"/>
  <c r="BC248" i="13" s="1"/>
  <c r="AU249" i="13"/>
  <c r="AU759" i="14"/>
  <c r="AW758" i="14"/>
  <c r="BC758" i="14" s="1"/>
  <c r="AW971" i="13"/>
  <c r="BC971" i="13" s="1"/>
  <c r="AU972" i="13"/>
  <c r="AW537" i="13"/>
  <c r="BC537" i="13" s="1"/>
  <c r="AU538" i="13"/>
  <c r="AU935" i="13"/>
  <c r="AW934" i="13"/>
  <c r="BC934" i="13" s="1"/>
  <c r="AW613" i="14"/>
  <c r="BC613" i="14" s="1"/>
  <c r="AU614" i="14"/>
  <c r="AU795" i="14"/>
  <c r="AW794" i="14"/>
  <c r="BC794" i="14" s="1"/>
  <c r="AU1123" i="14"/>
  <c r="AW1122" i="14"/>
  <c r="BC1122" i="14" s="1"/>
  <c r="AW866" i="14"/>
  <c r="BC866" i="14" s="1"/>
  <c r="AU867" i="14"/>
  <c r="AW940" i="14"/>
  <c r="BC940" i="14" s="1"/>
  <c r="AU941" i="14"/>
  <c r="AW393" i="13"/>
  <c r="BC393" i="13" s="1"/>
  <c r="AU394" i="13"/>
  <c r="AW898" i="13"/>
  <c r="BC898" i="13" s="1"/>
  <c r="AU899" i="13"/>
  <c r="AU106" i="14"/>
  <c r="AW105" i="14"/>
  <c r="BC105" i="14" s="1"/>
  <c r="AU359" i="13"/>
  <c r="AW358" i="13"/>
  <c r="BC358" i="13" s="1"/>
  <c r="AU976" i="14"/>
  <c r="AW975" i="14"/>
  <c r="BC975" i="14" s="1"/>
  <c r="AU1233" i="14"/>
  <c r="AW1232" i="14"/>
  <c r="BC1232" i="14" s="1"/>
  <c r="AW141" i="14"/>
  <c r="BC141" i="14" s="1"/>
  <c r="AU142" i="14"/>
  <c r="AU1343" i="14"/>
  <c r="AW1342" i="14"/>
  <c r="BC1342" i="14" s="1"/>
  <c r="AU429" i="13"/>
  <c r="AW428" i="13"/>
  <c r="BC428" i="13" s="1"/>
  <c r="AU1379" i="14"/>
  <c r="AW1378" i="14"/>
  <c r="BC1378" i="14" s="1"/>
  <c r="AU718" i="13"/>
  <c r="AW717" i="13"/>
  <c r="BC717" i="13" s="1"/>
  <c r="AU105" i="13"/>
  <c r="AW104" i="13"/>
  <c r="BC104" i="13" s="1"/>
  <c r="AW578" i="14"/>
  <c r="BC578" i="14" s="1"/>
  <c r="AU579" i="14"/>
  <c r="AW397" i="14"/>
  <c r="BC397" i="14" s="1"/>
  <c r="AU398" i="14"/>
  <c r="AW1304" i="14"/>
  <c r="BC1304" i="14" s="1"/>
  <c r="AU1305" i="14"/>
  <c r="AW1269" i="14"/>
  <c r="BC1269" i="14" s="1"/>
  <c r="AU1270" i="14"/>
  <c r="AW504" i="14"/>
  <c r="BC504" i="14" s="1"/>
  <c r="AU505" i="14"/>
  <c r="AU324" i="14"/>
  <c r="AW323" i="14"/>
  <c r="BC323" i="14" s="1"/>
  <c r="AU213" i="14"/>
  <c r="AW212" i="14"/>
  <c r="BC212" i="14" s="1"/>
  <c r="AW431" i="14"/>
  <c r="BC431" i="14" s="1"/>
  <c r="AU432" i="14"/>
  <c r="AW284" i="13"/>
  <c r="BC284" i="13" s="1"/>
  <c r="AU285" i="13"/>
  <c r="AW69" i="14"/>
  <c r="BC69" i="14" s="1"/>
  <c r="AU70" i="14"/>
  <c r="AU689" i="14"/>
  <c r="AW688" i="14"/>
  <c r="BC688" i="14" s="1"/>
  <c r="AW1448" i="14"/>
  <c r="BC1448" i="14" s="1"/>
  <c r="AU1449" i="14"/>
  <c r="AU723" i="14"/>
  <c r="AW722" i="14"/>
  <c r="BC722" i="14" s="1"/>
  <c r="AW359" i="14"/>
  <c r="BC359" i="14" s="1"/>
  <c r="AU360" i="14"/>
  <c r="AW539" i="14"/>
  <c r="BC539" i="14" s="1"/>
  <c r="AU540" i="14"/>
  <c r="AU1413" i="14"/>
  <c r="AW1412" i="14"/>
  <c r="BC1412" i="14" s="1"/>
  <c r="AU650" i="14"/>
  <c r="AW649" i="14"/>
  <c r="BC649" i="14" s="1"/>
  <c r="AW644" i="13"/>
  <c r="BC644" i="13" s="1"/>
  <c r="AU645" i="13"/>
  <c r="AU681" i="13"/>
  <c r="AW680" i="13"/>
  <c r="BC680" i="13" s="1"/>
  <c r="AU178" i="13"/>
  <c r="AW177" i="13"/>
  <c r="BC177" i="13" s="1"/>
  <c r="AW1010" i="14"/>
  <c r="BC1010" i="14" s="1"/>
  <c r="AU1011" i="14"/>
  <c r="AW467" i="14"/>
  <c r="BC467" i="14" s="1"/>
  <c r="AU468" i="14"/>
  <c r="AW465" i="13"/>
  <c r="BC465" i="13" s="1"/>
  <c r="AU466" i="13"/>
  <c r="AW140" i="13"/>
  <c r="BC140" i="13" s="1"/>
  <c r="AU141" i="13"/>
  <c r="AW69" i="13"/>
  <c r="BC69" i="13" s="1"/>
  <c r="AU70" i="13"/>
  <c r="AU1159" i="14"/>
  <c r="AW1158" i="14"/>
  <c r="BC1158" i="14" s="1"/>
  <c r="AU573" i="13"/>
  <c r="AW572" i="13"/>
  <c r="BC572" i="13" s="1"/>
  <c r="AW610" i="13"/>
  <c r="BC610" i="13" s="1"/>
  <c r="AU611" i="13"/>
  <c r="AU1196" i="14"/>
  <c r="AW1195" i="14"/>
  <c r="BC1195" i="14" s="1"/>
  <c r="AU863" i="13"/>
  <c r="AW862" i="13"/>
  <c r="BC862" i="13" s="1"/>
  <c r="AU177" i="14"/>
  <c r="AW176" i="14"/>
  <c r="BC176" i="14" s="1"/>
  <c r="AW249" i="14" l="1"/>
  <c r="BC249" i="14" s="1"/>
  <c r="AU250" i="14"/>
  <c r="AU756" i="13"/>
  <c r="AW755" i="13"/>
  <c r="BC755" i="13" s="1"/>
  <c r="AU1048" i="14"/>
  <c r="AW1047" i="14"/>
  <c r="BC1047" i="14" s="1"/>
  <c r="AU215" i="13"/>
  <c r="AW214" i="13"/>
  <c r="BC214" i="13" s="1"/>
  <c r="AW1043" i="13"/>
  <c r="BC1043" i="13" s="1"/>
  <c r="AU1044" i="13"/>
  <c r="AW831" i="14"/>
  <c r="BC831" i="14" s="1"/>
  <c r="AU832" i="14"/>
  <c r="AU1487" i="14"/>
  <c r="AW1486" i="14"/>
  <c r="BC1486" i="14" s="1"/>
  <c r="AU36" i="13"/>
  <c r="AW35" i="13"/>
  <c r="BC35" i="13" s="1"/>
  <c r="AW33" i="14"/>
  <c r="BC33" i="14" s="1"/>
  <c r="AU34" i="14"/>
  <c r="AW825" i="13"/>
  <c r="BC825" i="13" s="1"/>
  <c r="AU826" i="13"/>
  <c r="AW1007" i="13"/>
  <c r="BC1007" i="13" s="1"/>
  <c r="AU1008" i="13"/>
  <c r="AU289" i="14"/>
  <c r="AW288" i="14"/>
  <c r="BC288" i="14" s="1"/>
  <c r="AW789" i="13"/>
  <c r="BC789" i="13" s="1"/>
  <c r="AU790" i="13"/>
  <c r="AU539" i="13"/>
  <c r="AW538" i="13"/>
  <c r="BC538" i="13" s="1"/>
  <c r="AU322" i="13"/>
  <c r="AW321" i="13"/>
  <c r="BC321" i="13" s="1"/>
  <c r="AU796" i="14"/>
  <c r="AW795" i="14"/>
  <c r="BC795" i="14" s="1"/>
  <c r="AW614" i="14"/>
  <c r="BC614" i="14" s="1"/>
  <c r="AU615" i="14"/>
  <c r="AW972" i="13"/>
  <c r="BC972" i="13" s="1"/>
  <c r="AU973" i="13"/>
  <c r="AU1089" i="14"/>
  <c r="AW1088" i="14"/>
  <c r="BC1088" i="14" s="1"/>
  <c r="AU760" i="14"/>
  <c r="AW759" i="14"/>
  <c r="BC759" i="14" s="1"/>
  <c r="AW506" i="13"/>
  <c r="BC506" i="13" s="1"/>
  <c r="AU507" i="13"/>
  <c r="AU250" i="13"/>
  <c r="AW249" i="13"/>
  <c r="BC249" i="13" s="1"/>
  <c r="AU936" i="13"/>
  <c r="AW935" i="13"/>
  <c r="BC935" i="13" s="1"/>
  <c r="AU904" i="14"/>
  <c r="AW903" i="14"/>
  <c r="BC903" i="14" s="1"/>
  <c r="AW432" i="14"/>
  <c r="BC432" i="14" s="1"/>
  <c r="AU433" i="14"/>
  <c r="AW1270" i="14"/>
  <c r="BC1270" i="14" s="1"/>
  <c r="AU1271" i="14"/>
  <c r="AW398" i="14"/>
  <c r="BC398" i="14" s="1"/>
  <c r="AU399" i="14"/>
  <c r="AU900" i="13"/>
  <c r="AW899" i="13"/>
  <c r="BC899" i="13" s="1"/>
  <c r="AW867" i="14"/>
  <c r="BC867" i="14" s="1"/>
  <c r="AU868" i="14"/>
  <c r="AW429" i="13"/>
  <c r="BC429" i="13" s="1"/>
  <c r="AU430" i="13"/>
  <c r="AW70" i="13"/>
  <c r="BC70" i="13" s="1"/>
  <c r="AU71" i="13"/>
  <c r="AW466" i="13"/>
  <c r="BC466" i="13" s="1"/>
  <c r="AU467" i="13"/>
  <c r="AW394" i="13"/>
  <c r="BC394" i="13" s="1"/>
  <c r="AU395" i="13"/>
  <c r="AU864" i="13"/>
  <c r="AW863" i="13"/>
  <c r="BC863" i="13" s="1"/>
  <c r="AU1197" i="14"/>
  <c r="AW1196" i="14"/>
  <c r="BC1196" i="14" s="1"/>
  <c r="AU1414" i="14"/>
  <c r="AW1413" i="14"/>
  <c r="BC1413" i="14" s="1"/>
  <c r="AW689" i="14"/>
  <c r="BC689" i="14" s="1"/>
  <c r="AU690" i="14"/>
  <c r="AU214" i="14"/>
  <c r="AW213" i="14"/>
  <c r="BC213" i="14" s="1"/>
  <c r="AW1343" i="14"/>
  <c r="BC1343" i="14" s="1"/>
  <c r="AU1344" i="14"/>
  <c r="AU977" i="14"/>
  <c r="AW976" i="14"/>
  <c r="BC976" i="14" s="1"/>
  <c r="AU1124" i="14"/>
  <c r="AW1123" i="14"/>
  <c r="BC1123" i="14" s="1"/>
  <c r="AU179" i="13"/>
  <c r="AW178" i="13"/>
  <c r="BC178" i="13" s="1"/>
  <c r="AU612" i="13"/>
  <c r="AW611" i="13"/>
  <c r="BC611" i="13" s="1"/>
  <c r="AW468" i="14"/>
  <c r="BC468" i="14" s="1"/>
  <c r="AU469" i="14"/>
  <c r="AU646" i="13"/>
  <c r="AW645" i="13"/>
  <c r="BC645" i="13" s="1"/>
  <c r="AW540" i="14"/>
  <c r="BC540" i="14" s="1"/>
  <c r="AU541" i="14"/>
  <c r="AW1449" i="14"/>
  <c r="BC1449" i="14" s="1"/>
  <c r="AU1450" i="14"/>
  <c r="AW70" i="14"/>
  <c r="BC70" i="14" s="1"/>
  <c r="AU71" i="14"/>
  <c r="AU1306" i="14"/>
  <c r="AW1305" i="14"/>
  <c r="BC1305" i="14" s="1"/>
  <c r="AU143" i="14"/>
  <c r="AW142" i="14"/>
  <c r="BC142" i="14" s="1"/>
  <c r="AW1159" i="14"/>
  <c r="BC1159" i="14" s="1"/>
  <c r="AU1160" i="14"/>
  <c r="AU724" i="14"/>
  <c r="AW723" i="14"/>
  <c r="BC723" i="14" s="1"/>
  <c r="AW324" i="14"/>
  <c r="BC324" i="14" s="1"/>
  <c r="AU325" i="14"/>
  <c r="AW105" i="13"/>
  <c r="BC105" i="13" s="1"/>
  <c r="AU106" i="13"/>
  <c r="AU1380" i="14"/>
  <c r="AW1379" i="14"/>
  <c r="BC1379" i="14" s="1"/>
  <c r="AW359" i="13"/>
  <c r="BC359" i="13" s="1"/>
  <c r="AU360" i="13"/>
  <c r="AW141" i="13"/>
  <c r="BC141" i="13" s="1"/>
  <c r="AU142" i="13"/>
  <c r="AW1011" i="14"/>
  <c r="BC1011" i="14" s="1"/>
  <c r="AU1012" i="14"/>
  <c r="AU361" i="14"/>
  <c r="AW360" i="14"/>
  <c r="BC360" i="14" s="1"/>
  <c r="AW285" i="13"/>
  <c r="BC285" i="13" s="1"/>
  <c r="AU286" i="13"/>
  <c r="AW505" i="14"/>
  <c r="BC505" i="14" s="1"/>
  <c r="AU506" i="14"/>
  <c r="AU580" i="14"/>
  <c r="AW579" i="14"/>
  <c r="BC579" i="14" s="1"/>
  <c r="AU942" i="14"/>
  <c r="AW941" i="14"/>
  <c r="BC941" i="14" s="1"/>
  <c r="AW681" i="13"/>
  <c r="BC681" i="13" s="1"/>
  <c r="AU682" i="13"/>
  <c r="AU178" i="14"/>
  <c r="AW177" i="14"/>
  <c r="BC177" i="14" s="1"/>
  <c r="AW573" i="13"/>
  <c r="BC573" i="13" s="1"/>
  <c r="AU574" i="13"/>
  <c r="AW650" i="14"/>
  <c r="BC650" i="14" s="1"/>
  <c r="AU651" i="14"/>
  <c r="AW718" i="13"/>
  <c r="BC718" i="13" s="1"/>
  <c r="AU719" i="13"/>
  <c r="AU1234" i="14"/>
  <c r="AW1233" i="14"/>
  <c r="BC1233" i="14" s="1"/>
  <c r="AU107" i="14"/>
  <c r="AW106" i="14"/>
  <c r="BC106" i="14" s="1"/>
  <c r="AU251" i="14" l="1"/>
  <c r="AW250" i="14"/>
  <c r="BC250" i="14" s="1"/>
  <c r="AU1049" i="14"/>
  <c r="AW1048" i="14"/>
  <c r="BC1048" i="14" s="1"/>
  <c r="AW756" i="13"/>
  <c r="BC756" i="13" s="1"/>
  <c r="AU757" i="13"/>
  <c r="AW215" i="13"/>
  <c r="BC215" i="13" s="1"/>
  <c r="AU216" i="13"/>
  <c r="AW832" i="14"/>
  <c r="BC832" i="14" s="1"/>
  <c r="AU833" i="14"/>
  <c r="AU1045" i="13"/>
  <c r="AW1044" i="13"/>
  <c r="BC1044" i="13" s="1"/>
  <c r="AW826" i="13"/>
  <c r="BC826" i="13" s="1"/>
  <c r="AU827" i="13"/>
  <c r="AW34" i="14"/>
  <c r="BC34" i="14" s="1"/>
  <c r="AU35" i="14"/>
  <c r="AW790" i="13"/>
  <c r="BC790" i="13" s="1"/>
  <c r="AU791" i="13"/>
  <c r="AU290" i="14"/>
  <c r="AW289" i="14"/>
  <c r="BC289" i="14" s="1"/>
  <c r="AW36" i="13"/>
  <c r="BC36" i="13" s="1"/>
  <c r="AU37" i="13"/>
  <c r="AW1008" i="13"/>
  <c r="BC1008" i="13" s="1"/>
  <c r="AU1009" i="13"/>
  <c r="AU1488" i="14"/>
  <c r="AW1487" i="14"/>
  <c r="BC1487" i="14" s="1"/>
  <c r="AU616" i="14"/>
  <c r="AW615" i="14"/>
  <c r="BC615" i="14" s="1"/>
  <c r="AU905" i="14"/>
  <c r="AW904" i="14"/>
  <c r="BC904" i="14" s="1"/>
  <c r="AU761" i="14"/>
  <c r="AW760" i="14"/>
  <c r="BC760" i="14" s="1"/>
  <c r="AU937" i="13"/>
  <c r="AW936" i="13"/>
  <c r="BC936" i="13" s="1"/>
  <c r="AU797" i="14"/>
  <c r="AW796" i="14"/>
  <c r="BC796" i="14" s="1"/>
  <c r="AU251" i="13"/>
  <c r="AW250" i="13"/>
  <c r="BC250" i="13" s="1"/>
  <c r="AW1089" i="14"/>
  <c r="BC1089" i="14" s="1"/>
  <c r="AU1090" i="14"/>
  <c r="AU323" i="13"/>
  <c r="AW322" i="13"/>
  <c r="BC322" i="13" s="1"/>
  <c r="AU508" i="13"/>
  <c r="AW507" i="13"/>
  <c r="BC507" i="13" s="1"/>
  <c r="AU974" i="13"/>
  <c r="AW973" i="13"/>
  <c r="BC973" i="13" s="1"/>
  <c r="AW539" i="13"/>
  <c r="BC539" i="13" s="1"/>
  <c r="AU540" i="13"/>
  <c r="AW106" i="13"/>
  <c r="BC106" i="13" s="1"/>
  <c r="AU107" i="13"/>
  <c r="AU581" i="14"/>
  <c r="AW580" i="14"/>
  <c r="BC580" i="14" s="1"/>
  <c r="AW612" i="13"/>
  <c r="BC612" i="13" s="1"/>
  <c r="AU613" i="13"/>
  <c r="AW977" i="14"/>
  <c r="BC977" i="14" s="1"/>
  <c r="AU978" i="14"/>
  <c r="AW214" i="14"/>
  <c r="BC214" i="14" s="1"/>
  <c r="AU215" i="14"/>
  <c r="AU1198" i="14"/>
  <c r="AW1197" i="14"/>
  <c r="BC1197" i="14" s="1"/>
  <c r="AW900" i="13"/>
  <c r="BC900" i="13" s="1"/>
  <c r="AU901" i="13"/>
  <c r="AW1012" i="14"/>
  <c r="BC1012" i="14" s="1"/>
  <c r="AU1013" i="14"/>
  <c r="AW506" i="14"/>
  <c r="BC506" i="14" s="1"/>
  <c r="AU507" i="14"/>
  <c r="AU143" i="13"/>
  <c r="AW142" i="13"/>
  <c r="BC142" i="13" s="1"/>
  <c r="AW541" i="14"/>
  <c r="BC541" i="14" s="1"/>
  <c r="AU542" i="14"/>
  <c r="AW1344" i="14"/>
  <c r="BC1344" i="14" s="1"/>
  <c r="AU1345" i="14"/>
  <c r="AU691" i="14"/>
  <c r="AW690" i="14"/>
  <c r="BC690" i="14" s="1"/>
  <c r="AW71" i="13"/>
  <c r="BC71" i="13" s="1"/>
  <c r="AU72" i="13"/>
  <c r="AW433" i="14"/>
  <c r="BC433" i="14" s="1"/>
  <c r="AU434" i="14"/>
  <c r="AU725" i="14"/>
  <c r="AW724" i="14"/>
  <c r="BC724" i="14" s="1"/>
  <c r="AW143" i="14"/>
  <c r="BC143" i="14" s="1"/>
  <c r="AU144" i="14"/>
  <c r="AW651" i="14"/>
  <c r="BC651" i="14" s="1"/>
  <c r="AU652" i="14"/>
  <c r="AU1272" i="14"/>
  <c r="AW1271" i="14"/>
  <c r="BC1271" i="14" s="1"/>
  <c r="AW574" i="13"/>
  <c r="BC574" i="13" s="1"/>
  <c r="AU575" i="13"/>
  <c r="AU287" i="13"/>
  <c r="AW286" i="13"/>
  <c r="BC286" i="13" s="1"/>
  <c r="AU361" i="13"/>
  <c r="AW360" i="13"/>
  <c r="BC360" i="13" s="1"/>
  <c r="AW325" i="14"/>
  <c r="BC325" i="14" s="1"/>
  <c r="AU326" i="14"/>
  <c r="AU1161" i="14"/>
  <c r="AW1160" i="14"/>
  <c r="BC1160" i="14" s="1"/>
  <c r="AU431" i="13"/>
  <c r="AW430" i="13"/>
  <c r="BC430" i="13" s="1"/>
  <c r="AW682" i="13"/>
  <c r="BC682" i="13" s="1"/>
  <c r="AU683" i="13"/>
  <c r="AW1450" i="14"/>
  <c r="BC1450" i="14" s="1"/>
  <c r="AU1451" i="14"/>
  <c r="AU468" i="13"/>
  <c r="AW467" i="13"/>
  <c r="BC467" i="13" s="1"/>
  <c r="AU720" i="13"/>
  <c r="AW719" i="13"/>
  <c r="BC719" i="13" s="1"/>
  <c r="AW942" i="14"/>
  <c r="BC942" i="14" s="1"/>
  <c r="AU943" i="14"/>
  <c r="AU1307" i="14"/>
  <c r="AW1306" i="14"/>
  <c r="BC1306" i="14" s="1"/>
  <c r="AU647" i="13"/>
  <c r="AW646" i="13"/>
  <c r="BC646" i="13" s="1"/>
  <c r="AU180" i="13"/>
  <c r="AW179" i="13"/>
  <c r="BC179" i="13" s="1"/>
  <c r="AU1415" i="14"/>
  <c r="AW1414" i="14"/>
  <c r="BC1414" i="14" s="1"/>
  <c r="AW864" i="13"/>
  <c r="BC864" i="13" s="1"/>
  <c r="AU865" i="13"/>
  <c r="AU1235" i="14"/>
  <c r="AW1234" i="14"/>
  <c r="BC1234" i="14" s="1"/>
  <c r="AU72" i="14"/>
  <c r="AW71" i="14"/>
  <c r="BC71" i="14" s="1"/>
  <c r="AW469" i="14"/>
  <c r="BC469" i="14" s="1"/>
  <c r="AU470" i="14"/>
  <c r="AU396" i="13"/>
  <c r="AW395" i="13"/>
  <c r="BC395" i="13" s="1"/>
  <c r="AW868" i="14"/>
  <c r="BC868" i="14" s="1"/>
  <c r="AU869" i="14"/>
  <c r="AW399" i="14"/>
  <c r="BC399" i="14" s="1"/>
  <c r="AU400" i="14"/>
  <c r="AU108" i="14"/>
  <c r="AW107" i="14"/>
  <c r="BC107" i="14" s="1"/>
  <c r="AU179" i="14"/>
  <c r="AW178" i="14"/>
  <c r="BC178" i="14" s="1"/>
  <c r="AU362" i="14"/>
  <c r="AW361" i="14"/>
  <c r="BC361" i="14" s="1"/>
  <c r="AU1381" i="14"/>
  <c r="AW1380" i="14"/>
  <c r="BC1380" i="14" s="1"/>
  <c r="AW1124" i="14"/>
  <c r="BC1124" i="14" s="1"/>
  <c r="AU1125" i="14"/>
  <c r="AU252" i="14" l="1"/>
  <c r="AW251" i="14"/>
  <c r="BC251" i="14" s="1"/>
  <c r="AU758" i="13"/>
  <c r="AW757" i="13"/>
  <c r="BC757" i="13" s="1"/>
  <c r="AU1050" i="14"/>
  <c r="AW1049" i="14"/>
  <c r="BC1049" i="14" s="1"/>
  <c r="AW216" i="13"/>
  <c r="BC216" i="13" s="1"/>
  <c r="AU217" i="13"/>
  <c r="AU1046" i="13"/>
  <c r="AW1045" i="13"/>
  <c r="BC1045" i="13" s="1"/>
  <c r="AU834" i="14"/>
  <c r="AW833" i="14"/>
  <c r="BC833" i="14" s="1"/>
  <c r="AU792" i="13"/>
  <c r="AW791" i="13"/>
  <c r="BC791" i="13" s="1"/>
  <c r="AU291" i="14"/>
  <c r="AW290" i="14"/>
  <c r="BC290" i="14" s="1"/>
  <c r="AW1488" i="14"/>
  <c r="BC1488" i="14" s="1"/>
  <c r="AU1489" i="14"/>
  <c r="AW1009" i="13"/>
  <c r="BC1009" i="13" s="1"/>
  <c r="AU1010" i="13"/>
  <c r="AW35" i="14"/>
  <c r="BC35" i="14" s="1"/>
  <c r="AU36" i="14"/>
  <c r="AW37" i="13"/>
  <c r="BC37" i="13" s="1"/>
  <c r="AU38" i="13"/>
  <c r="AU828" i="13"/>
  <c r="AW827" i="13"/>
  <c r="BC827" i="13" s="1"/>
  <c r="AU541" i="13"/>
  <c r="AW540" i="13"/>
  <c r="BC540" i="13" s="1"/>
  <c r="AW1090" i="14"/>
  <c r="BC1090" i="14" s="1"/>
  <c r="AU1091" i="14"/>
  <c r="AU975" i="13"/>
  <c r="AW974" i="13"/>
  <c r="BC974" i="13" s="1"/>
  <c r="AU252" i="13"/>
  <c r="AW251" i="13"/>
  <c r="BC251" i="13" s="1"/>
  <c r="AW761" i="14"/>
  <c r="BC761" i="14" s="1"/>
  <c r="AU762" i="14"/>
  <c r="AU509" i="13"/>
  <c r="AW508" i="13"/>
  <c r="BC508" i="13" s="1"/>
  <c r="AW797" i="14"/>
  <c r="BC797" i="14" s="1"/>
  <c r="AU798" i="14"/>
  <c r="AW905" i="14"/>
  <c r="BC905" i="14" s="1"/>
  <c r="AU906" i="14"/>
  <c r="AU324" i="13"/>
  <c r="AW323" i="13"/>
  <c r="BC323" i="13" s="1"/>
  <c r="AW937" i="13"/>
  <c r="BC937" i="13" s="1"/>
  <c r="AU938" i="13"/>
  <c r="AW616" i="14"/>
  <c r="BC616" i="14" s="1"/>
  <c r="AU617" i="14"/>
  <c r="AW865" i="13"/>
  <c r="BC865" i="13" s="1"/>
  <c r="AU866" i="13"/>
  <c r="AW434" i="14"/>
  <c r="BC434" i="14" s="1"/>
  <c r="AU435" i="14"/>
  <c r="AU397" i="13"/>
  <c r="AW396" i="13"/>
  <c r="BC396" i="13" s="1"/>
  <c r="AW72" i="14"/>
  <c r="BC72" i="14" s="1"/>
  <c r="AU73" i="14"/>
  <c r="AU648" i="13"/>
  <c r="AW647" i="13"/>
  <c r="BC647" i="13" s="1"/>
  <c r="AU469" i="13"/>
  <c r="AW468" i="13"/>
  <c r="BC468" i="13" s="1"/>
  <c r="AW431" i="13"/>
  <c r="BC431" i="13" s="1"/>
  <c r="AU432" i="13"/>
  <c r="AW361" i="13"/>
  <c r="BC361" i="13" s="1"/>
  <c r="AU362" i="13"/>
  <c r="AW1272" i="14"/>
  <c r="BC1272" i="14" s="1"/>
  <c r="AU1273" i="14"/>
  <c r="AW725" i="14"/>
  <c r="BC725" i="14" s="1"/>
  <c r="AU726" i="14"/>
  <c r="AW691" i="14"/>
  <c r="BC691" i="14" s="1"/>
  <c r="AU692" i="14"/>
  <c r="AU144" i="13"/>
  <c r="AW143" i="13"/>
  <c r="BC143" i="13" s="1"/>
  <c r="AU1199" i="14"/>
  <c r="AW1198" i="14"/>
  <c r="BC1198" i="14" s="1"/>
  <c r="AU1452" i="14"/>
  <c r="AW1451" i="14"/>
  <c r="BC1451" i="14" s="1"/>
  <c r="AW652" i="14"/>
  <c r="BC652" i="14" s="1"/>
  <c r="AU653" i="14"/>
  <c r="AW1345" i="14"/>
  <c r="BC1345" i="14" s="1"/>
  <c r="AU1346" i="14"/>
  <c r="AW507" i="14"/>
  <c r="BC507" i="14" s="1"/>
  <c r="AU508" i="14"/>
  <c r="AU216" i="14"/>
  <c r="AW215" i="14"/>
  <c r="BC215" i="14" s="1"/>
  <c r="AU1126" i="14"/>
  <c r="AW1125" i="14"/>
  <c r="BC1125" i="14" s="1"/>
  <c r="AW400" i="14"/>
  <c r="BC400" i="14" s="1"/>
  <c r="AU401" i="14"/>
  <c r="AU180" i="14"/>
  <c r="AW179" i="14"/>
  <c r="BC179" i="14" s="1"/>
  <c r="AW1415" i="14"/>
  <c r="BC1415" i="14" s="1"/>
  <c r="AU1416" i="14"/>
  <c r="AW1307" i="14"/>
  <c r="BC1307" i="14" s="1"/>
  <c r="AU1308" i="14"/>
  <c r="AW287" i="13"/>
  <c r="BC287" i="13" s="1"/>
  <c r="AU288" i="13"/>
  <c r="AU870" i="14"/>
  <c r="AW869" i="14"/>
  <c r="BC869" i="14" s="1"/>
  <c r="AW943" i="14"/>
  <c r="BC943" i="14" s="1"/>
  <c r="AU944" i="14"/>
  <c r="AU684" i="13"/>
  <c r="AW683" i="13"/>
  <c r="BC683" i="13" s="1"/>
  <c r="AW575" i="13"/>
  <c r="BC575" i="13" s="1"/>
  <c r="AU576" i="13"/>
  <c r="AU73" i="13"/>
  <c r="AW72" i="13"/>
  <c r="BC72" i="13" s="1"/>
  <c r="AW1013" i="14"/>
  <c r="BC1013" i="14" s="1"/>
  <c r="AU1014" i="14"/>
  <c r="AU979" i="14"/>
  <c r="AW978" i="14"/>
  <c r="BC978" i="14" s="1"/>
  <c r="AU1236" i="14"/>
  <c r="AW1235" i="14"/>
  <c r="BC1235" i="14" s="1"/>
  <c r="AW1161" i="14"/>
  <c r="BC1161" i="14" s="1"/>
  <c r="AU1162" i="14"/>
  <c r="AW581" i="14"/>
  <c r="BC581" i="14" s="1"/>
  <c r="AU582" i="14"/>
  <c r="AW470" i="14"/>
  <c r="BC470" i="14" s="1"/>
  <c r="AU471" i="14"/>
  <c r="AU327" i="14"/>
  <c r="AW326" i="14"/>
  <c r="BC326" i="14" s="1"/>
  <c r="AW144" i="14"/>
  <c r="BC144" i="14" s="1"/>
  <c r="AU145" i="14"/>
  <c r="AU543" i="14"/>
  <c r="AW542" i="14"/>
  <c r="BC542" i="14" s="1"/>
  <c r="AU902" i="13"/>
  <c r="AW901" i="13"/>
  <c r="BC901" i="13" s="1"/>
  <c r="AW613" i="13"/>
  <c r="BC613" i="13" s="1"/>
  <c r="AU614" i="13"/>
  <c r="AU108" i="13"/>
  <c r="AW107" i="13"/>
  <c r="BC107" i="13" s="1"/>
  <c r="AU1382" i="14"/>
  <c r="AW1381" i="14"/>
  <c r="BC1381" i="14" s="1"/>
  <c r="AW362" i="14"/>
  <c r="BC362" i="14" s="1"/>
  <c r="AU363" i="14"/>
  <c r="AU109" i="14"/>
  <c r="AW108" i="14"/>
  <c r="BC108" i="14" s="1"/>
  <c r="AU181" i="13"/>
  <c r="AW180" i="13"/>
  <c r="BC180" i="13" s="1"/>
  <c r="AU721" i="13"/>
  <c r="AW720" i="13"/>
  <c r="BC720" i="13" s="1"/>
  <c r="AU253" i="14" l="1"/>
  <c r="AW252" i="14"/>
  <c r="BC252" i="14" s="1"/>
  <c r="AU1051" i="14"/>
  <c r="AW1050" i="14"/>
  <c r="BC1050" i="14" s="1"/>
  <c r="AW758" i="13"/>
  <c r="BC758" i="13" s="1"/>
  <c r="AU759" i="13"/>
  <c r="AU218" i="13"/>
  <c r="AW217" i="13"/>
  <c r="BC217" i="13" s="1"/>
  <c r="AW834" i="14"/>
  <c r="BC834" i="14" s="1"/>
  <c r="AU835" i="14"/>
  <c r="AW1046" i="13"/>
  <c r="BC1046" i="13" s="1"/>
  <c r="AU1047" i="13"/>
  <c r="AW1010" i="13"/>
  <c r="BC1010" i="13" s="1"/>
  <c r="AU1011" i="13"/>
  <c r="AW1489" i="14"/>
  <c r="BC1489" i="14" s="1"/>
  <c r="AU1490" i="14"/>
  <c r="AW828" i="13"/>
  <c r="BC828" i="13" s="1"/>
  <c r="AU829" i="13"/>
  <c r="AW38" i="13"/>
  <c r="BC38" i="13" s="1"/>
  <c r="AU39" i="13"/>
  <c r="AU292" i="14"/>
  <c r="AW291" i="14"/>
  <c r="BC291" i="14" s="1"/>
  <c r="AU37" i="14"/>
  <c r="AW36" i="14"/>
  <c r="BC36" i="14" s="1"/>
  <c r="AU793" i="13"/>
  <c r="AW792" i="13"/>
  <c r="BC792" i="13" s="1"/>
  <c r="AW617" i="14"/>
  <c r="BC617" i="14" s="1"/>
  <c r="AU618" i="14"/>
  <c r="AU799" i="14"/>
  <c r="AW798" i="14"/>
  <c r="BC798" i="14" s="1"/>
  <c r="AU976" i="13"/>
  <c r="AW975" i="13"/>
  <c r="BC975" i="13" s="1"/>
  <c r="AU939" i="13"/>
  <c r="AW938" i="13"/>
  <c r="BC938" i="13" s="1"/>
  <c r="AU510" i="13"/>
  <c r="AW509" i="13"/>
  <c r="BC509" i="13" s="1"/>
  <c r="AU763" i="14"/>
  <c r="AW762" i="14"/>
  <c r="BC762" i="14" s="1"/>
  <c r="AW1091" i="14"/>
  <c r="BC1091" i="14" s="1"/>
  <c r="AU1092" i="14"/>
  <c r="AU325" i="13"/>
  <c r="AW324" i="13"/>
  <c r="BC324" i="13" s="1"/>
  <c r="AU907" i="14"/>
  <c r="AW906" i="14"/>
  <c r="BC906" i="14" s="1"/>
  <c r="AW252" i="13"/>
  <c r="BC252" i="13" s="1"/>
  <c r="AU253" i="13"/>
  <c r="AU542" i="13"/>
  <c r="AW541" i="13"/>
  <c r="BC541" i="13" s="1"/>
  <c r="AW902" i="13"/>
  <c r="BC902" i="13" s="1"/>
  <c r="AU903" i="13"/>
  <c r="AU980" i="14"/>
  <c r="AW979" i="14"/>
  <c r="BC979" i="14" s="1"/>
  <c r="AU181" i="14"/>
  <c r="AW180" i="14"/>
  <c r="BC180" i="14" s="1"/>
  <c r="AU217" i="14"/>
  <c r="AW216" i="14"/>
  <c r="BC216" i="14" s="1"/>
  <c r="AU1200" i="14"/>
  <c r="AW1199" i="14"/>
  <c r="BC1199" i="14" s="1"/>
  <c r="AW648" i="13"/>
  <c r="BC648" i="13" s="1"/>
  <c r="AU649" i="13"/>
  <c r="AW181" i="13"/>
  <c r="BC181" i="13" s="1"/>
  <c r="AU182" i="13"/>
  <c r="AW471" i="14"/>
  <c r="BC471" i="14" s="1"/>
  <c r="AU472" i="14"/>
  <c r="AU1163" i="14"/>
  <c r="AW1162" i="14"/>
  <c r="BC1162" i="14" s="1"/>
  <c r="AU1015" i="14"/>
  <c r="AW1014" i="14"/>
  <c r="BC1014" i="14" s="1"/>
  <c r="AU1309" i="14"/>
  <c r="AW1308" i="14"/>
  <c r="BC1308" i="14" s="1"/>
  <c r="AU402" i="14"/>
  <c r="AW401" i="14"/>
  <c r="BC401" i="14" s="1"/>
  <c r="AU509" i="14"/>
  <c r="AW508" i="14"/>
  <c r="BC508" i="14" s="1"/>
  <c r="AW362" i="13"/>
  <c r="BC362" i="13" s="1"/>
  <c r="AU363" i="13"/>
  <c r="AW73" i="14"/>
  <c r="BC73" i="14" s="1"/>
  <c r="AU74" i="14"/>
  <c r="AW1382" i="14"/>
  <c r="BC1382" i="14" s="1"/>
  <c r="AU1383" i="14"/>
  <c r="AW543" i="14"/>
  <c r="BC543" i="14" s="1"/>
  <c r="AU544" i="14"/>
  <c r="AU685" i="13"/>
  <c r="AW684" i="13"/>
  <c r="BC684" i="13" s="1"/>
  <c r="AW870" i="14"/>
  <c r="BC870" i="14" s="1"/>
  <c r="AU871" i="14"/>
  <c r="AU145" i="13"/>
  <c r="AW144" i="13"/>
  <c r="BC144" i="13" s="1"/>
  <c r="AW145" i="14"/>
  <c r="BC145" i="14" s="1"/>
  <c r="AU146" i="14"/>
  <c r="AU945" i="14"/>
  <c r="AW944" i="14"/>
  <c r="BC944" i="14" s="1"/>
  <c r="AU1417" i="14"/>
  <c r="AW1416" i="14"/>
  <c r="BC1416" i="14" s="1"/>
  <c r="AW1346" i="14"/>
  <c r="BC1346" i="14" s="1"/>
  <c r="AU1347" i="14"/>
  <c r="AW692" i="14"/>
  <c r="BC692" i="14" s="1"/>
  <c r="AU693" i="14"/>
  <c r="AW432" i="13"/>
  <c r="BC432" i="13" s="1"/>
  <c r="AU433" i="13"/>
  <c r="AU436" i="14"/>
  <c r="AW435" i="14"/>
  <c r="BC435" i="14" s="1"/>
  <c r="AU577" i="13"/>
  <c r="AW576" i="13"/>
  <c r="BC576" i="13" s="1"/>
  <c r="AU654" i="14"/>
  <c r="AW653" i="14"/>
  <c r="BC653" i="14" s="1"/>
  <c r="AU110" i="14"/>
  <c r="AW109" i="14"/>
  <c r="BC109" i="14" s="1"/>
  <c r="AW108" i="13"/>
  <c r="BC108" i="13" s="1"/>
  <c r="AU109" i="13"/>
  <c r="AU1237" i="14"/>
  <c r="AW1236" i="14"/>
  <c r="BC1236" i="14" s="1"/>
  <c r="AU74" i="13"/>
  <c r="AW73" i="13"/>
  <c r="BC73" i="13" s="1"/>
  <c r="AU1127" i="14"/>
  <c r="AW1126" i="14"/>
  <c r="BC1126" i="14" s="1"/>
  <c r="AU1453" i="14"/>
  <c r="AW1452" i="14"/>
  <c r="BC1452" i="14" s="1"/>
  <c r="AU398" i="13"/>
  <c r="AW397" i="13"/>
  <c r="BC397" i="13" s="1"/>
  <c r="AU615" i="13"/>
  <c r="AW614" i="13"/>
  <c r="BC614" i="13" s="1"/>
  <c r="AW582" i="14"/>
  <c r="BC582" i="14" s="1"/>
  <c r="AU583" i="14"/>
  <c r="AU727" i="14"/>
  <c r="AW726" i="14"/>
  <c r="BC726" i="14" s="1"/>
  <c r="AU867" i="13"/>
  <c r="AW866" i="13"/>
  <c r="BC866" i="13" s="1"/>
  <c r="AU289" i="13"/>
  <c r="AW288" i="13"/>
  <c r="BC288" i="13" s="1"/>
  <c r="AW1273" i="14"/>
  <c r="BC1273" i="14" s="1"/>
  <c r="AU1274" i="14"/>
  <c r="AW363" i="14"/>
  <c r="BC363" i="14" s="1"/>
  <c r="AU364" i="14"/>
  <c r="AU722" i="13"/>
  <c r="AW721" i="13"/>
  <c r="BC721" i="13" s="1"/>
  <c r="AU328" i="14"/>
  <c r="AW327" i="14"/>
  <c r="BC327" i="14" s="1"/>
  <c r="AW469" i="13"/>
  <c r="BC469" i="13" s="1"/>
  <c r="AU470" i="13"/>
  <c r="AU254" i="14" l="1"/>
  <c r="AW253" i="14"/>
  <c r="BC253" i="14" s="1"/>
  <c r="AW759" i="13"/>
  <c r="BC759" i="13" s="1"/>
  <c r="AU760" i="13"/>
  <c r="AU1052" i="14"/>
  <c r="AW1051" i="14"/>
  <c r="BC1051" i="14" s="1"/>
  <c r="AW218" i="13"/>
  <c r="BC218" i="13" s="1"/>
  <c r="AU219" i="13"/>
  <c r="AU1048" i="13"/>
  <c r="AW1047" i="13"/>
  <c r="BC1047" i="13" s="1"/>
  <c r="AW835" i="14"/>
  <c r="BC835" i="14" s="1"/>
  <c r="AU836" i="14"/>
  <c r="AW39" i="13"/>
  <c r="BC39" i="13" s="1"/>
  <c r="AU40" i="13"/>
  <c r="AW829" i="13"/>
  <c r="BC829" i="13" s="1"/>
  <c r="AU830" i="13"/>
  <c r="AU794" i="13"/>
  <c r="AW793" i="13"/>
  <c r="BC793" i="13" s="1"/>
  <c r="AU1491" i="14"/>
  <c r="AW1490" i="14"/>
  <c r="BC1490" i="14" s="1"/>
  <c r="AU38" i="14"/>
  <c r="AW37" i="14"/>
  <c r="BC37" i="14" s="1"/>
  <c r="AW1011" i="13"/>
  <c r="BC1011" i="13" s="1"/>
  <c r="AU1012" i="13"/>
  <c r="AU293" i="14"/>
  <c r="AW292" i="14"/>
  <c r="BC292" i="14" s="1"/>
  <c r="AW1092" i="14"/>
  <c r="BC1092" i="14" s="1"/>
  <c r="AU1093" i="14"/>
  <c r="AW542" i="13"/>
  <c r="BC542" i="13" s="1"/>
  <c r="AU543" i="13"/>
  <c r="AW939" i="13"/>
  <c r="BC939" i="13" s="1"/>
  <c r="AU940" i="13"/>
  <c r="AU254" i="13"/>
  <c r="AW253" i="13"/>
  <c r="BC253" i="13" s="1"/>
  <c r="AU764" i="14"/>
  <c r="AW763" i="14"/>
  <c r="BC763" i="14" s="1"/>
  <c r="AW976" i="13"/>
  <c r="BC976" i="13" s="1"/>
  <c r="AU977" i="13"/>
  <c r="AW907" i="14"/>
  <c r="BC907" i="14" s="1"/>
  <c r="AU908" i="14"/>
  <c r="AU800" i="14"/>
  <c r="AW799" i="14"/>
  <c r="BC799" i="14" s="1"/>
  <c r="AW618" i="14"/>
  <c r="BC618" i="14" s="1"/>
  <c r="AU619" i="14"/>
  <c r="AU326" i="13"/>
  <c r="AW325" i="13"/>
  <c r="BC325" i="13" s="1"/>
  <c r="AW510" i="13"/>
  <c r="BC510" i="13" s="1"/>
  <c r="AU511" i="13"/>
  <c r="AU364" i="13"/>
  <c r="AW363" i="13"/>
  <c r="BC363" i="13" s="1"/>
  <c r="AW649" i="13"/>
  <c r="BC649" i="13" s="1"/>
  <c r="AU650" i="13"/>
  <c r="AU616" i="13"/>
  <c r="AW615" i="13"/>
  <c r="BC615" i="13" s="1"/>
  <c r="AU75" i="13"/>
  <c r="AW74" i="13"/>
  <c r="BC74" i="13" s="1"/>
  <c r="AU437" i="14"/>
  <c r="AW436" i="14"/>
  <c r="BC436" i="14" s="1"/>
  <c r="AW1417" i="14"/>
  <c r="BC1417" i="14" s="1"/>
  <c r="AU1418" i="14"/>
  <c r="AU1310" i="14"/>
  <c r="AW1309" i="14"/>
  <c r="BC1309" i="14" s="1"/>
  <c r="AU981" i="14"/>
  <c r="AW980" i="14"/>
  <c r="BC980" i="14" s="1"/>
  <c r="AU434" i="13"/>
  <c r="AW433" i="13"/>
  <c r="BC433" i="13" s="1"/>
  <c r="AW1383" i="14"/>
  <c r="BC1383" i="14" s="1"/>
  <c r="AU1384" i="14"/>
  <c r="AW182" i="13"/>
  <c r="BC182" i="13" s="1"/>
  <c r="AU183" i="13"/>
  <c r="AU147" i="14"/>
  <c r="AW146" i="14"/>
  <c r="BC146" i="14" s="1"/>
  <c r="AW328" i="14"/>
  <c r="BC328" i="14" s="1"/>
  <c r="AU329" i="14"/>
  <c r="AU290" i="13"/>
  <c r="AW289" i="13"/>
  <c r="BC289" i="13" s="1"/>
  <c r="AW398" i="13"/>
  <c r="BC398" i="13" s="1"/>
  <c r="AU399" i="13"/>
  <c r="AU1238" i="14"/>
  <c r="AW1237" i="14"/>
  <c r="BC1237" i="14" s="1"/>
  <c r="AW145" i="13"/>
  <c r="BC145" i="13" s="1"/>
  <c r="AU146" i="13"/>
  <c r="AW1015" i="14"/>
  <c r="BC1015" i="14" s="1"/>
  <c r="AU1016" i="14"/>
  <c r="AU1201" i="14"/>
  <c r="AW1200" i="14"/>
  <c r="BC1200" i="14" s="1"/>
  <c r="AW544" i="14"/>
  <c r="BC544" i="14" s="1"/>
  <c r="AU545" i="14"/>
  <c r="AW470" i="13"/>
  <c r="BC470" i="13" s="1"/>
  <c r="AU471" i="13"/>
  <c r="AW109" i="13"/>
  <c r="BC109" i="13" s="1"/>
  <c r="AU110" i="13"/>
  <c r="AW693" i="14"/>
  <c r="BC693" i="14" s="1"/>
  <c r="AU694" i="14"/>
  <c r="AW871" i="14"/>
  <c r="BC871" i="14" s="1"/>
  <c r="AU872" i="14"/>
  <c r="AW903" i="13"/>
  <c r="BC903" i="13" s="1"/>
  <c r="AU904" i="13"/>
  <c r="AW945" i="14"/>
  <c r="BC945" i="14" s="1"/>
  <c r="AU946" i="14"/>
  <c r="AW509" i="14"/>
  <c r="BC509" i="14" s="1"/>
  <c r="AU510" i="14"/>
  <c r="AU1164" i="14"/>
  <c r="AW1163" i="14"/>
  <c r="BC1163" i="14" s="1"/>
  <c r="AW217" i="14"/>
  <c r="BC217" i="14" s="1"/>
  <c r="AU218" i="14"/>
  <c r="AU1275" i="14"/>
  <c r="AW1274" i="14"/>
  <c r="BC1274" i="14" s="1"/>
  <c r="AU868" i="13"/>
  <c r="AW867" i="13"/>
  <c r="BC867" i="13" s="1"/>
  <c r="AU584" i="14"/>
  <c r="AW583" i="14"/>
  <c r="BC583" i="14" s="1"/>
  <c r="AU1348" i="14"/>
  <c r="AW1347" i="14"/>
  <c r="BC1347" i="14" s="1"/>
  <c r="AU75" i="14"/>
  <c r="AW74" i="14"/>
  <c r="BC74" i="14" s="1"/>
  <c r="AW472" i="14"/>
  <c r="BC472" i="14" s="1"/>
  <c r="AU473" i="14"/>
  <c r="AW722" i="13"/>
  <c r="BC722" i="13" s="1"/>
  <c r="AU723" i="13"/>
  <c r="AW1453" i="14"/>
  <c r="BC1453" i="14" s="1"/>
  <c r="AU1454" i="14"/>
  <c r="AU655" i="14"/>
  <c r="AW654" i="14"/>
  <c r="BC654" i="14" s="1"/>
  <c r="AU365" i="14"/>
  <c r="AW364" i="14"/>
  <c r="BC364" i="14" s="1"/>
  <c r="AW727" i="14"/>
  <c r="BC727" i="14" s="1"/>
  <c r="AU728" i="14"/>
  <c r="AU1128" i="14"/>
  <c r="AW1127" i="14"/>
  <c r="BC1127" i="14" s="1"/>
  <c r="AW110" i="14"/>
  <c r="BC110" i="14" s="1"/>
  <c r="AU111" i="14"/>
  <c r="AW577" i="13"/>
  <c r="BC577" i="13" s="1"/>
  <c r="AU578" i="13"/>
  <c r="AU686" i="13"/>
  <c r="AW685" i="13"/>
  <c r="BC685" i="13" s="1"/>
  <c r="AU403" i="14"/>
  <c r="AW402" i="14"/>
  <c r="BC402" i="14" s="1"/>
  <c r="AU182" i="14"/>
  <c r="AW181" i="14"/>
  <c r="BC181" i="14" s="1"/>
  <c r="AU255" i="14" l="1"/>
  <c r="AW254" i="14"/>
  <c r="BC254" i="14" s="1"/>
  <c r="AW1052" i="14"/>
  <c r="BC1052" i="14" s="1"/>
  <c r="AU1053" i="14"/>
  <c r="AW760" i="13"/>
  <c r="BC760" i="13" s="1"/>
  <c r="AU761" i="13"/>
  <c r="AU220" i="13"/>
  <c r="AW219" i="13"/>
  <c r="BC219" i="13" s="1"/>
  <c r="AU837" i="14"/>
  <c r="AW836" i="14"/>
  <c r="BC836" i="14" s="1"/>
  <c r="AU1049" i="13"/>
  <c r="AW1048" i="13"/>
  <c r="BC1048" i="13" s="1"/>
  <c r="AU1492" i="14"/>
  <c r="AW1491" i="14"/>
  <c r="BC1491" i="14" s="1"/>
  <c r="AU294" i="14"/>
  <c r="AW293" i="14"/>
  <c r="BC293" i="14" s="1"/>
  <c r="AU795" i="13"/>
  <c r="AW794" i="13"/>
  <c r="BC794" i="13" s="1"/>
  <c r="AU1013" i="13"/>
  <c r="AW1012" i="13"/>
  <c r="BC1012" i="13" s="1"/>
  <c r="AW830" i="13"/>
  <c r="BC830" i="13" s="1"/>
  <c r="AU831" i="13"/>
  <c r="AU41" i="13"/>
  <c r="AW40" i="13"/>
  <c r="BC40" i="13" s="1"/>
  <c r="AU39" i="14"/>
  <c r="AW38" i="14"/>
  <c r="BC38" i="14" s="1"/>
  <c r="AW511" i="13"/>
  <c r="BC511" i="13" s="1"/>
  <c r="AU512" i="13"/>
  <c r="AW512" i="13" s="1"/>
  <c r="BC512" i="13" s="1"/>
  <c r="AW908" i="14"/>
  <c r="BC908" i="14" s="1"/>
  <c r="AU909" i="14"/>
  <c r="AU255" i="13"/>
  <c r="AW254" i="13"/>
  <c r="BC254" i="13" s="1"/>
  <c r="AU941" i="13"/>
  <c r="AW940" i="13"/>
  <c r="BC940" i="13" s="1"/>
  <c r="AU327" i="13"/>
  <c r="AW326" i="13"/>
  <c r="BC326" i="13" s="1"/>
  <c r="AW619" i="14"/>
  <c r="BC619" i="14" s="1"/>
  <c r="AU620" i="14"/>
  <c r="AU978" i="13"/>
  <c r="AW977" i="13"/>
  <c r="BC977" i="13" s="1"/>
  <c r="AU544" i="13"/>
  <c r="AW543" i="13"/>
  <c r="BC543" i="13" s="1"/>
  <c r="AW1093" i="14"/>
  <c r="BC1093" i="14" s="1"/>
  <c r="AU1094" i="14"/>
  <c r="AW800" i="14"/>
  <c r="BC800" i="14" s="1"/>
  <c r="AU801" i="14"/>
  <c r="AW764" i="14"/>
  <c r="BC764" i="14" s="1"/>
  <c r="AU765" i="14"/>
  <c r="AW1348" i="14"/>
  <c r="BC1348" i="14" s="1"/>
  <c r="AU1349" i="14"/>
  <c r="AU404" i="14"/>
  <c r="AW403" i="14"/>
  <c r="BC403" i="14" s="1"/>
  <c r="AW1128" i="14"/>
  <c r="BC1128" i="14" s="1"/>
  <c r="AU1129" i="14"/>
  <c r="AW655" i="14"/>
  <c r="BC655" i="14" s="1"/>
  <c r="AU656" i="14"/>
  <c r="AW584" i="14"/>
  <c r="BC584" i="14" s="1"/>
  <c r="AU585" i="14"/>
  <c r="AW1164" i="14"/>
  <c r="BC1164" i="14" s="1"/>
  <c r="AU1165" i="14"/>
  <c r="AU1311" i="14"/>
  <c r="AW1310" i="14"/>
  <c r="BC1310" i="14" s="1"/>
  <c r="AU617" i="13"/>
  <c r="AW616" i="13"/>
  <c r="BC616" i="13" s="1"/>
  <c r="AW728" i="14"/>
  <c r="BC728" i="14" s="1"/>
  <c r="AU729" i="14"/>
  <c r="AU1455" i="14"/>
  <c r="AW1454" i="14"/>
  <c r="BC1454" i="14" s="1"/>
  <c r="AW510" i="14"/>
  <c r="BC510" i="14" s="1"/>
  <c r="AU511" i="14"/>
  <c r="AU472" i="13"/>
  <c r="AW471" i="13"/>
  <c r="BC471" i="13" s="1"/>
  <c r="AW1418" i="14"/>
  <c r="BC1418" i="14" s="1"/>
  <c r="AU1419" i="14"/>
  <c r="AU111" i="13"/>
  <c r="AW110" i="13"/>
  <c r="BC110" i="13" s="1"/>
  <c r="AU687" i="13"/>
  <c r="AW686" i="13"/>
  <c r="BC686" i="13" s="1"/>
  <c r="AU76" i="14"/>
  <c r="AW75" i="14"/>
  <c r="BC75" i="14" s="1"/>
  <c r="AW868" i="13"/>
  <c r="BC868" i="13" s="1"/>
  <c r="AU869" i="13"/>
  <c r="AU1202" i="14"/>
  <c r="AW1201" i="14"/>
  <c r="BC1201" i="14" s="1"/>
  <c r="AU291" i="13"/>
  <c r="AW290" i="13"/>
  <c r="BC290" i="13" s="1"/>
  <c r="AU435" i="13"/>
  <c r="AW434" i="13"/>
  <c r="BC434" i="13" s="1"/>
  <c r="AW578" i="13"/>
  <c r="BC578" i="13" s="1"/>
  <c r="AU579" i="13"/>
  <c r="AW872" i="14"/>
  <c r="BC872" i="14" s="1"/>
  <c r="AU873" i="14"/>
  <c r="AU546" i="14"/>
  <c r="AW545" i="14"/>
  <c r="BC545" i="14" s="1"/>
  <c r="AW1016" i="14"/>
  <c r="BC1016" i="14" s="1"/>
  <c r="AU1017" i="14"/>
  <c r="AW329" i="14"/>
  <c r="BC329" i="14" s="1"/>
  <c r="AU330" i="14"/>
  <c r="AW650" i="13"/>
  <c r="BC650" i="13" s="1"/>
  <c r="AU651" i="13"/>
  <c r="AW904" i="13"/>
  <c r="BC904" i="13" s="1"/>
  <c r="AU905" i="13"/>
  <c r="AW1384" i="14"/>
  <c r="BC1384" i="14" s="1"/>
  <c r="AU1385" i="14"/>
  <c r="AU183" i="14"/>
  <c r="AW182" i="14"/>
  <c r="BC182" i="14" s="1"/>
  <c r="AU366" i="14"/>
  <c r="AW365" i="14"/>
  <c r="BC365" i="14" s="1"/>
  <c r="AW1275" i="14"/>
  <c r="BC1275" i="14" s="1"/>
  <c r="AU1276" i="14"/>
  <c r="AU1239" i="14"/>
  <c r="AW1238" i="14"/>
  <c r="BC1238" i="14" s="1"/>
  <c r="AU148" i="14"/>
  <c r="AW147" i="14"/>
  <c r="BC147" i="14" s="1"/>
  <c r="AU438" i="14"/>
  <c r="AW437" i="14"/>
  <c r="BC437" i="14" s="1"/>
  <c r="AW473" i="14"/>
  <c r="BC473" i="14" s="1"/>
  <c r="AU474" i="14"/>
  <c r="AW146" i="13"/>
  <c r="BC146" i="13" s="1"/>
  <c r="AU147" i="13"/>
  <c r="AW111" i="14"/>
  <c r="BC111" i="14" s="1"/>
  <c r="AU112" i="14"/>
  <c r="AW723" i="13"/>
  <c r="BC723" i="13" s="1"/>
  <c r="AU724" i="13"/>
  <c r="AW218" i="14"/>
  <c r="BC218" i="14" s="1"/>
  <c r="AU219" i="14"/>
  <c r="AW946" i="14"/>
  <c r="BC946" i="14" s="1"/>
  <c r="AU947" i="14"/>
  <c r="AW694" i="14"/>
  <c r="BC694" i="14" s="1"/>
  <c r="AU695" i="14"/>
  <c r="AU400" i="13"/>
  <c r="AW399" i="13"/>
  <c r="BC399" i="13" s="1"/>
  <c r="AW183" i="13"/>
  <c r="BC183" i="13" s="1"/>
  <c r="AU184" i="13"/>
  <c r="AW981" i="14"/>
  <c r="BC981" i="14" s="1"/>
  <c r="AU982" i="14"/>
  <c r="AW75" i="13"/>
  <c r="BC75" i="13" s="1"/>
  <c r="AU76" i="13"/>
  <c r="AW364" i="13"/>
  <c r="BC364" i="13" s="1"/>
  <c r="AU365" i="13"/>
  <c r="AW255" i="14" l="1"/>
  <c r="BC255" i="14" s="1"/>
  <c r="AU256" i="14"/>
  <c r="AU762" i="13"/>
  <c r="AW761" i="13"/>
  <c r="BC761" i="13" s="1"/>
  <c r="AU1054" i="14"/>
  <c r="AW1053" i="14"/>
  <c r="BC1053" i="14" s="1"/>
  <c r="AU221" i="13"/>
  <c r="AW220" i="13"/>
  <c r="BC220" i="13" s="1"/>
  <c r="AW1049" i="13"/>
  <c r="BC1049" i="13" s="1"/>
  <c r="AU1050" i="13"/>
  <c r="AW837" i="14"/>
  <c r="BC837" i="14" s="1"/>
  <c r="AU838" i="14"/>
  <c r="AW1013" i="13"/>
  <c r="BC1013" i="13" s="1"/>
  <c r="AU1014" i="13"/>
  <c r="AU40" i="14"/>
  <c r="AW39" i="14"/>
  <c r="BC39" i="14" s="1"/>
  <c r="AW795" i="13"/>
  <c r="BC795" i="13" s="1"/>
  <c r="AU796" i="13"/>
  <c r="AW41" i="13"/>
  <c r="BC41" i="13" s="1"/>
  <c r="AU42" i="13"/>
  <c r="AU295" i="14"/>
  <c r="AW294" i="14"/>
  <c r="BC294" i="14" s="1"/>
  <c r="AU832" i="13"/>
  <c r="AW831" i="13"/>
  <c r="BC831" i="13" s="1"/>
  <c r="AW1492" i="14"/>
  <c r="BC1492" i="14" s="1"/>
  <c r="AU1493" i="14"/>
  <c r="AW765" i="14"/>
  <c r="BC765" i="14" s="1"/>
  <c r="AU766" i="14"/>
  <c r="AU979" i="13"/>
  <c r="AW978" i="13"/>
  <c r="BC978" i="13" s="1"/>
  <c r="AU942" i="13"/>
  <c r="AW941" i="13"/>
  <c r="BC941" i="13" s="1"/>
  <c r="AW801" i="14"/>
  <c r="BC801" i="14" s="1"/>
  <c r="AU802" i="14"/>
  <c r="AU621" i="14"/>
  <c r="AW620" i="14"/>
  <c r="BC620" i="14" s="1"/>
  <c r="AW255" i="13"/>
  <c r="BC255" i="13" s="1"/>
  <c r="AU256" i="13"/>
  <c r="AW1094" i="14"/>
  <c r="BC1094" i="14" s="1"/>
  <c r="AU1095" i="14"/>
  <c r="AU910" i="14"/>
  <c r="AW909" i="14"/>
  <c r="BC909" i="14" s="1"/>
  <c r="AW544" i="13"/>
  <c r="BC544" i="13" s="1"/>
  <c r="AU545" i="13"/>
  <c r="AU328" i="13"/>
  <c r="AW327" i="13"/>
  <c r="BC327" i="13" s="1"/>
  <c r="AU149" i="14"/>
  <c r="AW148" i="14"/>
  <c r="BC148" i="14" s="1"/>
  <c r="AU292" i="13"/>
  <c r="AW291" i="13"/>
  <c r="BC291" i="13" s="1"/>
  <c r="AW76" i="14"/>
  <c r="BC76" i="14" s="1"/>
  <c r="AU77" i="14"/>
  <c r="AW1455" i="14"/>
  <c r="BC1455" i="14" s="1"/>
  <c r="AU1456" i="14"/>
  <c r="AU1312" i="14"/>
  <c r="AW1311" i="14"/>
  <c r="BC1311" i="14" s="1"/>
  <c r="AU220" i="14"/>
  <c r="AW219" i="14"/>
  <c r="BC219" i="14" s="1"/>
  <c r="AU657" i="14"/>
  <c r="AW656" i="14"/>
  <c r="BC656" i="14" s="1"/>
  <c r="AW724" i="13"/>
  <c r="BC724" i="13" s="1"/>
  <c r="AU725" i="13"/>
  <c r="AW905" i="13"/>
  <c r="BC905" i="13" s="1"/>
  <c r="AU906" i="13"/>
  <c r="AW1017" i="14"/>
  <c r="BC1017" i="14" s="1"/>
  <c r="AU1018" i="14"/>
  <c r="AW579" i="13"/>
  <c r="BC579" i="13" s="1"/>
  <c r="AU580" i="13"/>
  <c r="AW729" i="14"/>
  <c r="BC729" i="14" s="1"/>
  <c r="AU730" i="14"/>
  <c r="AU1130" i="14"/>
  <c r="AW1129" i="14"/>
  <c r="BC1129" i="14" s="1"/>
  <c r="AU1240" i="14"/>
  <c r="AW1239" i="14"/>
  <c r="BC1239" i="14" s="1"/>
  <c r="AU367" i="14"/>
  <c r="AW366" i="14"/>
  <c r="BC366" i="14" s="1"/>
  <c r="AU1203" i="14"/>
  <c r="AW1202" i="14"/>
  <c r="BC1202" i="14" s="1"/>
  <c r="AW687" i="13"/>
  <c r="BC687" i="13" s="1"/>
  <c r="AU688" i="13"/>
  <c r="AW147" i="13"/>
  <c r="BC147" i="13" s="1"/>
  <c r="AU148" i="13"/>
  <c r="AU366" i="13"/>
  <c r="AW365" i="13"/>
  <c r="BC365" i="13" s="1"/>
  <c r="AU696" i="14"/>
  <c r="AW695" i="14"/>
  <c r="BC695" i="14" s="1"/>
  <c r="AW112" i="14"/>
  <c r="BC112" i="14" s="1"/>
  <c r="AU113" i="14"/>
  <c r="AW1165" i="14"/>
  <c r="BC1165" i="14" s="1"/>
  <c r="AU1166" i="14"/>
  <c r="AW330" i="14"/>
  <c r="BC330" i="14" s="1"/>
  <c r="AU331" i="14"/>
  <c r="AU185" i="13"/>
  <c r="AW184" i="13"/>
  <c r="BC184" i="13" s="1"/>
  <c r="AW474" i="14"/>
  <c r="BC474" i="14" s="1"/>
  <c r="AU475" i="14"/>
  <c r="AW438" i="14"/>
  <c r="BC438" i="14" s="1"/>
  <c r="AU439" i="14"/>
  <c r="AW183" i="14"/>
  <c r="BC183" i="14" s="1"/>
  <c r="AU184" i="14"/>
  <c r="AW546" i="14"/>
  <c r="BC546" i="14" s="1"/>
  <c r="AU547" i="14"/>
  <c r="AW111" i="13"/>
  <c r="BC111" i="13" s="1"/>
  <c r="AU112" i="13"/>
  <c r="AU473" i="13"/>
  <c r="AW472" i="13"/>
  <c r="BC472" i="13" s="1"/>
  <c r="AW404" i="14"/>
  <c r="BC404" i="14" s="1"/>
  <c r="AU405" i="14"/>
  <c r="AW982" i="14"/>
  <c r="BC982" i="14" s="1"/>
  <c r="AU983" i="14"/>
  <c r="AU1386" i="14"/>
  <c r="AW1385" i="14"/>
  <c r="BC1385" i="14" s="1"/>
  <c r="AU77" i="13"/>
  <c r="AW76" i="13"/>
  <c r="BC76" i="13" s="1"/>
  <c r="AW947" i="14"/>
  <c r="BC947" i="14" s="1"/>
  <c r="AU948" i="14"/>
  <c r="AW1276" i="14"/>
  <c r="BC1276" i="14" s="1"/>
  <c r="AU1277" i="14"/>
  <c r="AW651" i="13"/>
  <c r="BC651" i="13" s="1"/>
  <c r="AU652" i="13"/>
  <c r="AW873" i="14"/>
  <c r="BC873" i="14" s="1"/>
  <c r="AU874" i="14"/>
  <c r="AU870" i="13"/>
  <c r="AW869" i="13"/>
  <c r="BC869" i="13" s="1"/>
  <c r="AW1419" i="14"/>
  <c r="BC1419" i="14" s="1"/>
  <c r="AU1420" i="14"/>
  <c r="AW511" i="14"/>
  <c r="BC511" i="14" s="1"/>
  <c r="AU512" i="14"/>
  <c r="AU586" i="14"/>
  <c r="AW585" i="14"/>
  <c r="BC585" i="14" s="1"/>
  <c r="AU1350" i="14"/>
  <c r="AW1349" i="14"/>
  <c r="BC1349" i="14" s="1"/>
  <c r="AU401" i="13"/>
  <c r="AW400" i="13"/>
  <c r="BC400" i="13" s="1"/>
  <c r="AW435" i="13"/>
  <c r="BC435" i="13" s="1"/>
  <c r="AU436" i="13"/>
  <c r="AU618" i="13"/>
  <c r="AW617" i="13"/>
  <c r="BC617" i="13" s="1"/>
  <c r="AU257" i="14" l="1"/>
  <c r="AW256" i="14"/>
  <c r="BC256" i="14" s="1"/>
  <c r="AW1054" i="14"/>
  <c r="BC1054" i="14" s="1"/>
  <c r="AU1055" i="14"/>
  <c r="AW762" i="13"/>
  <c r="BC762" i="13" s="1"/>
  <c r="AU763" i="13"/>
  <c r="AW221" i="13"/>
  <c r="BC221" i="13" s="1"/>
  <c r="AU222" i="13"/>
  <c r="AW838" i="14"/>
  <c r="BC838" i="14" s="1"/>
  <c r="AU839" i="14"/>
  <c r="AU1051" i="13"/>
  <c r="AW1050" i="13"/>
  <c r="BC1050" i="13" s="1"/>
  <c r="AW42" i="13"/>
  <c r="BC42" i="13" s="1"/>
  <c r="AU43" i="13"/>
  <c r="AU1494" i="14"/>
  <c r="AW1493" i="14"/>
  <c r="BC1493" i="14" s="1"/>
  <c r="AU797" i="13"/>
  <c r="AW796" i="13"/>
  <c r="BC796" i="13" s="1"/>
  <c r="AU833" i="13"/>
  <c r="AW832" i="13"/>
  <c r="BC832" i="13" s="1"/>
  <c r="AW40" i="14"/>
  <c r="BC40" i="14" s="1"/>
  <c r="AU41" i="14"/>
  <c r="AW1014" i="13"/>
  <c r="BC1014" i="13" s="1"/>
  <c r="AU1015" i="13"/>
  <c r="AU296" i="14"/>
  <c r="AW295" i="14"/>
  <c r="BC295" i="14" s="1"/>
  <c r="AU803" i="14"/>
  <c r="AW802" i="14"/>
  <c r="BC802" i="14" s="1"/>
  <c r="AU911" i="14"/>
  <c r="AW910" i="14"/>
  <c r="BC910" i="14" s="1"/>
  <c r="AW1095" i="14"/>
  <c r="BC1095" i="14" s="1"/>
  <c r="AU1096" i="14"/>
  <c r="AU943" i="13"/>
  <c r="AW942" i="13"/>
  <c r="BC942" i="13" s="1"/>
  <c r="AU257" i="13"/>
  <c r="AW256" i="13"/>
  <c r="BC256" i="13" s="1"/>
  <c r="AU329" i="13"/>
  <c r="AW328" i="13"/>
  <c r="BC328" i="13" s="1"/>
  <c r="AW979" i="13"/>
  <c r="BC979" i="13" s="1"/>
  <c r="AU980" i="13"/>
  <c r="AW545" i="13"/>
  <c r="BC545" i="13" s="1"/>
  <c r="AU546" i="13"/>
  <c r="AU767" i="14"/>
  <c r="AW766" i="14"/>
  <c r="BC766" i="14" s="1"/>
  <c r="AW621" i="14"/>
  <c r="BC621" i="14" s="1"/>
  <c r="AU622" i="14"/>
  <c r="AU1421" i="14"/>
  <c r="AW1420" i="14"/>
  <c r="BC1420" i="14" s="1"/>
  <c r="AW405" i="14"/>
  <c r="BC405" i="14" s="1"/>
  <c r="AU406" i="14"/>
  <c r="AU440" i="14"/>
  <c r="AW439" i="14"/>
  <c r="BC439" i="14" s="1"/>
  <c r="AW331" i="14"/>
  <c r="BC331" i="14" s="1"/>
  <c r="AU332" i="14"/>
  <c r="AU114" i="14"/>
  <c r="AW113" i="14"/>
  <c r="BC113" i="14" s="1"/>
  <c r="AW148" i="13"/>
  <c r="BC148" i="13" s="1"/>
  <c r="AU149" i="13"/>
  <c r="AU731" i="14"/>
  <c r="AW730" i="14"/>
  <c r="BC730" i="14" s="1"/>
  <c r="AU726" i="13"/>
  <c r="AW725" i="13"/>
  <c r="BC725" i="13" s="1"/>
  <c r="AW1456" i="14"/>
  <c r="BC1456" i="14" s="1"/>
  <c r="AU1457" i="14"/>
  <c r="AU1278" i="14"/>
  <c r="AW1277" i="14"/>
  <c r="BC1277" i="14" s="1"/>
  <c r="AW547" i="14"/>
  <c r="BC547" i="14" s="1"/>
  <c r="AU548" i="14"/>
  <c r="AW1166" i="14"/>
  <c r="BC1166" i="14" s="1"/>
  <c r="AU1167" i="14"/>
  <c r="AW580" i="13"/>
  <c r="BC580" i="13" s="1"/>
  <c r="AU581" i="13"/>
  <c r="AW77" i="14"/>
  <c r="BC77" i="14" s="1"/>
  <c r="AU78" i="14"/>
  <c r="AW870" i="13"/>
  <c r="BC870" i="13" s="1"/>
  <c r="AU871" i="13"/>
  <c r="AW696" i="14"/>
  <c r="BC696" i="14" s="1"/>
  <c r="AU697" i="14"/>
  <c r="AW697" i="14" s="1"/>
  <c r="BC697" i="14" s="1"/>
  <c r="AW367" i="14"/>
  <c r="BC367" i="14" s="1"/>
  <c r="AU368" i="14"/>
  <c r="AU658" i="14"/>
  <c r="AW657" i="14"/>
  <c r="BC657" i="14" s="1"/>
  <c r="AW77" i="13"/>
  <c r="BC77" i="13" s="1"/>
  <c r="AU78" i="13"/>
  <c r="AU476" i="14"/>
  <c r="AW475" i="14"/>
  <c r="BC475" i="14" s="1"/>
  <c r="AW1018" i="14"/>
  <c r="BC1018" i="14" s="1"/>
  <c r="AU1019" i="14"/>
  <c r="AU1204" i="14"/>
  <c r="AW1203" i="14"/>
  <c r="BC1203" i="14" s="1"/>
  <c r="AU437" i="13"/>
  <c r="AW436" i="13"/>
  <c r="BC436" i="13" s="1"/>
  <c r="AW1386" i="14"/>
  <c r="BC1386" i="14" s="1"/>
  <c r="AU1387" i="14"/>
  <c r="AW473" i="13"/>
  <c r="BC473" i="13" s="1"/>
  <c r="AU474" i="13"/>
  <c r="AW366" i="13"/>
  <c r="BC366" i="13" s="1"/>
  <c r="AU367" i="13"/>
  <c r="AU1241" i="14"/>
  <c r="AW1240" i="14"/>
  <c r="BC1240" i="14" s="1"/>
  <c r="AU221" i="14"/>
  <c r="AW220" i="14"/>
  <c r="BC220" i="14" s="1"/>
  <c r="AW292" i="13"/>
  <c r="BC292" i="13" s="1"/>
  <c r="AU293" i="13"/>
  <c r="AW618" i="13"/>
  <c r="BC618" i="13" s="1"/>
  <c r="AU619" i="13"/>
  <c r="AU587" i="14"/>
  <c r="AW586" i="14"/>
  <c r="BC586" i="14" s="1"/>
  <c r="AU513" i="14"/>
  <c r="AW512" i="14"/>
  <c r="BC512" i="14" s="1"/>
  <c r="AW652" i="13"/>
  <c r="BC652" i="13" s="1"/>
  <c r="AU653" i="13"/>
  <c r="AW948" i="14"/>
  <c r="BC948" i="14" s="1"/>
  <c r="AU949" i="14"/>
  <c r="AW983" i="14"/>
  <c r="BC983" i="14" s="1"/>
  <c r="AU984" i="14"/>
  <c r="AW112" i="13"/>
  <c r="BC112" i="13" s="1"/>
  <c r="AU113" i="13"/>
  <c r="AW184" i="14"/>
  <c r="BC184" i="14" s="1"/>
  <c r="AU185" i="14"/>
  <c r="AW688" i="13"/>
  <c r="BC688" i="13" s="1"/>
  <c r="AU689" i="13"/>
  <c r="AU907" i="13"/>
  <c r="AW906" i="13"/>
  <c r="BC906" i="13" s="1"/>
  <c r="AW1350" i="14"/>
  <c r="BC1350" i="14" s="1"/>
  <c r="AU1351" i="14"/>
  <c r="AW874" i="14"/>
  <c r="BC874" i="14" s="1"/>
  <c r="AU875" i="14"/>
  <c r="AU402" i="13"/>
  <c r="AW401" i="13"/>
  <c r="BC401" i="13" s="1"/>
  <c r="AU186" i="13"/>
  <c r="AW185" i="13"/>
  <c r="BC185" i="13" s="1"/>
  <c r="AU1131" i="14"/>
  <c r="AW1130" i="14"/>
  <c r="BC1130" i="14" s="1"/>
  <c r="AW1312" i="14"/>
  <c r="BC1312" i="14" s="1"/>
  <c r="AU1313" i="14"/>
  <c r="AU150" i="14"/>
  <c r="AW149" i="14"/>
  <c r="BC149" i="14" s="1"/>
  <c r="AU258" i="14" l="1"/>
  <c r="AW257" i="14"/>
  <c r="BC257" i="14" s="1"/>
  <c r="AU764" i="13"/>
  <c r="AW764" i="13" s="1"/>
  <c r="BC764" i="13" s="1"/>
  <c r="AW763" i="13"/>
  <c r="BC763" i="13" s="1"/>
  <c r="AU1056" i="14"/>
  <c r="AW1055" i="14"/>
  <c r="BC1055" i="14" s="1"/>
  <c r="AU223" i="13"/>
  <c r="AW222" i="13"/>
  <c r="BC222" i="13" s="1"/>
  <c r="AU1052" i="13"/>
  <c r="AW1051" i="13"/>
  <c r="BC1051" i="13" s="1"/>
  <c r="AW839" i="14"/>
  <c r="BC839" i="14" s="1"/>
  <c r="AU840" i="14"/>
  <c r="AU297" i="14"/>
  <c r="AW296" i="14"/>
  <c r="BC296" i="14" s="1"/>
  <c r="AW797" i="13"/>
  <c r="BC797" i="13" s="1"/>
  <c r="AU798" i="13"/>
  <c r="AW1015" i="13"/>
  <c r="BC1015" i="13" s="1"/>
  <c r="AU1016" i="13"/>
  <c r="AW833" i="13"/>
  <c r="BC833" i="13" s="1"/>
  <c r="AU834" i="13"/>
  <c r="AW1494" i="14"/>
  <c r="BC1494" i="14" s="1"/>
  <c r="AU1495" i="14"/>
  <c r="AW41" i="14"/>
  <c r="BC41" i="14" s="1"/>
  <c r="AU42" i="14"/>
  <c r="AW43" i="13"/>
  <c r="BC43" i="13" s="1"/>
  <c r="AU44" i="13"/>
  <c r="AW44" i="13" s="1"/>
  <c r="BC44" i="13" s="1"/>
  <c r="AW546" i="13"/>
  <c r="BC546" i="13" s="1"/>
  <c r="AU547" i="13"/>
  <c r="AW943" i="13"/>
  <c r="BC943" i="13" s="1"/>
  <c r="AU944" i="13"/>
  <c r="AW980" i="13"/>
  <c r="BC980" i="13" s="1"/>
  <c r="AU981" i="13"/>
  <c r="AU1097" i="14"/>
  <c r="AW1096" i="14"/>
  <c r="BC1096" i="14" s="1"/>
  <c r="AU623" i="14"/>
  <c r="AW622" i="14"/>
  <c r="BC622" i="14" s="1"/>
  <c r="AW329" i="13"/>
  <c r="BC329" i="13" s="1"/>
  <c r="AU330" i="13"/>
  <c r="AW911" i="14"/>
  <c r="BC911" i="14" s="1"/>
  <c r="AU912" i="14"/>
  <c r="AW767" i="14"/>
  <c r="BC767" i="14" s="1"/>
  <c r="AU768" i="14"/>
  <c r="AU258" i="13"/>
  <c r="AW257" i="13"/>
  <c r="BC257" i="13" s="1"/>
  <c r="AU804" i="14"/>
  <c r="AW803" i="14"/>
  <c r="BC803" i="14" s="1"/>
  <c r="AW476" i="14"/>
  <c r="BC476" i="14" s="1"/>
  <c r="AU477" i="14"/>
  <c r="AW150" i="14"/>
  <c r="BC150" i="14" s="1"/>
  <c r="AU151" i="14"/>
  <c r="AW221" i="14"/>
  <c r="BC221" i="14" s="1"/>
  <c r="AU222" i="14"/>
  <c r="AU1314" i="14"/>
  <c r="AW1313" i="14"/>
  <c r="BC1313" i="14" s="1"/>
  <c r="AW689" i="13"/>
  <c r="BC689" i="13" s="1"/>
  <c r="AU690" i="13"/>
  <c r="AW984" i="14"/>
  <c r="BC984" i="14" s="1"/>
  <c r="AU985" i="14"/>
  <c r="AW1387" i="14"/>
  <c r="BC1387" i="14" s="1"/>
  <c r="AU1388" i="14"/>
  <c r="AW1388" i="14" s="1"/>
  <c r="BC1388" i="14" s="1"/>
  <c r="AU582" i="13"/>
  <c r="AW581" i="13"/>
  <c r="BC581" i="13" s="1"/>
  <c r="AU150" i="13"/>
  <c r="AW149" i="13"/>
  <c r="BC149" i="13" s="1"/>
  <c r="AW402" i="13"/>
  <c r="BC402" i="13" s="1"/>
  <c r="AU403" i="13"/>
  <c r="AU588" i="14"/>
  <c r="AW587" i="14"/>
  <c r="BC587" i="14" s="1"/>
  <c r="AU950" i="14"/>
  <c r="AW950" i="14" s="1"/>
  <c r="BC950" i="14" s="1"/>
  <c r="AW949" i="14"/>
  <c r="BC949" i="14" s="1"/>
  <c r="AW619" i="13"/>
  <c r="BC619" i="13" s="1"/>
  <c r="AU620" i="13"/>
  <c r="AW620" i="13" s="1"/>
  <c r="BC620" i="13" s="1"/>
  <c r="AW367" i="13"/>
  <c r="BC367" i="13" s="1"/>
  <c r="AU368" i="13"/>
  <c r="AW368" i="13" s="1"/>
  <c r="BC368" i="13" s="1"/>
  <c r="AW368" i="14"/>
  <c r="BC368" i="14" s="1"/>
  <c r="AU369" i="14"/>
  <c r="AW1167" i="14"/>
  <c r="BC1167" i="14" s="1"/>
  <c r="AU1168" i="14"/>
  <c r="AW406" i="14"/>
  <c r="BC406" i="14" s="1"/>
  <c r="AU407" i="14"/>
  <c r="AW407" i="14" s="1"/>
  <c r="BC407" i="14" s="1"/>
  <c r="AU1132" i="14"/>
  <c r="AW1131" i="14"/>
  <c r="BC1131" i="14" s="1"/>
  <c r="AU438" i="13"/>
  <c r="AW437" i="13"/>
  <c r="BC437" i="13" s="1"/>
  <c r="AU115" i="14"/>
  <c r="AW114" i="14"/>
  <c r="BC114" i="14" s="1"/>
  <c r="AW658" i="14"/>
  <c r="BC658" i="14" s="1"/>
  <c r="AU659" i="14"/>
  <c r="AW1457" i="14"/>
  <c r="BC1457" i="14" s="1"/>
  <c r="AU1458" i="14"/>
  <c r="AW1351" i="14"/>
  <c r="BC1351" i="14" s="1"/>
  <c r="AU1352" i="14"/>
  <c r="AW1352" i="14" s="1"/>
  <c r="BC1352" i="14" s="1"/>
  <c r="AW185" i="14"/>
  <c r="BC185" i="14" s="1"/>
  <c r="AU186" i="14"/>
  <c r="AU654" i="13"/>
  <c r="AW653" i="13"/>
  <c r="BC653" i="13" s="1"/>
  <c r="AW293" i="13"/>
  <c r="BC293" i="13" s="1"/>
  <c r="AU294" i="13"/>
  <c r="AU872" i="13"/>
  <c r="AW871" i="13"/>
  <c r="BC871" i="13" s="1"/>
  <c r="AU333" i="14"/>
  <c r="AW332" i="14"/>
  <c r="BC332" i="14" s="1"/>
  <c r="AW1278" i="14"/>
  <c r="BC1278" i="14" s="1"/>
  <c r="AU1279" i="14"/>
  <c r="AW875" i="14"/>
  <c r="BC875" i="14" s="1"/>
  <c r="AU876" i="14"/>
  <c r="AU727" i="13"/>
  <c r="AW726" i="13"/>
  <c r="BC726" i="13" s="1"/>
  <c r="AW1421" i="14"/>
  <c r="BC1421" i="14" s="1"/>
  <c r="AU1422" i="14"/>
  <c r="AU1205" i="14"/>
  <c r="AW1204" i="14"/>
  <c r="BC1204" i="14" s="1"/>
  <c r="AU114" i="13"/>
  <c r="AW113" i="13"/>
  <c r="BC113" i="13" s="1"/>
  <c r="AW474" i="13"/>
  <c r="BC474" i="13" s="1"/>
  <c r="AU475" i="13"/>
  <c r="AU1020" i="14"/>
  <c r="AW1019" i="14"/>
  <c r="BC1019" i="14" s="1"/>
  <c r="AU79" i="13"/>
  <c r="AW78" i="13"/>
  <c r="BC78" i="13" s="1"/>
  <c r="AW78" i="14"/>
  <c r="BC78" i="14" s="1"/>
  <c r="AU79" i="14"/>
  <c r="AU549" i="14"/>
  <c r="AW548" i="14"/>
  <c r="BC548" i="14" s="1"/>
  <c r="AU1242" i="14"/>
  <c r="AW1241" i="14"/>
  <c r="BC1241" i="14" s="1"/>
  <c r="AW186" i="13"/>
  <c r="BC186" i="13" s="1"/>
  <c r="AU187" i="13"/>
  <c r="AU908" i="13"/>
  <c r="AW907" i="13"/>
  <c r="BC907" i="13" s="1"/>
  <c r="AW513" i="14"/>
  <c r="BC513" i="14" s="1"/>
  <c r="AU514" i="14"/>
  <c r="AW731" i="14"/>
  <c r="BC731" i="14" s="1"/>
  <c r="AU732" i="14"/>
  <c r="AW440" i="14"/>
  <c r="BC440" i="14" s="1"/>
  <c r="AU441" i="14"/>
  <c r="AU259" i="14" l="1"/>
  <c r="AW258" i="14"/>
  <c r="BC258" i="14" s="1"/>
  <c r="AW1056" i="14"/>
  <c r="BC1056" i="14" s="1"/>
  <c r="AU1057" i="14"/>
  <c r="AW223" i="13"/>
  <c r="BC223" i="13" s="1"/>
  <c r="AU224" i="13"/>
  <c r="AW224" i="13" s="1"/>
  <c r="BC224" i="13" s="1"/>
  <c r="AW840" i="14"/>
  <c r="BC840" i="14" s="1"/>
  <c r="AU841" i="14"/>
  <c r="AU1053" i="13"/>
  <c r="AW1052" i="13"/>
  <c r="BC1052" i="13" s="1"/>
  <c r="AW1016" i="13"/>
  <c r="BC1016" i="13" s="1"/>
  <c r="AU1017" i="13"/>
  <c r="AU835" i="13"/>
  <c r="AW834" i="13"/>
  <c r="BC834" i="13" s="1"/>
  <c r="AW42" i="14"/>
  <c r="BC42" i="14" s="1"/>
  <c r="AU43" i="14"/>
  <c r="AU799" i="13"/>
  <c r="AW798" i="13"/>
  <c r="BC798" i="13" s="1"/>
  <c r="AW1495" i="14"/>
  <c r="BC1495" i="14" s="1"/>
  <c r="AU1496" i="14"/>
  <c r="AW1496" i="14" s="1"/>
  <c r="BC1496" i="14" s="1"/>
  <c r="AU298" i="14"/>
  <c r="AW297" i="14"/>
  <c r="BC297" i="14" s="1"/>
  <c r="AU769" i="14"/>
  <c r="AW768" i="14"/>
  <c r="BC768" i="14" s="1"/>
  <c r="AW1097" i="14"/>
  <c r="BC1097" i="14" s="1"/>
  <c r="AU1098" i="14"/>
  <c r="AW1098" i="14" s="1"/>
  <c r="BC1098" i="14" s="1"/>
  <c r="AW912" i="14"/>
  <c r="BC912" i="14" s="1"/>
  <c r="AU913" i="14"/>
  <c r="AW981" i="13"/>
  <c r="BC981" i="13" s="1"/>
  <c r="AU982" i="13"/>
  <c r="AW982" i="13" s="1"/>
  <c r="BC982" i="13" s="1"/>
  <c r="AU331" i="13"/>
  <c r="AW330" i="13"/>
  <c r="BC330" i="13" s="1"/>
  <c r="AW944" i="13"/>
  <c r="BC944" i="13" s="1"/>
  <c r="AU945" i="13"/>
  <c r="AW804" i="14"/>
  <c r="BC804" i="14" s="1"/>
  <c r="AU805" i="14"/>
  <c r="AU548" i="13"/>
  <c r="AW548" i="13" s="1"/>
  <c r="BC548" i="13" s="1"/>
  <c r="AW547" i="13"/>
  <c r="BC547" i="13" s="1"/>
  <c r="AW258" i="13"/>
  <c r="BC258" i="13" s="1"/>
  <c r="AU259" i="13"/>
  <c r="AU624" i="14"/>
  <c r="AW623" i="14"/>
  <c r="BC623" i="14" s="1"/>
  <c r="AU188" i="13"/>
  <c r="AW188" i="13" s="1"/>
  <c r="BC188" i="13" s="1"/>
  <c r="AW187" i="13"/>
  <c r="BC187" i="13" s="1"/>
  <c r="AU80" i="14"/>
  <c r="AW80" i="14" s="1"/>
  <c r="BC80" i="14" s="1"/>
  <c r="AW79" i="14"/>
  <c r="BC79" i="14" s="1"/>
  <c r="AW369" i="14"/>
  <c r="BC369" i="14" s="1"/>
  <c r="AU370" i="14"/>
  <c r="AU655" i="13"/>
  <c r="AW654" i="13"/>
  <c r="BC654" i="13" s="1"/>
  <c r="AU589" i="14"/>
  <c r="AW589" i="14" s="1"/>
  <c r="BC589" i="14" s="1"/>
  <c r="AW588" i="14"/>
  <c r="BC588" i="14" s="1"/>
  <c r="AU187" i="14"/>
  <c r="AW186" i="14"/>
  <c r="BC186" i="14" s="1"/>
  <c r="AW659" i="14"/>
  <c r="BC659" i="14" s="1"/>
  <c r="AU660" i="14"/>
  <c r="AW403" i="13"/>
  <c r="BC403" i="13" s="1"/>
  <c r="AU404" i="13"/>
  <c r="AW404" i="13" s="1"/>
  <c r="BC404" i="13" s="1"/>
  <c r="AU223" i="14"/>
  <c r="AW222" i="14"/>
  <c r="BC222" i="14" s="1"/>
  <c r="AU733" i="14"/>
  <c r="AW732" i="14"/>
  <c r="BC732" i="14" s="1"/>
  <c r="AU1133" i="14"/>
  <c r="AW1132" i="14"/>
  <c r="BC1132" i="14" s="1"/>
  <c r="AW333" i="14"/>
  <c r="BC333" i="14" s="1"/>
  <c r="AU334" i="14"/>
  <c r="AW1314" i="14"/>
  <c r="BC1314" i="14" s="1"/>
  <c r="AU1315" i="14"/>
  <c r="AU1243" i="14"/>
  <c r="AW1243" i="14" s="1"/>
  <c r="BC1243" i="14" s="1"/>
  <c r="AW1242" i="14"/>
  <c r="BC1242" i="14" s="1"/>
  <c r="AU877" i="14"/>
  <c r="AW876" i="14"/>
  <c r="BC876" i="14" s="1"/>
  <c r="AW985" i="14"/>
  <c r="BC985" i="14" s="1"/>
  <c r="AU986" i="14"/>
  <c r="AW986" i="14" s="1"/>
  <c r="BC986" i="14" s="1"/>
  <c r="AW151" i="14"/>
  <c r="BC151" i="14" s="1"/>
  <c r="AU152" i="14"/>
  <c r="AW152" i="14" s="1"/>
  <c r="BC152" i="14" s="1"/>
  <c r="AU115" i="13"/>
  <c r="AW114" i="13"/>
  <c r="BC114" i="13" s="1"/>
  <c r="AW514" i="14"/>
  <c r="BC514" i="14" s="1"/>
  <c r="AU515" i="14"/>
  <c r="AW515" i="14" s="1"/>
  <c r="BC515" i="14" s="1"/>
  <c r="AW1020" i="14"/>
  <c r="BC1020" i="14" s="1"/>
  <c r="AU1021" i="14"/>
  <c r="AU1206" i="14"/>
  <c r="AW1205" i="14"/>
  <c r="BC1205" i="14" s="1"/>
  <c r="AU873" i="13"/>
  <c r="AW872" i="13"/>
  <c r="BC872" i="13" s="1"/>
  <c r="AW115" i="14"/>
  <c r="BC115" i="14" s="1"/>
  <c r="AU116" i="14"/>
  <c r="AW116" i="14" s="1"/>
  <c r="BC116" i="14" s="1"/>
  <c r="AU151" i="13"/>
  <c r="AW150" i="13"/>
  <c r="BC150" i="13" s="1"/>
  <c r="AW475" i="13"/>
  <c r="BC475" i="13" s="1"/>
  <c r="AU476" i="13"/>
  <c r="AW476" i="13" s="1"/>
  <c r="BC476" i="13" s="1"/>
  <c r="AW1422" i="14"/>
  <c r="BC1422" i="14" s="1"/>
  <c r="AU1423" i="14"/>
  <c r="AU1280" i="14"/>
  <c r="AW1280" i="14" s="1"/>
  <c r="BC1280" i="14" s="1"/>
  <c r="AW1279" i="14"/>
  <c r="BC1279" i="14" s="1"/>
  <c r="AW294" i="13"/>
  <c r="BC294" i="13" s="1"/>
  <c r="AU295" i="13"/>
  <c r="AW1458" i="14"/>
  <c r="BC1458" i="14" s="1"/>
  <c r="AU1459" i="14"/>
  <c r="AU1169" i="14"/>
  <c r="AW1168" i="14"/>
  <c r="BC1168" i="14" s="1"/>
  <c r="AW690" i="13"/>
  <c r="BC690" i="13" s="1"/>
  <c r="AU691" i="13"/>
  <c r="AU478" i="14"/>
  <c r="AW477" i="14"/>
  <c r="BC477" i="14" s="1"/>
  <c r="AW441" i="14"/>
  <c r="BC441" i="14" s="1"/>
  <c r="AU442" i="14"/>
  <c r="AW727" i="13"/>
  <c r="BC727" i="13" s="1"/>
  <c r="AU728" i="13"/>
  <c r="AW728" i="13" s="1"/>
  <c r="BC728" i="13" s="1"/>
  <c r="AW79" i="13"/>
  <c r="BC79" i="13" s="1"/>
  <c r="AU80" i="13"/>
  <c r="AW80" i="13" s="1"/>
  <c r="BC80" i="13" s="1"/>
  <c r="AU909" i="13"/>
  <c r="AW908" i="13"/>
  <c r="BC908" i="13" s="1"/>
  <c r="AW549" i="14"/>
  <c r="BC549" i="14" s="1"/>
  <c r="AU550" i="14"/>
  <c r="AU439" i="13"/>
  <c r="AW438" i="13"/>
  <c r="BC438" i="13" s="1"/>
  <c r="AU583" i="13"/>
  <c r="AW582" i="13"/>
  <c r="BC582" i="13" s="1"/>
  <c r="AU260" i="14" l="1"/>
  <c r="AW260" i="14" s="1"/>
  <c r="BC260" i="14" s="1"/>
  <c r="AW259" i="14"/>
  <c r="BC259" i="14" s="1"/>
  <c r="AW1057" i="14"/>
  <c r="BC1057" i="14" s="1"/>
  <c r="AU1058" i="14"/>
  <c r="AW1058" i="14" s="1"/>
  <c r="BC1058" i="14" s="1"/>
  <c r="AW1053" i="13"/>
  <c r="BC1053" i="13" s="1"/>
  <c r="AU1054" i="13"/>
  <c r="AW1054" i="13" s="1"/>
  <c r="BC1054" i="13" s="1"/>
  <c r="AU842" i="14"/>
  <c r="AW842" i="14" s="1"/>
  <c r="BC842" i="14" s="1"/>
  <c r="AW841" i="14"/>
  <c r="BC841" i="14" s="1"/>
  <c r="AU800" i="13"/>
  <c r="AW800" i="13" s="1"/>
  <c r="BC800" i="13" s="1"/>
  <c r="AW799" i="13"/>
  <c r="BC799" i="13" s="1"/>
  <c r="AW43" i="14"/>
  <c r="BC43" i="14" s="1"/>
  <c r="AU44" i="14"/>
  <c r="AW44" i="14" s="1"/>
  <c r="BC44" i="14" s="1"/>
  <c r="AU299" i="14"/>
  <c r="AW299" i="14" s="1"/>
  <c r="BC299" i="14" s="1"/>
  <c r="AW298" i="14"/>
  <c r="BC298" i="14" s="1"/>
  <c r="AW835" i="13"/>
  <c r="BC835" i="13" s="1"/>
  <c r="AU836" i="13"/>
  <c r="AW836" i="13" s="1"/>
  <c r="BC836" i="13" s="1"/>
  <c r="AW1017" i="13"/>
  <c r="BC1017" i="13" s="1"/>
  <c r="AU1018" i="13"/>
  <c r="AW1018" i="13" s="1"/>
  <c r="BC1018" i="13" s="1"/>
  <c r="AW805" i="14"/>
  <c r="BC805" i="14" s="1"/>
  <c r="AU806" i="14"/>
  <c r="AW806" i="14" s="1"/>
  <c r="BC806" i="14" s="1"/>
  <c r="AW913" i="14"/>
  <c r="BC913" i="14" s="1"/>
  <c r="AU914" i="14"/>
  <c r="AW914" i="14" s="1"/>
  <c r="BC914" i="14" s="1"/>
  <c r="AW945" i="13"/>
  <c r="BC945" i="13" s="1"/>
  <c r="AU946" i="13"/>
  <c r="AW946" i="13" s="1"/>
  <c r="BC946" i="13" s="1"/>
  <c r="AW624" i="14"/>
  <c r="BC624" i="14" s="1"/>
  <c r="AU625" i="14"/>
  <c r="AW625" i="14" s="1"/>
  <c r="BC625" i="14" s="1"/>
  <c r="AW259" i="13"/>
  <c r="BC259" i="13" s="1"/>
  <c r="AU260" i="13"/>
  <c r="AW260" i="13" s="1"/>
  <c r="BC260" i="13" s="1"/>
  <c r="AU332" i="13"/>
  <c r="AW332" i="13" s="1"/>
  <c r="BC332" i="13" s="1"/>
  <c r="AW331" i="13"/>
  <c r="BC331" i="13" s="1"/>
  <c r="AW769" i="14"/>
  <c r="BC769" i="14" s="1"/>
  <c r="AU770" i="14"/>
  <c r="AW770" i="14" s="1"/>
  <c r="BC770" i="14" s="1"/>
  <c r="AW660" i="14"/>
  <c r="BC660" i="14" s="1"/>
  <c r="AU661" i="14"/>
  <c r="AW661" i="14" s="1"/>
  <c r="BC661" i="14" s="1"/>
  <c r="AW115" i="13"/>
  <c r="BC115" i="13" s="1"/>
  <c r="AU116" i="13"/>
  <c r="AW116" i="13" s="1"/>
  <c r="BC116" i="13" s="1"/>
  <c r="AU443" i="14"/>
  <c r="AW443" i="14" s="1"/>
  <c r="BC443" i="14" s="1"/>
  <c r="AW442" i="14"/>
  <c r="BC442" i="14" s="1"/>
  <c r="AW1315" i="14"/>
  <c r="BC1315" i="14" s="1"/>
  <c r="AU1316" i="14"/>
  <c r="AW1316" i="14" s="1"/>
  <c r="BC1316" i="14" s="1"/>
  <c r="AW370" i="14"/>
  <c r="BC370" i="14" s="1"/>
  <c r="AU371" i="14"/>
  <c r="AW371" i="14" s="1"/>
  <c r="BC371" i="14" s="1"/>
  <c r="AU1207" i="14"/>
  <c r="AW1207" i="14" s="1"/>
  <c r="BC1207" i="14" s="1"/>
  <c r="AW1206" i="14"/>
  <c r="BC1206" i="14" s="1"/>
  <c r="AU734" i="14"/>
  <c r="AW734" i="14" s="1"/>
  <c r="BC734" i="14" s="1"/>
  <c r="AW733" i="14"/>
  <c r="BC733" i="14" s="1"/>
  <c r="AU188" i="14"/>
  <c r="AW188" i="14" s="1"/>
  <c r="BC188" i="14" s="1"/>
  <c r="AW187" i="14"/>
  <c r="AW1169" i="14"/>
  <c r="BC1169" i="14" s="1"/>
  <c r="AU1170" i="14"/>
  <c r="AW1170" i="14" s="1"/>
  <c r="BC1170" i="14" s="1"/>
  <c r="AU874" i="13"/>
  <c r="AW874" i="13" s="1"/>
  <c r="BC874" i="13" s="1"/>
  <c r="AW873" i="13"/>
  <c r="BC873" i="13" s="1"/>
  <c r="AW550" i="14"/>
  <c r="BC550" i="14" s="1"/>
  <c r="AU551" i="14"/>
  <c r="AW551" i="14" s="1"/>
  <c r="BC551" i="14" s="1"/>
  <c r="AU1460" i="14"/>
  <c r="AW1460" i="14" s="1"/>
  <c r="BC1460" i="14" s="1"/>
  <c r="AW1459" i="14"/>
  <c r="BC1459" i="14" s="1"/>
  <c r="AW295" i="13"/>
  <c r="BC295" i="13" s="1"/>
  <c r="AU296" i="13"/>
  <c r="AW296" i="13" s="1"/>
  <c r="BC296" i="13" s="1"/>
  <c r="AW1021" i="14"/>
  <c r="BC1021" i="14" s="1"/>
  <c r="AU1022" i="14"/>
  <c r="AW1022" i="14" s="1"/>
  <c r="BC1022" i="14" s="1"/>
  <c r="AW334" i="14"/>
  <c r="BC334" i="14" s="1"/>
  <c r="AU335" i="14"/>
  <c r="AW335" i="14" s="1"/>
  <c r="BC335" i="14" s="1"/>
  <c r="AU910" i="13"/>
  <c r="AW910" i="13" s="1"/>
  <c r="BC910" i="13" s="1"/>
  <c r="AW909" i="13"/>
  <c r="BC909" i="13" s="1"/>
  <c r="AW151" i="13"/>
  <c r="BC151" i="13" s="1"/>
  <c r="AU152" i="13"/>
  <c r="AW152" i="13" s="1"/>
  <c r="BC152" i="13" s="1"/>
  <c r="AU224" i="14"/>
  <c r="AW224" i="14" s="1"/>
  <c r="BC224" i="14" s="1"/>
  <c r="AW223" i="14"/>
  <c r="BC223" i="14" s="1"/>
  <c r="AW1423" i="14"/>
  <c r="BC1423" i="14" s="1"/>
  <c r="AU1424" i="14"/>
  <c r="AW1424" i="14" s="1"/>
  <c r="BC1424" i="14" s="1"/>
  <c r="AW439" i="13"/>
  <c r="BC439" i="13" s="1"/>
  <c r="AU440" i="13"/>
  <c r="AW440" i="13" s="1"/>
  <c r="BC440" i="13" s="1"/>
  <c r="AW478" i="14"/>
  <c r="BC478" i="14" s="1"/>
  <c r="AU479" i="14"/>
  <c r="AW479" i="14" s="1"/>
  <c r="BC479" i="14" s="1"/>
  <c r="AW691" i="13"/>
  <c r="BC691" i="13" s="1"/>
  <c r="AU692" i="13"/>
  <c r="AW692" i="13" s="1"/>
  <c r="BC692" i="13" s="1"/>
  <c r="AU584" i="13"/>
  <c r="AW584" i="13" s="1"/>
  <c r="BC584" i="13" s="1"/>
  <c r="AW583" i="13"/>
  <c r="BC583" i="13" s="1"/>
  <c r="AU878" i="14"/>
  <c r="AW878" i="14" s="1"/>
  <c r="BC878" i="14" s="1"/>
  <c r="AW877" i="14"/>
  <c r="BC877" i="14" s="1"/>
  <c r="AW1133" i="14"/>
  <c r="BC1133" i="14" s="1"/>
  <c r="AU1134" i="14"/>
  <c r="AW1134" i="14" s="1"/>
  <c r="BC1134" i="14" s="1"/>
  <c r="AU656" i="13"/>
  <c r="AW656" i="13" s="1"/>
  <c r="BC656" i="13" s="1"/>
  <c r="AW655" i="13"/>
  <c r="BC655" i="13" s="1"/>
  <c r="AW1058" i="13" l="1"/>
  <c r="BC187" i="14"/>
  <c r="AW1500" i="14"/>
</calcChain>
</file>

<file path=xl/sharedStrings.xml><?xml version="1.0" encoding="utf-8"?>
<sst xmlns="http://schemas.openxmlformats.org/spreadsheetml/2006/main" count="38712" uniqueCount="6644">
  <si>
    <r>
      <t xml:space="preserve">          </t>
    </r>
    <r>
      <rPr>
        <i/>
        <sz val="14"/>
        <color indexed="55"/>
        <rFont val="Palatino Linotype"/>
        <family val="1"/>
      </rPr>
      <t xml:space="preserve">2022 Disributed Energy Resources RFP </t>
    </r>
    <r>
      <rPr>
        <i/>
        <sz val="14"/>
        <color indexed="55"/>
        <rFont val="Wingdings"/>
        <charset val="2"/>
      </rPr>
      <t></t>
    </r>
    <r>
      <rPr>
        <i/>
        <sz val="14"/>
        <color indexed="55"/>
        <rFont val="Palatino Linotype"/>
        <family val="1"/>
      </rPr>
      <t xml:space="preserve">  Exhibit B</t>
    </r>
  </si>
  <si>
    <t>Kitsap Non-wires Alternatives RFP - Exhibit B</t>
  </si>
  <si>
    <t>Last Modified - 2/7/2024</t>
  </si>
  <si>
    <t>Form Version: KIT020724</t>
  </si>
  <si>
    <t>Exhibit B. Proposal Requirement Forms</t>
  </si>
  <si>
    <t>Instructions for Bidders</t>
  </si>
  <si>
    <t>The Proposal Requirement Forms enclosed (Exhibit B) are designed to capture the minimum information necessary for PSE to perform its preliminary review of the RFP proposals. Respondents should plan to provide all relevant information necessary to assess their proposals. PSE may also send additional data requests to respondents on an as-needed basis during the RFP process.</t>
  </si>
  <si>
    <r>
      <rPr>
        <b/>
        <sz val="10"/>
        <color rgb="FF000000"/>
        <rFont val="Arial"/>
      </rPr>
      <t>To be eligible to participate in this RFP, the respondent must fully complete and email an Excel copy of the Exhibit B forms to KitsapnonwiresRFP@pse.com.</t>
    </r>
    <r>
      <rPr>
        <sz val="10"/>
        <color rgb="FF000000"/>
        <rFont val="Arial"/>
      </rPr>
      <t xml:space="preserve"> Please also copy PA Consulting at NWARFP_IE@paconsulting.com</t>
    </r>
    <r>
      <rPr>
        <b/>
        <sz val="10"/>
        <color rgb="FF000000"/>
        <rFont val="Arial"/>
      </rPr>
      <t xml:space="preserve">. </t>
    </r>
    <r>
      <rPr>
        <sz val="10"/>
        <color rgb="FF000000"/>
        <rFont val="Arial"/>
      </rPr>
      <t>A downloadable copy of the forms template can be found at https://www.pse.com/pages/energy-supply/acquiring-energy/Kitsap-Non-wires-Alternatives-RFP.</t>
    </r>
  </si>
  <si>
    <t xml:space="preserve">Complete a separate Exhibit B for each proposal submitted. </t>
  </si>
  <si>
    <t xml:space="preserve">For the purposes of this RFP, a proposal is defined as a bid for a specific type of resource or combination of resources which broadly fall under CETA-compliant dispatchable resources. More than one proposal can be submitted by the same respondent. </t>
  </si>
  <si>
    <r>
      <rPr>
        <b/>
        <sz val="10"/>
        <rFont val="Arial"/>
        <family val="2"/>
      </rPr>
      <t xml:space="preserve">Respondents may not modify any part of the Exhibit B forms. </t>
    </r>
    <r>
      <rPr>
        <sz val="10"/>
        <rFont val="Arial"/>
        <family val="2"/>
      </rPr>
      <t>PSE will reject Exhibit B forms if respondents add, remove or modify tabs in the file.</t>
    </r>
  </si>
  <si>
    <r>
      <rPr>
        <b/>
        <sz val="10"/>
        <color rgb="FF000000"/>
        <rFont val="Arial"/>
      </rPr>
      <t>Respondents who do not fully complete the Exhibit B forms will not meet the minimum requirements of this Kitsap Non-wires Alternatives RFP</t>
    </r>
    <r>
      <rPr>
        <sz val="10"/>
        <color rgb="FF000000"/>
        <rFont val="Arial"/>
      </rPr>
      <t xml:space="preserve">. If a proposal does not meet the minimum requirements of the RFP (see Section 4 of the Kitsap Non-wires Alternatives RFP), the bidder will be notified and will have three (3) business days to remedy the proposal. </t>
    </r>
  </si>
  <si>
    <r>
      <rPr>
        <b/>
        <sz val="10"/>
        <rFont val="Arial"/>
        <family val="2"/>
      </rPr>
      <t>Respondents are encouraged to follow file naming guidance where provided in Exhibit B to submit additional documentation as required herein or to provide additional detail to support a response.</t>
    </r>
    <r>
      <rPr>
        <sz val="10"/>
        <rFont val="Arial"/>
        <family val="2"/>
      </rPr>
      <t xml:space="preserve"> Guidance can typically be found where respondent would indicate whether additional material has been provided.   </t>
    </r>
  </si>
  <si>
    <r>
      <rPr>
        <b/>
        <sz val="10"/>
        <rFont val="Arial"/>
        <family val="2"/>
      </rPr>
      <t xml:space="preserve">The Exhibit B form utilizes conditional formatting throughout the sheet to help guide respondents to ensure that the appropriate information is submitted. </t>
    </r>
    <r>
      <rPr>
        <sz val="10"/>
        <rFont val="Arial"/>
        <family val="2"/>
      </rPr>
      <t>Fields that are required to be completed are white with a black outline. Optional fields are shaded gray and should be completed if applicable to the bid. Respondents are encouraged to fill out the gray shaded fields, if applicable, to limit the need for data requests. The following field and color guide should help clarify the visual differences between the white and gray field types used in the form:</t>
    </r>
  </si>
  <si>
    <t>Respondents should download Exhibit B from PSE’s RFP website (https://www.pse.com/pages/energy-supply/acquiring-energy/Kitsap-Non-wires-Alternatives-RFP) once the final Kitsap Non-wires Alternatives RFP is formally issued.</t>
  </si>
  <si>
    <r>
      <rPr>
        <b/>
        <sz val="10"/>
        <color rgb="FF000000"/>
        <rFont val="Arial"/>
      </rPr>
      <t>Have questions about the form?</t>
    </r>
    <r>
      <rPr>
        <sz val="10"/>
        <color rgb="FF000000"/>
        <rFont val="Arial"/>
      </rPr>
      <t xml:space="preserve"> Contact us at KitsapnonwiresRFP@pse.com. </t>
    </r>
  </si>
  <si>
    <t>1. Proposal Content Checklist</t>
  </si>
  <si>
    <t>Required for all RFP proposals (Do not remove tab)</t>
  </si>
  <si>
    <t>Proposal element</t>
  </si>
  <si>
    <t>Required for</t>
  </si>
  <si>
    <t>Section</t>
  </si>
  <si>
    <t>Select response from drop-down list</t>
  </si>
  <si>
    <t>List 1</t>
  </si>
  <si>
    <t>List 2</t>
  </si>
  <si>
    <t>List 3</t>
  </si>
  <si>
    <t>List 4</t>
  </si>
  <si>
    <t>List 5</t>
  </si>
  <si>
    <t>List 6</t>
  </si>
  <si>
    <t>List 7</t>
  </si>
  <si>
    <t>List 8</t>
  </si>
  <si>
    <t>List 9</t>
  </si>
  <si>
    <t>List 10</t>
  </si>
  <si>
    <t>List 11</t>
  </si>
  <si>
    <t>List 12</t>
  </si>
  <si>
    <t>List 13</t>
  </si>
  <si>
    <t>List 14</t>
  </si>
  <si>
    <t>List 15</t>
  </si>
  <si>
    <t>List 16</t>
  </si>
  <si>
    <t>List 17</t>
  </si>
  <si>
    <t>List 18</t>
  </si>
  <si>
    <t>List 19</t>
  </si>
  <si>
    <t>List 20</t>
  </si>
  <si>
    <t>List 21</t>
  </si>
  <si>
    <t>List 22</t>
  </si>
  <si>
    <t>List 23</t>
  </si>
  <si>
    <t>List 24</t>
  </si>
  <si>
    <t>List 25</t>
  </si>
  <si>
    <t>List 26</t>
  </si>
  <si>
    <t>List 27</t>
  </si>
  <si>
    <t>List 28</t>
  </si>
  <si>
    <t>List 29</t>
  </si>
  <si>
    <t>List 30</t>
  </si>
  <si>
    <t>Required proposal contents</t>
  </si>
  <si>
    <t>All proposals</t>
  </si>
  <si>
    <t>Exhibit B</t>
  </si>
  <si>
    <t>Proposal Content Checklist</t>
  </si>
  <si>
    <t>Tab 1</t>
  </si>
  <si>
    <t>Yes</t>
  </si>
  <si>
    <t>No</t>
  </si>
  <si>
    <t xml:space="preserve">Commercial Details </t>
  </si>
  <si>
    <t>Tab 2a</t>
  </si>
  <si>
    <t>Offer Details</t>
  </si>
  <si>
    <t>Tab 2b</t>
  </si>
  <si>
    <t>Facility</t>
  </si>
  <si>
    <t>Tab 3</t>
  </si>
  <si>
    <t>Energy Storage</t>
  </si>
  <si>
    <t>Energy storage</t>
  </si>
  <si>
    <t>Tab 3a</t>
  </si>
  <si>
    <t>Not Applicable</t>
  </si>
  <si>
    <t>Interconnection Information</t>
  </si>
  <si>
    <t>Tab 4</t>
  </si>
  <si>
    <t>Ownership - Capital Costs</t>
  </si>
  <si>
    <t>Proposals including asset sale offers</t>
  </si>
  <si>
    <t>Tab 5</t>
  </si>
  <si>
    <t>Ownership - Operating Costs</t>
  </si>
  <si>
    <t>Tab 6</t>
  </si>
  <si>
    <t>Bid Certification and Contacts</t>
  </si>
  <si>
    <t>Tab 7</t>
  </si>
  <si>
    <t>Proposal Requirements</t>
  </si>
  <si>
    <t>Tab 8</t>
  </si>
  <si>
    <t>Mutual Confidentiality Agreement</t>
  </si>
  <si>
    <t>Exhibit D</t>
  </si>
  <si>
    <t>Prototype Term Sheet (by offer structure)</t>
  </si>
  <si>
    <t>Exhibit E, F and G</t>
  </si>
  <si>
    <t>Proposals must be substantially complete to be consistent with the requirements of this RFP.</t>
  </si>
  <si>
    <t xml:space="preserve"> Proposals that do not provide sufficient information to substantiate a project or offer will not be considered in this RFP.</t>
  </si>
  <si>
    <r>
      <t xml:space="preserve">Minimum qualifying criteria for all proposals </t>
    </r>
    <r>
      <rPr>
        <sz val="9"/>
        <rFont val="Arial"/>
        <family val="2"/>
      </rPr>
      <t>(as defined in RFP Section 4)</t>
    </r>
  </si>
  <si>
    <t>Select response from dropdown list</t>
  </si>
  <si>
    <t>Is the resource located within Kitsap County?</t>
  </si>
  <si>
    <t xml:space="preserve">Will the resource have a minimum of 10 MW in nameplate capacity for transmission-connected projects, or between 5 MW and 10 MW for distribution-connected projects?      </t>
  </si>
  <si>
    <t>Not Applicable - No incentive programs utilized</t>
  </si>
  <si>
    <t xml:space="preserve">Does the bidder acknowledge that the transmission or distribution resource must be connected to the PSE system per PSE's interconnection requirements and technical specifications?                                                     </t>
  </si>
  <si>
    <t>Will the project be able to deliver to PSE system on or before December 31, 2028?</t>
  </si>
  <si>
    <t xml:space="preserve">Does the bidder currently own or have legally binding rights to develop or market the project(s)? 
</t>
  </si>
  <si>
    <t xml:space="preserve">Does the bidder acknowledge that PSE disclaims and shall not assume any risk associated with any applicable federal or state tax incentives or other programs meant to support a relevant resource? </t>
  </si>
  <si>
    <t>Does the bidder affirm to comply with all existing local, state and federal laws, regulations, and executive orders, including environmental laws?</t>
  </si>
  <si>
    <t xml:space="preserve"> (e.g., Wash. state's emissions performance standards, RCW 80.80 and rules set forth in WAC 173-407)</t>
  </si>
  <si>
    <t>Respondent has read Sections 3,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</si>
  <si>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Respondent agrees that definitive agreements and obligations thereunder shall not be sold, transferred,  assigned, or pledged as security or collateral for any obligation, without the prior written permission of PSE.</t>
  </si>
  <si>
    <r>
      <t xml:space="preserve">Additional minimum qualifying criteria for ownership proposals </t>
    </r>
    <r>
      <rPr>
        <sz val="9"/>
        <rFont val="Arial"/>
        <family val="2"/>
      </rPr>
      <t>(as defined in Section 4)</t>
    </r>
  </si>
  <si>
    <t>In addition to the minimum qualifying criteria required for all proposals (above), PSE has identified the following additional criteria for ownership proposals / ownership options.</t>
  </si>
  <si>
    <t>Will ownership transfer to PSE at or after COD?</t>
  </si>
  <si>
    <t>Respondent has read Section 4 of the Kitsap Non-wires Alternatives RFP and acknowledges that if selected, PSE will require comprehensive engineering design documents and drawings well in advance of project construction, and that projects will be required to meet all PSE requirements and specifications.</t>
  </si>
  <si>
    <t>Respondent attests that all proposed design engineering firms and project contractors will have proven expertise and experience in projects of similar scope and size.</t>
  </si>
  <si>
    <t>2a. Commercial Details</t>
  </si>
  <si>
    <t>Required</t>
  </si>
  <si>
    <t>Optional</t>
  </si>
  <si>
    <t>Redline 1</t>
  </si>
  <si>
    <t>Redline 2</t>
  </si>
  <si>
    <t>Cell</t>
  </si>
  <si>
    <t>Worksheet</t>
  </si>
  <si>
    <t>Item</t>
  </si>
  <si>
    <t>Version</t>
  </si>
  <si>
    <t>Item_Name</t>
  </si>
  <si>
    <t>Data Types</t>
  </si>
  <si>
    <t>Size (characters)</t>
  </si>
  <si>
    <t>Valid Values / Range</t>
  </si>
  <si>
    <t>Required?</t>
  </si>
  <si>
    <t>Phase 2 Updatable?</t>
  </si>
  <si>
    <t>Initial Request Phase</t>
  </si>
  <si>
    <t>Notes</t>
  </si>
  <si>
    <t>Error Message (if default leave blank)</t>
  </si>
  <si>
    <t>Formatting</t>
  </si>
  <si>
    <t>Questions</t>
  </si>
  <si>
    <t>Respondent Summary</t>
  </si>
  <si>
    <t>y</t>
  </si>
  <si>
    <t>#</t>
  </si>
  <si>
    <t>Name</t>
  </si>
  <si>
    <t>x</t>
  </si>
  <si>
    <r>
      <t xml:space="preserve">Respondent </t>
    </r>
    <r>
      <rPr>
        <i/>
        <sz val="8"/>
        <rFont val="Arial"/>
        <family val="2"/>
      </rPr>
      <t>seller/owner/developer</t>
    </r>
  </si>
  <si>
    <t>2a</t>
  </si>
  <si>
    <t>Respondent and offer summary</t>
  </si>
  <si>
    <t>Respondent</t>
  </si>
  <si>
    <t>String</t>
  </si>
  <si>
    <r>
      <rPr>
        <b/>
        <sz val="10"/>
        <color rgb="FF000000"/>
        <rFont val="Arial"/>
      </rPr>
      <t>Is the bidder a subsidiary or affiliate of PSE?</t>
    </r>
    <r>
      <rPr>
        <i/>
        <sz val="8"/>
        <color rgb="FF000000"/>
        <rFont val="Arial"/>
      </rPr>
      <t xml:space="preserve"> </t>
    </r>
  </si>
  <si>
    <t>Affiliate</t>
  </si>
  <si>
    <t>List</t>
  </si>
  <si>
    <t>If yes, please specify the subsidiary or affiliate</t>
  </si>
  <si>
    <t>Specify_subsidiary_or_affiliate</t>
  </si>
  <si>
    <r>
      <rPr>
        <b/>
        <sz val="9"/>
        <rFont val="Arial"/>
        <family val="2"/>
      </rPr>
      <t xml:space="preserve">Examples of affiliates include, but are not limited to: </t>
    </r>
    <r>
      <rPr>
        <sz val="9"/>
        <rFont val="Arial"/>
        <family val="2"/>
      </rPr>
      <t>PSE (aka. "self-build"), British Columbia Investment Management Corporation (BCIMC), Alberta Investment Management Corporation (AIMCO), Ontario Municipal Employees Retirement System (OMERS), Dutch pension fund manager PGGM, or any of their affiliates and subsidiaries.</t>
    </r>
  </si>
  <si>
    <r>
      <t xml:space="preserve">Briefly describe any prior experience working with PSE
</t>
    </r>
    <r>
      <rPr>
        <sz val="8"/>
        <rFont val="Arial"/>
        <family val="2"/>
      </rPr>
      <t>e.g., prior RFPs, prior projects/contracts, existing contracts</t>
    </r>
  </si>
  <si>
    <t>Experience, qualifications and company policy</t>
  </si>
  <si>
    <r>
      <rPr>
        <b/>
        <sz val="10"/>
        <color rgb="FF000000"/>
        <rFont val="Arial"/>
      </rPr>
      <t>Resource Type</t>
    </r>
    <r>
      <rPr>
        <i/>
        <sz val="8"/>
        <color rgb="FF000000"/>
        <rFont val="Arial"/>
      </rPr>
      <t xml:space="preserve"> (please describe)</t>
    </r>
  </si>
  <si>
    <t>Resource Type</t>
  </si>
  <si>
    <t>Offer Options</t>
  </si>
  <si>
    <t>resource_type</t>
  </si>
  <si>
    <t>Solar Only</t>
  </si>
  <si>
    <t>Battery Energy Storage (BESS) only</t>
  </si>
  <si>
    <t>Hybrid: Solar + BESS</t>
  </si>
  <si>
    <t>Demand Response</t>
  </si>
  <si>
    <t>Other (specify below)</t>
  </si>
  <si>
    <t>Is the respondent the owner of the facility?</t>
  </si>
  <si>
    <t>Experience and Qualifications</t>
  </si>
  <si>
    <t>Respondend_is_Owner</t>
  </si>
  <si>
    <t>If not, specify owner.</t>
  </si>
  <si>
    <t>If_not_Owner</t>
  </si>
  <si>
    <t>Describe owner's experience and specify other projects completed to date.</t>
  </si>
  <si>
    <t>Is the respondent the developer of the facility?</t>
  </si>
  <si>
    <t>Respondent_is_Developer</t>
  </si>
  <si>
    <t>If not, specify developer.</t>
  </si>
  <si>
    <t>If_not_Developer</t>
  </si>
  <si>
    <t>If developer is different from owner entity above, describe  experience and specify other projects completed to date.</t>
  </si>
  <si>
    <t>Describe_Developer_Experience</t>
  </si>
  <si>
    <t xml:space="preserve">Briefly describe any demonstrable experience implementing projects of similar size and technology
</t>
  </si>
  <si>
    <t>Submit a list of references related to past projects referred above</t>
  </si>
  <si>
    <t>Team_CV</t>
  </si>
  <si>
    <t>Submitted</t>
  </si>
  <si>
    <t>Not Submitted</t>
  </si>
  <si>
    <t xml:space="preserve"> (include "References" in filename of submitted document)</t>
  </si>
  <si>
    <t>Submit a résumé for all key team members</t>
  </si>
  <si>
    <t xml:space="preserve"> (include "Résumé" in filename of submitted document)</t>
  </si>
  <si>
    <t xml:space="preserve">Submit a Corporate Safety Plan, and Drug and Alcohol Plan </t>
  </si>
  <si>
    <t>Safety_Drug_Plan</t>
  </si>
  <si>
    <t xml:space="preserve"> (include "Safety Plan" in filename of submitted document)</t>
  </si>
  <si>
    <t>Submit a Continuity of Business Plan</t>
  </si>
  <si>
    <t>Business_Plan</t>
  </si>
  <si>
    <t xml:space="preserve"> (include "Continuity of Business Plan" in filename of submitted document)</t>
  </si>
  <si>
    <t>Legal and financial</t>
  </si>
  <si>
    <t>Submit a deal diagram attachment that shows all contractual parties, listed by their legal names, and their relationship with the project.</t>
  </si>
  <si>
    <t>Not applicable (non-unit contingent PPA)</t>
  </si>
  <si>
    <t>(include "deal diagram" in filename of submitted document)</t>
  </si>
  <si>
    <t>Is the project dependent on another entity?</t>
  </si>
  <si>
    <t>If yes, please describe.</t>
  </si>
  <si>
    <t>Does the project have any known legal issues?</t>
  </si>
  <si>
    <t>Project_known_legal_Issues</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</si>
  <si>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</si>
  <si>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t>In the past five years, has the bidder filed for bankruptcy, been determined to be insolvent or been forced into receivership?</t>
  </si>
  <si>
    <t>bankruptcy</t>
  </si>
  <si>
    <t>In the past five years, has the bidder or any of its executive officers been convicted of a felony?</t>
  </si>
  <si>
    <t>felony</t>
  </si>
  <si>
    <t>Please provide a description of all material litigation to which bidder has been a party at any point in the past five years, including a summary of its resolution or current status. For purposes of this question, “material” means all claims in excess of $5 million.</t>
  </si>
  <si>
    <t>Does the bidder have CPA certified or independently audited financial records for the previous 5 years?</t>
  </si>
  <si>
    <t>finance_records_5_years</t>
  </si>
  <si>
    <r>
      <t xml:space="preserve">If yes, please submit previous 2 years of information.  </t>
    </r>
    <r>
      <rPr>
        <i/>
        <sz val="10"/>
        <rFont val="Arial"/>
        <family val="2"/>
      </rPr>
      <t>(include "Financial Records" in filename of submitted document)</t>
    </r>
  </si>
  <si>
    <t>finance_records_5_years_submitted</t>
  </si>
  <si>
    <t>Does the bidder have a corporate credit rating by a credit rating agency?</t>
  </si>
  <si>
    <t>corporate_credit_rating</t>
  </si>
  <si>
    <t>corporate_credit_rating_description</t>
  </si>
  <si>
    <t>If the project is a development project, how does the respondent plan to finance the project?</t>
  </si>
  <si>
    <t>Finance_Plan_for_Development_Project</t>
  </si>
  <si>
    <t>CETA Equity Plan and Company Commitments</t>
  </si>
  <si>
    <t xml:space="preserve">Please submit an Equity Plan by answering the questions in the following sections: Customer Benefits from Transition to Clean Energy, Business Values, and Company Committments (Note: this not an exhaustive list of questions and other elements can be noted in the Equity Plan). </t>
  </si>
  <si>
    <t>Equity Plan</t>
  </si>
  <si>
    <t>Equity_Plan_Submitted</t>
  </si>
  <si>
    <t>(include "Equity Plan" in filename of submitted document and limit entry to six pages)</t>
  </si>
  <si>
    <t>Customer Benefits from Transition to Clean Energy Plan</t>
  </si>
  <si>
    <t>Please also include metrics, if applicable, of expected benefits. Any commitments to CETA Customer Benefits included by the respondent will count toward the evaluation.</t>
  </si>
  <si>
    <t xml:space="preserve">Will the proposed resource improve the equitable distribution of energy and non-energy benefits to highly impacted communities and vulnerable populations? </t>
  </si>
  <si>
    <t>Please elaborate on the improvements.</t>
  </si>
  <si>
    <t xml:space="preserve">Will the proposed resource produce long-term and/or short-term public health impacts? </t>
  </si>
  <si>
    <t xml:space="preserve">Will the proposed resource produce long-term and/or short-term environmental impacts? </t>
  </si>
  <si>
    <t>Will the proposed resource help maintain or strengthen the energy security and resiliency of PSE's service area?</t>
  </si>
  <si>
    <t>Business Values</t>
  </si>
  <si>
    <t>Any commitments to additional equity, inclusion and diversity goals included by the respondent will count toward the evaluation.</t>
  </si>
  <si>
    <t>Has the respondent adopted an Environmental, Social, Corporate Governance - ESG/sustainability policy, implementation process and business procedures?</t>
  </si>
  <si>
    <t>If yes, provide a summary description.</t>
  </si>
  <si>
    <t>What is the respondent's historic practices in regards to utilizing diverse businesses, including (but not limited to), women-, minority-, disabled-, and veteran-owned businesses and providing diversity training for its employees? Please describe below.</t>
  </si>
  <si>
    <t>Is the responding entity a women-, minority-, disabled-, and/or veteran-owned business (per WAC Chapter 480-107-145(2)(f))? If yes, specify relevant demographic.</t>
  </si>
  <si>
    <t xml:space="preserve"> If yes, specify relevant demographic.</t>
  </si>
  <si>
    <t>Does the respondent intend to comply with the labor standards in RCW 82.08.962 and 82.12.962? If yes, provide a summary description below.</t>
  </si>
  <si>
    <t>Current standards listed by Washington Department of Labor and Industries : 21% of all contracts awarded were to women-owned businesses, minority-owned businesses, or veteran-owned businesses; 15% of the project's total labor hours were performed by registered apprentices approved by the Washington State Apprenticeship and Training Council (WSATC); 35% (20% for rural counties*) of the project’s total labor hours were performed by local residents; Contracts awarded were to businesses that have no findings of violation of federal or state wage and hour laws and regulations; All workers performing labor hours on the project were paid equal to or more than prevailing wages as determined by the department under Chapter 39.12 RCW.
* Rural county: Counties with a population density of less than 100 people per square mile or a county smaller than 225 square miles as determined by the state Office of Financial Management.</t>
  </si>
  <si>
    <t>See</t>
  </si>
  <si>
    <t>https://lni.wa.gov/licensing-permits/electrical/electrical-installation-information/clean-energy-projects</t>
  </si>
  <si>
    <t>Company Commitments</t>
  </si>
  <si>
    <t xml:space="preserve">Commitment to contracting with, but not limited to, small, minority and women owned business enterprises as certified by the Office of Minority and Women's Business Enterprises, Washington State Department of Veterans Affairs (WDVA) and/or U.S. Small Business Administration  (% contract value subbed to SMWBE). </t>
  </si>
  <si>
    <t>less than 20</t>
  </si>
  <si>
    <t>between 20 and 30</t>
  </si>
  <si>
    <t>greater than 30</t>
  </si>
  <si>
    <t>Respondent is a SMWBE</t>
  </si>
  <si>
    <t>Customer Benefits - Clean Energy</t>
  </si>
  <si>
    <t>Commitment_SMWBE</t>
  </si>
  <si>
    <t>&lt;20,&gt;=20 &lt;30,&gt;=30,Respondent is a SMWBE</t>
  </si>
  <si>
    <t>https://omwbe.wa.gov</t>
  </si>
  <si>
    <t>For standalone resources, is the resource located in a named community, comprised of Highly Impacted Communities and Vulnerable Populations?</t>
  </si>
  <si>
    <t>Not located in named community</t>
  </si>
  <si>
    <t>Located in named community</t>
  </si>
  <si>
    <t>Commitment_Standalone_NamedCommunities</t>
  </si>
  <si>
    <t>Not located in named community,Located in named community,Not Applicable</t>
  </si>
  <si>
    <t xml:space="preserve">https://www.doh.wa.gov/DataandStatisticalReports/WashingtonTrackingNetworkWTN/ClimateProjections/CleanEnergyTransformationAct </t>
  </si>
  <si>
    <t xml:space="preserve">Is your organization certified as a diverse business enterprise through the Washington State Office of Minority and Women’s Business Enterprises? </t>
  </si>
  <si>
    <t xml:space="preserve">If certified, what is the classification and when does it expire? </t>
  </si>
  <si>
    <t>What aspects of equity will be considered in the plan? This may include:</t>
  </si>
  <si>
    <t>Energy_Security_Resiliency</t>
  </si>
  <si>
    <t xml:space="preserve">    Identification of Highly Impacted Communities and Vulnerable Populations</t>
  </si>
  <si>
    <t xml:space="preserve">    Description of stakeholder participation processes</t>
  </si>
  <si>
    <t xml:space="preserve">    A preliminary distributional equity analysis, including current impacts and intergenerational sustainable outcomes</t>
  </si>
  <si>
    <t xml:space="preserve">    What equity metrics would be obtained to decipher between Highly Impacted Communities and Vulnerable Populations to other customers</t>
  </si>
  <si>
    <t xml:space="preserve">    Identify and address needs and differences of various cultural communities within the Highly Impacted Communities and Vulnerable Populations</t>
  </si>
  <si>
    <t xml:space="preserve">    Please describe equity aspects below.</t>
  </si>
  <si>
    <t>2b. Offer Details</t>
  </si>
  <si>
    <t>Z</t>
  </si>
  <si>
    <r>
      <t>Required for all RFP proposals</t>
    </r>
    <r>
      <rPr>
        <b/>
        <sz val="10"/>
        <color theme="0"/>
        <rFont val="Palatino Linotype"/>
        <family val="1"/>
      </rPr>
      <t xml:space="preserve"> </t>
    </r>
    <r>
      <rPr>
        <b/>
        <sz val="10"/>
        <color indexed="9"/>
        <rFont val="Palatino Linotype"/>
        <family val="1"/>
      </rPr>
      <t>(Do not remove tab)</t>
    </r>
  </si>
  <si>
    <t>Proposal options</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</si>
  <si>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</si>
  <si>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</si>
  <si>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added question to clarify / facilitate UTC reporting requirements</t>
  </si>
  <si>
    <t>2b</t>
  </si>
  <si>
    <t>Proposal_Type</t>
  </si>
  <si>
    <t>PPA / Other offtake option(s) only</t>
  </si>
  <si>
    <t>Ownership option(s) only</t>
  </si>
  <si>
    <t>Both options</t>
  </si>
  <si>
    <t>offer_used</t>
  </si>
  <si>
    <t>Offer type</t>
  </si>
  <si>
    <t>offer_type</t>
  </si>
  <si>
    <t>Ownership</t>
  </si>
  <si>
    <t>PPA</t>
  </si>
  <si>
    <t>Other - describe below</t>
  </si>
  <si>
    <t xml:space="preserve"> If other, fill out "Additional Offer Details" text box below</t>
  </si>
  <si>
    <t>Asset Purchase</t>
  </si>
  <si>
    <t>Project PPA</t>
  </si>
  <si>
    <t>Exchange Agreement</t>
  </si>
  <si>
    <t>Market PPA</t>
  </si>
  <si>
    <t>Capacity Agreement</t>
  </si>
  <si>
    <t>resource_description</t>
  </si>
  <si>
    <r>
      <t>Ownership Option Included?</t>
    </r>
    <r>
      <rPr>
        <i/>
        <sz val="8"/>
        <rFont val="Arial"/>
        <family val="2"/>
      </rPr>
      <t xml:space="preserve"> (Answer "Yes" for Asset Purchase offer types)</t>
    </r>
  </si>
  <si>
    <t>ownership</t>
  </si>
  <si>
    <t>(Ownership options must also include completion of Tab 4 and Tab 5)</t>
  </si>
  <si>
    <r>
      <t xml:space="preserve">             If yes, ownership start year</t>
    </r>
    <r>
      <rPr>
        <sz val="8"/>
        <rFont val="Arial"/>
        <family val="2"/>
      </rPr>
      <t xml:space="preserve"> </t>
    </r>
    <r>
      <rPr>
        <i/>
        <sz val="8"/>
        <rFont val="Arial"/>
        <family val="2"/>
      </rPr>
      <t>(Year)</t>
    </r>
  </si>
  <si>
    <t>owner_start</t>
  </si>
  <si>
    <t>integer</t>
  </si>
  <si>
    <t>&gt;2021</t>
  </si>
  <si>
    <r>
      <t xml:space="preserve">             If yes, ownership price</t>
    </r>
    <r>
      <rPr>
        <sz val="8"/>
        <rFont val="Arial"/>
        <family val="2"/>
      </rPr>
      <t xml:space="preserve"> </t>
    </r>
    <r>
      <rPr>
        <i/>
        <sz val="8"/>
        <rFont val="Arial"/>
        <family val="2"/>
      </rPr>
      <t>($)</t>
    </r>
  </si>
  <si>
    <t>owner_price</t>
  </si>
  <si>
    <t>decimal</t>
  </si>
  <si>
    <r>
      <rPr>
        <b/>
        <sz val="10"/>
        <color rgb="FF000000"/>
        <rFont val="Arial"/>
      </rPr>
      <t xml:space="preserve">Resource Type </t>
    </r>
    <r>
      <rPr>
        <b/>
        <i/>
        <sz val="8.5"/>
        <color rgb="FF000000"/>
        <rFont val="Arial"/>
      </rPr>
      <t xml:space="preserve">(describe)
</t>
    </r>
    <r>
      <rPr>
        <i/>
        <sz val="8.5"/>
        <color rgb="FF000000"/>
        <rFont val="Arial"/>
      </rPr>
      <t xml:space="preserve">
Note: Smartgrid solution Bidders can reach out to PSE with details at KitsapnonwiresRFP@pse.com (please copy NWARFP_IE@paconsulting.com). </t>
    </r>
  </si>
  <si>
    <r>
      <t xml:space="preserve">Offer capacity </t>
    </r>
    <r>
      <rPr>
        <i/>
        <sz val="8"/>
        <rFont val="Arial"/>
        <family val="2"/>
      </rPr>
      <t>(MW at POI)</t>
    </r>
  </si>
  <si>
    <t>offer_capacity</t>
  </si>
  <si>
    <t>&gt;0</t>
  </si>
  <si>
    <t>Does the offer assume that a portion of the NWA capacity can be used toward secondary benefits by PSE?</t>
  </si>
  <si>
    <t>If yes, what is the maximum capacity in this offer that could be used toward secondary benefits?</t>
  </si>
  <si>
    <r>
      <t xml:space="preserve">Commercial Operation Date </t>
    </r>
    <r>
      <rPr>
        <i/>
        <sz val="8"/>
        <rFont val="Arial"/>
        <family val="2"/>
      </rPr>
      <t>(mm/dd/yyyy)</t>
    </r>
  </si>
  <si>
    <t>COD</t>
  </si>
  <si>
    <t>date</t>
  </si>
  <si>
    <t>&gt;01/01/1900</t>
  </si>
  <si>
    <t>date used for data validation?</t>
  </si>
  <si>
    <r>
      <t xml:space="preserve">Term start </t>
    </r>
    <r>
      <rPr>
        <i/>
        <sz val="8"/>
        <rFont val="Arial"/>
        <family val="2"/>
      </rPr>
      <t>(mm/dd/yyyy)</t>
    </r>
  </si>
  <si>
    <t>term_start</t>
  </si>
  <si>
    <t>&gt;01/01/2022</t>
  </si>
  <si>
    <r>
      <t xml:space="preserve">Term end </t>
    </r>
    <r>
      <rPr>
        <i/>
        <sz val="8"/>
        <rFont val="Arial"/>
        <family val="2"/>
      </rPr>
      <t>(mm/dd/yyyy)</t>
    </r>
  </si>
  <si>
    <t>term_end</t>
  </si>
  <si>
    <t>Pricing</t>
  </si>
  <si>
    <t>Describe pricing</t>
  </si>
  <si>
    <t>Distributed_Energy_Resource</t>
  </si>
  <si>
    <t>price_description</t>
  </si>
  <si>
    <t>string</t>
  </si>
  <si>
    <t>Pricing type</t>
  </si>
  <si>
    <t>price_type</t>
  </si>
  <si>
    <t>Fixed</t>
  </si>
  <si>
    <t>Escalating</t>
  </si>
  <si>
    <t>Market Indexed</t>
  </si>
  <si>
    <t>Other</t>
  </si>
  <si>
    <t xml:space="preserve"> (PSE preference is fixed price and uses a 6.8% discount rate to compare different offers)</t>
  </si>
  <si>
    <t xml:space="preserve">    If fixed price</t>
  </si>
  <si>
    <r>
      <t xml:space="preserve">            Capacity</t>
    </r>
    <r>
      <rPr>
        <i/>
        <sz val="8"/>
        <rFont val="Arial"/>
        <family val="2"/>
      </rPr>
      <t xml:space="preserve"> ($/kW-year)</t>
    </r>
  </si>
  <si>
    <t>fixed_capacity_price</t>
  </si>
  <si>
    <r>
      <t xml:space="preserve">            Energy</t>
    </r>
    <r>
      <rPr>
        <i/>
        <sz val="8"/>
        <rFont val="Arial"/>
        <family val="2"/>
      </rPr>
      <t xml:space="preserve"> ($/MWh) </t>
    </r>
  </si>
  <si>
    <t>fixed_energy_price</t>
  </si>
  <si>
    <t xml:space="preserve">   If escalating price</t>
  </si>
  <si>
    <r>
      <t xml:space="preserve">            1st year capacity price </t>
    </r>
    <r>
      <rPr>
        <i/>
        <sz val="8"/>
        <rFont val="Arial"/>
        <family val="2"/>
      </rPr>
      <t>($/kW-year)</t>
    </r>
  </si>
  <si>
    <t>escala_first_capacity</t>
  </si>
  <si>
    <r>
      <t xml:space="preserve">            Annual escalation </t>
    </r>
    <r>
      <rPr>
        <i/>
        <sz val="8"/>
        <rFont val="Arial"/>
        <family val="2"/>
      </rPr>
      <t>(%)</t>
    </r>
  </si>
  <si>
    <t>escala_annual_capacity</t>
  </si>
  <si>
    <t>percent</t>
  </si>
  <si>
    <t>&gt;=0 &lt;=1</t>
  </si>
  <si>
    <r>
      <t xml:space="preserve">            1st yr energy price</t>
    </r>
    <r>
      <rPr>
        <i/>
        <sz val="8"/>
        <rFont val="Arial"/>
        <family val="2"/>
      </rPr>
      <t xml:space="preserve"> ($/MWh)</t>
    </r>
  </si>
  <si>
    <t>escala_first_energy</t>
  </si>
  <si>
    <t>escala_annual_energy</t>
  </si>
  <si>
    <t xml:space="preserve">   If market index premium / discount </t>
  </si>
  <si>
    <r>
      <t>Mid-C spread</t>
    </r>
    <r>
      <rPr>
        <i/>
        <sz val="8.5"/>
        <rFont val="Arial"/>
        <family val="2"/>
      </rPr>
      <t xml:space="preserve"> ($/MWh)</t>
    </r>
  </si>
  <si>
    <t>market_discount</t>
  </si>
  <si>
    <t>&gt;=-50 &lt;=50</t>
  </si>
  <si>
    <t>contract_heat_rate</t>
  </si>
  <si>
    <t xml:space="preserve">   If other, describe below</t>
  </si>
  <si>
    <r>
      <t xml:space="preserve">Other charges </t>
    </r>
    <r>
      <rPr>
        <i/>
        <sz val="8"/>
        <rFont val="Arial"/>
        <family val="2"/>
      </rPr>
      <t>(If yes, please explain in additional offer details field, below)</t>
    </r>
  </si>
  <si>
    <t>other_charges</t>
  </si>
  <si>
    <t>Additional offer details</t>
  </si>
  <si>
    <t xml:space="preserve">Use the text field below to describe other relevant details about the offer that are not already specified in the table. </t>
  </si>
  <si>
    <t xml:space="preserve">For PPAs, also include bidder's underlying fixed and variable cost of production. In PSE’s view a pricing structure that closely mirrors the actual cost structure of the project aligns the Respondent’s and PSE's interests with respect to scheduling and dispatch. For temporal exchange agreements, include start and end dates for delivery to PSE, start and end dates for delivery returned by PSE, energy volume (MWh) and price per MWh. </t>
  </si>
  <si>
    <t xml:space="preserve">Proposals containing one or more ownership options (e.g., existing resource, turnkey, development assets) must also complete Tab 5. Ownership Capital Costs and Tab 6. Ownership Operating Costs. Specify below any financing costs and the associated estimated payment schedule dates, if included in the total capital cost (Tab 5). PSE may prefer to finance the construction. </t>
  </si>
  <si>
    <t>Additional_Offer_Details</t>
  </si>
  <si>
    <t>Does pricing of this project assume the use of tax incentives?</t>
  </si>
  <si>
    <t>Pricing_Tax_Credits_used</t>
  </si>
  <si>
    <t>N/A - Resource is baseload/dispatchable</t>
  </si>
  <si>
    <t>If pricing is contingent upon receiving tax credits, specify the tax credits.</t>
  </si>
  <si>
    <t>Pricing_Tax_Credits_description</t>
  </si>
  <si>
    <t xml:space="preserve">   Investment tax credit (%)</t>
  </si>
  <si>
    <t>added "%" as units to value</t>
  </si>
  <si>
    <t>Investment_tax_credit</t>
  </si>
  <si>
    <t>Method of qualification for safe harbor and description of the work</t>
  </si>
  <si>
    <t>Qualification_for_Safe_Harbor</t>
  </si>
  <si>
    <t>Physical work test with continuous construction</t>
  </si>
  <si>
    <t>Incur 5% of total cost of the project</t>
  </si>
  <si>
    <t>If utilizing safe harbor equipment:</t>
  </si>
  <si>
    <t>What is the qualifying year of the equipment?</t>
  </si>
  <si>
    <r>
      <t xml:space="preserve">qualifying year </t>
    </r>
    <r>
      <rPr>
        <sz val="8"/>
        <rFont val="Arial"/>
        <family val="2"/>
      </rPr>
      <t>(yyyy)</t>
    </r>
  </si>
  <si>
    <t>Safe_Harbor_Qualifying_Year</t>
  </si>
  <si>
    <t>&gt;1999</t>
  </si>
  <si>
    <t>&gt;= current</t>
  </si>
  <si>
    <t>When does the safe harbor provision for the equipment expire?</t>
  </si>
  <si>
    <r>
      <t xml:space="preserve">expiration year </t>
    </r>
    <r>
      <rPr>
        <sz val="8"/>
        <rFont val="Arial"/>
        <family val="2"/>
      </rPr>
      <t>(yyyy)</t>
    </r>
  </si>
  <si>
    <t>Safe_Harbor_Expiring_Year</t>
  </si>
  <si>
    <t>(i.e., date project must be online to receive them)</t>
  </si>
  <si>
    <r>
      <t>If pursuing safe harbor based on start of construction</t>
    </r>
    <r>
      <rPr>
        <sz val="10"/>
        <rFont val="Arial"/>
        <family val="2"/>
      </rPr>
      <t xml:space="preserve">: </t>
    </r>
  </si>
  <si>
    <t>Project start year to qualify for renewable tax credit</t>
  </si>
  <si>
    <t>Renewable_Tax_Credit_Project_Start_Date</t>
  </si>
  <si>
    <t>Target completion date to qualify for the renewable tax credit</t>
  </si>
  <si>
    <r>
      <t xml:space="preserve">completion date </t>
    </r>
    <r>
      <rPr>
        <sz val="8"/>
        <rFont val="Arial"/>
        <family val="2"/>
      </rPr>
      <t>(yyyy)</t>
    </r>
  </si>
  <si>
    <t>Renewable_Tax_Credit_Project_End_Date</t>
  </si>
  <si>
    <t>Does pricing above include all current and future environmental attributes?</t>
  </si>
  <si>
    <t>N/A - Not renewable or non-emitting</t>
  </si>
  <si>
    <t xml:space="preserve">Does pricing above include transmission to identified POI?   </t>
  </si>
  <si>
    <t>N/A - Facility located within PSE system (west of Cascades)</t>
  </si>
  <si>
    <t>total rules</t>
  </si>
  <si>
    <t>3. Facility Detail</t>
  </si>
  <si>
    <t>Resource information summary</t>
  </si>
  <si>
    <t>Complete this tab to provide general information about the project. If applicable, please provide additional details for Energy Storage proposals on Tab 3a.</t>
  </si>
  <si>
    <t>General facility information</t>
  </si>
  <si>
    <r>
      <t xml:space="preserve">Project/Facility name </t>
    </r>
    <r>
      <rPr>
        <i/>
        <sz val="8"/>
        <rFont val="Arial"/>
        <family val="2"/>
      </rPr>
      <t>(proposal name)</t>
    </r>
  </si>
  <si>
    <t>General Facility Information</t>
  </si>
  <si>
    <t>Project_Facility_Name</t>
  </si>
  <si>
    <r>
      <t xml:space="preserve">Resource Type </t>
    </r>
    <r>
      <rPr>
        <i/>
        <sz val="8.5"/>
        <rFont val="Arial"/>
        <family val="2"/>
      </rPr>
      <t>(describe)</t>
    </r>
  </si>
  <si>
    <t xml:space="preserve">Resource location  </t>
  </si>
  <si>
    <t>City / Town</t>
  </si>
  <si>
    <t>City_Town</t>
  </si>
  <si>
    <t>County</t>
  </si>
  <si>
    <t>State / Province</t>
  </si>
  <si>
    <t>State_Province</t>
  </si>
  <si>
    <t>WA</t>
  </si>
  <si>
    <t>OR</t>
  </si>
  <si>
    <t>ID</t>
  </si>
  <si>
    <t>MT</t>
  </si>
  <si>
    <t>NV</t>
  </si>
  <si>
    <t>CA</t>
  </si>
  <si>
    <t>WY</t>
  </si>
  <si>
    <t>B.C. Canada</t>
  </si>
  <si>
    <t>A.B. Canada</t>
  </si>
  <si>
    <r>
      <t xml:space="preserve">Latitude </t>
    </r>
    <r>
      <rPr>
        <i/>
        <sz val="10"/>
        <rFont val="Arial"/>
        <family val="2"/>
      </rPr>
      <t>(use Decimal degrees formatting, i.e. 47.610378)</t>
    </r>
  </si>
  <si>
    <t>Latitude</t>
  </si>
  <si>
    <t>(11,11)</t>
  </si>
  <si>
    <t>&gt;-90 &lt;90</t>
  </si>
  <si>
    <r>
      <t>Longitude</t>
    </r>
    <r>
      <rPr>
        <i/>
        <sz val="10"/>
        <rFont val="Arial"/>
        <family val="2"/>
      </rPr>
      <t xml:space="preserve"> (use Decimal degrees formatting, i.e. -122.200676)</t>
    </r>
  </si>
  <si>
    <t>Longitude</t>
  </si>
  <si>
    <t>&gt;-180 &lt;180</t>
  </si>
  <si>
    <t>Real estate</t>
  </si>
  <si>
    <t>Project size (in acreage)</t>
  </si>
  <si>
    <t>acres</t>
  </si>
  <si>
    <t>Project_Size</t>
  </si>
  <si>
    <t>Decimal</t>
  </si>
  <si>
    <t>Submit a map showing the project area and neighboring parcels.</t>
  </si>
  <si>
    <t>Map_Attached_of_Project_area</t>
  </si>
  <si>
    <t xml:space="preserve"> (include "Project Map" in filename of submitted document)</t>
  </si>
  <si>
    <t>Show anticipated layout of all project facilities. If possible, include two identified roads and the desired point of interconnection on the map.</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</si>
  <si>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</si>
  <si>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Project_have_leases_easements</t>
  </si>
  <si>
    <t>Provide a general description of project and project site, and describe key project components.</t>
  </si>
  <si>
    <t>Provide additional detail below, submit supporting documentation as needed. As applicable, project site information should include railroads, wetlands, state and county roadways, airports, protected waterways and species, archaeological, Tribal lands, transmission lines, etc.</t>
  </si>
  <si>
    <t>Additional detail submitted?</t>
  </si>
  <si>
    <t>Project_Description_submitted</t>
  </si>
  <si>
    <t>(include "Project Description" in filename of submitted document)</t>
  </si>
  <si>
    <t>Project_Description_key_components</t>
  </si>
  <si>
    <t>Can the project be expanded?</t>
  </si>
  <si>
    <t>Project_Expansion</t>
  </si>
  <si>
    <t>If yes, include a description of the potential scope and conditions for additional development at the site.</t>
  </si>
  <si>
    <t>Potential_for_additional_description</t>
  </si>
  <si>
    <t>Site control</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</si>
  <si>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</si>
  <si>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Provide additional detail below, submit supporting documentation as needed</t>
  </si>
  <si>
    <t>Site Control</t>
  </si>
  <si>
    <t>Site_control_submitted</t>
  </si>
  <si>
    <t>(include "Land Agreements" in filename of submitted document)</t>
  </si>
  <si>
    <t>Site_description</t>
  </si>
  <si>
    <t>Permitting</t>
  </si>
  <si>
    <t>Submit a permitting checklist for all permits and authorizations required to build and operate the project.</t>
  </si>
  <si>
    <t>Permitting_Checklist</t>
  </si>
  <si>
    <t xml:space="preserve"> (include "Permit Checklist" in filename of submitted document)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</si>
  <si>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</si>
  <si>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Does respondent have all discretionary permits required to begin construction on the facility?</t>
  </si>
  <si>
    <t>Discretionary_Permits_in_Possession</t>
  </si>
  <si>
    <t>If the project requires a generation tie-line to interconnect to the high voltage transmission system, does the respondent have all discretionary permits required to construct the tie-line?</t>
  </si>
  <si>
    <t>Discretionary_Permits_for_Gen_Tie_line</t>
  </si>
  <si>
    <t>Discuss the current status of applications and proceedings, and the schedule and approach to obtain the necessary permits and approvals.</t>
  </si>
  <si>
    <t xml:space="preserve">
</t>
  </si>
  <si>
    <t>Status_of_Applications_and_Proceedings_and_schedule_for_obtaining_permits_Submitted</t>
  </si>
  <si>
    <t>(include "Permit Status" in filename of submitted document)</t>
  </si>
  <si>
    <t>Status_of_Applications_and_Proceedings_and_schedule_for_obtaining_permits</t>
  </si>
  <si>
    <t>Is the project located in an area that is ceded land, may have been historically used by a Native American Tribe, and/or that may impact tribal interests?</t>
  </si>
  <si>
    <t>Project_in_Ceded_land_Historically_used_by_Native_American_Tribe_other_tribal_impacts</t>
  </si>
  <si>
    <t>If yes, has the Tribe been consulted about the project?</t>
  </si>
  <si>
    <t>Discussions_with_Tribe</t>
  </si>
  <si>
    <t>Provide details in the space provided below. If the Tribe has not been consulted, state why not and describe any such consultation plans for the future.</t>
  </si>
  <si>
    <t>Description_of_Discussions_with_Tribe_future_plans</t>
  </si>
  <si>
    <t>Is the respondent aware of any required tribal notifications, permit conditions or costs associated with any tribal agreement or promise?</t>
  </si>
  <si>
    <t>Tribal_Notifications_permit_conditions_costs_with_Tribal_Agreement</t>
  </si>
  <si>
    <t>If yes, please describe in the space below.</t>
  </si>
  <si>
    <t>Descriptions_of_Tribal_Notifications_permit_conditions_or_costs_with_Tribal_Agreement</t>
  </si>
  <si>
    <t>Environmental siting</t>
  </si>
  <si>
    <t>Are there any known environmental issues relative to the development and construction of the project?</t>
  </si>
  <si>
    <t>Environmental Siting</t>
  </si>
  <si>
    <t>Known_Environmental_Issues</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</si>
  <si>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</si>
  <si>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Known_Environmental_Issues_Submitted</t>
  </si>
  <si>
    <t>(include "Environmental Issues" in filename of submitted document)</t>
  </si>
  <si>
    <t>Describe_Environmental_Issues</t>
  </si>
  <si>
    <t>Have any environmental studies or assessments been performed related to the site and project?</t>
  </si>
  <si>
    <t>Studies_Assessments</t>
  </si>
  <si>
    <t>If yes, are the studies available, if requested?</t>
  </si>
  <si>
    <t>Availability_Studies_Assessments</t>
  </si>
  <si>
    <t>Are any additional environmental studies or assessments in progress?</t>
  </si>
  <si>
    <t>Additional_Studies_Assessments_in_Progress</t>
  </si>
  <si>
    <t>Submit a list of environmental studies completed, in progress and planned.</t>
  </si>
  <si>
    <t>List_of_Studies_Completed_In_Progress_and_Planned</t>
  </si>
  <si>
    <t xml:space="preserve"> (include "Environmental Studies" in filename of submitted document)</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</si>
  <si>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</si>
  <si>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</si>
  <si>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Does respondent have a plan to engage the community and environmental stakeholders to support the proposed project?</t>
  </si>
  <si>
    <t>Plan_for_Community_Engagement</t>
  </si>
  <si>
    <t>Discuss the plan and any ongoing community and environmental stakeholder engagement efforts.</t>
  </si>
  <si>
    <t>Submittal_of_Plan_for_Community_Engagement</t>
  </si>
  <si>
    <t>(include "Community Plan" in filename of submitted document)</t>
  </si>
  <si>
    <t>Description_of_Plan_for_Community_Engagement</t>
  </si>
  <si>
    <t>Public engagement</t>
  </si>
  <si>
    <t>Is respondent aware of any community or stakeholder concerns associated with the facility?</t>
  </si>
  <si>
    <t>Community_or_Stakeholder_Concerns</t>
  </si>
  <si>
    <t>Discuss ongoing community and stakeholder engagement efforts. Include any known public support for the project.</t>
  </si>
  <si>
    <t>Ongoing_Community_or_Stakeholder_Relations</t>
  </si>
  <si>
    <t>(include "Community Relations" in filename of submitted document)</t>
  </si>
  <si>
    <t>Description_of_Community_or_Stakeholder_Concerns</t>
  </si>
  <si>
    <t>3a. Facility Detail for Energy Storage Resources</t>
  </si>
  <si>
    <t>Required for all energy storage proposals. (Do not remove tab)</t>
  </si>
  <si>
    <t>Energy Storage Resource type (describe)</t>
  </si>
  <si>
    <t>Resource status</t>
  </si>
  <si>
    <t>Development</t>
  </si>
  <si>
    <t>Operational</t>
  </si>
  <si>
    <t>If operating, provide remaining useful life. (years)</t>
  </si>
  <si>
    <t>Source for charging storage system (describe)</t>
  </si>
  <si>
    <t>Hybrid</t>
  </si>
  <si>
    <t>Offsite</t>
  </si>
  <si>
    <t>System design</t>
  </si>
  <si>
    <t>Storage medium</t>
  </si>
  <si>
    <t>Technology</t>
  </si>
  <si>
    <t>Manufacturer</t>
  </si>
  <si>
    <t>%</t>
  </si>
  <si>
    <t>MWh</t>
  </si>
  <si>
    <t>Max state of charge</t>
  </si>
  <si>
    <t>Min state of charge</t>
  </si>
  <si>
    <t>Capacity (power / energy) degradation impact on cycles</t>
  </si>
  <si>
    <t>Define cycles and any additional information on states of charge assumptions.</t>
  </si>
  <si>
    <t>Inverter (if applicable)</t>
  </si>
  <si>
    <t>Model</t>
  </si>
  <si>
    <t>Integration</t>
  </si>
  <si>
    <t>Name of Integrator</t>
  </si>
  <si>
    <t>Describe relevant experience of integrator</t>
  </si>
  <si>
    <t>Cooling System</t>
  </si>
  <si>
    <t>Provide summary description of proposed cooling system.</t>
  </si>
  <si>
    <t>Fire Protection System</t>
  </si>
  <si>
    <t>System addresses fire and explosive gas detection, prevention, and mitigation?</t>
  </si>
  <si>
    <t>Provide summary description of fire protection system.</t>
  </si>
  <si>
    <t>Capacity</t>
  </si>
  <si>
    <t>Plant AC nameplate capacity</t>
  </si>
  <si>
    <t>Maximum discharge power</t>
  </si>
  <si>
    <t>(MW)</t>
  </si>
  <si>
    <t>(MVA)</t>
  </si>
  <si>
    <t>Minimum discharge power</t>
  </si>
  <si>
    <t>Maximum charge power</t>
  </si>
  <si>
    <t>Minimum charge power</t>
  </si>
  <si>
    <t>Power capacity degradation</t>
  </si>
  <si>
    <t>% per cycle</t>
  </si>
  <si>
    <t>Energy maximum</t>
  </si>
  <si>
    <t>(MWh)</t>
  </si>
  <si>
    <t>Energy minimum</t>
  </si>
  <si>
    <t>Energy capacity degradation</t>
  </si>
  <si>
    <t>Augmentation required?</t>
  </si>
  <si>
    <t>Describe augmentation schedule</t>
  </si>
  <si>
    <r>
      <t xml:space="preserve">Energy output </t>
    </r>
    <r>
      <rPr>
        <i/>
        <sz val="10"/>
        <rFont val="Arial"/>
        <family val="2"/>
      </rPr>
      <t>(intended for pumped hydro resources only)</t>
    </r>
  </si>
  <si>
    <t>Estimated net annual capacity factor</t>
  </si>
  <si>
    <t>%, year 1</t>
  </si>
  <si>
    <t>Dec to Mar capacity factor</t>
  </si>
  <si>
    <t>Estimated net average annual energy output</t>
  </si>
  <si>
    <t>Dec to Mar average energy output</t>
  </si>
  <si>
    <t>Control and operations</t>
  </si>
  <si>
    <t>Ramping control</t>
  </si>
  <si>
    <t>Ramp up</t>
  </si>
  <si>
    <t>MW/min</t>
  </si>
  <si>
    <t>Ramp down</t>
  </si>
  <si>
    <t>Describe</t>
  </si>
  <si>
    <t>Charging / Discharging</t>
  </si>
  <si>
    <t>Charge efficiency</t>
  </si>
  <si>
    <t>Discharge efficiency</t>
  </si>
  <si>
    <t>Total Round Trip efficiency</t>
  </si>
  <si>
    <t>Plant control</t>
  </si>
  <si>
    <t>Does owner control the energy storage?</t>
  </si>
  <si>
    <t>Does the plant need a schedule for state of charge?</t>
  </si>
  <si>
    <t>Is the resource intended to time-shift for peak capacity?</t>
  </si>
  <si>
    <t>If yes, describe control.</t>
  </si>
  <si>
    <t>Can the energy storage provide operational flexibility?</t>
  </si>
  <si>
    <t>If yes, describe control, impact of lifespan.</t>
  </si>
  <si>
    <t>Can the facility be curtailed via PSE's Energy Management.</t>
  </si>
  <si>
    <t>Operations</t>
  </si>
  <si>
    <t>Forced outage rate</t>
  </si>
  <si>
    <t>Mean time to repair</t>
  </si>
  <si>
    <t>(hours)</t>
  </si>
  <si>
    <t>O&amp;M costs</t>
  </si>
  <si>
    <t>Variable O&amp;M costs</t>
  </si>
  <si>
    <t>$/MWh</t>
  </si>
  <si>
    <t>assumed included in offer price</t>
  </si>
  <si>
    <t>Fixed O&amp;M</t>
  </si>
  <si>
    <t>$/kW-yr</t>
  </si>
  <si>
    <t>Annual planned maintenance</t>
  </si>
  <si>
    <t>Expected average days per year</t>
  </si>
  <si>
    <t>Expected timing month/season</t>
  </si>
  <si>
    <t>Estimated annual unit availability</t>
  </si>
  <si>
    <t>(provide value on % of year basis)</t>
  </si>
  <si>
    <t>Ownership Options</t>
  </si>
  <si>
    <t>For offers that include ownership options please include the following:</t>
  </si>
  <si>
    <t>Expected life span for energy storage system</t>
  </si>
  <si>
    <t>(years)</t>
  </si>
  <si>
    <t>Describe any additional augmentation and recycling of batteries that are included at end of life span</t>
  </si>
  <si>
    <t>Describe design engineering firms and project contractors proven expertise and experience in projects of similar scope and size</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</si>
  <si>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</si>
  <si>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Compliance documentation submitted</t>
  </si>
  <si>
    <t xml:space="preserve"> (include "Compliance Documentation" in filename of submitted document)</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</si>
  <si>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</si>
  <si>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Engineering documentation submitted</t>
  </si>
  <si>
    <t xml:space="preserve"> (include "Engineering Documentation" in filename of submitted document)</t>
  </si>
  <si>
    <t>For offers that include ownership options, please complete the following additional tabs:</t>
  </si>
  <si>
    <t>Tab 5. Ownership - Capital Costs</t>
  </si>
  <si>
    <t>Tab 6. Ownership - Operating Costs</t>
  </si>
  <si>
    <t>4. Interconnection Information</t>
  </si>
  <si>
    <t>Required for all RFP proposals  (Do not remove tab)</t>
  </si>
  <si>
    <t>Type of interconnection (transmission or distribution)</t>
  </si>
  <si>
    <t>`</t>
  </si>
  <si>
    <t>Point of interconnection ("POI") on the PSE system (specify transmission line(s), transmission station, or distribution substation). Please provide lat/long or physical address of PSE point of interconnection.</t>
  </si>
  <si>
    <t>Does the project require construction of a tie-line to the POI?</t>
  </si>
  <si>
    <t>If yes:</t>
  </si>
  <si>
    <r>
      <t>How long is the tie-line?</t>
    </r>
    <r>
      <rPr>
        <i/>
        <sz val="7"/>
        <rFont val="Arial"/>
        <family val="2"/>
      </rPr>
      <t xml:space="preserve"> (miles)</t>
    </r>
  </si>
  <si>
    <t>Expected completion date of the tie-line</t>
  </si>
  <si>
    <t>Please include a map that shows the tie-line route relative to Project Location and POI.</t>
  </si>
  <si>
    <t xml:space="preserve"> (include "Tie-line Route Map" in filename of submitted document)</t>
  </si>
  <si>
    <t>OPTIONAL: Interconnection details (if already in queue)</t>
  </si>
  <si>
    <r>
      <t xml:space="preserve">Has interconnection been </t>
    </r>
    <r>
      <rPr>
        <b/>
        <u/>
        <sz val="10"/>
        <rFont val="Arial"/>
        <family val="2"/>
      </rPr>
      <t>requested</t>
    </r>
    <r>
      <rPr>
        <b/>
        <sz val="10"/>
        <rFont val="Arial"/>
        <family val="2"/>
      </rPr>
      <t xml:space="preserve"> for the project?</t>
    </r>
  </si>
  <si>
    <t>If yes, provide interconnection study reference number.</t>
  </si>
  <si>
    <t>Energy Storage - load request</t>
  </si>
  <si>
    <t>Energy storage projects require transmission or distribution service for charging. Has a load request been submitted for service?</t>
  </si>
  <si>
    <t>If yes, provide details.</t>
  </si>
  <si>
    <t>5. Ownership - Capital Costs</t>
  </si>
  <si>
    <t xml:space="preserve">       Required for proposals that involve asset sale offers (Do not remove tab)</t>
  </si>
  <si>
    <t>Are costs in nominal dollars or real?</t>
  </si>
  <si>
    <t>Assumed escalation rate?</t>
  </si>
  <si>
    <t>Costs_Nominal_or_Real</t>
  </si>
  <si>
    <t>Nominal</t>
  </si>
  <si>
    <t>Real</t>
  </si>
  <si>
    <t>A</t>
  </si>
  <si>
    <t>B</t>
  </si>
  <si>
    <t>D</t>
  </si>
  <si>
    <t>E</t>
  </si>
  <si>
    <t>F</t>
  </si>
  <si>
    <t>G</t>
  </si>
  <si>
    <t>H</t>
  </si>
  <si>
    <t>I</t>
  </si>
  <si>
    <t>J</t>
  </si>
  <si>
    <t>K</t>
  </si>
  <si>
    <t>L</t>
  </si>
  <si>
    <t>M</t>
  </si>
  <si>
    <t>N</t>
  </si>
  <si>
    <t>O</t>
  </si>
  <si>
    <t>P</t>
  </si>
  <si>
    <t>Q</t>
  </si>
  <si>
    <t>R</t>
  </si>
  <si>
    <t>S</t>
  </si>
  <si>
    <t>T</t>
  </si>
  <si>
    <t>U</t>
  </si>
  <si>
    <t>V</t>
  </si>
  <si>
    <t>W</t>
  </si>
  <si>
    <t>X</t>
  </si>
  <si>
    <t>Y</t>
  </si>
  <si>
    <t>AA</t>
  </si>
  <si>
    <t>AB</t>
  </si>
  <si>
    <t>AC</t>
  </si>
  <si>
    <t>Assumed_Escalation_Rate</t>
  </si>
  <si>
    <t>Project buildout capital costs (as applicable)</t>
  </si>
  <si>
    <t>Additional Info</t>
  </si>
  <si>
    <t>Land acquisition</t>
  </si>
  <si>
    <t>$</t>
  </si>
  <si>
    <t>Project Buildout Capital Costs</t>
  </si>
  <si>
    <t>Land_acquisition</t>
  </si>
  <si>
    <t>z</t>
  </si>
  <si>
    <t>Additional_Info</t>
  </si>
  <si>
    <t>Engineering</t>
  </si>
  <si>
    <t>Development fees</t>
  </si>
  <si>
    <t>Development_fees</t>
  </si>
  <si>
    <t>Other development costs</t>
  </si>
  <si>
    <t>Other_development_costs</t>
  </si>
  <si>
    <t>Resource facility</t>
  </si>
  <si>
    <t>Generation_facility</t>
  </si>
  <si>
    <t xml:space="preserve">OM building </t>
  </si>
  <si>
    <t>OM_building</t>
  </si>
  <si>
    <t xml:space="preserve">Project substation </t>
  </si>
  <si>
    <t>Project_substation</t>
  </si>
  <si>
    <t>Resource equipment:</t>
  </si>
  <si>
    <t>Generation_equipment</t>
  </si>
  <si>
    <t>Wind turbines</t>
  </si>
  <si>
    <t>Wind_turbines</t>
  </si>
  <si>
    <t>Solar array(s)</t>
  </si>
  <si>
    <t>Solar_arrays</t>
  </si>
  <si>
    <t>Combustion turbine / generator</t>
  </si>
  <si>
    <t>Combustion_turbine_generator</t>
  </si>
  <si>
    <t>Batteries</t>
  </si>
  <si>
    <t>Power control systems / inverters</t>
  </si>
  <si>
    <t>Power_control_systems_inverters</t>
  </si>
  <si>
    <t>Steam turbine</t>
  </si>
  <si>
    <t>Steam_turbine</t>
  </si>
  <si>
    <t xml:space="preserve">Spare parts </t>
  </si>
  <si>
    <t>Spare_parts</t>
  </si>
  <si>
    <t>Pipeline build-out</t>
  </si>
  <si>
    <t>Pipeline_build-out</t>
  </si>
  <si>
    <t>Environmental management / containment</t>
  </si>
  <si>
    <t>Environmental_management_containment</t>
  </si>
  <si>
    <t>Remaining balance of plant construction</t>
  </si>
  <si>
    <t>Remaining_balance_of_plant_construction</t>
  </si>
  <si>
    <t>Other (taxes, insurance, etc.)</t>
  </si>
  <si>
    <t>Contingency</t>
  </si>
  <si>
    <t>Initial working capital</t>
  </si>
  <si>
    <t>Initial_working_capital</t>
  </si>
  <si>
    <t>Start up power credit: sales of test power</t>
  </si>
  <si>
    <t>Start_up_power_credit</t>
  </si>
  <si>
    <t>Ongoing capital costs during project operation (as applicable)</t>
  </si>
  <si>
    <r>
      <t xml:space="preserve">Incremental capital needs </t>
    </r>
    <r>
      <rPr>
        <i/>
        <sz val="10"/>
        <rFont val="Arial"/>
        <family val="2"/>
      </rPr>
      <t>(please list)</t>
    </r>
  </si>
  <si>
    <t>Incremental_capital_needs</t>
  </si>
  <si>
    <t>Major maintenance</t>
  </si>
  <si>
    <t>Major_maintenance</t>
  </si>
  <si>
    <t>Combustion inspection</t>
  </si>
  <si>
    <t>Combustion_inspection</t>
  </si>
  <si>
    <t>Hot gas path</t>
  </si>
  <si>
    <t>Hot_gas_path</t>
  </si>
  <si>
    <t>Turbine refurbishments</t>
  </si>
  <si>
    <t>Turbine_refurbishments</t>
  </si>
  <si>
    <t>Plant upgrades</t>
  </si>
  <si>
    <t>Plant_upgrades</t>
  </si>
  <si>
    <t>Sales_Tax_Included_in_Line_Items</t>
  </si>
  <si>
    <t>Are sales taxes assumed to be included in each line item?</t>
  </si>
  <si>
    <t>6. Ownership - Operating Costs</t>
  </si>
  <si>
    <t xml:space="preserve">       Required for proposals that involve asset sale offers. (Do not remove tab)</t>
  </si>
  <si>
    <t>Generation Statistics</t>
  </si>
  <si>
    <t>C</t>
  </si>
  <si>
    <t>Generation statistics (as applicable per resource type)</t>
  </si>
  <si>
    <t>Additional Info.</t>
  </si>
  <si>
    <t>Net capacity</t>
  </si>
  <si>
    <t>MW</t>
  </si>
  <si>
    <t>Nameplate_capacity_MW</t>
  </si>
  <si>
    <t>&gt;=0</t>
  </si>
  <si>
    <t>Nameplate_capacity_MWh</t>
  </si>
  <si>
    <t>Forced_outage_rate</t>
  </si>
  <si>
    <t>Planned outage rate</t>
  </si>
  <si>
    <t>Planned_outage_rate</t>
  </si>
  <si>
    <t>Annual availability factor</t>
  </si>
  <si>
    <t>Annual_availability_factor</t>
  </si>
  <si>
    <t xml:space="preserve">Net capacity factor </t>
  </si>
  <si>
    <t>Net_capacity_factor</t>
  </si>
  <si>
    <t>Net annual generation (AC)</t>
  </si>
  <si>
    <t>GWh</t>
  </si>
  <si>
    <t>Net_annual_generation_AC</t>
  </si>
  <si>
    <t>Fixed operating expenses (as applicable per resource type)</t>
  </si>
  <si>
    <t xml:space="preserve">O&amp;M - general </t>
  </si>
  <si>
    <t>OM_general</t>
  </si>
  <si>
    <t>Transmission - electric to point of delivery (POD)</t>
  </si>
  <si>
    <t>Transmission_electric_to_point_of_delivery_POD</t>
  </si>
  <si>
    <t>Insurance</t>
  </si>
  <si>
    <t>Property tax</t>
  </si>
  <si>
    <t>Property_tax</t>
  </si>
  <si>
    <t>Asset management fee</t>
  </si>
  <si>
    <t>Asset_management_fee</t>
  </si>
  <si>
    <t>Environmental monitoring</t>
  </si>
  <si>
    <t>Environmental_monitoring</t>
  </si>
  <si>
    <t>Outside services</t>
  </si>
  <si>
    <t>Outside_services</t>
  </si>
  <si>
    <t xml:space="preserve">Fuel: </t>
  </si>
  <si>
    <t>Primary fuel source</t>
  </si>
  <si>
    <t>Primary_fuel_source</t>
  </si>
  <si>
    <t>Secondary fuel source</t>
  </si>
  <si>
    <t>Secondary_fuel_source</t>
  </si>
  <si>
    <t>Primary fuel transportation</t>
  </si>
  <si>
    <t>Primary_fuel_transportation</t>
  </si>
  <si>
    <t>Secondary fuel transportation</t>
  </si>
  <si>
    <t>Secondary_fuel_transportation</t>
  </si>
  <si>
    <t xml:space="preserve">Service agreements: </t>
  </si>
  <si>
    <t>Turbine / Generator O&amp;M - service agreement</t>
  </si>
  <si>
    <t>Turbine_Generator_OM_service_agreement</t>
  </si>
  <si>
    <t>Remaining plant O&amp;M - service agreement</t>
  </si>
  <si>
    <t>Remaining_plant_OM_service_agreement</t>
  </si>
  <si>
    <t>Capacity payment</t>
  </si>
  <si>
    <t>Capacity_payment</t>
  </si>
  <si>
    <t>Water / Wastewater treatment</t>
  </si>
  <si>
    <t>Water_Wastewater_treatment</t>
  </si>
  <si>
    <t>Spare parts</t>
  </si>
  <si>
    <t>Parasitic power</t>
  </si>
  <si>
    <t>MWh / yr</t>
  </si>
  <si>
    <t>Parasitic_power</t>
  </si>
  <si>
    <t>Permit requirements</t>
  </si>
  <si>
    <t>Permit_requirements</t>
  </si>
  <si>
    <t>O&amp;M service agreement - wind</t>
  </si>
  <si>
    <t>Total $</t>
  </si>
  <si>
    <t>OM_service_agreement_wind</t>
  </si>
  <si>
    <t>Development fee</t>
  </si>
  <si>
    <t>Development_fee</t>
  </si>
  <si>
    <t>Land leases</t>
  </si>
  <si>
    <t>Land_leases</t>
  </si>
  <si>
    <t>Variable operating expense (as applicable per resource type)</t>
  </si>
  <si>
    <t>O&amp;M - general</t>
  </si>
  <si>
    <t>$ / MWh</t>
  </si>
  <si>
    <t>Running cost - Additional cost (over and above fuel and VO&amp;M cost) incurred for each hour that the unit is online.</t>
  </si>
  <si>
    <t>$/h</t>
  </si>
  <si>
    <t>Running_Costs</t>
  </si>
  <si>
    <t>$ / MMBtu</t>
  </si>
  <si>
    <t>Chemicals</t>
  </si>
  <si>
    <t>Production payments to developer</t>
  </si>
  <si>
    <t>Production_payments_to_developer</t>
  </si>
  <si>
    <t>Landowner royalties</t>
  </si>
  <si>
    <t>Landowner_royalties</t>
  </si>
  <si>
    <t>Fuel cost per unit</t>
  </si>
  <si>
    <t>$ / Bone Dry Ton</t>
  </si>
  <si>
    <t>Fuel_cost_per_unit</t>
  </si>
  <si>
    <t>Emissions cost</t>
  </si>
  <si>
    <t>Emissions_cost</t>
  </si>
  <si>
    <t>Sales Tax</t>
  </si>
  <si>
    <t>Sales_Tax_Included</t>
  </si>
  <si>
    <t>7. Bid Certification and Contacts</t>
  </si>
  <si>
    <t xml:space="preserve">Required for all RFP proposals (Do not remove tab) </t>
  </si>
  <si>
    <t>Bid certification</t>
  </si>
  <si>
    <t>Number</t>
  </si>
  <si>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</si>
  <si>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t>*Note* In addition to providing a fully intact copy of the Exhibit B forms (in Excel format), bidder must provide a signed copy of Tab 7. A PDF scan of the signed tab must be submitted via email along with Exhibit B and all other attachments. Please include "Bid Certification Signature" in filename of submitted document.</t>
  </si>
  <si>
    <r>
      <t xml:space="preserve">Proposal name
</t>
    </r>
    <r>
      <rPr>
        <i/>
        <sz val="8"/>
        <rFont val="Arial"/>
        <family val="2"/>
      </rPr>
      <t>Must match Project/Facilty name listed on Tab 3</t>
    </r>
  </si>
  <si>
    <r>
      <t xml:space="preserve">Submitted by
</t>
    </r>
    <r>
      <rPr>
        <i/>
        <sz val="8"/>
        <rFont val="Arial"/>
        <family val="2"/>
      </rPr>
      <t>full legal name of entity</t>
    </r>
  </si>
  <si>
    <t>Proposal Certification</t>
  </si>
  <si>
    <t>Submitted_by</t>
  </si>
  <si>
    <r>
      <t xml:space="preserve">Name of respondent entity
</t>
    </r>
    <r>
      <rPr>
        <i/>
        <sz val="8"/>
        <rFont val="Arial"/>
        <family val="2"/>
      </rPr>
      <t>if different from above</t>
    </r>
  </si>
  <si>
    <t>Name_of_Respondent_Entity</t>
  </si>
  <si>
    <r>
      <t>Signature of an Officer of respondent entity</t>
    </r>
    <r>
      <rPr>
        <b/>
        <sz val="8"/>
        <rFont val="Arial"/>
        <family val="2"/>
      </rPr>
      <t xml:space="preserve"> 
</t>
    </r>
    <r>
      <rPr>
        <i/>
        <sz val="8"/>
        <rFont val="Arial"/>
        <family val="2"/>
      </rPr>
      <t>or other duly authorized agent</t>
    </r>
  </si>
  <si>
    <t xml:space="preserve"> (include "Bid Certification Signature" in filename of submitted document)</t>
  </si>
  <si>
    <t>Name of signatory</t>
  </si>
  <si>
    <t>Name_of_Officer</t>
  </si>
  <si>
    <t>Title of signatory</t>
  </si>
  <si>
    <t>Title</t>
  </si>
  <si>
    <t>Date signed</t>
  </si>
  <si>
    <t>Date_Signed</t>
  </si>
  <si>
    <t>Date</t>
  </si>
  <si>
    <t>&gt;01/01/2021</t>
  </si>
  <si>
    <t>what date to be used?</t>
  </si>
  <si>
    <t>Please provide a signed copy of Tab 7 (scanned PDF file), along with the complete Exhibit B Excel proposal form.</t>
  </si>
  <si>
    <t>Do not remove Tab 7 (or any other tab) from the Exhibit B proposal file.</t>
  </si>
  <si>
    <t xml:space="preserve">Primary contact </t>
  </si>
  <si>
    <t>Contact name</t>
  </si>
  <si>
    <t>Primary Contact</t>
  </si>
  <si>
    <t>Contact_Name</t>
  </si>
  <si>
    <t>Contact title</t>
  </si>
  <si>
    <t>Contact_Title</t>
  </si>
  <si>
    <t>Name of company</t>
  </si>
  <si>
    <t>Name_of_Company</t>
  </si>
  <si>
    <t>Mailing address</t>
  </si>
  <si>
    <t>Mailing_Address</t>
  </si>
  <si>
    <t>City</t>
  </si>
  <si>
    <t>State/Province</t>
  </si>
  <si>
    <t>Zip code</t>
  </si>
  <si>
    <t>Zip_Code</t>
  </si>
  <si>
    <t>truncate after 5 characters for Zip Code</t>
  </si>
  <si>
    <t>Primary phone</t>
  </si>
  <si>
    <t>Primary_Phone</t>
  </si>
  <si>
    <t>need special formatting for phone number</t>
  </si>
  <si>
    <t>what data validation should be used?</t>
  </si>
  <si>
    <t>Email</t>
  </si>
  <si>
    <t>need special formatting for email</t>
  </si>
  <si>
    <t>Alternate contact  (optional)</t>
  </si>
  <si>
    <t>Alternate Contact</t>
  </si>
  <si>
    <t>8. Proposal Requirements and Details</t>
  </si>
  <si>
    <t>Direct Connect</t>
  </si>
  <si>
    <t>Data_Type</t>
  </si>
  <si>
    <t>Size</t>
  </si>
  <si>
    <t>Valid_Values</t>
  </si>
  <si>
    <t>Error_Message</t>
  </si>
  <si>
    <t>Aggregator</t>
  </si>
  <si>
    <t>Note: not being able to meet the requirements listed below will not automatically eliminate a respondent. If a requirement cannot be met, provide an explanation in the Vendor Comments section of capabilities.</t>
  </si>
  <si>
    <t>Ex H #</t>
  </si>
  <si>
    <t>Functional Area</t>
  </si>
  <si>
    <t>Capability</t>
  </si>
  <si>
    <t>Priority</t>
  </si>
  <si>
    <t>Requirement</t>
  </si>
  <si>
    <t>Select: Comply or Not Comply</t>
  </si>
  <si>
    <t>Vendor Comments</t>
  </si>
  <si>
    <t>Comply</t>
  </si>
  <si>
    <t>Not Comply</t>
  </si>
  <si>
    <t>Business</t>
  </si>
  <si>
    <t>Compliance</t>
  </si>
  <si>
    <t>Must Have</t>
  </si>
  <si>
    <t>Respondent must provide CETA compliant resource(s)</t>
  </si>
  <si>
    <t>CETA_Compliance</t>
  </si>
  <si>
    <t>Comply,Not Comply</t>
  </si>
  <si>
    <t>Performance</t>
  </si>
  <si>
    <t>Respondent must acknowledge that PSE may implement financial penalties for non-performance of kW / kWh targets</t>
  </si>
  <si>
    <t>Measurement_Verification</t>
  </si>
  <si>
    <t>Planned outage</t>
  </si>
  <si>
    <t>Respondent must provide PSE 7 days advanced notice for any planned outage</t>
  </si>
  <si>
    <t>Planned_Outage</t>
  </si>
  <si>
    <t>Respondent must provide PSE 7 days advanced notice for any testing</t>
  </si>
  <si>
    <t>Planned_Testing</t>
  </si>
  <si>
    <t xml:space="preserve">Respondent must comply with all applicable laws and regulations. Respondent must ensure that all proposed resources comply with all applicable PSE, WA state, and national safety standards. As applicable, respondent must support PSE's compliance with privacy laws and regulations including WAC 480-100-153 and WAC 480-90-153. . </t>
  </si>
  <si>
    <t>Law_Compliance</t>
  </si>
  <si>
    <t>Sale of information</t>
  </si>
  <si>
    <t>Respondent must not sell any customer information obtained from PSE or from the customer through PSE programs</t>
  </si>
  <si>
    <t>Selling_Customer_Info</t>
  </si>
  <si>
    <t>Asset Management</t>
  </si>
  <si>
    <t>Respondent must provide the physical location of the resource allowing PSE to match it with the transmission or distribution system. It is assumed and expected that the vendor/supplier of the project will provide the GIS coordinate data to PSE in electronic form.</t>
  </si>
  <si>
    <t>Project_Location</t>
  </si>
  <si>
    <t xml:space="preserve">Respondent must provide resource nameplate, resource availability, and response information to PSE. </t>
  </si>
  <si>
    <t>DER_Details</t>
  </si>
  <si>
    <t>Communications</t>
  </si>
  <si>
    <t xml:space="preserve">Respondent requested to be capable of communicating using the following:
-Standards and protocols: IEEE 2030.5, DNP3 SCADA protocol devices, Modbus SCADA protocol devices, SunSpec Smart Inverter Profile (Modbus or DNP3), MESA Storage Profile (Modbus or DNP3), ICCP
Respondent requested to describe experience with:
-IEEE 2030.5: Describe communications experience with IEEE 2030.5 and specify equipments (i.e. battery controller, inverter, etc) controlled by the IEEE signal 
</t>
  </si>
  <si>
    <t>Project_Communication</t>
  </si>
  <si>
    <t>Respondent requested to validate that the resource can communicate using real-time data with IEEE 2030.5 or DNP 3.0 communication standards, etc. What PCS (Power Control System) and Inverter equipment did you communicate with (i.e., battery controller, inverter, both)? Were Watch Dog Timers and diagnostics used if communication failures occured?</t>
  </si>
  <si>
    <t>Project_Communication_2</t>
  </si>
  <si>
    <t>Grid Operation</t>
  </si>
  <si>
    <t xml:space="preserve">Respondent must adhere to all applicable PSE technical specifications and open industry communication standards, as follows: 
-Technical Specifications for jurisdictional Large and Small Generation Interconnection, non-jurisdictional Small Generation Interconnection, and Load and Transmission Interconnection, that outline the standards needed to interconnect (http://www.oasis.oati.com/psei/index.html)
-IEEE 1547-2018: Standard for Interconnection and Interoperatbility of Distributed Energy Resources with Associated Electric Power System Interfaces (https://standards.ieee.org/products-services/standards-related/pdf/electric-power-systems.html)
IEEE 2800-2022: IEEE Standard for Interconnection and Interoperability of Inverter-Based Resources (IBRs) Interconnecting with Associated Transmission Electric Power Systems
-PSE's Technical Specification and Operating Procedures for Interconnection of Generation Facilities Not Subject to FERC Jurisdiction 
(https://www.oasis.oati.com/woa/docs/PSEI/PSEIdocs/PSE-ET-160.70_NonFERC_19Aug07.pdf)
</t>
  </si>
  <si>
    <t>PSE_Compliance</t>
  </si>
  <si>
    <t>Inverter</t>
  </si>
  <si>
    <t>Respondent must provide inverter specifications to PSE including, but not limited to:
-Rated AC output power, current, and voltage;
-Power factor range of adjustability;
-Available voltage and frequency protective elements;
-Available grid support functions (anti-islanding, voltage ride through, voltage support, etc.);
-Available communication protocols;
-Grid standard (IEEE 1547, IEEE 2800, and UL1741) compliance information</t>
  </si>
  <si>
    <t>Project_Specs</t>
  </si>
  <si>
    <t>IT</t>
  </si>
  <si>
    <t>Cybersecurity</t>
  </si>
  <si>
    <t>Respondent must meet industry best practices for security standards set by NIST-IR 7628</t>
  </si>
  <si>
    <t>Security_Standards</t>
  </si>
  <si>
    <t xml:space="preserve"> Respondent shall remove or disable all software components that are not required for the operation and maintenance of the device prior to the Factory Acceptance Testing (FAT). The Respondent shall provide documentation on what is removed and/or disabled</t>
  </si>
  <si>
    <t>FAT_Requirements</t>
  </si>
  <si>
    <t>Respondent shall provide, within a pre-negotiated period, appropriate software and service updates and/or workarounds to mitigate all vulnerabilities associated with the product and to maintain the established level of system security</t>
  </si>
  <si>
    <t>Software_Updates</t>
  </si>
  <si>
    <t>Respondent shall certify that its systems and products have undergone cyber security testing by leading and independent government sanctioned organizations</t>
  </si>
  <si>
    <t>Security_Certified</t>
  </si>
  <si>
    <t>After contract award, the Respondent shall provide notification of known security vulnerabilities affecting the Respondent supplied or required operating system, application and critical third-party software within a pre-negotiated period after public disclosure</t>
  </si>
  <si>
    <t>Security_Vulnerabilities</t>
  </si>
  <si>
    <t>After contract award, the Respondent shall provide notification of a patch(es) affecting security within a pre-negotiated period, as identified in the patch management process. The Respondent shall apply, test and validate the appropriate updates and/or workarounds on a baseline reference system before distribution. Mitigation of these vulnerabilities shall occur within a pre-negotiated period</t>
  </si>
  <si>
    <t>Notification_Patches</t>
  </si>
  <si>
    <t>Data security</t>
  </si>
  <si>
    <t>Respondent must comply with PSE's Security Addendum (Consultant or Hosted) and ensure data security for all relevant usage, metering, settlement, and customer information.</t>
  </si>
  <si>
    <t>Security_Addendum</t>
  </si>
  <si>
    <t>Standards</t>
  </si>
  <si>
    <t>Nice to Have</t>
  </si>
  <si>
    <t>Respondent requested that system be capable of fully complying with and capable of communicating to the resource (PV + storage or BESS) using a smart inverter with its PCS system.  PSE requires that the Smart Inverter incorporate or embed into its controls the SunSpec interoperability standards.  These standards and communication protocols shall be as follows: 
*     IEEE 2030.5
*     DNP3.0
*     Modbus TCP
The above communication protocols shall provide open interoperability and real-time communication to the PCS control system and components which the Smart Inverter is part of the controls equipment.
Security with the Smart Inverter shall also include: PSE security requirements, TLS, PKI infrastructure, Digital Certificates and authority, encryption (SHA-256), authenication, authorization, indentities, and client identification with the above communications.
The Sunspec Standard shall provide a Device Information Data Model to collect, read, and write data to the Smart Inverter.  This shall consist of CSIP profile for the inveter, monitoring power production data (kWH, kW, Delivered, Received, charging ramp rates, alarms, chargeing schedules, events, over/under voltage, over/under current, Frequeny, and all power-voltage imbalances).  It shall also provide connect and disconnect functions, High/low voltage ride through,  Volt-Var, and PF control functions.  PSE requires reporting data capabilities as well with Real and Reactive Power,  Volts, Amps, Hz, and PF for all 3 phases + Neutral including Averages.</t>
  </si>
  <si>
    <t>Smart_Inverter</t>
  </si>
  <si>
    <t>Load Office</t>
  </si>
  <si>
    <t>DER Control</t>
  </si>
  <si>
    <t xml:space="preserve">Resources must be capable of connecting to PSE’s system with monitoring and control through PSE’s SCADA.  </t>
  </si>
  <si>
    <t>VPP_Control_2</t>
  </si>
  <si>
    <t>Dispatch</t>
  </si>
  <si>
    <t>Supplier/Respondent must have the capability with its resource site controls to indicate resource availability, readiness, and equipment states of all components to dispatch the resource.</t>
  </si>
  <si>
    <t>VPP_Availability</t>
  </si>
  <si>
    <t>Forecasting</t>
  </si>
  <si>
    <t>Respondent required to have capability to dispatch capacity whenever required by PSE for system support</t>
  </si>
  <si>
    <t>48hours_Advance</t>
  </si>
  <si>
    <t>Alarms</t>
  </si>
  <si>
    <t>Supplier/Respondent shall have the ability to provide controls which manage all states, alarms and events to PSE.</t>
  </si>
  <si>
    <t>DER_Controls</t>
  </si>
  <si>
    <t xml:space="preserve">Control </t>
  </si>
  <si>
    <t>Supplier/ Respondent  shall have the capability to respond to real time control from PSE to the resource PCS controls (site).  PSE shall have the ability to perform read request, respond and write data including all PCS configuration controller data.</t>
  </si>
  <si>
    <t>Realtime_VPP</t>
  </si>
  <si>
    <t>Event response</t>
  </si>
  <si>
    <t>Supplier/ Respondent shall provide the  time window (i.e., minutes/seconds/milliseconds) for responding to a PSE dispatchable event.</t>
  </si>
  <si>
    <t>Time_Window</t>
  </si>
  <si>
    <t>Respondent must be able to receive event notifications from PSE.</t>
  </si>
  <si>
    <t>Opt_Out_Events</t>
  </si>
  <si>
    <t xml:space="preserve">Respondent shall describe their notification requirements in order to successfully respond to an event. </t>
  </si>
  <si>
    <t>Event_Notification_2</t>
  </si>
  <si>
    <t>Ride-through</t>
  </si>
  <si>
    <t xml:space="preserve">Respondent must ensure that inverters ride-through momentary outages according to standard IEEE 1547 -2018 and IEEE 2800, standard CA-21, and standard UL-1741. </t>
  </si>
  <si>
    <t>Ride_Through</t>
  </si>
  <si>
    <t>SCADA</t>
  </si>
  <si>
    <t>Respondent is required to provide interconnection architecture (building upon included diagrams and including more detail) that shows the connectivity with meter, resource, utility service point, transformer highlighting the energy flow, and the communication standards used to communicate between the devices.</t>
  </si>
  <si>
    <t>Direct_Connect</t>
  </si>
  <si>
    <t>Respondent must provide uptime availability for monitoring, control, and metering purposes to the PSE SCADA system.</t>
  </si>
  <si>
    <t>Respondent must provide communication status of monitoring, control, dispatch link.</t>
  </si>
  <si>
    <t>Communication_Status</t>
  </si>
  <si>
    <t>Respondent must be able to curtail resource when instructed by PSE.</t>
  </si>
  <si>
    <t>Curtail</t>
  </si>
  <si>
    <t>Respondent must provide digital and analog points for SCADA.</t>
  </si>
  <si>
    <t>SCADA_Points</t>
  </si>
  <si>
    <t>Respondent must provide status, performance, and configuration data.</t>
  </si>
  <si>
    <t>DER_Details_2</t>
  </si>
  <si>
    <t>Maintenance</t>
  </si>
  <si>
    <t>For any response with a PSE ownership option, Respondent shall provide equipment maintenance requirements.</t>
  </si>
  <si>
    <t>Equipment_Maintenance</t>
  </si>
  <si>
    <t>E7</t>
  </si>
  <si>
    <t>1_E7_Proposal_Content_Checklist</t>
  </si>
  <si>
    <t>The selection made in cell E7 on Tab 1. Proposal Content Checklist does not meet the PSE minimum requirements for a bid into the 2022 RFP.</t>
  </si>
  <si>
    <t>E9</t>
  </si>
  <si>
    <t>1_E9_Commercial_Details</t>
  </si>
  <si>
    <t>The selection made in cell E9 on Tab 1. Proposal Content Checklist does not meet the PSE minimum requirements for a bid into the 2022 RFP.</t>
  </si>
  <si>
    <t>E11</t>
  </si>
  <si>
    <t>1_E11_Offer_Details</t>
  </si>
  <si>
    <t>The selection made in cell E11 on Tab 1. Proposal Content Checklist does not meet the PSE minimum requirements for a bid into the 2022 RFP.</t>
  </si>
  <si>
    <t>E13</t>
  </si>
  <si>
    <t>1_E13_Facility</t>
  </si>
  <si>
    <t>The selection made in cell E13 on Tab 1. Proposal Content Checklist does not meet the PSE minimum requirements for a bid into the 2022 RFP.</t>
  </si>
  <si>
    <t>E15</t>
  </si>
  <si>
    <t>1_E15_Solar</t>
  </si>
  <si>
    <t>Yes,No,Not Applicable</t>
  </si>
  <si>
    <t>E17</t>
  </si>
  <si>
    <t>1_E17_BESS</t>
  </si>
  <si>
    <t>E19</t>
  </si>
  <si>
    <t>1_E19_Demand_Response</t>
  </si>
  <si>
    <t>E21</t>
  </si>
  <si>
    <t>1_E21_IT_OT_Requirements</t>
  </si>
  <si>
    <t>E23</t>
  </si>
  <si>
    <t>1_E23_Energy_Output_8760</t>
  </si>
  <si>
    <t>E25</t>
  </si>
  <si>
    <t>1_E25_Solar_Irradiance</t>
  </si>
  <si>
    <t>E27</t>
  </si>
  <si>
    <t>1_E27_Interconnection</t>
  </si>
  <si>
    <t>E29</t>
  </si>
  <si>
    <t>1_E29_Development_Projects_Detail</t>
  </si>
  <si>
    <t>E31</t>
  </si>
  <si>
    <t>1_E31_Ownership_Capital_Costs</t>
  </si>
  <si>
    <t>E33</t>
  </si>
  <si>
    <t>1_E33_Ownership_Operating_Costs</t>
  </si>
  <si>
    <t>E35</t>
  </si>
  <si>
    <t>1_E35_Bid_Certification_and_contacts</t>
  </si>
  <si>
    <t>The selection made in cell E35 on Tab 1. Proposal Content Checklist does not meet the PSE minimum requirements for a bid into the 2022 RFP.</t>
  </si>
  <si>
    <t>E37</t>
  </si>
  <si>
    <t>1_E37_Mutual_Confidentiality_Agreement</t>
  </si>
  <si>
    <t>The selection made in cell E37 on Tab 1. Proposal Content Checklist does not meet the PSE minimum requirements for a bid into the 2022 RFP.</t>
  </si>
  <si>
    <t>E39</t>
  </si>
  <si>
    <t>1_E39_Prototype_Term_Sheet_by_offer_structure</t>
  </si>
  <si>
    <t>The selection made in cell E39 on Tab 1. Proposal Content Checklist does not meet the PSE minimum requirements for a bid into the 2022 RFP.</t>
  </si>
  <si>
    <t>E41</t>
  </si>
  <si>
    <t>1_E41_PSE_Customer_Consent_Letter</t>
  </si>
  <si>
    <t>Yes,No,Not Applicable - Not on PSE Transmission or Distribution,Not Applicable - Not on PSE Transmission or Distribution</t>
  </si>
  <si>
    <t>E48</t>
  </si>
  <si>
    <t>1_E48_Development_Rights</t>
  </si>
  <si>
    <t>The selection made in cell E48 on Tab 1. Proposal Content Checklist does not meet the PSE minimum requirements for a bid into the 2022 RFP.</t>
  </si>
  <si>
    <t>E50</t>
  </si>
  <si>
    <t>1_E50_No_PSE_risk_for_tax_incentives</t>
  </si>
  <si>
    <t>Yes,Not Applicable - No incentive programs utilized</t>
  </si>
  <si>
    <t>The selection made in cell E50 on Tab 1. Proposal Content Checklist does not meet the PSE minimum requirements for a bid into the 2022 RFP.</t>
  </si>
  <si>
    <t>E52</t>
  </si>
  <si>
    <t>1_E52_Nameplate_capacity</t>
  </si>
  <si>
    <t>E54</t>
  </si>
  <si>
    <t>1_E54_Submitted_request_for_Interconnection</t>
  </si>
  <si>
    <t>E56</t>
  </si>
  <si>
    <t>1_E56_service_area</t>
  </si>
  <si>
    <t>The selection made in cell E56 on Tab 1. Proposal Content Checklist does not meet the PSE minimum requirements for a bid into the 2022 RFP.</t>
  </si>
  <si>
    <t>E58</t>
  </si>
  <si>
    <t>1_E58_1_year_of_intermittent_source_data</t>
  </si>
  <si>
    <t>E60</t>
  </si>
  <si>
    <t>1_E60_1_year_of_intermittent_source_data_submitted</t>
  </si>
  <si>
    <t>Submitted,Not Submitted,Not Applicable</t>
  </si>
  <si>
    <t>E62</t>
  </si>
  <si>
    <t>1_E62_Development_or_Construction_project</t>
  </si>
  <si>
    <t>Operational,Construction,Development</t>
  </si>
  <si>
    <t>E65</t>
  </si>
  <si>
    <t>1_E65_Meets_commercial_operation_date</t>
  </si>
  <si>
    <t>Yes,No,Not Applicable: Not Development/Construction Project</t>
  </si>
  <si>
    <t>E67</t>
  </si>
  <si>
    <t>1_E67_Site_Control</t>
  </si>
  <si>
    <t>E71</t>
  </si>
  <si>
    <t>1_E71_Permits_and_Approvals_identified</t>
  </si>
  <si>
    <t>E73</t>
  </si>
  <si>
    <t>1_E73_Started_Permitting_Process</t>
  </si>
  <si>
    <t>E75</t>
  </si>
  <si>
    <t>1_E75_Progress_toward_habitat_study</t>
  </si>
  <si>
    <t>E77</t>
  </si>
  <si>
    <t>1_E77_Labor_Plan</t>
  </si>
  <si>
    <t>E80</t>
  </si>
  <si>
    <t>1_E80_Project_Map</t>
  </si>
  <si>
    <t>E84</t>
  </si>
  <si>
    <t>1_E84_Equity_Plan</t>
  </si>
  <si>
    <t>The selection made in cell E84 on Tab 1. Proposal Content Checklist does not meet the PSE minimum requirements for a bid into the 2022 RFP.</t>
  </si>
  <si>
    <t>E86</t>
  </si>
  <si>
    <t>1_E86_Equity_Plan_Attached</t>
  </si>
  <si>
    <t>Submitted,Not Submitted,Not Available</t>
  </si>
  <si>
    <t>E88</t>
  </si>
  <si>
    <t>1_E88_Agreement_for_safety_culture_of_safety</t>
  </si>
  <si>
    <t>The selection made in cell E88 on Tab 1. Proposal Content Checklist does not meet the PSE minimum requirements for a bid into the 2022 RFP.</t>
  </si>
  <si>
    <t>E90</t>
  </si>
  <si>
    <t>1_E90_Complying_with_Laws</t>
  </si>
  <si>
    <t>The selection made in cell E90 on Tab 1. Proposal Content Checklist does not meet the PSE minimum requirements for a bid into the 2022 RFP.</t>
  </si>
  <si>
    <t>E93</t>
  </si>
  <si>
    <t>1_E93_Acknowledge_of_responsibility_for_meeting_all_requirements</t>
  </si>
  <si>
    <t>The selection made in cell E93 on Tab 1. Proposal Content Checklist does not meet the PSE minimum requirements for a bid into the 2022 RFP.</t>
  </si>
  <si>
    <t>E95</t>
  </si>
  <si>
    <t>1_E95_Bidder_Aggreement</t>
  </si>
  <si>
    <t>The selection made in cell E95 on Tab 1. Proposal Content Checklist does not meet the PSE minimum requirements for a bid into the 2022 RFP.</t>
  </si>
  <si>
    <t>E101</t>
  </si>
  <si>
    <t>1_E101_Transfer_of_Ownership_Timing</t>
  </si>
  <si>
    <t>Before COD,On COD,After COD,Not Applicable</t>
  </si>
  <si>
    <t>E103</t>
  </si>
  <si>
    <t>1_E103_Comprehensive_Design</t>
  </si>
  <si>
    <t>E105</t>
  </si>
  <si>
    <t>1_E105_Design_Engineers_Proven_Expertise</t>
  </si>
  <si>
    <t>E107</t>
  </si>
  <si>
    <t>1_E107_Details_of_warranties_gurantees</t>
  </si>
  <si>
    <t>F5</t>
  </si>
  <si>
    <t>2a_F5_Respondent</t>
  </si>
  <si>
    <t>F7</t>
  </si>
  <si>
    <t>2a_F7_Affiliate</t>
  </si>
  <si>
    <t>Yes,No</t>
  </si>
  <si>
    <t>F9</t>
  </si>
  <si>
    <t>2a_F9_Specify_subsidiary_or_affiliate</t>
  </si>
  <si>
    <t>F17</t>
  </si>
  <si>
    <t>2a_F17_resource_type</t>
  </si>
  <si>
    <t>Solar Only,Battery Energy Storage (BESS) only,Hybrid: Solar + BESS,Demand Response,Other (specify below),,,</t>
  </si>
  <si>
    <t>F19</t>
  </si>
  <si>
    <t>2a_F19_resource_description</t>
  </si>
  <si>
    <t>F21</t>
  </si>
  <si>
    <t>2a_F21_Respondend_is_Owner</t>
  </si>
  <si>
    <t>F23</t>
  </si>
  <si>
    <t>2a_F23_If_not_Owner</t>
  </si>
  <si>
    <t>F27</t>
  </si>
  <si>
    <t>2a_F27_Respondent_is_Developer</t>
  </si>
  <si>
    <t>F29</t>
  </si>
  <si>
    <t>2a_F29_If_not_Developer</t>
  </si>
  <si>
    <t>F31</t>
  </si>
  <si>
    <t>2a_F31_Describe_Developer_Experience</t>
  </si>
  <si>
    <t>F33</t>
  </si>
  <si>
    <t>2a_F33_Team_CV</t>
  </si>
  <si>
    <t>Submitted,Not Submitted</t>
  </si>
  <si>
    <t>F36</t>
  </si>
  <si>
    <t>2a_F36_Safety_Drug_Plan</t>
  </si>
  <si>
    <t>F39</t>
  </si>
  <si>
    <t>2a_F39_Business_Plan</t>
  </si>
  <si>
    <t>G53</t>
  </si>
  <si>
    <t>2a_G53_Project_known_legal_Issues</t>
  </si>
  <si>
    <t>K59</t>
  </si>
  <si>
    <t>2a_K59_bankruptcy</t>
  </si>
  <si>
    <t>K61</t>
  </si>
  <si>
    <t>2a_K61_felony</t>
  </si>
  <si>
    <t>K67</t>
  </si>
  <si>
    <t>2a_K67_finance_records_5_years</t>
  </si>
  <si>
    <t>K69</t>
  </si>
  <si>
    <t>2a_K69_finance_records_5_years_submitted</t>
  </si>
  <si>
    <t>K71</t>
  </si>
  <si>
    <t>2a_K71_corporate_credit_rating</t>
  </si>
  <si>
    <t>B75</t>
  </si>
  <si>
    <t>2a_B75_corporate_credit_rating_description</t>
  </si>
  <si>
    <t>B79</t>
  </si>
  <si>
    <t>2a_B79_Finance_Plan_for_Development_Project</t>
  </si>
  <si>
    <t>L83</t>
  </si>
  <si>
    <t>2a_L83_Equity_Plan_Submitted</t>
  </si>
  <si>
    <t>L88</t>
  </si>
  <si>
    <t>2a_L88_Equitable_Benefits</t>
  </si>
  <si>
    <t>L90</t>
  </si>
  <si>
    <t>2a_L90_Reduction_of_burdens_to_vulnerable_and_highly_impacted</t>
  </si>
  <si>
    <t>L92</t>
  </si>
  <si>
    <t>2a_L92_Health_Impacts</t>
  </si>
  <si>
    <t>L94</t>
  </si>
  <si>
    <t>2a_L94_Environmental_Impacts</t>
  </si>
  <si>
    <t>L96</t>
  </si>
  <si>
    <t>2a_L96_Energy_Security_Resiliency</t>
  </si>
  <si>
    <t>F20</t>
  </si>
  <si>
    <t>3. Facility</t>
  </si>
  <si>
    <t>3_F20_Project_Facility_Name</t>
  </si>
  <si>
    <t>F22</t>
  </si>
  <si>
    <t>3_F22_Resource_Type</t>
  </si>
  <si>
    <t>Solar Only,Battery Energy Storage (BESS) only,Hybrid: Solar + BESS,Other (specify below)</t>
  </si>
  <si>
    <t>D41</t>
  </si>
  <si>
    <t>3a. Solar</t>
  </si>
  <si>
    <t>3a_D41_annual_degr_1</t>
  </si>
  <si>
    <t>D43</t>
  </si>
  <si>
    <t>3a_D43_array_azimuth_1</t>
  </si>
  <si>
    <t>&gt;=-180 &lt;=180</t>
  </si>
  <si>
    <t>D45</t>
  </si>
  <si>
    <t>3a_D45_panel_orient_1</t>
  </si>
  <si>
    <t>list</t>
  </si>
  <si>
    <t>Fixed - ground,Roof-top,1-axis,Dual-axis</t>
  </si>
  <si>
    <t>D30</t>
  </si>
  <si>
    <t>3a_D30_DC_MW_2023_1</t>
  </si>
  <si>
    <t>D31</t>
  </si>
  <si>
    <t>3a_D31_DC_MW_2024_1</t>
  </si>
  <si>
    <t>D32</t>
  </si>
  <si>
    <t>3a_D32_DC_MW_2025_1</t>
  </si>
  <si>
    <t>D33</t>
  </si>
  <si>
    <t>3a_D33_DC_MW_2026_1</t>
  </si>
  <si>
    <t>D34</t>
  </si>
  <si>
    <t>3a_D34_DC_MW_2027_1</t>
  </si>
  <si>
    <t>D35</t>
  </si>
  <si>
    <t>3a_D35_DC_MW_2028_1</t>
  </si>
  <si>
    <t>D36</t>
  </si>
  <si>
    <t>3a_D36_DC_MW_2029_1</t>
  </si>
  <si>
    <t>D37</t>
  </si>
  <si>
    <t>3a_D37_DC_MW_2030_1</t>
  </si>
  <si>
    <t>D38</t>
  </si>
  <si>
    <t>3a_D38_DC_MW_2031_1</t>
  </si>
  <si>
    <t>D39</t>
  </si>
  <si>
    <t>3a_D39_DC_MW_2032_1</t>
  </si>
  <si>
    <t>D48</t>
  </si>
  <si>
    <t>3a_D48_inv_manu_1</t>
  </si>
  <si>
    <t>D50</t>
  </si>
  <si>
    <t>3a_D50_inv_effic_1</t>
  </si>
  <si>
    <t>D52</t>
  </si>
  <si>
    <t>3a_D52_inv_load_ratio_1</t>
  </si>
  <si>
    <t>&gt;=0 &lt;=2</t>
  </si>
  <si>
    <t>D56</t>
  </si>
  <si>
    <t>3a_D56_AC_max_MW_2023_1</t>
  </si>
  <si>
    <t>D57</t>
  </si>
  <si>
    <t>3a_D57_AC_max_MW_2024_1</t>
  </si>
  <si>
    <t>D58</t>
  </si>
  <si>
    <t>3a_D58_AC_max_MW_2025_1</t>
  </si>
  <si>
    <t>D59</t>
  </si>
  <si>
    <t>3a_D59_AC_max_MW_2026_1</t>
  </si>
  <si>
    <t>D60</t>
  </si>
  <si>
    <t>3a_D60_AC_max_MW_2027_1</t>
  </si>
  <si>
    <t>D61</t>
  </si>
  <si>
    <t>3a_D61_AC_max_MW_2028_1</t>
  </si>
  <si>
    <t>D62</t>
  </si>
  <si>
    <t>3a_D62_AC_max_MW_2029_1</t>
  </si>
  <si>
    <t>D63</t>
  </si>
  <si>
    <t>3a_D63_AC_max_MW_2030_1</t>
  </si>
  <si>
    <t>D64</t>
  </si>
  <si>
    <t>3a_D64_AC_max_MW_2031_1</t>
  </si>
  <si>
    <t>D65</t>
  </si>
  <si>
    <t>3a_D65_AC_max_MW_2032_1</t>
  </si>
  <si>
    <t>D69</t>
  </si>
  <si>
    <t>3a_D69_AC_max_MVA_2023_1</t>
  </si>
  <si>
    <t>D70</t>
  </si>
  <si>
    <t>3a_D70_AC_max_MVA_2024_1</t>
  </si>
  <si>
    <t>D71</t>
  </si>
  <si>
    <t>3a_D71_AC_max_MVA_2025_1</t>
  </si>
  <si>
    <t>D72</t>
  </si>
  <si>
    <t>3a_D72_AC_max_MVA_2026_1</t>
  </si>
  <si>
    <t>D73</t>
  </si>
  <si>
    <t>3a_D73_AC_max_MVA_2027_1</t>
  </si>
  <si>
    <t>D74</t>
  </si>
  <si>
    <t>3a_D74_AC_max_MVA_2028_1</t>
  </si>
  <si>
    <t>D75</t>
  </si>
  <si>
    <t>3a_D75_AC_max_MVA_2029_1</t>
  </si>
  <si>
    <t>D76</t>
  </si>
  <si>
    <t>3a_D76_AC_max_MVA_2030_1</t>
  </si>
  <si>
    <t>D77</t>
  </si>
  <si>
    <t>3a_D77_AC_max_MVA_2031_1</t>
  </si>
  <si>
    <t>D78</t>
  </si>
  <si>
    <t>3a_D78_AC_max_MVA_2032_1</t>
  </si>
  <si>
    <t>D83</t>
  </si>
  <si>
    <t>3a_D83_AC_min_MW_2023_1</t>
  </si>
  <si>
    <t>D84</t>
  </si>
  <si>
    <t>3a_D84_AC_min_MW_2024_1</t>
  </si>
  <si>
    <t>D85</t>
  </si>
  <si>
    <t>3a_D85_AC_min_MW_2025_1</t>
  </si>
  <si>
    <t>D86</t>
  </si>
  <si>
    <t>3a_D86_AC_min_MW_2026_1</t>
  </si>
  <si>
    <t>D87</t>
  </si>
  <si>
    <t>3a_D87_AC_min_MW_2027_1</t>
  </si>
  <si>
    <t>D88</t>
  </si>
  <si>
    <t>3a_D88_AC_min_MW_2028_1</t>
  </si>
  <si>
    <t>D89</t>
  </si>
  <si>
    <t>3a_D89_AC_min_MW_2029_1</t>
  </si>
  <si>
    <t>D90</t>
  </si>
  <si>
    <t>3a_D90_AC_min_MW_2030_1</t>
  </si>
  <si>
    <t>D91</t>
  </si>
  <si>
    <t>3a_D91_AC_min_MW_2031_1</t>
  </si>
  <si>
    <t>D92</t>
  </si>
  <si>
    <t>3a_D92_AC_min_MW_2032_1</t>
  </si>
  <si>
    <t>D104</t>
  </si>
  <si>
    <t>3a_D104_net_annual_CF_1</t>
  </si>
  <si>
    <t>D107</t>
  </si>
  <si>
    <t>3a_D107_winter_CF_1</t>
  </si>
  <si>
    <t>D122</t>
  </si>
  <si>
    <t>3a_D122_VOM_costs_1</t>
  </si>
  <si>
    <t>D125</t>
  </si>
  <si>
    <t>3a_D125_VOM_esca_1</t>
  </si>
  <si>
    <t>D147</t>
  </si>
  <si>
    <t>3a_D147_no._sites_aquir_2023_1</t>
  </si>
  <si>
    <t>D148</t>
  </si>
  <si>
    <t>3a_D148_no._sites_aquir_2024_1</t>
  </si>
  <si>
    <t>D149</t>
  </si>
  <si>
    <t>3a_D149_no._sites_aquir_2025_1</t>
  </si>
  <si>
    <t>D150</t>
  </si>
  <si>
    <t>3a_D150_no._sites_aquir_2026_1</t>
  </si>
  <si>
    <t>D151</t>
  </si>
  <si>
    <t>3a_D151_no._sites_aquir_2027_1</t>
  </si>
  <si>
    <t>D152</t>
  </si>
  <si>
    <t>3a_D152_no._sites_aquir_2028_1</t>
  </si>
  <si>
    <t>D153</t>
  </si>
  <si>
    <t>3a_D153_no._sites_aquir_2029_1</t>
  </si>
  <si>
    <t>D154</t>
  </si>
  <si>
    <t>3a_D154_no._sites_aquir_2030_1</t>
  </si>
  <si>
    <t>D155</t>
  </si>
  <si>
    <t>3a_D155_no._sites_aquir_2031_1</t>
  </si>
  <si>
    <t>D156</t>
  </si>
  <si>
    <t>3a_D156_no._sites_aquir_2032_1</t>
  </si>
  <si>
    <t>D158</t>
  </si>
  <si>
    <t>3a_D158_avg_AC_mW_per_site_1</t>
  </si>
  <si>
    <t>D7</t>
  </si>
  <si>
    <t>3b. BESS</t>
  </si>
  <si>
    <t>3c_D7_Resource_used_1</t>
  </si>
  <si>
    <t>D8</t>
  </si>
  <si>
    <t>3c_D8_Resource_used_1</t>
  </si>
  <si>
    <t>D10</t>
  </si>
  <si>
    <t>3c_D10_Resource_type_1</t>
  </si>
  <si>
    <t>Battery Li-ion,Battery Flow,Other,</t>
  </si>
  <si>
    <t>D14</t>
  </si>
  <si>
    <t>3c_D14_Resource_is_hybrid_1</t>
  </si>
  <si>
    <t>BESS Only,Hybrid: Solar+BESS</t>
  </si>
  <si>
    <t>D16</t>
  </si>
  <si>
    <t>3c_D16_Resource_status_1</t>
  </si>
  <si>
    <t>Development,Operational</t>
  </si>
  <si>
    <t>D18</t>
  </si>
  <si>
    <t>3c_D18_remaining_life_1</t>
  </si>
  <si>
    <t>&gt;0 &lt;100</t>
  </si>
  <si>
    <t>D20</t>
  </si>
  <si>
    <t>3c_D20_storage_charge_source_1</t>
  </si>
  <si>
    <t>Hybrid:Solar+BESS,Offsite</t>
  </si>
  <si>
    <t>D28</t>
  </si>
  <si>
    <t>3c_D28_technology_1</t>
  </si>
  <si>
    <t>3c_D30_BESS_manufacturer_1</t>
  </si>
  <si>
    <t>3c_D32_max_SOC_1</t>
  </si>
  <si>
    <t>3c_D34_min_SOC_1</t>
  </si>
  <si>
    <t>3c_D36_cycles_impact_1</t>
  </si>
  <si>
    <t>D46</t>
  </si>
  <si>
    <t>3c_D46_Inverter_manufacturer_1</t>
  </si>
  <si>
    <t>3c_D48_Inverter_model_1</t>
  </si>
  <si>
    <t>D10_D73_2023_AC_max_MW_1</t>
  </si>
  <si>
    <t>D10_D74_2024_AC_max_MW_1</t>
  </si>
  <si>
    <t>D10_D75_2025_AC_max_MW_1</t>
  </si>
  <si>
    <t>D10_D76_2026_AC_max_MW_1</t>
  </si>
  <si>
    <t>D10_D77_2027_AC_max_MW_1</t>
  </si>
  <si>
    <t>D10_D78_2028_AC_max_MW_1</t>
  </si>
  <si>
    <t>D79</t>
  </si>
  <si>
    <t>D10_D79_2029_AC_max_MW_1</t>
  </si>
  <si>
    <t>D80</t>
  </si>
  <si>
    <t>D10_D80_2030_AC_max_MW_1</t>
  </si>
  <si>
    <t>D81</t>
  </si>
  <si>
    <t>D10_D81_2031_AC_max_MW_1</t>
  </si>
  <si>
    <t>D82</t>
  </si>
  <si>
    <t>D10_D82_2032_AC_max_MW_1</t>
  </si>
  <si>
    <t>D10_D87_2023_AC_max_MVA_1</t>
  </si>
  <si>
    <t>D10_D88_2024_AC_max_MVA_1</t>
  </si>
  <si>
    <t>D10_D89_2025_AC_max_MVA_1</t>
  </si>
  <si>
    <t>D10_D90_2026_AC_max_MVA_1</t>
  </si>
  <si>
    <t>D10_D91_2027_AC_max_MVA_1</t>
  </si>
  <si>
    <t>D10_D92_2028_AC_max_MVA_1</t>
  </si>
  <si>
    <t>D93</t>
  </si>
  <si>
    <t>D10_D93_2029_AC_max_MVA_1</t>
  </si>
  <si>
    <t>D94</t>
  </si>
  <si>
    <t>D10_D94_2030_AC_max_MVA_1</t>
  </si>
  <si>
    <t>D95</t>
  </si>
  <si>
    <t>D10_D95_2031_AC_max_MVA_1</t>
  </si>
  <si>
    <t>D96</t>
  </si>
  <si>
    <t>D10_D96_2032_AC_max_MVA_1</t>
  </si>
  <si>
    <t>D101</t>
  </si>
  <si>
    <t>3c_D101_2023_min_discharge_MW_1</t>
  </si>
  <si>
    <t>D102</t>
  </si>
  <si>
    <t>3c_D102_2024_min_discharge_MW_1</t>
  </si>
  <si>
    <t>D103</t>
  </si>
  <si>
    <t>3c_D103_2025_min_discharge_MW_1</t>
  </si>
  <si>
    <t>3c_D104_2026_min_discharge_MW_1</t>
  </si>
  <si>
    <t>D105</t>
  </si>
  <si>
    <t>3c_D105_2027_min_discharge_MW_1</t>
  </si>
  <si>
    <t>D106</t>
  </si>
  <si>
    <t>3c_D106_2028_min_discharge_MW_1</t>
  </si>
  <si>
    <t>3c_D107_2029_min_discharge_MW_1</t>
  </si>
  <si>
    <t>D108</t>
  </si>
  <si>
    <t>3c_D108_2030_min_discharge_MW_1</t>
  </si>
  <si>
    <t>D109</t>
  </si>
  <si>
    <t>3c_D109_2031_min_discharge_MW_1</t>
  </si>
  <si>
    <t>D110</t>
  </si>
  <si>
    <t>3c_D110_2032_min_discharge_MW_1</t>
  </si>
  <si>
    <t>D115</t>
  </si>
  <si>
    <t>3c_D115_2023_max_charge_MW_1</t>
  </si>
  <si>
    <t>D116</t>
  </si>
  <si>
    <t>3c_D116_2024_max_charge_MW_1</t>
  </si>
  <si>
    <t>D117</t>
  </si>
  <si>
    <t>3c_D117_2025_max_charge_MW_1</t>
  </si>
  <si>
    <t>D118</t>
  </si>
  <si>
    <t>3c_D118_2026_max_charge_MW_1</t>
  </si>
  <si>
    <t>D119</t>
  </si>
  <si>
    <t>3c_D119_2027_max_charge_MW_1</t>
  </si>
  <si>
    <t>D120</t>
  </si>
  <si>
    <t>3c_D120_2028_max_charge_MW_1</t>
  </si>
  <si>
    <t>D121</t>
  </si>
  <si>
    <t>3c_D121_2029_max_charge_MW_1</t>
  </si>
  <si>
    <t>3c_D122_2030_max_charge_MW_1</t>
  </si>
  <si>
    <t>D123</t>
  </si>
  <si>
    <t>3c_D123_2031_max_charge_MW_1</t>
  </si>
  <si>
    <t>D124</t>
  </si>
  <si>
    <t>3c_D124_2032_max_charge_MW_1</t>
  </si>
  <si>
    <t>D129</t>
  </si>
  <si>
    <t>3c_D129_2023_MWh_max_1</t>
  </si>
  <si>
    <t>D130</t>
  </si>
  <si>
    <t>3c_D130_2024_MWh_max_1</t>
  </si>
  <si>
    <t>D131</t>
  </si>
  <si>
    <t>3c_D131_2025_MWh_max_1</t>
  </si>
  <si>
    <t>D132</t>
  </si>
  <si>
    <t>3c_D132_2026_MWh_max_1</t>
  </si>
  <si>
    <t>D133</t>
  </si>
  <si>
    <t>3c_D133_2027_MWh_max_1</t>
  </si>
  <si>
    <t>D134</t>
  </si>
  <si>
    <t>3c_D134_2028_MWh_max_1</t>
  </si>
  <si>
    <t>D135</t>
  </si>
  <si>
    <t>3c_D135_2029_MWh_max_1</t>
  </si>
  <si>
    <t>D136</t>
  </si>
  <si>
    <t>3c_D136_2030_MWh_max_1</t>
  </si>
  <si>
    <t>D137</t>
  </si>
  <si>
    <t>3c_D137_2031_MWh_max_1</t>
  </si>
  <si>
    <t>D138</t>
  </si>
  <si>
    <t>3c_D138_2032_MWh_max_1</t>
  </si>
  <si>
    <t>D143</t>
  </si>
  <si>
    <t>3c_D143_2023_MWh_min_1</t>
  </si>
  <si>
    <t>D144</t>
  </si>
  <si>
    <t>3c_D144_2024_MWh_min_1</t>
  </si>
  <si>
    <t>D145</t>
  </si>
  <si>
    <t>3c_D145_2025_MWh_min_1</t>
  </si>
  <si>
    <t>D146</t>
  </si>
  <si>
    <t>3c_D146_2026_MWh_min_1</t>
  </si>
  <si>
    <t>3c_D147_2027_MWh_min_1</t>
  </si>
  <si>
    <t>3c_D148_2028_MWh_min_1</t>
  </si>
  <si>
    <t>3c_D149_2029_MWh_min_1</t>
  </si>
  <si>
    <t>3c_D150_2030_MWh_min_1</t>
  </si>
  <si>
    <t>3c_D151_2031_MWh_min_1</t>
  </si>
  <si>
    <t>3c_D152_2032_MWh_min_1</t>
  </si>
  <si>
    <t>D170</t>
  </si>
  <si>
    <t>3c_D170_charging_eff_1</t>
  </si>
  <si>
    <t>D172</t>
  </si>
  <si>
    <t>3c_D172_discharge_eff_1</t>
  </si>
  <si>
    <t>D174</t>
  </si>
  <si>
    <t>3c_D174_round_trip_eff_1</t>
  </si>
  <si>
    <t>D197</t>
  </si>
  <si>
    <t>3c_D197_VOM_1</t>
  </si>
  <si>
    <t>D200</t>
  </si>
  <si>
    <t>3c_D200_FOM_1</t>
  </si>
  <si>
    <t>D204</t>
  </si>
  <si>
    <t>3c_D204_maint_days_year_1</t>
  </si>
  <si>
    <t>D206</t>
  </si>
  <si>
    <t>3c_D206_maint_timing_1</t>
  </si>
  <si>
    <t>D208</t>
  </si>
  <si>
    <t>3c_D208_annual_avail_1</t>
  </si>
  <si>
    <t>D226</t>
  </si>
  <si>
    <t>3c_D226_2023_no._customer_sites_1</t>
  </si>
  <si>
    <t>D227</t>
  </si>
  <si>
    <t>3c_D227_2024_no._customer_sites_2</t>
  </si>
  <si>
    <t>D228</t>
  </si>
  <si>
    <t>3c_D228_2025_no._customer_sites_3</t>
  </si>
  <si>
    <t>D229</t>
  </si>
  <si>
    <t>3c_D229_2026_no._customer_sites_4</t>
  </si>
  <si>
    <t>D230</t>
  </si>
  <si>
    <t>3c_D230_2027_no._customer_sites_5</t>
  </si>
  <si>
    <t>D231</t>
  </si>
  <si>
    <t>3c_D231_2028_no._customer_sites_6</t>
  </si>
  <si>
    <t>D232</t>
  </si>
  <si>
    <t>3c_D232_2029_no._customer_sites_7</t>
  </si>
  <si>
    <t>D233</t>
  </si>
  <si>
    <t>3c_D233_2030_no._customer_sites_8</t>
  </si>
  <si>
    <t>D234</t>
  </si>
  <si>
    <t>3c_D234_2031_no._customer_sites_9</t>
  </si>
  <si>
    <t>D235</t>
  </si>
  <si>
    <t>3c_D235_2032_no._customer_sites_10</t>
  </si>
  <si>
    <t>D237</t>
  </si>
  <si>
    <t>3c_D237_averg_MW_AC_per_site_10</t>
  </si>
  <si>
    <t>D240</t>
  </si>
  <si>
    <t>3c_D240_customer_benefit_sharing_1</t>
  </si>
  <si>
    <t>D242</t>
  </si>
  <si>
    <t>3c_D242_description_customer_benefit_sharing_1</t>
  </si>
  <si>
    <t>D253</t>
  </si>
  <si>
    <t>3c_D253_expected_life_1</t>
  </si>
  <si>
    <t>E6</t>
  </si>
  <si>
    <t>3c. DR</t>
  </si>
  <si>
    <t>3d_E6_DR_used_1</t>
  </si>
  <si>
    <t>E43</t>
  </si>
  <si>
    <t>3d_E43_winter_2023_day_capacity_1</t>
  </si>
  <si>
    <t>E44</t>
  </si>
  <si>
    <t>3d_E44_winter_2024_day_capacity_1</t>
  </si>
  <si>
    <t>E45</t>
  </si>
  <si>
    <t>3d_E45_winter_2025_day_capacity_1</t>
  </si>
  <si>
    <t>E46</t>
  </si>
  <si>
    <t>3d_E46_winter_2026_day_capacity_1</t>
  </si>
  <si>
    <t>E47</t>
  </si>
  <si>
    <t>3d_E47_winter_2027_day_capacity_1</t>
  </si>
  <si>
    <t>3d_E48_winter_2028_day_capacity_1</t>
  </si>
  <si>
    <t>F43</t>
  </si>
  <si>
    <t>3d_F43_winter_2023_1hour_capacity_1</t>
  </si>
  <si>
    <t>F44</t>
  </si>
  <si>
    <t>3d_F44_winter_2024_1hour_capacity_1</t>
  </si>
  <si>
    <t>F45</t>
  </si>
  <si>
    <t>3d_F45_winter_2025_1hour_capacity_1</t>
  </si>
  <si>
    <t>F46</t>
  </si>
  <si>
    <t>3d_F46_winter_2026_1hour_capacity_1</t>
  </si>
  <si>
    <t>F47</t>
  </si>
  <si>
    <t>3d_F47_winter_2027_1hour_capacity_1</t>
  </si>
  <si>
    <t>F48</t>
  </si>
  <si>
    <t>3d_F48_winter_2028_1hour_capacity_1</t>
  </si>
  <si>
    <t>E57</t>
  </si>
  <si>
    <t>3d_E57_Summer_2023_Day_capacity_1</t>
  </si>
  <si>
    <t>3d_E58_Summer_2024_Day_capacity_1</t>
  </si>
  <si>
    <t>E59</t>
  </si>
  <si>
    <t>3d_E59_Summer_2025_Day_capacity_1</t>
  </si>
  <si>
    <t>3d_E60_Summer_2026_Day_capacity_1</t>
  </si>
  <si>
    <t>E61</t>
  </si>
  <si>
    <t>3d_E61_Summer_2027_Day_capacity_1</t>
  </si>
  <si>
    <t>3d_E62_Summer_2028_Day_capacity_1</t>
  </si>
  <si>
    <t>F57</t>
  </si>
  <si>
    <t>3d_F57_Summer_2023_1hour_capacity_1</t>
  </si>
  <si>
    <t>F58</t>
  </si>
  <si>
    <t>3d_F58_Summer_2024_1hour_capacity_1</t>
  </si>
  <si>
    <t>F59</t>
  </si>
  <si>
    <t>3d_F59_Summer_2025_1hour_capacity_1</t>
  </si>
  <si>
    <t>F60</t>
  </si>
  <si>
    <t>3d_F60_Summer_2026_1hour_capacity_1</t>
  </si>
  <si>
    <t>F61</t>
  </si>
  <si>
    <t>3d_F61_Summer_2027_1hour_capacity_1</t>
  </si>
  <si>
    <t>F62</t>
  </si>
  <si>
    <t>3d_F62_Summer_2028_1hour_capacity_1</t>
  </si>
  <si>
    <t>E70</t>
  </si>
  <si>
    <t>3d_E70_Shoulder_2023_Day_capacity_1</t>
  </si>
  <si>
    <t>3d_E71_Shoulder_2024_Day_capacity_1</t>
  </si>
  <si>
    <t>E72</t>
  </si>
  <si>
    <t>3d_E72_Shoulder_2025_Day_capacity_1</t>
  </si>
  <si>
    <t>3d_E73_Shoulder_2026_Day_capacity_1</t>
  </si>
  <si>
    <t>E74</t>
  </si>
  <si>
    <t>3d_E74_Shoulder_2027_Day_capacity_1</t>
  </si>
  <si>
    <t>3d_E75_Shoulder_2028_Day_capacity_1</t>
  </si>
  <si>
    <t>F70</t>
  </si>
  <si>
    <t>3d_F70_Shoulder_2023_1hour_capacity_1</t>
  </si>
  <si>
    <t>F71</t>
  </si>
  <si>
    <t>3d_F71_Shoulder_2024_1hour_capacity_1</t>
  </si>
  <si>
    <t>F72</t>
  </si>
  <si>
    <t>3d_F72_Shoulder_2025_1hour_capacity_1</t>
  </si>
  <si>
    <t>F73</t>
  </si>
  <si>
    <t>3d_F73_Shoulder_2026_1hour_capacity_1</t>
  </si>
  <si>
    <t>F74</t>
  </si>
  <si>
    <t>3d_F74_Shoulder_2027_1hour_capacity_1</t>
  </si>
  <si>
    <t>F75</t>
  </si>
  <si>
    <t>3d_F75_Shoulder_2028_1hour_capacity_1</t>
  </si>
  <si>
    <t>E109</t>
  </si>
  <si>
    <t>3d_E109_winter_capacity_FOM_2023_1</t>
  </si>
  <si>
    <t>E110</t>
  </si>
  <si>
    <t>3d_E110_winter_capacity_FOM_2024_1</t>
  </si>
  <si>
    <t>E111</t>
  </si>
  <si>
    <t>3d_E111_winter_capacity_FOM_2025_1</t>
  </si>
  <si>
    <t>E112</t>
  </si>
  <si>
    <t>3d_E112_winter_capacity_FOM_2026_1</t>
  </si>
  <si>
    <t>E113</t>
  </si>
  <si>
    <t>3d_E113_winter_capacity_FOM_2027_1</t>
  </si>
  <si>
    <t>E114</t>
  </si>
  <si>
    <t>3d_E114_winter_capacity_FOM_2028_1</t>
  </si>
  <si>
    <t>E120</t>
  </si>
  <si>
    <t>3d_E120_Winter_capacity_VOM_2023_1</t>
  </si>
  <si>
    <t>E121</t>
  </si>
  <si>
    <t>3d_E121_Winter_capacity_VOM_2024_1</t>
  </si>
  <si>
    <t>E122</t>
  </si>
  <si>
    <t>3d_E122_Winter_capacity_VOM_2025_1</t>
  </si>
  <si>
    <t>E123</t>
  </si>
  <si>
    <t>3d_E123_Winter_capacity_VOM_2026_1</t>
  </si>
  <si>
    <t>E124</t>
  </si>
  <si>
    <t>3d_E124_Winter_capacity_VOM_2027_1</t>
  </si>
  <si>
    <t>E125</t>
  </si>
  <si>
    <t>3d_E125_Winter_capacity_VOM_2028_1</t>
  </si>
  <si>
    <t>E132</t>
  </si>
  <si>
    <t>3d_E132_winter_total_cost_capacity_2023_1</t>
  </si>
  <si>
    <t>E133</t>
  </si>
  <si>
    <t>3d_E133_winter_total_cost_capacity_2024_1</t>
  </si>
  <si>
    <t>E134</t>
  </si>
  <si>
    <t>3d_E134_winter_total_cost_capacity_2025_1</t>
  </si>
  <si>
    <t>E135</t>
  </si>
  <si>
    <t>3d_E135_winter_total_cost_capacity_2026_1</t>
  </si>
  <si>
    <t>E136</t>
  </si>
  <si>
    <t>3d_E136_winter_total_cost_capacity_2027_1</t>
  </si>
  <si>
    <t>E137</t>
  </si>
  <si>
    <t>3d_E137_winter_total_cost_capacity_2028_1</t>
  </si>
  <si>
    <t>E144</t>
  </si>
  <si>
    <t>3d_E144_program_startup_$/kW_2023_1</t>
  </si>
  <si>
    <t>E145</t>
  </si>
  <si>
    <t>3d_E145_program_startup_$/kW_2024_1</t>
  </si>
  <si>
    <t>E146</t>
  </si>
  <si>
    <t>3d_E146_program_startup_$/kW_2025_1</t>
  </si>
  <si>
    <t>E147</t>
  </si>
  <si>
    <t>3d_E147_program_startup_$/kW_2026_1</t>
  </si>
  <si>
    <t>E148</t>
  </si>
  <si>
    <t>3d_E148_program_startup_$/kW_2027_1</t>
  </si>
  <si>
    <t>E149</t>
  </si>
  <si>
    <t>3d_E149_program_startup_$/kW_2028_1</t>
  </si>
  <si>
    <t>E152</t>
  </si>
  <si>
    <t>3d_E152_program_admin_FOM_2023_1</t>
  </si>
  <si>
    <t>E153</t>
  </si>
  <si>
    <t>3d_E153_program_admin_FOM_2024_1</t>
  </si>
  <si>
    <t>E154</t>
  </si>
  <si>
    <t>3d_E154_program_admin_FOM_2025_1</t>
  </si>
  <si>
    <t>E155</t>
  </si>
  <si>
    <t>3d_E155_program_admin_FOM_2026_1</t>
  </si>
  <si>
    <t>E156</t>
  </si>
  <si>
    <t>3d_E156_program_admin_FOM_2027_1</t>
  </si>
  <si>
    <t>E157</t>
  </si>
  <si>
    <t>3d_E157_program_admin_FOM_2028_1</t>
  </si>
  <si>
    <t>E160</t>
  </si>
  <si>
    <t>3d_E160_program_marketing_$/participant_2023_1</t>
  </si>
  <si>
    <t>E161</t>
  </si>
  <si>
    <t>3d_E161_program_marketing_$/participant_2024_1</t>
  </si>
  <si>
    <t>E162</t>
  </si>
  <si>
    <t>3d_E162_program_marketing_$/participant_2025_1</t>
  </si>
  <si>
    <t>E163</t>
  </si>
  <si>
    <t>3d_E163_program_marketing_$/participant_2026_1</t>
  </si>
  <si>
    <t>E164</t>
  </si>
  <si>
    <t>3d_E164_program_marketing_$/participant_2027_1</t>
  </si>
  <si>
    <t>E165</t>
  </si>
  <si>
    <t>3d_E165_program_marketing_$/participant_2028_1</t>
  </si>
  <si>
    <t>E168</t>
  </si>
  <si>
    <t>3d_E168_customer_incentives_$/kW-event_2023_1</t>
  </si>
  <si>
    <t>E169</t>
  </si>
  <si>
    <t>3d_E169_customer_incentives_$/kW-event_2024_1</t>
  </si>
  <si>
    <t>E170</t>
  </si>
  <si>
    <t>3d_E170_customer_incentives_$/kW-event_2025_1</t>
  </si>
  <si>
    <t>E171</t>
  </si>
  <si>
    <t>3d_E171_customer_incentives_$/kW-event_2026_1</t>
  </si>
  <si>
    <t>E172</t>
  </si>
  <si>
    <t>3d_E172_customer_incentives_$/kW-event_2027_1</t>
  </si>
  <si>
    <t>E173</t>
  </si>
  <si>
    <t>3d_E173_customer_incentives_$/kW-event_2028_1</t>
  </si>
  <si>
    <t>E183</t>
  </si>
  <si>
    <t>3d_E183_Summer_capacity_FOM_2023_1</t>
  </si>
  <si>
    <t>E184</t>
  </si>
  <si>
    <t>3d_E184_Summer_capacity_FOM_2024_1</t>
  </si>
  <si>
    <t>E185</t>
  </si>
  <si>
    <t>3d_E185_Summer_capacity_FOM_2025_1</t>
  </si>
  <si>
    <t>E186</t>
  </si>
  <si>
    <t>3d_E186_Summer_capacity_FOM_2026_1</t>
  </si>
  <si>
    <t>E187</t>
  </si>
  <si>
    <t>3d_E187_Summer_capacity_FOM_2027_1</t>
  </si>
  <si>
    <t>E188</t>
  </si>
  <si>
    <t>3d_E188_Summer_capacity_FOM_2028_1</t>
  </si>
  <si>
    <t>E195</t>
  </si>
  <si>
    <t>3d_E195_Year_round_capacity_FOM_2023_1</t>
  </si>
  <si>
    <t>E196</t>
  </si>
  <si>
    <t>3d_E196_Year_round_capacity_FOM_2024_1</t>
  </si>
  <si>
    <t>E197</t>
  </si>
  <si>
    <t>3d_E197_Year_round_capacity_FOM_2025_1</t>
  </si>
  <si>
    <t>E198</t>
  </si>
  <si>
    <t>3d_E198_Year_round_capacity_FOM_2026_1</t>
  </si>
  <si>
    <t>E199</t>
  </si>
  <si>
    <t>3d_E199_Year_round_capacity_FOM_2027_1</t>
  </si>
  <si>
    <t>E200</t>
  </si>
  <si>
    <t>3d_E200_Year_round_capacity_FOM_2028_1</t>
  </si>
  <si>
    <t>E207</t>
  </si>
  <si>
    <t>3d_E207_Winter_Incremt_&lt;10min_capacity_$/kW_event_2023_1</t>
  </si>
  <si>
    <t>E208</t>
  </si>
  <si>
    <t>3d_E208_Winter_Incremt_&lt;10min_capacity_$/kW_event_2024_1</t>
  </si>
  <si>
    <t>E209</t>
  </si>
  <si>
    <t>3d_E209_Winter_Incremt_&lt;10min_capacity_$/kW_event_2025_1</t>
  </si>
  <si>
    <t>E210</t>
  </si>
  <si>
    <t>3d_E210_Winter_Incremt_&lt;10min_capacity_$/kW_event_2026_1</t>
  </si>
  <si>
    <t>E211</t>
  </si>
  <si>
    <t>3d_E211_Winter_Incremt_&lt;10min_capacity_$/kW_event_2027_1</t>
  </si>
  <si>
    <t>E212</t>
  </si>
  <si>
    <t>3d_E212_Winter_Incremt_&lt;10min_capacity_$/kW_event_2028_1</t>
  </si>
  <si>
    <t>F207</t>
  </si>
  <si>
    <t>3d_F207_Summer_Incremt_&lt;10min_capacity_$/kW_event_2023_1</t>
  </si>
  <si>
    <t>F208</t>
  </si>
  <si>
    <t>3d_F208_Summer_Incremt_&lt;10min_capacity_$/kW_event_2024_1</t>
  </si>
  <si>
    <t>F209</t>
  </si>
  <si>
    <t>3d_F209_Summer_Incremt_&lt;10min_capacity_$/kW_event_2025_1</t>
  </si>
  <si>
    <t>F210</t>
  </si>
  <si>
    <t>3d_F210_Summer_Incremt_&lt;10min_capacity_$/kW_event_2026_1</t>
  </si>
  <si>
    <t>F211</t>
  </si>
  <si>
    <t>3d_F211_Summer_Incremt_&lt;10min_capacity_$/kW_event_2027_1</t>
  </si>
  <si>
    <t>F212</t>
  </si>
  <si>
    <t>3d_F212_Summer_Incremt_&lt;10min_capacity_$/kW_event_2028_1</t>
  </si>
  <si>
    <t>H17</t>
  </si>
  <si>
    <t>4. Proposal Requirements</t>
  </si>
  <si>
    <t>4_H17_Customer_Consent</t>
  </si>
  <si>
    <t>H18</t>
  </si>
  <si>
    <t>4_H18_Event_Notification</t>
  </si>
  <si>
    <t>H19</t>
  </si>
  <si>
    <t>4_H19_PSE_Branding</t>
  </si>
  <si>
    <t>H20</t>
  </si>
  <si>
    <t>4_H20_CETA_Compliance</t>
  </si>
  <si>
    <t>H21</t>
  </si>
  <si>
    <t>4_H21_Tech_Agnostic</t>
  </si>
  <si>
    <t>H22</t>
  </si>
  <si>
    <t>4_H22_Measurement_Verification</t>
  </si>
  <si>
    <t>H23</t>
  </si>
  <si>
    <t>4_H23_Financial_Penalities</t>
  </si>
  <si>
    <t>H24</t>
  </si>
  <si>
    <t>4_H24_Planned_Outage</t>
  </si>
  <si>
    <t>H25</t>
  </si>
  <si>
    <t>4_H25_Planned_Testing</t>
  </si>
  <si>
    <t>H26</t>
  </si>
  <si>
    <t>4_H26_Customer_Consent</t>
  </si>
  <si>
    <t>H27</t>
  </si>
  <si>
    <t>4_H27_Customer_Information</t>
  </si>
  <si>
    <t>H28</t>
  </si>
  <si>
    <t>4_H28_Customer_Withdraw</t>
  </si>
  <si>
    <t>H29</t>
  </si>
  <si>
    <t>4_H29_Law_Compliance</t>
  </si>
  <si>
    <t>H30</t>
  </si>
  <si>
    <t>4_H30_Selling_Customer_Info</t>
  </si>
  <si>
    <t>H31</t>
  </si>
  <si>
    <t>4_H31_Settlement_Process</t>
  </si>
  <si>
    <t>H32</t>
  </si>
  <si>
    <t>4_H32_Project_Location</t>
  </si>
  <si>
    <t>H33</t>
  </si>
  <si>
    <t>4_H33_DER_Details</t>
  </si>
  <si>
    <t>H34</t>
  </si>
  <si>
    <t>4_H34_PSE_Control</t>
  </si>
  <si>
    <t>H35</t>
  </si>
  <si>
    <t>4_H35_Project_Communication</t>
  </si>
  <si>
    <t>H36</t>
  </si>
  <si>
    <t>4_H36_Project_Communication_2</t>
  </si>
  <si>
    <t>H37</t>
  </si>
  <si>
    <t>4_H37_PSE_Compliance</t>
  </si>
  <si>
    <t>H38</t>
  </si>
  <si>
    <t>4_H38_Project_Specs</t>
  </si>
  <si>
    <t>H39</t>
  </si>
  <si>
    <t>4_H39_SOC2_Compliance</t>
  </si>
  <si>
    <t>H40</t>
  </si>
  <si>
    <t>4_H40_Security_Standards</t>
  </si>
  <si>
    <t>H41</t>
  </si>
  <si>
    <t>4_H41_Data_Encryption</t>
  </si>
  <si>
    <t>H42</t>
  </si>
  <si>
    <t>4_H42_Data_Encryption_2</t>
  </si>
  <si>
    <t>H43</t>
  </si>
  <si>
    <t>4_H43_Network_Connectivity</t>
  </si>
  <si>
    <t>H44</t>
  </si>
  <si>
    <t>4_H44_Cyber_Security</t>
  </si>
  <si>
    <t>H45</t>
  </si>
  <si>
    <t>4_H45_Security_Connectivity</t>
  </si>
  <si>
    <t>H46</t>
  </si>
  <si>
    <t>4_H46_FAT_Requirements</t>
  </si>
  <si>
    <t>H47</t>
  </si>
  <si>
    <t>4_H47_Software_Updates</t>
  </si>
  <si>
    <t>H48</t>
  </si>
  <si>
    <t>4_H48_Security_Certified</t>
  </si>
  <si>
    <t>H49</t>
  </si>
  <si>
    <t>4_H49_Security_Vulnerabilities</t>
  </si>
  <si>
    <t>H50</t>
  </si>
  <si>
    <t>4_H50_Notification_Patches</t>
  </si>
  <si>
    <t>H51</t>
  </si>
  <si>
    <t>4_H51_Firewalls</t>
  </si>
  <si>
    <t>H52</t>
  </si>
  <si>
    <t>4_H52_Communications_Through_Firewall</t>
  </si>
  <si>
    <t>H53</t>
  </si>
  <si>
    <t>4_H53_Encryption</t>
  </si>
  <si>
    <t>H54</t>
  </si>
  <si>
    <t>4_H54_Password</t>
  </si>
  <si>
    <t>H55</t>
  </si>
  <si>
    <t>4_H55_Password_Storage</t>
  </si>
  <si>
    <t>H56</t>
  </si>
  <si>
    <t>4_H56_Auditable_System</t>
  </si>
  <si>
    <t>H57</t>
  </si>
  <si>
    <t>4_H57_User_Accounts</t>
  </si>
  <si>
    <t>H58</t>
  </si>
  <si>
    <t>4_H58_User_Account_Details</t>
  </si>
  <si>
    <t>H59</t>
  </si>
  <si>
    <t>4_H59_Single_Sign_on</t>
  </si>
  <si>
    <t>H60</t>
  </si>
  <si>
    <t>4_H60_Remediation_Process</t>
  </si>
  <si>
    <t>H61</t>
  </si>
  <si>
    <t>4_H61_Flaws</t>
  </si>
  <si>
    <t>H62</t>
  </si>
  <si>
    <t>4_H62_Penetration_Tests</t>
  </si>
  <si>
    <t>H63</t>
  </si>
  <si>
    <t>4_H63_Event_Log</t>
  </si>
  <si>
    <t>H64</t>
  </si>
  <si>
    <t>4_H64_System_Access</t>
  </si>
  <si>
    <t>H65</t>
  </si>
  <si>
    <t>4_H65_Separate_Data</t>
  </si>
  <si>
    <t>H66</t>
  </si>
  <si>
    <t>4_H66_API_Access</t>
  </si>
  <si>
    <t>H67</t>
  </si>
  <si>
    <t>4_H67_SAML2</t>
  </si>
  <si>
    <t>H68</t>
  </si>
  <si>
    <t>4_H68_Security_Addendum</t>
  </si>
  <si>
    <t>H69</t>
  </si>
  <si>
    <t>4_H69_Secure_Data</t>
  </si>
  <si>
    <t>H70</t>
  </si>
  <si>
    <t>4_H70_Deployment</t>
  </si>
  <si>
    <t>H71</t>
  </si>
  <si>
    <t>4_H71_Availability</t>
  </si>
  <si>
    <t>H72</t>
  </si>
  <si>
    <t>4_H72_Redundant_Infrastructure</t>
  </si>
  <si>
    <t>H73</t>
  </si>
  <si>
    <t>4_H73_VPP_Control</t>
  </si>
  <si>
    <t>H74</t>
  </si>
  <si>
    <t>4_H74_Open_ADR</t>
  </si>
  <si>
    <t>H75</t>
  </si>
  <si>
    <t>4_H75_VPP_Interfaces</t>
  </si>
  <si>
    <t>H76</t>
  </si>
  <si>
    <t>4_H76_Datacenters</t>
  </si>
  <si>
    <t>H77</t>
  </si>
  <si>
    <t>4_H77_OpenADR_VEN</t>
  </si>
  <si>
    <t>H78</t>
  </si>
  <si>
    <t>4_H78_Smart_Inverter</t>
  </si>
  <si>
    <t>H79</t>
  </si>
  <si>
    <t>4_H79_Dispatch</t>
  </si>
  <si>
    <t>H80</t>
  </si>
  <si>
    <t>4_H80_Rate_Schedule</t>
  </si>
  <si>
    <t>H81</t>
  </si>
  <si>
    <t>4_H81_VPP_Control_2</t>
  </si>
  <si>
    <t>H82</t>
  </si>
  <si>
    <t>4_H82_VPP_Availability</t>
  </si>
  <si>
    <t>H83</t>
  </si>
  <si>
    <t>4_H83_48hours_Advance</t>
  </si>
  <si>
    <t>H84</t>
  </si>
  <si>
    <t>4_H84_7day_Advance</t>
  </si>
  <si>
    <t>H85</t>
  </si>
  <si>
    <t>4_H85_Price_Dispatch</t>
  </si>
  <si>
    <t>H86</t>
  </si>
  <si>
    <t>4_H86_DER_Controls</t>
  </si>
  <si>
    <t>H87</t>
  </si>
  <si>
    <t>4_H87_VPP_Enabled</t>
  </si>
  <si>
    <t>H88</t>
  </si>
  <si>
    <t>4_H88_Realtime_VPP</t>
  </si>
  <si>
    <t>H89</t>
  </si>
  <si>
    <t>4_H89_VPP_Control_3</t>
  </si>
  <si>
    <t>H90</t>
  </si>
  <si>
    <t>4_H90_Resource_Data</t>
  </si>
  <si>
    <t>H91</t>
  </si>
  <si>
    <t>4_H91_Time_Window</t>
  </si>
  <si>
    <t>H92</t>
  </si>
  <si>
    <t>4_H92_Opt_Out_Events</t>
  </si>
  <si>
    <t>H93</t>
  </si>
  <si>
    <t>4_H93_Event_Notification_2</t>
  </si>
  <si>
    <t>H94</t>
  </si>
  <si>
    <t>4_H94_Day_Ahead_Events</t>
  </si>
  <si>
    <t>H95</t>
  </si>
  <si>
    <t>4_H95_Hour_Ahead_Events</t>
  </si>
  <si>
    <t>H96</t>
  </si>
  <si>
    <t>4_H96_Ride_Through</t>
  </si>
  <si>
    <t>H97</t>
  </si>
  <si>
    <t>4_H97_Direct_Connect</t>
  </si>
  <si>
    <t>H98</t>
  </si>
  <si>
    <t>4_H98_Aggregated</t>
  </si>
  <si>
    <t>H99</t>
  </si>
  <si>
    <t>4_H99_SCADA</t>
  </si>
  <si>
    <t>H100</t>
  </si>
  <si>
    <t>4_H100_Communication_Status</t>
  </si>
  <si>
    <t>H101</t>
  </si>
  <si>
    <t>4_H101_Curtail</t>
  </si>
  <si>
    <t>H102</t>
  </si>
  <si>
    <t>4_H102_SCADA_Points</t>
  </si>
  <si>
    <t>H103</t>
  </si>
  <si>
    <t>4_H103_DER_Details_2</t>
  </si>
  <si>
    <t>H104</t>
  </si>
  <si>
    <t>4_H104_Communication_Loss</t>
  </si>
  <si>
    <t>H105</t>
  </si>
  <si>
    <t>4_H105_Acknowledge_Signals</t>
  </si>
  <si>
    <t>H106</t>
  </si>
  <si>
    <t>4_H106_Multiple_Events</t>
  </si>
  <si>
    <t>H107</t>
  </si>
  <si>
    <t>4_H107_Equipment_Maintenance</t>
  </si>
  <si>
    <t>H108</t>
  </si>
  <si>
    <t>4_H108_8760</t>
  </si>
  <si>
    <t>H109</t>
  </si>
  <si>
    <t>4_H109_Growth_Models</t>
  </si>
  <si>
    <t>H110</t>
  </si>
  <si>
    <t>4_H110_Growth_Models_2</t>
  </si>
  <si>
    <t>C8</t>
  </si>
  <si>
    <t>5a. Energy Output (8760)</t>
  </si>
  <si>
    <t>5.a_C8_Energy_Used_1</t>
  </si>
  <si>
    <t>C11</t>
  </si>
  <si>
    <t>5.a_C11_POI_MW_1</t>
  </si>
  <si>
    <t>C14</t>
  </si>
  <si>
    <t>5.a_C14_POI_annual_MWh_1</t>
  </si>
  <si>
    <t>C23</t>
  </si>
  <si>
    <t>5.a_C23_Hour_ending_1</t>
  </si>
  <si>
    <t>&gt;=-100 &lt;=1000</t>
  </si>
  <si>
    <t>C24</t>
  </si>
  <si>
    <t>5.a_C24_Hour_ending_2</t>
  </si>
  <si>
    <t>C25</t>
  </si>
  <si>
    <t>5.a_C25_Hour_ending_3</t>
  </si>
  <si>
    <t>5b. Solar Irradiance (8760)</t>
  </si>
  <si>
    <t>5.b_C8_Energy_Used_1</t>
  </si>
  <si>
    <t>C9</t>
  </si>
  <si>
    <t>5.b_C9_POI_MW_1</t>
  </si>
  <si>
    <t>C16</t>
  </si>
  <si>
    <t>5.b_C16_Hour_1</t>
  </si>
  <si>
    <t>C17</t>
  </si>
  <si>
    <t>5.b_C17_Hour_1</t>
  </si>
  <si>
    <t>C18</t>
  </si>
  <si>
    <t>5.b_C18_Hour_1</t>
  </si>
  <si>
    <t>E5</t>
  </si>
  <si>
    <t>6. Interconnection</t>
  </si>
  <si>
    <t>6_E5_DR_Interconnection</t>
  </si>
  <si>
    <t>6_F22_Interconnection_Requested</t>
  </si>
  <si>
    <t>F24</t>
  </si>
  <si>
    <t>6_F24_Commercial_Operation_Date_expected</t>
  </si>
  <si>
    <t>I5</t>
  </si>
  <si>
    <t>7. Development - Details</t>
  </si>
  <si>
    <t>7_I5_Attached_Schedule</t>
  </si>
  <si>
    <t>Submitted,Not submitted</t>
  </si>
  <si>
    <t>L5</t>
  </si>
  <si>
    <t>8. Ownership - Capital Costs</t>
  </si>
  <si>
    <t>8_L5_Costs_Nominal_or_Real</t>
  </si>
  <si>
    <t>Nominal,Real</t>
  </si>
  <si>
    <t>P5</t>
  </si>
  <si>
    <t>8_P5_Assumed_Escalation_Rate</t>
  </si>
  <si>
    <t>8_F9_Land_acquisition_2020</t>
  </si>
  <si>
    <t>G9</t>
  </si>
  <si>
    <t>8_G9_Land_acquisition_2021</t>
  </si>
  <si>
    <t>H9</t>
  </si>
  <si>
    <t>8_H9_Land_acquisition_2022</t>
  </si>
  <si>
    <t>I9</t>
  </si>
  <si>
    <t>8_I9_Land_acquisition_2023</t>
  </si>
  <si>
    <t>J9</t>
  </si>
  <si>
    <t>8_J9_Land_acquisition_2024</t>
  </si>
  <si>
    <t>K9</t>
  </si>
  <si>
    <t>8_K9_Land_acquisition_2025</t>
  </si>
  <si>
    <t>L9</t>
  </si>
  <si>
    <t>8_L9_Land_acquisition_2026</t>
  </si>
  <si>
    <t>M9</t>
  </si>
  <si>
    <t>8_M9_Land_acquisition_2027</t>
  </si>
  <si>
    <t>N9</t>
  </si>
  <si>
    <t>8_N9_Land_acquisition_2028</t>
  </si>
  <si>
    <t>O9</t>
  </si>
  <si>
    <t>8_O9_Land_acquisition_2029</t>
  </si>
  <si>
    <t>P9</t>
  </si>
  <si>
    <t>8_P9_Land_acquisition_2030</t>
  </si>
  <si>
    <t>Q9</t>
  </si>
  <si>
    <t>8_Q9_Land_acquisition_2031</t>
  </si>
  <si>
    <t>R9</t>
  </si>
  <si>
    <t>8_R9_Land_acquisition_2032</t>
  </si>
  <si>
    <t>S9</t>
  </si>
  <si>
    <t>8_S9_Land_acquisition_2033</t>
  </si>
  <si>
    <t>T9</t>
  </si>
  <si>
    <t>8_T9_Land_acquisition_2034</t>
  </si>
  <si>
    <t>U9</t>
  </si>
  <si>
    <t>8_U9_Land_acquisition_2035</t>
  </si>
  <si>
    <t>V9</t>
  </si>
  <si>
    <t>8_V9_Land_acquisition_2036</t>
  </si>
  <si>
    <t>W9</t>
  </si>
  <si>
    <t>8_W9_Land_acquisition_2037</t>
  </si>
  <si>
    <t>X9</t>
  </si>
  <si>
    <t>8_X9_Land_acquisition_2038</t>
  </si>
  <si>
    <t>Y9</t>
  </si>
  <si>
    <t>8_Y9_Land_acquisition_2039</t>
  </si>
  <si>
    <t>Z9</t>
  </si>
  <si>
    <t>8_Z9_Land_acquisition_2040</t>
  </si>
  <si>
    <t>AA9</t>
  </si>
  <si>
    <t>8_AA9_Land_acquisition_2041</t>
  </si>
  <si>
    <t>AB9</t>
  </si>
  <si>
    <t>8_AB9_Land_acquisition_2042</t>
  </si>
  <si>
    <t>AC9</t>
  </si>
  <si>
    <t>8_AC9_Land_acquisition_2043</t>
  </si>
  <si>
    <t>AD9</t>
  </si>
  <si>
    <t>8_AD9_Land_acquisition_2044</t>
  </si>
  <si>
    <t>AE9</t>
  </si>
  <si>
    <t>8_AE9_Land_acquisition_2045</t>
  </si>
  <si>
    <t>AF9</t>
  </si>
  <si>
    <t>8_AF9_Land_acquisition_2046</t>
  </si>
  <si>
    <t>AG9</t>
  </si>
  <si>
    <t>8_AG9_Land_acquisition_2047</t>
  </si>
  <si>
    <t>AH9</t>
  </si>
  <si>
    <t>8_AH9_Land_acquisition_2048</t>
  </si>
  <si>
    <t>AI9</t>
  </si>
  <si>
    <t>8_AI9_Land_acquisition_2049</t>
  </si>
  <si>
    <t>AJ9</t>
  </si>
  <si>
    <t>8_AJ9_Land_acquisition_2050</t>
  </si>
  <si>
    <t>AK9</t>
  </si>
  <si>
    <t>8_AK9_Land_acquisition_2051</t>
  </si>
  <si>
    <t>AL9</t>
  </si>
  <si>
    <t>8_AL9_Land_acquisition_2052</t>
  </si>
  <si>
    <t>AM9</t>
  </si>
  <si>
    <t>8_AM9_Land_acquisition_2053</t>
  </si>
  <si>
    <t>AN9</t>
  </si>
  <si>
    <t>8_AN9_Land_acquisition_2054</t>
  </si>
  <si>
    <t>AO9</t>
  </si>
  <si>
    <t>7_AO9_Land_acquisition_Additional_Info</t>
  </si>
  <si>
    <t>8_F45_Engineering_2020</t>
  </si>
  <si>
    <t>G45</t>
  </si>
  <si>
    <t>8_G45_Engineering_2021</t>
  </si>
  <si>
    <t>8_H45_Engineering_2022</t>
  </si>
  <si>
    <t>I45</t>
  </si>
  <si>
    <t>8_I45_Engineering_2023</t>
  </si>
  <si>
    <t>J45</t>
  </si>
  <si>
    <t>8_J45_Engineering_2024</t>
  </si>
  <si>
    <t>K45</t>
  </si>
  <si>
    <t>8_K45_Engineering_2025</t>
  </si>
  <si>
    <t>L45</t>
  </si>
  <si>
    <t>8_L45_Engineering_2026</t>
  </si>
  <si>
    <t>M45</t>
  </si>
  <si>
    <t>8_M45_Engineering_2027</t>
  </si>
  <si>
    <t>N45</t>
  </si>
  <si>
    <t>8_N45_Engineering_2028</t>
  </si>
  <si>
    <t>O45</t>
  </si>
  <si>
    <t>8_O45_Engineering_2029</t>
  </si>
  <si>
    <t>P45</t>
  </si>
  <si>
    <t>8_P45_Engineering_2030</t>
  </si>
  <si>
    <t>Q45</t>
  </si>
  <si>
    <t>8_Q45_Engineering_2031</t>
  </si>
  <si>
    <t>R45</t>
  </si>
  <si>
    <t>8_R45_Engineering_2032</t>
  </si>
  <si>
    <t>S45</t>
  </si>
  <si>
    <t>8_S45_Engineering_2033</t>
  </si>
  <si>
    <t>T45</t>
  </si>
  <si>
    <t>8_T45_Engineering_2034</t>
  </si>
  <si>
    <t>U45</t>
  </si>
  <si>
    <t>8_U45_Engineering_2035</t>
  </si>
  <si>
    <t>V45</t>
  </si>
  <si>
    <t>8_V45_Engineering_2036</t>
  </si>
  <si>
    <t>W45</t>
  </si>
  <si>
    <t>8_W45_Engineering_2037</t>
  </si>
  <si>
    <t>X45</t>
  </si>
  <si>
    <t>8_X45_Engineering_2038</t>
  </si>
  <si>
    <t>Y45</t>
  </si>
  <si>
    <t>8_Y45_Engineering_2039</t>
  </si>
  <si>
    <t>Z45</t>
  </si>
  <si>
    <t>8_Z45_Engineering_2040</t>
  </si>
  <si>
    <t>AA45</t>
  </si>
  <si>
    <t>8_AA45_Engineering_2041</t>
  </si>
  <si>
    <t>AB45</t>
  </si>
  <si>
    <t>8_AB45_Engineering_2042</t>
  </si>
  <si>
    <t>AC45</t>
  </si>
  <si>
    <t>8_AC45_Engineering_2043</t>
  </si>
  <si>
    <t>AD45</t>
  </si>
  <si>
    <t>8_AD45_Engineering_2044</t>
  </si>
  <si>
    <t>AE45</t>
  </si>
  <si>
    <t>8_AE45_Engineering_2045</t>
  </si>
  <si>
    <t>AF45</t>
  </si>
  <si>
    <t>8_AF45_Engineering_2046</t>
  </si>
  <si>
    <t>AG45</t>
  </si>
  <si>
    <t>8_AG45_Engineering_2047</t>
  </si>
  <si>
    <t>AH45</t>
  </si>
  <si>
    <t>8_AH45_Engineering_2048</t>
  </si>
  <si>
    <t>AI45</t>
  </si>
  <si>
    <t>8_AI45_Engineering_2049</t>
  </si>
  <si>
    <t>AJ45</t>
  </si>
  <si>
    <t>8_AJ45_Engineering_2050</t>
  </si>
  <si>
    <t>AK45</t>
  </si>
  <si>
    <t>8_AK45_Engineering_2051</t>
  </si>
  <si>
    <t>AL45</t>
  </si>
  <si>
    <t>8_AL45_Engineering_2052</t>
  </si>
  <si>
    <t>AM45</t>
  </si>
  <si>
    <t>8_AM45_Engineering_2053</t>
  </si>
  <si>
    <t>AN45</t>
  </si>
  <si>
    <t>8_AN45_Engineering_2054</t>
  </si>
  <si>
    <t>AO45</t>
  </si>
  <si>
    <t>7_AO45_Engineering_Additional_Info</t>
  </si>
  <si>
    <t>F81</t>
  </si>
  <si>
    <t>8_F81_Permitting_2020</t>
  </si>
  <si>
    <t>G81</t>
  </si>
  <si>
    <t>8_G81_Permitting_2021</t>
  </si>
  <si>
    <t>8_H81_Permitting_2022</t>
  </si>
  <si>
    <t>I81</t>
  </si>
  <si>
    <t>8_I81_Permitting_2023</t>
  </si>
  <si>
    <t>J81</t>
  </si>
  <si>
    <t>8_J81_Permitting_2024</t>
  </si>
  <si>
    <t>K81</t>
  </si>
  <si>
    <t>8_K81_Permitting_2025</t>
  </si>
  <si>
    <t>L81</t>
  </si>
  <si>
    <t>8_L81_Permitting_2026</t>
  </si>
  <si>
    <t>M81</t>
  </si>
  <si>
    <t>8_M81_Permitting_2027</t>
  </si>
  <si>
    <t>N81</t>
  </si>
  <si>
    <t>8_N81_Permitting_2028</t>
  </si>
  <si>
    <t>O81</t>
  </si>
  <si>
    <t>8_O81_Permitting_2029</t>
  </si>
  <si>
    <t>P81</t>
  </si>
  <si>
    <t>8_P81_Permitting_2030</t>
  </si>
  <si>
    <t>Q81</t>
  </si>
  <si>
    <t>8_Q81_Permitting_2031</t>
  </si>
  <si>
    <t>R81</t>
  </si>
  <si>
    <t>8_R81_Permitting_2032</t>
  </si>
  <si>
    <t>S81</t>
  </si>
  <si>
    <t>8_S81_Permitting_2033</t>
  </si>
  <si>
    <t>T81</t>
  </si>
  <si>
    <t>8_T81_Permitting_2034</t>
  </si>
  <si>
    <t>U81</t>
  </si>
  <si>
    <t>8_U81_Permitting_2035</t>
  </si>
  <si>
    <t>V81</t>
  </si>
  <si>
    <t>8_V81_Permitting_2036</t>
  </si>
  <si>
    <t>W81</t>
  </si>
  <si>
    <t>8_W81_Permitting_2037</t>
  </si>
  <si>
    <t>X81</t>
  </si>
  <si>
    <t>8_X81_Permitting_2038</t>
  </si>
  <si>
    <t>Y81</t>
  </si>
  <si>
    <t>8_Y81_Permitting_2039</t>
  </si>
  <si>
    <t>Z81</t>
  </si>
  <si>
    <t>8_Z81_Permitting_2040</t>
  </si>
  <si>
    <t>AA81</t>
  </si>
  <si>
    <t>8_AA81_Permitting_2041</t>
  </si>
  <si>
    <t>AB81</t>
  </si>
  <si>
    <t>8_AB81_Permitting_2042</t>
  </si>
  <si>
    <t>AC81</t>
  </si>
  <si>
    <t>8_AC81_Permitting_2043</t>
  </si>
  <si>
    <t>AD81</t>
  </si>
  <si>
    <t>8_AD81_Permitting_2044</t>
  </si>
  <si>
    <t>AE81</t>
  </si>
  <si>
    <t>8_AE81_Permitting_2045</t>
  </si>
  <si>
    <t>AF81</t>
  </si>
  <si>
    <t>8_AF81_Permitting_2046</t>
  </si>
  <si>
    <t>AG81</t>
  </si>
  <si>
    <t>8_AG81_Permitting_2047</t>
  </si>
  <si>
    <t>AH81</t>
  </si>
  <si>
    <t>8_AH81_Permitting_2048</t>
  </si>
  <si>
    <t>AI81</t>
  </si>
  <si>
    <t>8_AI81_Permitting_2049</t>
  </si>
  <si>
    <t>AJ81</t>
  </si>
  <si>
    <t>8_AJ81_Permitting_2050</t>
  </si>
  <si>
    <t>AK81</t>
  </si>
  <si>
    <t>8_AK81_Permitting_2051</t>
  </si>
  <si>
    <t>AL81</t>
  </si>
  <si>
    <t>8_AL81_Permitting_2052</t>
  </si>
  <si>
    <t>AM81</t>
  </si>
  <si>
    <t>8_AM81_Permitting_2053</t>
  </si>
  <si>
    <t>AN81</t>
  </si>
  <si>
    <t>8_AN81_Permitting_2054</t>
  </si>
  <si>
    <t>AO81</t>
  </si>
  <si>
    <t>7_AO81_Permitting_Additional_Info</t>
  </si>
  <si>
    <t>F117</t>
  </si>
  <si>
    <t>8_F117_Development_fees_2020</t>
  </si>
  <si>
    <t>G117</t>
  </si>
  <si>
    <t>8_G117_Development_fees_2021</t>
  </si>
  <si>
    <t>H117</t>
  </si>
  <si>
    <t>8_H117_Development_fees_2022</t>
  </si>
  <si>
    <t>I117</t>
  </si>
  <si>
    <t>8_I117_Development_fees_2023</t>
  </si>
  <si>
    <t>J117</t>
  </si>
  <si>
    <t>8_J117_Development_fees_2024</t>
  </si>
  <si>
    <t>K117</t>
  </si>
  <si>
    <t>8_K117_Development_fees_2025</t>
  </si>
  <si>
    <t>L117</t>
  </si>
  <si>
    <t>8_L117_Development_fees_2026</t>
  </si>
  <si>
    <t>M117</t>
  </si>
  <si>
    <t>8_M117_Development_fees_2027</t>
  </si>
  <si>
    <t>N117</t>
  </si>
  <si>
    <t>8_N117_Development_fees_2028</t>
  </si>
  <si>
    <t>O117</t>
  </si>
  <si>
    <t>8_O117_Development_fees_2029</t>
  </si>
  <si>
    <t>P117</t>
  </si>
  <si>
    <t>8_P117_Development_fees_2030</t>
  </si>
  <si>
    <t>Q117</t>
  </si>
  <si>
    <t>8_Q117_Development_fees_2031</t>
  </si>
  <si>
    <t>R117</t>
  </si>
  <si>
    <t>8_R117_Development_fees_2032</t>
  </si>
  <si>
    <t>S117</t>
  </si>
  <si>
    <t>8_S117_Development_fees_2033</t>
  </si>
  <si>
    <t>T117</t>
  </si>
  <si>
    <t>8_T117_Development_fees_2034</t>
  </si>
  <si>
    <t>U117</t>
  </si>
  <si>
    <t>8_U117_Development_fees_2035</t>
  </si>
  <si>
    <t>V117</t>
  </si>
  <si>
    <t>8_V117_Development_fees_2036</t>
  </si>
  <si>
    <t>W117</t>
  </si>
  <si>
    <t>8_W117_Development_fees_2037</t>
  </si>
  <si>
    <t>X117</t>
  </si>
  <si>
    <t>8_X117_Development_fees_2038</t>
  </si>
  <si>
    <t>Y117</t>
  </si>
  <si>
    <t>8_Y117_Development_fees_2039</t>
  </si>
  <si>
    <t>Z117</t>
  </si>
  <si>
    <t>8_Z117_Development_fees_2040</t>
  </si>
  <si>
    <t>AA117</t>
  </si>
  <si>
    <t>8_AA117_Development_fees_2041</t>
  </si>
  <si>
    <t>AB117</t>
  </si>
  <si>
    <t>8_AB117_Development_fees_2042</t>
  </si>
  <si>
    <t>AC117</t>
  </si>
  <si>
    <t>8_AC117_Development_fees_2043</t>
  </si>
  <si>
    <t>AD117</t>
  </si>
  <si>
    <t>8_AD117_Development_fees_2044</t>
  </si>
  <si>
    <t>AE117</t>
  </si>
  <si>
    <t>8_AE117_Development_fees_2045</t>
  </si>
  <si>
    <t>AF117</t>
  </si>
  <si>
    <t>8_AF117_Development_fees_2046</t>
  </si>
  <si>
    <t>AG117</t>
  </si>
  <si>
    <t>8_AG117_Development_fees_2047</t>
  </si>
  <si>
    <t>AH117</t>
  </si>
  <si>
    <t>8_AH117_Development_fees_2048</t>
  </si>
  <si>
    <t>AI117</t>
  </si>
  <si>
    <t>8_AI117_Development_fees_2049</t>
  </si>
  <si>
    <t>AJ117</t>
  </si>
  <si>
    <t>8_AJ117_Development_fees_2050</t>
  </si>
  <si>
    <t>AK117</t>
  </si>
  <si>
    <t>8_AK117_Development_fees_2051</t>
  </si>
  <si>
    <t>AL117</t>
  </si>
  <si>
    <t>8_AL117_Development_fees_2052</t>
  </si>
  <si>
    <t>AM117</t>
  </si>
  <si>
    <t>8_AM117_Development_fees_2053</t>
  </si>
  <si>
    <t>AN117</t>
  </si>
  <si>
    <t>8_AN117_Development_fees_2054</t>
  </si>
  <si>
    <t>AO117</t>
  </si>
  <si>
    <t>7_AO117_Development_fees_Additional_Info</t>
  </si>
  <si>
    <t>F153</t>
  </si>
  <si>
    <t>8_F153_Other_development_costs_2020</t>
  </si>
  <si>
    <t>G153</t>
  </si>
  <si>
    <t>8_G153_Other_development_costs_2021</t>
  </si>
  <si>
    <t>H153</t>
  </si>
  <si>
    <t>8_H153_Other_development_costs_2022</t>
  </si>
  <si>
    <t>I153</t>
  </si>
  <si>
    <t>8_I153_Other_development_costs_2023</t>
  </si>
  <si>
    <t>J153</t>
  </si>
  <si>
    <t>8_J153_Other_development_costs_2024</t>
  </si>
  <si>
    <t>K153</t>
  </si>
  <si>
    <t>8_K153_Other_development_costs_2025</t>
  </si>
  <si>
    <t>L153</t>
  </si>
  <si>
    <t>8_L153_Other_development_costs_2026</t>
  </si>
  <si>
    <t>M153</t>
  </si>
  <si>
    <t>8_M153_Other_development_costs_2027</t>
  </si>
  <si>
    <t>N153</t>
  </si>
  <si>
    <t>8_N153_Other_development_costs_2028</t>
  </si>
  <si>
    <t>O153</t>
  </si>
  <si>
    <t>8_O153_Other_development_costs_2029</t>
  </si>
  <si>
    <t>P153</t>
  </si>
  <si>
    <t>8_P153_Other_development_costs_2030</t>
  </si>
  <si>
    <t>Q153</t>
  </si>
  <si>
    <t>8_Q153_Other_development_costs_2031</t>
  </si>
  <si>
    <t>R153</t>
  </si>
  <si>
    <t>8_R153_Other_development_costs_2032</t>
  </si>
  <si>
    <t>S153</t>
  </si>
  <si>
    <t>8_S153_Other_development_costs_2033</t>
  </si>
  <si>
    <t>T153</t>
  </si>
  <si>
    <t>8_T153_Other_development_costs_2034</t>
  </si>
  <si>
    <t>U153</t>
  </si>
  <si>
    <t>8_U153_Other_development_costs_2035</t>
  </si>
  <si>
    <t>V153</t>
  </si>
  <si>
    <t>8_V153_Other_development_costs_2036</t>
  </si>
  <si>
    <t>W153</t>
  </si>
  <si>
    <t>8_W153_Other_development_costs_2037</t>
  </si>
  <si>
    <t>X153</t>
  </si>
  <si>
    <t>8_X153_Other_development_costs_2038</t>
  </si>
  <si>
    <t>Y153</t>
  </si>
  <si>
    <t>8_Y153_Other_development_costs_2039</t>
  </si>
  <si>
    <t>Z153</t>
  </si>
  <si>
    <t>8_Z153_Other_development_costs_2040</t>
  </si>
  <si>
    <t>AA153</t>
  </si>
  <si>
    <t>8_AA153_Other_development_costs_2041</t>
  </si>
  <si>
    <t>AB153</t>
  </si>
  <si>
    <t>8_AB153_Other_development_costs_2042</t>
  </si>
  <si>
    <t>AC153</t>
  </si>
  <si>
    <t>8_AC153_Other_development_costs_2043</t>
  </si>
  <si>
    <t>AD153</t>
  </si>
  <si>
    <t>8_AD153_Other_development_costs_2044</t>
  </si>
  <si>
    <t>AE153</t>
  </si>
  <si>
    <t>8_AE153_Other_development_costs_2045</t>
  </si>
  <si>
    <t>AF153</t>
  </si>
  <si>
    <t>8_AF153_Other_development_costs_2046</t>
  </si>
  <si>
    <t>AG153</t>
  </si>
  <si>
    <t>8_AG153_Other_development_costs_2047</t>
  </si>
  <si>
    <t>AH153</t>
  </si>
  <si>
    <t>8_AH153_Other_development_costs_2048</t>
  </si>
  <si>
    <t>AI153</t>
  </si>
  <si>
    <t>8_AI153_Other_development_costs_2049</t>
  </si>
  <si>
    <t>AJ153</t>
  </si>
  <si>
    <t>8_AJ153_Other_development_costs_2050</t>
  </si>
  <si>
    <t>AK153</t>
  </si>
  <si>
    <t>8_AK153_Other_development_costs_2051</t>
  </si>
  <si>
    <t>AL153</t>
  </si>
  <si>
    <t>8_AL153_Other_development_costs_2052</t>
  </si>
  <si>
    <t>AM153</t>
  </si>
  <si>
    <t>8_AM153_Other_development_costs_2053</t>
  </si>
  <si>
    <t>AN153</t>
  </si>
  <si>
    <t>8_AN153_Other_development_costs_2054</t>
  </si>
  <si>
    <t>AO153</t>
  </si>
  <si>
    <t>7_AO153_Other_development_costs_Additional_Info</t>
  </si>
  <si>
    <t>F189</t>
  </si>
  <si>
    <t>8_F189_Generation_facility_2020</t>
  </si>
  <si>
    <t>G189</t>
  </si>
  <si>
    <t>8_G189_Generation_facility_2021</t>
  </si>
  <si>
    <t>H189</t>
  </si>
  <si>
    <t>8_H189_Generation_facility_2022</t>
  </si>
  <si>
    <t>I189</t>
  </si>
  <si>
    <t>8_I189_Generation_facility_2023</t>
  </si>
  <si>
    <t>J189</t>
  </si>
  <si>
    <t>8_J189_Generation_facility_2024</t>
  </si>
  <si>
    <t>K189</t>
  </si>
  <si>
    <t>8_K189_Generation_facility_2025</t>
  </si>
  <si>
    <t>L189</t>
  </si>
  <si>
    <t>8_L189_Generation_facility_2026</t>
  </si>
  <si>
    <t>M189</t>
  </si>
  <si>
    <t>8_M189_Generation_facility_2027</t>
  </si>
  <si>
    <t>N189</t>
  </si>
  <si>
    <t>8_N189_Generation_facility_2028</t>
  </si>
  <si>
    <t>O189</t>
  </si>
  <si>
    <t>8_O189_Generation_facility_2029</t>
  </si>
  <si>
    <t>P189</t>
  </si>
  <si>
    <t>8_P189_Generation_facility_2030</t>
  </si>
  <si>
    <t>Q189</t>
  </si>
  <si>
    <t>8_Q189_Generation_facility_2031</t>
  </si>
  <si>
    <t>R189</t>
  </si>
  <si>
    <t>8_R189_Generation_facility_2032</t>
  </si>
  <si>
    <t>S189</t>
  </si>
  <si>
    <t>8_S189_Generation_facility_2033</t>
  </si>
  <si>
    <t>T189</t>
  </si>
  <si>
    <t>8_T189_Generation_facility_2034</t>
  </si>
  <si>
    <t>U189</t>
  </si>
  <si>
    <t>8_U189_Generation_facility_2035</t>
  </si>
  <si>
    <t>V189</t>
  </si>
  <si>
    <t>8_V189_Generation_facility_2036</t>
  </si>
  <si>
    <t>W189</t>
  </si>
  <si>
    <t>8_W189_Generation_facility_2037</t>
  </si>
  <si>
    <t>X189</t>
  </si>
  <si>
    <t>8_X189_Generation_facility_2038</t>
  </si>
  <si>
    <t>Y189</t>
  </si>
  <si>
    <t>8_Y189_Generation_facility_2039</t>
  </si>
  <si>
    <t>Z189</t>
  </si>
  <si>
    <t>8_Z189_Generation_facility_2040</t>
  </si>
  <si>
    <t>AA189</t>
  </si>
  <si>
    <t>8_AA189_Generation_facility_2041</t>
  </si>
  <si>
    <t>AB189</t>
  </si>
  <si>
    <t>8_AB189_Generation_facility_2042</t>
  </si>
  <si>
    <t>AC189</t>
  </si>
  <si>
    <t>8_AC189_Generation_facility_2043</t>
  </si>
  <si>
    <t>AD189</t>
  </si>
  <si>
    <t>8_AD189_Generation_facility_2044</t>
  </si>
  <si>
    <t>AE189</t>
  </si>
  <si>
    <t>8_AE189_Generation_facility_2045</t>
  </si>
  <si>
    <t>AF189</t>
  </si>
  <si>
    <t>8_AF189_Generation_facility_2046</t>
  </si>
  <si>
    <t>AG189</t>
  </si>
  <si>
    <t>8_AG189_Generation_facility_2047</t>
  </si>
  <si>
    <t>AH189</t>
  </si>
  <si>
    <t>8_AH189_Generation_facility_2048</t>
  </si>
  <si>
    <t>AI189</t>
  </si>
  <si>
    <t>8_AI189_Generation_facility_2049</t>
  </si>
  <si>
    <t>AJ189</t>
  </si>
  <si>
    <t>8_AJ189_Generation_facility_2050</t>
  </si>
  <si>
    <t>AK189</t>
  </si>
  <si>
    <t>8_AK189_Generation_facility_2051</t>
  </si>
  <si>
    <t>AL189</t>
  </si>
  <si>
    <t>8_AL189_Generation_facility_2052</t>
  </si>
  <si>
    <t>AM189</t>
  </si>
  <si>
    <t>8_AM189_Generation_facility_2053</t>
  </si>
  <si>
    <t>AN189</t>
  </si>
  <si>
    <t>8_AN189_Generation_facility_2054</t>
  </si>
  <si>
    <t>AO189</t>
  </si>
  <si>
    <t>7_AO189_Generation_facility_Additional_Info</t>
  </si>
  <si>
    <t>F225</t>
  </si>
  <si>
    <t>8_F225_OM_building_2020</t>
  </si>
  <si>
    <t>G225</t>
  </si>
  <si>
    <t>8_G225_OM_building_2021</t>
  </si>
  <si>
    <t>H225</t>
  </si>
  <si>
    <t>8_H225_OM_building_2022</t>
  </si>
  <si>
    <t>I225</t>
  </si>
  <si>
    <t>8_I225_OM_building_2023</t>
  </si>
  <si>
    <t>J225</t>
  </si>
  <si>
    <t>8_J225_OM_building_2024</t>
  </si>
  <si>
    <t>K225</t>
  </si>
  <si>
    <t>8_K225_OM_building_2025</t>
  </si>
  <si>
    <t>L225</t>
  </si>
  <si>
    <t>8_L225_OM_building_2026</t>
  </si>
  <si>
    <t>M225</t>
  </si>
  <si>
    <t>8_M225_OM_building_2027</t>
  </si>
  <si>
    <t>N225</t>
  </si>
  <si>
    <t>8_N225_OM_building_2028</t>
  </si>
  <si>
    <t>O225</t>
  </si>
  <si>
    <t>8_O225_OM_building_2029</t>
  </si>
  <si>
    <t>P225</t>
  </si>
  <si>
    <t>8_P225_OM_building_2030</t>
  </si>
  <si>
    <t>Q225</t>
  </si>
  <si>
    <t>8_Q225_OM_building_2031</t>
  </si>
  <si>
    <t>R225</t>
  </si>
  <si>
    <t>8_R225_OM_building_2032</t>
  </si>
  <si>
    <t>S225</t>
  </si>
  <si>
    <t>8_S225_OM_building_2033</t>
  </si>
  <si>
    <t>T225</t>
  </si>
  <si>
    <t>8_T225_OM_building_2034</t>
  </si>
  <si>
    <t>U225</t>
  </si>
  <si>
    <t>8_U225_OM_building_2035</t>
  </si>
  <si>
    <t>V225</t>
  </si>
  <si>
    <t>8_V225_OM_building_2036</t>
  </si>
  <si>
    <t>W225</t>
  </si>
  <si>
    <t>8_W225_OM_building_2037</t>
  </si>
  <si>
    <t>X225</t>
  </si>
  <si>
    <t>8_X225_OM_building_2038</t>
  </si>
  <si>
    <t>Y225</t>
  </si>
  <si>
    <t>8_Y225_OM_building_2039</t>
  </si>
  <si>
    <t>Z225</t>
  </si>
  <si>
    <t>8_Z225_OM_building_2040</t>
  </si>
  <si>
    <t>AA225</t>
  </si>
  <si>
    <t>8_AA225_OM_building_2041</t>
  </si>
  <si>
    <t>AB225</t>
  </si>
  <si>
    <t>8_AB225_OM_building_2042</t>
  </si>
  <si>
    <t>AC225</t>
  </si>
  <si>
    <t>8_AC225_OM_building_2043</t>
  </si>
  <si>
    <t>AD225</t>
  </si>
  <si>
    <t>8_AD225_OM_building_2044</t>
  </si>
  <si>
    <t>AE225</t>
  </si>
  <si>
    <t>8_AE225_OM_building_2045</t>
  </si>
  <si>
    <t>AF225</t>
  </si>
  <si>
    <t>8_AF225_OM_building_2046</t>
  </si>
  <si>
    <t>AG225</t>
  </si>
  <si>
    <t>8_AG225_OM_building_2047</t>
  </si>
  <si>
    <t>AH225</t>
  </si>
  <si>
    <t>8_AH225_OM_building_2048</t>
  </si>
  <si>
    <t>AI225</t>
  </si>
  <si>
    <t>8_AI225_OM_building_2049</t>
  </si>
  <si>
    <t>AJ225</t>
  </si>
  <si>
    <t>8_AJ225_OM_building_2050</t>
  </si>
  <si>
    <t>AK225</t>
  </si>
  <si>
    <t>8_AK225_OM_building_2051</t>
  </si>
  <si>
    <t>AL225</t>
  </si>
  <si>
    <t>8_AL225_OM_building_2052</t>
  </si>
  <si>
    <t>AM225</t>
  </si>
  <si>
    <t>8_AM225_OM_building_2053</t>
  </si>
  <si>
    <t>AN225</t>
  </si>
  <si>
    <t>8_AN225_OM_building_2054</t>
  </si>
  <si>
    <t>AO225</t>
  </si>
  <si>
    <t>7_AO225_OM_building_Additional_Info</t>
  </si>
  <si>
    <t>F261</t>
  </si>
  <si>
    <t>8_F261_Project_substation_2020</t>
  </si>
  <si>
    <t>G261</t>
  </si>
  <si>
    <t>8_G261_Project_substation_2021</t>
  </si>
  <si>
    <t>H261</t>
  </si>
  <si>
    <t>8_H261_Project_substation_2022</t>
  </si>
  <si>
    <t>I261</t>
  </si>
  <si>
    <t>8_I261_Project_substation_2023</t>
  </si>
  <si>
    <t>J261</t>
  </si>
  <si>
    <t>8_J261_Project_substation_2024</t>
  </si>
  <si>
    <t>K261</t>
  </si>
  <si>
    <t>8_K261_Project_substation_2025</t>
  </si>
  <si>
    <t>L261</t>
  </si>
  <si>
    <t>8_L261_Project_substation_2026</t>
  </si>
  <si>
    <t>M261</t>
  </si>
  <si>
    <t>8_M261_Project_substation_2027</t>
  </si>
  <si>
    <t>N261</t>
  </si>
  <si>
    <t>8_N261_Project_substation_2028</t>
  </si>
  <si>
    <t>O261</t>
  </si>
  <si>
    <t>8_O261_Project_substation_2029</t>
  </si>
  <si>
    <t>P261</t>
  </si>
  <si>
    <t>8_P261_Project_substation_2030</t>
  </si>
  <si>
    <t>Q261</t>
  </si>
  <si>
    <t>8_Q261_Project_substation_2031</t>
  </si>
  <si>
    <t>R261</t>
  </si>
  <si>
    <t>8_R261_Project_substation_2032</t>
  </si>
  <si>
    <t>S261</t>
  </si>
  <si>
    <t>8_S261_Project_substation_2033</t>
  </si>
  <si>
    <t>T261</t>
  </si>
  <si>
    <t>8_T261_Project_substation_2034</t>
  </si>
  <si>
    <t>U261</t>
  </si>
  <si>
    <t>8_U261_Project_substation_2035</t>
  </si>
  <si>
    <t>V261</t>
  </si>
  <si>
    <t>8_V261_Project_substation_2036</t>
  </si>
  <si>
    <t>W261</t>
  </si>
  <si>
    <t>8_W261_Project_substation_2037</t>
  </si>
  <si>
    <t>X261</t>
  </si>
  <si>
    <t>8_X261_Project_substation_2038</t>
  </si>
  <si>
    <t>Y261</t>
  </si>
  <si>
    <t>8_Y261_Project_substation_2039</t>
  </si>
  <si>
    <t>Z261</t>
  </si>
  <si>
    <t>8_Z261_Project_substation_2040</t>
  </si>
  <si>
    <t>AA261</t>
  </si>
  <si>
    <t>8_AA261_Project_substation_2041</t>
  </si>
  <si>
    <t>AB261</t>
  </si>
  <si>
    <t>8_AB261_Project_substation_2042</t>
  </si>
  <si>
    <t>AC261</t>
  </si>
  <si>
    <t>8_AC261_Project_substation_2043</t>
  </si>
  <si>
    <t>AD261</t>
  </si>
  <si>
    <t>8_AD261_Project_substation_2044</t>
  </si>
  <si>
    <t>AE261</t>
  </si>
  <si>
    <t>8_AE261_Project_substation_2045</t>
  </si>
  <si>
    <t>AF261</t>
  </si>
  <si>
    <t>8_AF261_Project_substation_2046</t>
  </si>
  <si>
    <t>AG261</t>
  </si>
  <si>
    <t>8_AG261_Project_substation_2047</t>
  </si>
  <si>
    <t>AH261</t>
  </si>
  <si>
    <t>8_AH261_Project_substation_2048</t>
  </si>
  <si>
    <t>AI261</t>
  </si>
  <si>
    <t>8_AI261_Project_substation_2049</t>
  </si>
  <si>
    <t>AJ261</t>
  </si>
  <si>
    <t>8_AJ261_Project_substation_2050</t>
  </si>
  <si>
    <t>AK261</t>
  </si>
  <si>
    <t>8_AK261_Project_substation_2051</t>
  </si>
  <si>
    <t>AL261</t>
  </si>
  <si>
    <t>8_AL261_Project_substation_2052</t>
  </si>
  <si>
    <t>AM261</t>
  </si>
  <si>
    <t>8_AM261_Project_substation_2053</t>
  </si>
  <si>
    <t>AN261</t>
  </si>
  <si>
    <t>8_AN261_Project_substation_2054</t>
  </si>
  <si>
    <t>AO261</t>
  </si>
  <si>
    <t>7_AO261_Project_substation_Additional_Info</t>
  </si>
  <si>
    <t>F297</t>
  </si>
  <si>
    <t>8_F297_Generation_equipment_2020</t>
  </si>
  <si>
    <t>G297</t>
  </si>
  <si>
    <t>8_G297_Generation_equipment_2021</t>
  </si>
  <si>
    <t>H297</t>
  </si>
  <si>
    <t>8_H297_Generation_equipment_2022</t>
  </si>
  <si>
    <t>I297</t>
  </si>
  <si>
    <t>8_I297_Generation_equipment_2023</t>
  </si>
  <si>
    <t>J297</t>
  </si>
  <si>
    <t>8_J297_Generation_equipment_2024</t>
  </si>
  <si>
    <t>K297</t>
  </si>
  <si>
    <t>8_K297_Generation_equipment_2025</t>
  </si>
  <si>
    <t>L297</t>
  </si>
  <si>
    <t>8_L297_Generation_equipment_2026</t>
  </si>
  <si>
    <t>M297</t>
  </si>
  <si>
    <t>8_M297_Generation_equipment_2027</t>
  </si>
  <si>
    <t>N297</t>
  </si>
  <si>
    <t>8_N297_Generation_equipment_2028</t>
  </si>
  <si>
    <t>O297</t>
  </si>
  <si>
    <t>8_O297_Generation_equipment_2029</t>
  </si>
  <si>
    <t>P297</t>
  </si>
  <si>
    <t>8_P297_Generation_equipment_2030</t>
  </si>
  <si>
    <t>Q297</t>
  </si>
  <si>
    <t>8_Q297_Generation_equipment_2031</t>
  </si>
  <si>
    <t>R297</t>
  </si>
  <si>
    <t>8_R297_Generation_equipment_2032</t>
  </si>
  <si>
    <t>S297</t>
  </si>
  <si>
    <t>8_S297_Generation_equipment_2033</t>
  </si>
  <si>
    <t>T297</t>
  </si>
  <si>
    <t>8_T297_Generation_equipment_2034</t>
  </si>
  <si>
    <t>U297</t>
  </si>
  <si>
    <t>8_U297_Generation_equipment_2035</t>
  </si>
  <si>
    <t>V297</t>
  </si>
  <si>
    <t>8_V297_Generation_equipment_2036</t>
  </si>
  <si>
    <t>W297</t>
  </si>
  <si>
    <t>8_W297_Generation_equipment_2037</t>
  </si>
  <si>
    <t>X297</t>
  </si>
  <si>
    <t>8_X297_Generation_equipment_2038</t>
  </si>
  <si>
    <t>Y297</t>
  </si>
  <si>
    <t>8_Y297_Generation_equipment_2039</t>
  </si>
  <si>
    <t>Z297</t>
  </si>
  <si>
    <t>8_Z297_Generation_equipment_2040</t>
  </si>
  <si>
    <t>AA297</t>
  </si>
  <si>
    <t>8_AA297_Generation_equipment_2041</t>
  </si>
  <si>
    <t>AB297</t>
  </si>
  <si>
    <t>8_AB297_Generation_equipment_2042</t>
  </si>
  <si>
    <t>AC297</t>
  </si>
  <si>
    <t>8_AC297_Generation_equipment_2043</t>
  </si>
  <si>
    <t>AD297</t>
  </si>
  <si>
    <t>8_AD297_Generation_equipment_2044</t>
  </si>
  <si>
    <t>AE297</t>
  </si>
  <si>
    <t>8_AE297_Generation_equipment_2045</t>
  </si>
  <si>
    <t>AF297</t>
  </si>
  <si>
    <t>8_AF297_Generation_equipment_2046</t>
  </si>
  <si>
    <t>AG297</t>
  </si>
  <si>
    <t>8_AG297_Generation_equipment_2047</t>
  </si>
  <si>
    <t>AH297</t>
  </si>
  <si>
    <t>8_AH297_Generation_equipment_2048</t>
  </si>
  <si>
    <t>AI297</t>
  </si>
  <si>
    <t>8_AI297_Generation_equipment_2049</t>
  </si>
  <si>
    <t>AJ297</t>
  </si>
  <si>
    <t>8_AJ297_Generation_equipment_2050</t>
  </si>
  <si>
    <t>AK297</t>
  </si>
  <si>
    <t>8_AK297_Generation_equipment_2051</t>
  </si>
  <si>
    <t>AL297</t>
  </si>
  <si>
    <t>8_AL297_Generation_equipment_2052</t>
  </si>
  <si>
    <t>AM297</t>
  </si>
  <si>
    <t>8_AM297_Generation_equipment_2053</t>
  </si>
  <si>
    <t>AN297</t>
  </si>
  <si>
    <t>8_AN297_Generation_equipment_2054</t>
  </si>
  <si>
    <t>AO297</t>
  </si>
  <si>
    <t>7_AO297_Generation_equipment_Additional_Info</t>
  </si>
  <si>
    <t>F333</t>
  </si>
  <si>
    <t>8_F333_Wind_turbines_2020</t>
  </si>
  <si>
    <t>G333</t>
  </si>
  <si>
    <t>8_G333_Wind_turbines_2021</t>
  </si>
  <si>
    <t>H333</t>
  </si>
  <si>
    <t>8_H333_Wind_turbines_2022</t>
  </si>
  <si>
    <t>I333</t>
  </si>
  <si>
    <t>8_I333_Wind_turbines_2023</t>
  </si>
  <si>
    <t>J333</t>
  </si>
  <si>
    <t>8_J333_Wind_turbines_2024</t>
  </si>
  <si>
    <t>K333</t>
  </si>
  <si>
    <t>8_K333_Wind_turbines_2025</t>
  </si>
  <si>
    <t>L333</t>
  </si>
  <si>
    <t>8_L333_Wind_turbines_2026</t>
  </si>
  <si>
    <t>M333</t>
  </si>
  <si>
    <t>8_M333_Wind_turbines_2027</t>
  </si>
  <si>
    <t>N333</t>
  </si>
  <si>
    <t>8_N333_Wind_turbines_2028</t>
  </si>
  <si>
    <t>O333</t>
  </si>
  <si>
    <t>8_O333_Wind_turbines_2029</t>
  </si>
  <si>
    <t>P333</t>
  </si>
  <si>
    <t>8_P333_Wind_turbines_2030</t>
  </si>
  <si>
    <t>Q333</t>
  </si>
  <si>
    <t>8_Q333_Wind_turbines_2031</t>
  </si>
  <si>
    <t>R333</t>
  </si>
  <si>
    <t>8_R333_Wind_turbines_2032</t>
  </si>
  <si>
    <t>S333</t>
  </si>
  <si>
    <t>8_S333_Wind_turbines_2033</t>
  </si>
  <si>
    <t>T333</t>
  </si>
  <si>
    <t>8_T333_Wind_turbines_2034</t>
  </si>
  <si>
    <t>U333</t>
  </si>
  <si>
    <t>8_U333_Wind_turbines_2035</t>
  </si>
  <si>
    <t>V333</t>
  </si>
  <si>
    <t>8_V333_Wind_turbines_2036</t>
  </si>
  <si>
    <t>W333</t>
  </si>
  <si>
    <t>8_W333_Wind_turbines_2037</t>
  </si>
  <si>
    <t>X333</t>
  </si>
  <si>
    <t>8_X333_Wind_turbines_2038</t>
  </si>
  <si>
    <t>Y333</t>
  </si>
  <si>
    <t>8_Y333_Wind_turbines_2039</t>
  </si>
  <si>
    <t>Z333</t>
  </si>
  <si>
    <t>8_Z333_Wind_turbines_2040</t>
  </si>
  <si>
    <t>AA333</t>
  </si>
  <si>
    <t>8_AA333_Wind_turbines_2041</t>
  </si>
  <si>
    <t>AB333</t>
  </si>
  <si>
    <t>8_AB333_Wind_turbines_2042</t>
  </si>
  <si>
    <t>AC333</t>
  </si>
  <si>
    <t>8_AC333_Wind_turbines_2043</t>
  </si>
  <si>
    <t>AD333</t>
  </si>
  <si>
    <t>8_AD333_Wind_turbines_2044</t>
  </si>
  <si>
    <t>AE333</t>
  </si>
  <si>
    <t>8_AE333_Wind_turbines_2045</t>
  </si>
  <si>
    <t>AF333</t>
  </si>
  <si>
    <t>8_AF333_Wind_turbines_2046</t>
  </si>
  <si>
    <t>AG333</t>
  </si>
  <si>
    <t>8_AG333_Wind_turbines_2047</t>
  </si>
  <si>
    <t>AH333</t>
  </si>
  <si>
    <t>8_AH333_Wind_turbines_2048</t>
  </si>
  <si>
    <t>AI333</t>
  </si>
  <si>
    <t>8_AI333_Wind_turbines_2049</t>
  </si>
  <si>
    <t>AJ333</t>
  </si>
  <si>
    <t>8_AJ333_Wind_turbines_2050</t>
  </si>
  <si>
    <t>AK333</t>
  </si>
  <si>
    <t>8_AK333_Wind_turbines_2051</t>
  </si>
  <si>
    <t>AL333</t>
  </si>
  <si>
    <t>8_AL333_Wind_turbines_2052</t>
  </si>
  <si>
    <t>AM333</t>
  </si>
  <si>
    <t>8_AM333_Wind_turbines_2053</t>
  </si>
  <si>
    <t>AN333</t>
  </si>
  <si>
    <t>8_AN333_Wind_turbines_2054</t>
  </si>
  <si>
    <t>AO333</t>
  </si>
  <si>
    <t>7_AO333_Wind_turbines_Additional_Info</t>
  </si>
  <si>
    <t>F369</t>
  </si>
  <si>
    <t>8_F369_Solar_arrays_2020</t>
  </si>
  <si>
    <t>G369</t>
  </si>
  <si>
    <t>8_G369_Solar_arrays_2021</t>
  </si>
  <si>
    <t>H369</t>
  </si>
  <si>
    <t>8_H369_Solar_arrays_2022</t>
  </si>
  <si>
    <t>I369</t>
  </si>
  <si>
    <t>8_I369_Solar_arrays_2023</t>
  </si>
  <si>
    <t>J369</t>
  </si>
  <si>
    <t>8_J369_Solar_arrays_2024</t>
  </si>
  <si>
    <t>K369</t>
  </si>
  <si>
    <t>8_K369_Solar_arrays_2025</t>
  </si>
  <si>
    <t>L369</t>
  </si>
  <si>
    <t>8_L369_Solar_arrays_2026</t>
  </si>
  <si>
    <t>M369</t>
  </si>
  <si>
    <t>8_M369_Solar_arrays_2027</t>
  </si>
  <si>
    <t>N369</t>
  </si>
  <si>
    <t>8_N369_Solar_arrays_2028</t>
  </si>
  <si>
    <t>O369</t>
  </si>
  <si>
    <t>8_O369_Solar_arrays_2029</t>
  </si>
  <si>
    <t>P369</t>
  </si>
  <si>
    <t>8_P369_Solar_arrays_2030</t>
  </si>
  <si>
    <t>Q369</t>
  </si>
  <si>
    <t>8_Q369_Solar_arrays_2031</t>
  </si>
  <si>
    <t>R369</t>
  </si>
  <si>
    <t>8_R369_Solar_arrays_2032</t>
  </si>
  <si>
    <t>S369</t>
  </si>
  <si>
    <t>8_S369_Solar_arrays_2033</t>
  </si>
  <si>
    <t>T369</t>
  </si>
  <si>
    <t>8_T369_Solar_arrays_2034</t>
  </si>
  <si>
    <t>U369</t>
  </si>
  <si>
    <t>8_U369_Solar_arrays_2035</t>
  </si>
  <si>
    <t>V369</t>
  </si>
  <si>
    <t>8_V369_Solar_arrays_2036</t>
  </si>
  <si>
    <t>W369</t>
  </si>
  <si>
    <t>8_W369_Solar_arrays_2037</t>
  </si>
  <si>
    <t>X369</t>
  </si>
  <si>
    <t>8_X369_Solar_arrays_2038</t>
  </si>
  <si>
    <t>Y369</t>
  </si>
  <si>
    <t>8_Y369_Solar_arrays_2039</t>
  </si>
  <si>
    <t>Z369</t>
  </si>
  <si>
    <t>8_Z369_Solar_arrays_2040</t>
  </si>
  <si>
    <t>AA369</t>
  </si>
  <si>
    <t>8_AA369_Solar_arrays_2041</t>
  </si>
  <si>
    <t>AB369</t>
  </si>
  <si>
    <t>8_AB369_Solar_arrays_2042</t>
  </si>
  <si>
    <t>AC369</t>
  </si>
  <si>
    <t>8_AC369_Solar_arrays_2043</t>
  </si>
  <si>
    <t>AD369</t>
  </si>
  <si>
    <t>8_AD369_Solar_arrays_2044</t>
  </si>
  <si>
    <t>AE369</t>
  </si>
  <si>
    <t>8_AE369_Solar_arrays_2045</t>
  </si>
  <si>
    <t>AF369</t>
  </si>
  <si>
    <t>8_AF369_Solar_arrays_2046</t>
  </si>
  <si>
    <t>AG369</t>
  </si>
  <si>
    <t>8_AG369_Solar_arrays_2047</t>
  </si>
  <si>
    <t>AH369</t>
  </si>
  <si>
    <t>8_AH369_Solar_arrays_2048</t>
  </si>
  <si>
    <t>AI369</t>
  </si>
  <si>
    <t>8_AI369_Solar_arrays_2049</t>
  </si>
  <si>
    <t>AJ369</t>
  </si>
  <si>
    <t>8_AJ369_Solar_arrays_2050</t>
  </si>
  <si>
    <t>AK369</t>
  </si>
  <si>
    <t>8_AK369_Solar_arrays_2051</t>
  </si>
  <si>
    <t>AL369</t>
  </si>
  <si>
    <t>8_AL369_Solar_arrays_2052</t>
  </si>
  <si>
    <t>AM369</t>
  </si>
  <si>
    <t>8_AM369_Solar_arrays_2053</t>
  </si>
  <si>
    <t>AN369</t>
  </si>
  <si>
    <t>8_AN369_Solar_arrays_2054</t>
  </si>
  <si>
    <t>AO369</t>
  </si>
  <si>
    <t>7_AO369_Solar_arrays_Additional_Info</t>
  </si>
  <si>
    <t>F405</t>
  </si>
  <si>
    <t>8_F405_Combustion_turbine_generator_2020</t>
  </si>
  <si>
    <t>G405</t>
  </si>
  <si>
    <t>8_G405_Combustion_turbine_generator_2021</t>
  </si>
  <si>
    <t>H405</t>
  </si>
  <si>
    <t>8_H405_Combustion_turbine_generator_2022</t>
  </si>
  <si>
    <t>I405</t>
  </si>
  <si>
    <t>8_I405_Combustion_turbine_generator_2023</t>
  </si>
  <si>
    <t>J405</t>
  </si>
  <si>
    <t>8_J405_Combustion_turbine_generator_2024</t>
  </si>
  <si>
    <t>K405</t>
  </si>
  <si>
    <t>8_K405_Combustion_turbine_generator_2025</t>
  </si>
  <si>
    <t>L405</t>
  </si>
  <si>
    <t>8_L405_Combustion_turbine_generator_2026</t>
  </si>
  <si>
    <t>M405</t>
  </si>
  <si>
    <t>8_M405_Combustion_turbine_generator_2027</t>
  </si>
  <si>
    <t>N405</t>
  </si>
  <si>
    <t>8_N405_Combustion_turbine_generator_2028</t>
  </si>
  <si>
    <t>O405</t>
  </si>
  <si>
    <t>8_O405_Combustion_turbine_generator_2029</t>
  </si>
  <si>
    <t>P405</t>
  </si>
  <si>
    <t>8_P405_Combustion_turbine_generator_2030</t>
  </si>
  <si>
    <t>Q405</t>
  </si>
  <si>
    <t>8_Q405_Combustion_turbine_generator_2031</t>
  </si>
  <si>
    <t>R405</t>
  </si>
  <si>
    <t>8_R405_Combustion_turbine_generator_2032</t>
  </si>
  <si>
    <t>S405</t>
  </si>
  <si>
    <t>8_S405_Combustion_turbine_generator_2033</t>
  </si>
  <si>
    <t>T405</t>
  </si>
  <si>
    <t>8_T405_Combustion_turbine_generator_2034</t>
  </si>
  <si>
    <t>U405</t>
  </si>
  <si>
    <t>8_U405_Combustion_turbine_generator_2035</t>
  </si>
  <si>
    <t>V405</t>
  </si>
  <si>
    <t>8_V405_Combustion_turbine_generator_2036</t>
  </si>
  <si>
    <t>W405</t>
  </si>
  <si>
    <t>8_W405_Combustion_turbine_generator_2037</t>
  </si>
  <si>
    <t>X405</t>
  </si>
  <si>
    <t>8_X405_Combustion_turbine_generator_2038</t>
  </si>
  <si>
    <t>Y405</t>
  </si>
  <si>
    <t>8_Y405_Combustion_turbine_generator_2039</t>
  </si>
  <si>
    <t>Z405</t>
  </si>
  <si>
    <t>8_Z405_Combustion_turbine_generator_2040</t>
  </si>
  <si>
    <t>AA405</t>
  </si>
  <si>
    <t>8_AA405_Combustion_turbine_generator_2041</t>
  </si>
  <si>
    <t>AB405</t>
  </si>
  <si>
    <t>8_AB405_Combustion_turbine_generator_2042</t>
  </si>
  <si>
    <t>AC405</t>
  </si>
  <si>
    <t>8_AC405_Combustion_turbine_generator_2043</t>
  </si>
  <si>
    <t>AD405</t>
  </si>
  <si>
    <t>8_AD405_Combustion_turbine_generator_2044</t>
  </si>
  <si>
    <t>AE405</t>
  </si>
  <si>
    <t>8_AE405_Combustion_turbine_generator_2045</t>
  </si>
  <si>
    <t>AF405</t>
  </si>
  <si>
    <t>8_AF405_Combustion_turbine_generator_2046</t>
  </si>
  <si>
    <t>AG405</t>
  </si>
  <si>
    <t>8_AG405_Combustion_turbine_generator_2047</t>
  </si>
  <si>
    <t>AH405</t>
  </si>
  <si>
    <t>8_AH405_Combustion_turbine_generator_2048</t>
  </si>
  <si>
    <t>AI405</t>
  </si>
  <si>
    <t>8_AI405_Combustion_turbine_generator_2049</t>
  </si>
  <si>
    <t>AJ405</t>
  </si>
  <si>
    <t>8_AJ405_Combustion_turbine_generator_2050</t>
  </si>
  <si>
    <t>AK405</t>
  </si>
  <si>
    <t>8_AK405_Combustion_turbine_generator_2051</t>
  </si>
  <si>
    <t>AL405</t>
  </si>
  <si>
    <t>8_AL405_Combustion_turbine_generator_2052</t>
  </si>
  <si>
    <t>AM405</t>
  </si>
  <si>
    <t>8_AM405_Combustion_turbine_generator_2053</t>
  </si>
  <si>
    <t>AN405</t>
  </si>
  <si>
    <t>8_AN405_Combustion_turbine_generator_2054</t>
  </si>
  <si>
    <t>AO405</t>
  </si>
  <si>
    <t>7_AO405_Combustion_turbine_generator_Additional_Info</t>
  </si>
  <si>
    <t>F441</t>
  </si>
  <si>
    <t>8_F441_Batteries_2020</t>
  </si>
  <si>
    <t>G441</t>
  </si>
  <si>
    <t>8_G441_Batteries_2021</t>
  </si>
  <si>
    <t>H441</t>
  </si>
  <si>
    <t>8_H441_Batteries_2022</t>
  </si>
  <si>
    <t>I441</t>
  </si>
  <si>
    <t>8_I441_Batteries_2023</t>
  </si>
  <si>
    <t>J441</t>
  </si>
  <si>
    <t>8_J441_Batteries_2024</t>
  </si>
  <si>
    <t>K441</t>
  </si>
  <si>
    <t>8_K441_Batteries_2025</t>
  </si>
  <si>
    <t>L441</t>
  </si>
  <si>
    <t>8_L441_Batteries_2026</t>
  </si>
  <si>
    <t>M441</t>
  </si>
  <si>
    <t>8_M441_Batteries_2027</t>
  </si>
  <si>
    <t>N441</t>
  </si>
  <si>
    <t>8_N441_Batteries_2028</t>
  </si>
  <si>
    <t>O441</t>
  </si>
  <si>
    <t>8_O441_Batteries_2029</t>
  </si>
  <si>
    <t>P441</t>
  </si>
  <si>
    <t>8_P441_Batteries_2030</t>
  </si>
  <si>
    <t>Q441</t>
  </si>
  <si>
    <t>8_Q441_Batteries_2031</t>
  </si>
  <si>
    <t>R441</t>
  </si>
  <si>
    <t>8_R441_Batteries_2032</t>
  </si>
  <si>
    <t>S441</t>
  </si>
  <si>
    <t>8_S441_Batteries_2033</t>
  </si>
  <si>
    <t>T441</t>
  </si>
  <si>
    <t>8_T441_Batteries_2034</t>
  </si>
  <si>
    <t>U441</t>
  </si>
  <si>
    <t>8_U441_Batteries_2035</t>
  </si>
  <si>
    <t>V441</t>
  </si>
  <si>
    <t>8_V441_Batteries_2036</t>
  </si>
  <si>
    <t>W441</t>
  </si>
  <si>
    <t>8_W441_Batteries_2037</t>
  </si>
  <si>
    <t>X441</t>
  </si>
  <si>
    <t>8_X441_Batteries_2038</t>
  </si>
  <si>
    <t>Y441</t>
  </si>
  <si>
    <t>8_Y441_Batteries_2039</t>
  </si>
  <si>
    <t>Z441</t>
  </si>
  <si>
    <t>8_Z441_Batteries_2040</t>
  </si>
  <si>
    <t>AA441</t>
  </si>
  <si>
    <t>8_AA441_Batteries_2041</t>
  </si>
  <si>
    <t>AB441</t>
  </si>
  <si>
    <t>8_AB441_Batteries_2042</t>
  </si>
  <si>
    <t>AC441</t>
  </si>
  <si>
    <t>8_AC441_Batteries_2043</t>
  </si>
  <si>
    <t>AD441</t>
  </si>
  <si>
    <t>8_AD441_Batteries_2044</t>
  </si>
  <si>
    <t>AE441</t>
  </si>
  <si>
    <t>8_AE441_Batteries_2045</t>
  </si>
  <si>
    <t>AF441</t>
  </si>
  <si>
    <t>8_AF441_Batteries_2046</t>
  </si>
  <si>
    <t>AG441</t>
  </si>
  <si>
    <t>8_AG441_Batteries_2047</t>
  </si>
  <si>
    <t>AH441</t>
  </si>
  <si>
    <t>8_AH441_Batteries_2048</t>
  </si>
  <si>
    <t>AI441</t>
  </si>
  <si>
    <t>8_AI441_Batteries_2049</t>
  </si>
  <si>
    <t>AJ441</t>
  </si>
  <si>
    <t>8_AJ441_Batteries_2050</t>
  </si>
  <si>
    <t>AK441</t>
  </si>
  <si>
    <t>8_AK441_Batteries_2051</t>
  </si>
  <si>
    <t>AL441</t>
  </si>
  <si>
    <t>8_AL441_Batteries_2052</t>
  </si>
  <si>
    <t>AM441</t>
  </si>
  <si>
    <t>8_AM441_Batteries_2053</t>
  </si>
  <si>
    <t>AN441</t>
  </si>
  <si>
    <t>8_AN441_Batteries_2054</t>
  </si>
  <si>
    <t>AO441</t>
  </si>
  <si>
    <t>7_AO441_Batteries_Additional_Info</t>
  </si>
  <si>
    <t>F477</t>
  </si>
  <si>
    <t>8_F477_Power_control_systems_inverters_2020</t>
  </si>
  <si>
    <t>G477</t>
  </si>
  <si>
    <t>8_G477_Power_control_systems_inverters_2021</t>
  </si>
  <si>
    <t>H477</t>
  </si>
  <si>
    <t>8_H477_Power_control_systems_inverters_2022</t>
  </si>
  <si>
    <t>I477</t>
  </si>
  <si>
    <t>8_I477_Power_control_systems_inverters_2023</t>
  </si>
  <si>
    <t>J477</t>
  </si>
  <si>
    <t>8_J477_Power_control_systems_inverters_2024</t>
  </si>
  <si>
    <t>K477</t>
  </si>
  <si>
    <t>8_K477_Power_control_systems_inverters_2025</t>
  </si>
  <si>
    <t>L477</t>
  </si>
  <si>
    <t>8_L477_Power_control_systems_inverters_2026</t>
  </si>
  <si>
    <t>M477</t>
  </si>
  <si>
    <t>8_M477_Power_control_systems_inverters_2027</t>
  </si>
  <si>
    <t>N477</t>
  </si>
  <si>
    <t>8_N477_Power_control_systems_inverters_2028</t>
  </si>
  <si>
    <t>O477</t>
  </si>
  <si>
    <t>8_O477_Power_control_systems_inverters_2029</t>
  </si>
  <si>
    <t>P477</t>
  </si>
  <si>
    <t>8_P477_Power_control_systems_inverters_2030</t>
  </si>
  <si>
    <t>Q477</t>
  </si>
  <si>
    <t>8_Q477_Power_control_systems_inverters_2031</t>
  </si>
  <si>
    <t>R477</t>
  </si>
  <si>
    <t>8_R477_Power_control_systems_inverters_2032</t>
  </si>
  <si>
    <t>S477</t>
  </si>
  <si>
    <t>8_S477_Power_control_systems_inverters_2033</t>
  </si>
  <si>
    <t>T477</t>
  </si>
  <si>
    <t>8_T477_Power_control_systems_inverters_2034</t>
  </si>
  <si>
    <t>U477</t>
  </si>
  <si>
    <t>8_U477_Power_control_systems_inverters_2035</t>
  </si>
  <si>
    <t>V477</t>
  </si>
  <si>
    <t>8_V477_Power_control_systems_inverters_2036</t>
  </si>
  <si>
    <t>W477</t>
  </si>
  <si>
    <t>8_W477_Power_control_systems_inverters_2037</t>
  </si>
  <si>
    <t>X477</t>
  </si>
  <si>
    <t>8_X477_Power_control_systems_inverters_2038</t>
  </si>
  <si>
    <t>Y477</t>
  </si>
  <si>
    <t>8_Y477_Power_control_systems_inverters_2039</t>
  </si>
  <si>
    <t>Z477</t>
  </si>
  <si>
    <t>8_Z477_Power_control_systems_inverters_2040</t>
  </si>
  <si>
    <t>AA477</t>
  </si>
  <si>
    <t>8_AA477_Power_control_systems_inverters_2041</t>
  </si>
  <si>
    <t>AB477</t>
  </si>
  <si>
    <t>8_AB477_Power_control_systems_inverters_2042</t>
  </si>
  <si>
    <t>AC477</t>
  </si>
  <si>
    <t>8_AC477_Power_control_systems_inverters_2043</t>
  </si>
  <si>
    <t>AD477</t>
  </si>
  <si>
    <t>8_AD477_Power_control_systems_inverters_2044</t>
  </si>
  <si>
    <t>AE477</t>
  </si>
  <si>
    <t>8_AE477_Power_control_systems_inverters_2045</t>
  </si>
  <si>
    <t>AF477</t>
  </si>
  <si>
    <t>8_AF477_Power_control_systems_inverters_2046</t>
  </si>
  <si>
    <t>AG477</t>
  </si>
  <si>
    <t>8_AG477_Power_control_systems_inverters_2047</t>
  </si>
  <si>
    <t>AH477</t>
  </si>
  <si>
    <t>8_AH477_Power_control_systems_inverters_2048</t>
  </si>
  <si>
    <t>AI477</t>
  </si>
  <si>
    <t>8_AI477_Power_control_systems_inverters_2049</t>
  </si>
  <si>
    <t>AJ477</t>
  </si>
  <si>
    <t>8_AJ477_Power_control_systems_inverters_2050</t>
  </si>
  <si>
    <t>AK477</t>
  </si>
  <si>
    <t>8_AK477_Power_control_systems_inverters_2051</t>
  </si>
  <si>
    <t>AL477</t>
  </si>
  <si>
    <t>8_AL477_Power_control_systems_inverters_2052</t>
  </si>
  <si>
    <t>AM477</t>
  </si>
  <si>
    <t>8_AM477_Power_control_systems_inverters_2053</t>
  </si>
  <si>
    <t>AN477</t>
  </si>
  <si>
    <t>8_AN477_Power_control_systems_inverters_2054</t>
  </si>
  <si>
    <t>AO477</t>
  </si>
  <si>
    <t>7_AO477_Power_control_systems_inverters_Additional_Info</t>
  </si>
  <si>
    <t>F513</t>
  </si>
  <si>
    <t>8_F513_Steam_turbine_2020</t>
  </si>
  <si>
    <t>G513</t>
  </si>
  <si>
    <t>8_G513_Steam_turbine_2021</t>
  </si>
  <si>
    <t>H513</t>
  </si>
  <si>
    <t>8_H513_Steam_turbine_2022</t>
  </si>
  <si>
    <t>I513</t>
  </si>
  <si>
    <t>8_I513_Steam_turbine_2023</t>
  </si>
  <si>
    <t>J513</t>
  </si>
  <si>
    <t>8_J513_Steam_turbine_2024</t>
  </si>
  <si>
    <t>K513</t>
  </si>
  <si>
    <t>8_K513_Steam_turbine_2025</t>
  </si>
  <si>
    <t>L513</t>
  </si>
  <si>
    <t>8_L513_Steam_turbine_2026</t>
  </si>
  <si>
    <t>M513</t>
  </si>
  <si>
    <t>8_M513_Steam_turbine_2027</t>
  </si>
  <si>
    <t>N513</t>
  </si>
  <si>
    <t>8_N513_Steam_turbine_2028</t>
  </si>
  <si>
    <t>O513</t>
  </si>
  <si>
    <t>8_O513_Steam_turbine_2029</t>
  </si>
  <si>
    <t>P513</t>
  </si>
  <si>
    <t>8_P513_Steam_turbine_2030</t>
  </si>
  <si>
    <t>Q513</t>
  </si>
  <si>
    <t>8_Q513_Steam_turbine_2031</t>
  </si>
  <si>
    <t>R513</t>
  </si>
  <si>
    <t>8_R513_Steam_turbine_2032</t>
  </si>
  <si>
    <t>S513</t>
  </si>
  <si>
    <t>8_S513_Steam_turbine_2033</t>
  </si>
  <si>
    <t>T513</t>
  </si>
  <si>
    <t>8_T513_Steam_turbine_2034</t>
  </si>
  <si>
    <t>U513</t>
  </si>
  <si>
    <t>8_U513_Steam_turbine_2035</t>
  </si>
  <si>
    <t>V513</t>
  </si>
  <si>
    <t>8_V513_Steam_turbine_2036</t>
  </si>
  <si>
    <t>W513</t>
  </si>
  <si>
    <t>8_W513_Steam_turbine_2037</t>
  </si>
  <si>
    <t>X513</t>
  </si>
  <si>
    <t>8_X513_Steam_turbine_2038</t>
  </si>
  <si>
    <t>Y513</t>
  </si>
  <si>
    <t>8_Y513_Steam_turbine_2039</t>
  </si>
  <si>
    <t>Z513</t>
  </si>
  <si>
    <t>8_Z513_Steam_turbine_2040</t>
  </si>
  <si>
    <t>AA513</t>
  </si>
  <si>
    <t>8_AA513_Steam_turbine_2041</t>
  </si>
  <si>
    <t>AB513</t>
  </si>
  <si>
    <t>8_AB513_Steam_turbine_2042</t>
  </si>
  <si>
    <t>AC513</t>
  </si>
  <si>
    <t>8_AC513_Steam_turbine_2043</t>
  </si>
  <si>
    <t>AD513</t>
  </si>
  <si>
    <t>8_AD513_Steam_turbine_2044</t>
  </si>
  <si>
    <t>AE513</t>
  </si>
  <si>
    <t>8_AE513_Steam_turbine_2045</t>
  </si>
  <si>
    <t>AF513</t>
  </si>
  <si>
    <t>8_AF513_Steam_turbine_2046</t>
  </si>
  <si>
    <t>AG513</t>
  </si>
  <si>
    <t>8_AG513_Steam_turbine_2047</t>
  </si>
  <si>
    <t>AH513</t>
  </si>
  <si>
    <t>8_AH513_Steam_turbine_2048</t>
  </si>
  <si>
    <t>AI513</t>
  </si>
  <si>
    <t>8_AI513_Steam_turbine_2049</t>
  </si>
  <si>
    <t>AJ513</t>
  </si>
  <si>
    <t>8_AJ513_Steam_turbine_2050</t>
  </si>
  <si>
    <t>AK513</t>
  </si>
  <si>
    <t>8_AK513_Steam_turbine_2051</t>
  </si>
  <si>
    <t>AL513</t>
  </si>
  <si>
    <t>8_AL513_Steam_turbine_2052</t>
  </si>
  <si>
    <t>AM513</t>
  </si>
  <si>
    <t>8_AM513_Steam_turbine_2053</t>
  </si>
  <si>
    <t>AN513</t>
  </si>
  <si>
    <t>8_AN513_Steam_turbine_2054</t>
  </si>
  <si>
    <t>AO513</t>
  </si>
  <si>
    <t>7_AO513_Steam_turbine_Additional_Info</t>
  </si>
  <si>
    <t>F549</t>
  </si>
  <si>
    <t>8_F549_Spare_parts_2020</t>
  </si>
  <si>
    <t>G549</t>
  </si>
  <si>
    <t>8_G549_Spare_parts_2021</t>
  </si>
  <si>
    <t>H549</t>
  </si>
  <si>
    <t>8_H549_Spare_parts_2022</t>
  </si>
  <si>
    <t>I549</t>
  </si>
  <si>
    <t>8_I549_Spare_parts_2023</t>
  </si>
  <si>
    <t>J549</t>
  </si>
  <si>
    <t>8_J549_Spare_parts_2024</t>
  </si>
  <si>
    <t>K549</t>
  </si>
  <si>
    <t>8_K549_Spare_parts_2025</t>
  </si>
  <si>
    <t>L549</t>
  </si>
  <si>
    <t>8_L549_Spare_parts_2026</t>
  </si>
  <si>
    <t>M549</t>
  </si>
  <si>
    <t>8_M549_Spare_parts_2027</t>
  </si>
  <si>
    <t>N549</t>
  </si>
  <si>
    <t>8_N549_Spare_parts_2028</t>
  </si>
  <si>
    <t>O549</t>
  </si>
  <si>
    <t>8_O549_Spare_parts_2029</t>
  </si>
  <si>
    <t>P549</t>
  </si>
  <si>
    <t>8_P549_Spare_parts_2030</t>
  </si>
  <si>
    <t>Q549</t>
  </si>
  <si>
    <t>8_Q549_Spare_parts_2031</t>
  </si>
  <si>
    <t>R549</t>
  </si>
  <si>
    <t>8_R549_Spare_parts_2032</t>
  </si>
  <si>
    <t>S549</t>
  </si>
  <si>
    <t>8_S549_Spare_parts_2033</t>
  </si>
  <si>
    <t>T549</t>
  </si>
  <si>
    <t>8_T549_Spare_parts_2034</t>
  </si>
  <si>
    <t>U549</t>
  </si>
  <si>
    <t>8_U549_Spare_parts_2035</t>
  </si>
  <si>
    <t>V549</t>
  </si>
  <si>
    <t>8_V549_Spare_parts_2036</t>
  </si>
  <si>
    <t>W549</t>
  </si>
  <si>
    <t>8_W549_Spare_parts_2037</t>
  </si>
  <si>
    <t>X549</t>
  </si>
  <si>
    <t>8_X549_Spare_parts_2038</t>
  </si>
  <si>
    <t>Y549</t>
  </si>
  <si>
    <t>8_Y549_Spare_parts_2039</t>
  </si>
  <si>
    <t>Z549</t>
  </si>
  <si>
    <t>8_Z549_Spare_parts_2040</t>
  </si>
  <si>
    <t>AA549</t>
  </si>
  <si>
    <t>8_AA549_Spare_parts_2041</t>
  </si>
  <si>
    <t>AB549</t>
  </si>
  <si>
    <t>8_AB549_Spare_parts_2042</t>
  </si>
  <si>
    <t>AC549</t>
  </si>
  <si>
    <t>8_AC549_Spare_parts_2043</t>
  </si>
  <si>
    <t>AD549</t>
  </si>
  <si>
    <t>8_AD549_Spare_parts_2044</t>
  </si>
  <si>
    <t>AE549</t>
  </si>
  <si>
    <t>8_AE549_Spare_parts_2045</t>
  </si>
  <si>
    <t>AF549</t>
  </si>
  <si>
    <t>8_AF549_Spare_parts_2046</t>
  </si>
  <si>
    <t>AG549</t>
  </si>
  <si>
    <t>8_AG549_Spare_parts_2047</t>
  </si>
  <si>
    <t>AH549</t>
  </si>
  <si>
    <t>8_AH549_Spare_parts_2048</t>
  </si>
  <si>
    <t>AI549</t>
  </si>
  <si>
    <t>8_AI549_Spare_parts_2049</t>
  </si>
  <si>
    <t>AJ549</t>
  </si>
  <si>
    <t>8_AJ549_Spare_parts_2050</t>
  </si>
  <si>
    <t>AK549</t>
  </si>
  <si>
    <t>8_AK549_Spare_parts_2051</t>
  </si>
  <si>
    <t>AL549</t>
  </si>
  <si>
    <t>8_AL549_Spare_parts_2052</t>
  </si>
  <si>
    <t>AM549</t>
  </si>
  <si>
    <t>8_AM549_Spare_parts_2053</t>
  </si>
  <si>
    <t>AN549</t>
  </si>
  <si>
    <t>8_AN549_Spare_parts_2054</t>
  </si>
  <si>
    <t>AO549</t>
  </si>
  <si>
    <t>7_AO549_Spare_parts_Additional_Info</t>
  </si>
  <si>
    <t>F585</t>
  </si>
  <si>
    <t>8_F585_Pipeline_build-out_2020</t>
  </si>
  <si>
    <t>G585</t>
  </si>
  <si>
    <t>8_G585_Pipeline_build-out_2021</t>
  </si>
  <si>
    <t>H585</t>
  </si>
  <si>
    <t>8_H585_Pipeline_build-out_2022</t>
  </si>
  <si>
    <t>I585</t>
  </si>
  <si>
    <t>8_I585_Pipeline_build-out_2023</t>
  </si>
  <si>
    <t>J585</t>
  </si>
  <si>
    <t>8_J585_Pipeline_build-out_2024</t>
  </si>
  <si>
    <t>K585</t>
  </si>
  <si>
    <t>8_K585_Pipeline_build-out_2025</t>
  </si>
  <si>
    <t>L585</t>
  </si>
  <si>
    <t>8_L585_Pipeline_build-out_2026</t>
  </si>
  <si>
    <t>M585</t>
  </si>
  <si>
    <t>8_M585_Pipeline_build-out_2027</t>
  </si>
  <si>
    <t>N585</t>
  </si>
  <si>
    <t>8_N585_Pipeline_build-out_2028</t>
  </si>
  <si>
    <t>O585</t>
  </si>
  <si>
    <t>8_O585_Pipeline_build-out_2029</t>
  </si>
  <si>
    <t>P585</t>
  </si>
  <si>
    <t>8_P585_Pipeline_build-out_2030</t>
  </si>
  <si>
    <t>Q585</t>
  </si>
  <si>
    <t>8_Q585_Pipeline_build-out_2031</t>
  </si>
  <si>
    <t>R585</t>
  </si>
  <si>
    <t>8_R585_Pipeline_build-out_2032</t>
  </si>
  <si>
    <t>S585</t>
  </si>
  <si>
    <t>8_S585_Pipeline_build-out_2033</t>
  </si>
  <si>
    <t>T585</t>
  </si>
  <si>
    <t>8_T585_Pipeline_build-out_2034</t>
  </si>
  <si>
    <t>U585</t>
  </si>
  <si>
    <t>8_U585_Pipeline_build-out_2035</t>
  </si>
  <si>
    <t>V585</t>
  </si>
  <si>
    <t>8_V585_Pipeline_build-out_2036</t>
  </si>
  <si>
    <t>W585</t>
  </si>
  <si>
    <t>8_W585_Pipeline_build-out_2037</t>
  </si>
  <si>
    <t>X585</t>
  </si>
  <si>
    <t>8_X585_Pipeline_build-out_2038</t>
  </si>
  <si>
    <t>Y585</t>
  </si>
  <si>
    <t>8_Y585_Pipeline_build-out_2039</t>
  </si>
  <si>
    <t>Z585</t>
  </si>
  <si>
    <t>8_Z585_Pipeline_build-out_2040</t>
  </si>
  <si>
    <t>AA585</t>
  </si>
  <si>
    <t>8_AA585_Pipeline_build-out_2041</t>
  </si>
  <si>
    <t>AB585</t>
  </si>
  <si>
    <t>8_AB585_Pipeline_build-out_2042</t>
  </si>
  <si>
    <t>AC585</t>
  </si>
  <si>
    <t>8_AC585_Pipeline_build-out_2043</t>
  </si>
  <si>
    <t>AD585</t>
  </si>
  <si>
    <t>8_AD585_Pipeline_build-out_2044</t>
  </si>
  <si>
    <t>AE585</t>
  </si>
  <si>
    <t>8_AE585_Pipeline_build-out_2045</t>
  </si>
  <si>
    <t>AF585</t>
  </si>
  <si>
    <t>8_AF585_Pipeline_build-out_2046</t>
  </si>
  <si>
    <t>AG585</t>
  </si>
  <si>
    <t>8_AG585_Pipeline_build-out_2047</t>
  </si>
  <si>
    <t>AH585</t>
  </si>
  <si>
    <t>8_AH585_Pipeline_build-out_2048</t>
  </si>
  <si>
    <t>AI585</t>
  </si>
  <si>
    <t>8_AI585_Pipeline_build-out_2049</t>
  </si>
  <si>
    <t>AJ585</t>
  </si>
  <si>
    <t>8_AJ585_Pipeline_build-out_2050</t>
  </si>
  <si>
    <t>AK585</t>
  </si>
  <si>
    <t>8_AK585_Pipeline_build-out_2051</t>
  </si>
  <si>
    <t>AL585</t>
  </si>
  <si>
    <t>8_AL585_Pipeline_build-out_2052</t>
  </si>
  <si>
    <t>AM585</t>
  </si>
  <si>
    <t>8_AM585_Pipeline_build-out_2053</t>
  </si>
  <si>
    <t>AN585</t>
  </si>
  <si>
    <t>8_AN585_Pipeline_build-out_2054</t>
  </si>
  <si>
    <t>AO585</t>
  </si>
  <si>
    <t>7_AO585_Pipeline_build-out_Additional_Info</t>
  </si>
  <si>
    <t>F621</t>
  </si>
  <si>
    <t>8_F621_Environmental_management_containment_2020</t>
  </si>
  <si>
    <t>G621</t>
  </si>
  <si>
    <t>8_G621_Environmental_management_containment_2021</t>
  </si>
  <si>
    <t>H621</t>
  </si>
  <si>
    <t>8_H621_Environmental_management_containment_2022</t>
  </si>
  <si>
    <t>I621</t>
  </si>
  <si>
    <t>8_I621_Environmental_management_containment_2023</t>
  </si>
  <si>
    <t>J621</t>
  </si>
  <si>
    <t>8_J621_Environmental_management_containment_2024</t>
  </si>
  <si>
    <t>K621</t>
  </si>
  <si>
    <t>8_K621_Environmental_management_containment_2025</t>
  </si>
  <si>
    <t>L621</t>
  </si>
  <si>
    <t>8_L621_Environmental_management_containment_2026</t>
  </si>
  <si>
    <t>M621</t>
  </si>
  <si>
    <t>8_M621_Environmental_management_containment_2027</t>
  </si>
  <si>
    <t>N621</t>
  </si>
  <si>
    <t>8_N621_Environmental_management_containment_2028</t>
  </si>
  <si>
    <t>O621</t>
  </si>
  <si>
    <t>8_O621_Environmental_management_containment_2029</t>
  </si>
  <si>
    <t>P621</t>
  </si>
  <si>
    <t>8_P621_Environmental_management_containment_2030</t>
  </si>
  <si>
    <t>Q621</t>
  </si>
  <si>
    <t>8_Q621_Environmental_management_containment_2031</t>
  </si>
  <si>
    <t>R621</t>
  </si>
  <si>
    <t>8_R621_Environmental_management_containment_2032</t>
  </si>
  <si>
    <t>S621</t>
  </si>
  <si>
    <t>8_S621_Environmental_management_containment_2033</t>
  </si>
  <si>
    <t>T621</t>
  </si>
  <si>
    <t>8_T621_Environmental_management_containment_2034</t>
  </si>
  <si>
    <t>U621</t>
  </si>
  <si>
    <t>8_U621_Environmental_management_containment_2035</t>
  </si>
  <si>
    <t>V621</t>
  </si>
  <si>
    <t>8_V621_Environmental_management_containment_2036</t>
  </si>
  <si>
    <t>W621</t>
  </si>
  <si>
    <t>8_W621_Environmental_management_containment_2037</t>
  </si>
  <si>
    <t>X621</t>
  </si>
  <si>
    <t>8_X621_Environmental_management_containment_2038</t>
  </si>
  <si>
    <t>Y621</t>
  </si>
  <si>
    <t>8_Y621_Environmental_management_containment_2039</t>
  </si>
  <si>
    <t>Z621</t>
  </si>
  <si>
    <t>8_Z621_Environmental_management_containment_2040</t>
  </si>
  <si>
    <t>AA621</t>
  </si>
  <si>
    <t>8_AA621_Environmental_management_containment_2041</t>
  </si>
  <si>
    <t>AB621</t>
  </si>
  <si>
    <t>8_AB621_Environmental_management_containment_2042</t>
  </si>
  <si>
    <t>AC621</t>
  </si>
  <si>
    <t>8_AC621_Environmental_management_containment_2043</t>
  </si>
  <si>
    <t>AD621</t>
  </si>
  <si>
    <t>8_AD621_Environmental_management_containment_2044</t>
  </si>
  <si>
    <t>AE621</t>
  </si>
  <si>
    <t>8_AE621_Environmental_management_containment_2045</t>
  </si>
  <si>
    <t>AF621</t>
  </si>
  <si>
    <t>8_AF621_Environmental_management_containment_2046</t>
  </si>
  <si>
    <t>AG621</t>
  </si>
  <si>
    <t>8_AG621_Environmental_management_containment_2047</t>
  </si>
  <si>
    <t>AH621</t>
  </si>
  <si>
    <t>8_AH621_Environmental_management_containment_2048</t>
  </si>
  <si>
    <t>AI621</t>
  </si>
  <si>
    <t>8_AI621_Environmental_management_containment_2049</t>
  </si>
  <si>
    <t>AJ621</t>
  </si>
  <si>
    <t>8_AJ621_Environmental_management_containment_2050</t>
  </si>
  <si>
    <t>AK621</t>
  </si>
  <si>
    <t>8_AK621_Environmental_management_containment_2051</t>
  </si>
  <si>
    <t>AL621</t>
  </si>
  <si>
    <t>8_AL621_Environmental_management_containment_2052</t>
  </si>
  <si>
    <t>AM621</t>
  </si>
  <si>
    <t>8_AM621_Environmental_management_containment_2053</t>
  </si>
  <si>
    <t>AN621</t>
  </si>
  <si>
    <t>8_AN621_Environmental_management_containment_2054</t>
  </si>
  <si>
    <t>AO621</t>
  </si>
  <si>
    <t>7_AO621_Environmental_management_containment_Additional_Info</t>
  </si>
  <si>
    <t>F657</t>
  </si>
  <si>
    <t>8_F657_Remaining_balance_of_plant_construction_2020</t>
  </si>
  <si>
    <t>G657</t>
  </si>
  <si>
    <t>8_G657_Remaining_balance_of_plant_construction_2021</t>
  </si>
  <si>
    <t>H657</t>
  </si>
  <si>
    <t>8_H657_Remaining_balance_of_plant_construction_2022</t>
  </si>
  <si>
    <t>I657</t>
  </si>
  <si>
    <t>8_I657_Remaining_balance_of_plant_construction_2023</t>
  </si>
  <si>
    <t>J657</t>
  </si>
  <si>
    <t>8_J657_Remaining_balance_of_plant_construction_2024</t>
  </si>
  <si>
    <t>K657</t>
  </si>
  <si>
    <t>8_K657_Remaining_balance_of_plant_construction_2025</t>
  </si>
  <si>
    <t>L657</t>
  </si>
  <si>
    <t>8_L657_Remaining_balance_of_plant_construction_2026</t>
  </si>
  <si>
    <t>M657</t>
  </si>
  <si>
    <t>8_M657_Remaining_balance_of_plant_construction_2027</t>
  </si>
  <si>
    <t>N657</t>
  </si>
  <si>
    <t>8_N657_Remaining_balance_of_plant_construction_2028</t>
  </si>
  <si>
    <t>O657</t>
  </si>
  <si>
    <t>8_O657_Remaining_balance_of_plant_construction_2029</t>
  </si>
  <si>
    <t>P657</t>
  </si>
  <si>
    <t>8_P657_Remaining_balance_of_plant_construction_2030</t>
  </si>
  <si>
    <t>Q657</t>
  </si>
  <si>
    <t>8_Q657_Remaining_balance_of_plant_construction_2031</t>
  </si>
  <si>
    <t>R657</t>
  </si>
  <si>
    <t>8_R657_Remaining_balance_of_plant_construction_2032</t>
  </si>
  <si>
    <t>S657</t>
  </si>
  <si>
    <t>8_S657_Remaining_balance_of_plant_construction_2033</t>
  </si>
  <si>
    <t>T657</t>
  </si>
  <si>
    <t>8_T657_Remaining_balance_of_plant_construction_2034</t>
  </si>
  <si>
    <t>U657</t>
  </si>
  <si>
    <t>8_U657_Remaining_balance_of_plant_construction_2035</t>
  </si>
  <si>
    <t>V657</t>
  </si>
  <si>
    <t>8_V657_Remaining_balance_of_plant_construction_2036</t>
  </si>
  <si>
    <t>W657</t>
  </si>
  <si>
    <t>8_W657_Remaining_balance_of_plant_construction_2037</t>
  </si>
  <si>
    <t>X657</t>
  </si>
  <si>
    <t>8_X657_Remaining_balance_of_plant_construction_2038</t>
  </si>
  <si>
    <t>Y657</t>
  </si>
  <si>
    <t>8_Y657_Remaining_balance_of_plant_construction_2039</t>
  </si>
  <si>
    <t>Z657</t>
  </si>
  <si>
    <t>8_Z657_Remaining_balance_of_plant_construction_2040</t>
  </si>
  <si>
    <t>AA657</t>
  </si>
  <si>
    <t>8_AA657_Remaining_balance_of_plant_construction_2041</t>
  </si>
  <si>
    <t>AB657</t>
  </si>
  <si>
    <t>8_AB657_Remaining_balance_of_plant_construction_2042</t>
  </si>
  <si>
    <t>AC657</t>
  </si>
  <si>
    <t>8_AC657_Remaining_balance_of_plant_construction_2043</t>
  </si>
  <si>
    <t>AD657</t>
  </si>
  <si>
    <t>8_AD657_Remaining_balance_of_plant_construction_2044</t>
  </si>
  <si>
    <t>AE657</t>
  </si>
  <si>
    <t>8_AE657_Remaining_balance_of_plant_construction_2045</t>
  </si>
  <si>
    <t>AF657</t>
  </si>
  <si>
    <t>8_AF657_Remaining_balance_of_plant_construction_2046</t>
  </si>
  <si>
    <t>AG657</t>
  </si>
  <si>
    <t>8_AG657_Remaining_balance_of_plant_construction_2047</t>
  </si>
  <si>
    <t>AH657</t>
  </si>
  <si>
    <t>8_AH657_Remaining_balance_of_plant_construction_2048</t>
  </si>
  <si>
    <t>AI657</t>
  </si>
  <si>
    <t>8_AI657_Remaining_balance_of_plant_construction_2049</t>
  </si>
  <si>
    <t>AJ657</t>
  </si>
  <si>
    <t>8_AJ657_Remaining_balance_of_plant_construction_2050</t>
  </si>
  <si>
    <t>AK657</t>
  </si>
  <si>
    <t>8_AK657_Remaining_balance_of_plant_construction_2051</t>
  </si>
  <si>
    <t>AL657</t>
  </si>
  <si>
    <t>8_AL657_Remaining_balance_of_plant_construction_2052</t>
  </si>
  <si>
    <t>AM657</t>
  </si>
  <si>
    <t>8_AM657_Remaining_balance_of_plant_construction_2053</t>
  </si>
  <si>
    <t>AN657</t>
  </si>
  <si>
    <t>8_AN657_Remaining_balance_of_plant_construction_2054</t>
  </si>
  <si>
    <t>AO657</t>
  </si>
  <si>
    <t>7_AO657_Remaining_balance_of_plant_construction_Additional_Info</t>
  </si>
  <si>
    <t>F693</t>
  </si>
  <si>
    <t>8_F693_Other_2020</t>
  </si>
  <si>
    <t>G693</t>
  </si>
  <si>
    <t>8_G693_Other_2021</t>
  </si>
  <si>
    <t>H693</t>
  </si>
  <si>
    <t>8_H693_Other_2022</t>
  </si>
  <si>
    <t>I693</t>
  </si>
  <si>
    <t>8_I693_Other_2023</t>
  </si>
  <si>
    <t>J693</t>
  </si>
  <si>
    <t>8_J693_Other_2024</t>
  </si>
  <si>
    <t>K693</t>
  </si>
  <si>
    <t>8_K693_Other_2025</t>
  </si>
  <si>
    <t>L693</t>
  </si>
  <si>
    <t>8_L693_Other_2026</t>
  </si>
  <si>
    <t>M693</t>
  </si>
  <si>
    <t>8_M693_Other_2027</t>
  </si>
  <si>
    <t>N693</t>
  </si>
  <si>
    <t>8_N693_Other_2028</t>
  </si>
  <si>
    <t>O693</t>
  </si>
  <si>
    <t>8_O693_Other_2029</t>
  </si>
  <si>
    <t>P693</t>
  </si>
  <si>
    <t>8_P693_Other_2030</t>
  </si>
  <si>
    <t>Q693</t>
  </si>
  <si>
    <t>8_Q693_Other_2031</t>
  </si>
  <si>
    <t>R693</t>
  </si>
  <si>
    <t>8_R693_Other_2032</t>
  </si>
  <si>
    <t>S693</t>
  </si>
  <si>
    <t>8_S693_Other_2033</t>
  </si>
  <si>
    <t>T693</t>
  </si>
  <si>
    <t>8_T693_Other_2034</t>
  </si>
  <si>
    <t>U693</t>
  </si>
  <si>
    <t>8_U693_Other_2035</t>
  </si>
  <si>
    <t>V693</t>
  </si>
  <si>
    <t>8_V693_Other_2036</t>
  </si>
  <si>
    <t>W693</t>
  </si>
  <si>
    <t>8_W693_Other_2037</t>
  </si>
  <si>
    <t>X693</t>
  </si>
  <si>
    <t>8_X693_Other_2038</t>
  </si>
  <si>
    <t>Y693</t>
  </si>
  <si>
    <t>8_Y693_Other_2039</t>
  </si>
  <si>
    <t>Z693</t>
  </si>
  <si>
    <t>8_Z693_Other_2040</t>
  </si>
  <si>
    <t>AA693</t>
  </si>
  <si>
    <t>8_AA693_Other_2041</t>
  </si>
  <si>
    <t>AB693</t>
  </si>
  <si>
    <t>8_AB693_Other_2042</t>
  </si>
  <si>
    <t>AC693</t>
  </si>
  <si>
    <t>8_AC693_Other_2043</t>
  </si>
  <si>
    <t>AD693</t>
  </si>
  <si>
    <t>8_AD693_Other_2044</t>
  </si>
  <si>
    <t>AE693</t>
  </si>
  <si>
    <t>8_AE693_Other_2045</t>
  </si>
  <si>
    <t>AF693</t>
  </si>
  <si>
    <t>8_AF693_Other_2046</t>
  </si>
  <si>
    <t>AG693</t>
  </si>
  <si>
    <t>8_AG693_Other_2047</t>
  </si>
  <si>
    <t>AH693</t>
  </si>
  <si>
    <t>8_AH693_Other_2048</t>
  </si>
  <si>
    <t>AI693</t>
  </si>
  <si>
    <t>8_AI693_Other_2049</t>
  </si>
  <si>
    <t>AJ693</t>
  </si>
  <si>
    <t>8_AJ693_Other_2050</t>
  </si>
  <si>
    <t>AK693</t>
  </si>
  <si>
    <t>8_AK693_Other_2051</t>
  </si>
  <si>
    <t>AL693</t>
  </si>
  <si>
    <t>8_AL693_Other_2052</t>
  </si>
  <si>
    <t>AM693</t>
  </si>
  <si>
    <t>8_AM693_Other_2053</t>
  </si>
  <si>
    <t>AN693</t>
  </si>
  <si>
    <t>8_AN693_Other_2054</t>
  </si>
  <si>
    <t>AO693</t>
  </si>
  <si>
    <t>7_AO693_Other_Additional_Info</t>
  </si>
  <si>
    <t>F729</t>
  </si>
  <si>
    <t>8_F729_Contingency_2020</t>
  </si>
  <si>
    <t>G729</t>
  </si>
  <si>
    <t>8_G729_Contingency_2021</t>
  </si>
  <si>
    <t>H729</t>
  </si>
  <si>
    <t>8_H729_Contingency_2022</t>
  </si>
  <si>
    <t>I729</t>
  </si>
  <si>
    <t>8_I729_Contingency_2023</t>
  </si>
  <si>
    <t>J729</t>
  </si>
  <si>
    <t>8_J729_Contingency_2024</t>
  </si>
  <si>
    <t>K729</t>
  </si>
  <si>
    <t>8_K729_Contingency_2025</t>
  </si>
  <si>
    <t>L729</t>
  </si>
  <si>
    <t>8_L729_Contingency_2026</t>
  </si>
  <si>
    <t>M729</t>
  </si>
  <si>
    <t>8_M729_Contingency_2027</t>
  </si>
  <si>
    <t>N729</t>
  </si>
  <si>
    <t>8_N729_Contingency_2028</t>
  </si>
  <si>
    <t>O729</t>
  </si>
  <si>
    <t>8_O729_Contingency_2029</t>
  </si>
  <si>
    <t>P729</t>
  </si>
  <si>
    <t>8_P729_Contingency_2030</t>
  </si>
  <si>
    <t>Q729</t>
  </si>
  <si>
    <t>8_Q729_Contingency_2031</t>
  </si>
  <si>
    <t>R729</t>
  </si>
  <si>
    <t>8_R729_Contingency_2032</t>
  </si>
  <si>
    <t>S729</t>
  </si>
  <si>
    <t>8_S729_Contingency_2033</t>
  </si>
  <si>
    <t>T729</t>
  </si>
  <si>
    <t>8_T729_Contingency_2034</t>
  </si>
  <si>
    <t>U729</t>
  </si>
  <si>
    <t>8_U729_Contingency_2035</t>
  </si>
  <si>
    <t>V729</t>
  </si>
  <si>
    <t>8_V729_Contingency_2036</t>
  </si>
  <si>
    <t>W729</t>
  </si>
  <si>
    <t>8_W729_Contingency_2037</t>
  </si>
  <si>
    <t>X729</t>
  </si>
  <si>
    <t>8_X729_Contingency_2038</t>
  </si>
  <si>
    <t>Y729</t>
  </si>
  <si>
    <t>8_Y729_Contingency_2039</t>
  </si>
  <si>
    <t>Z729</t>
  </si>
  <si>
    <t>8_Z729_Contingency_2040</t>
  </si>
  <si>
    <t>AA729</t>
  </si>
  <si>
    <t>8_AA729_Contingency_2041</t>
  </si>
  <si>
    <t>AB729</t>
  </si>
  <si>
    <t>8_AB729_Contingency_2042</t>
  </si>
  <si>
    <t>AC729</t>
  </si>
  <si>
    <t>8_AC729_Contingency_2043</t>
  </si>
  <si>
    <t>AD729</t>
  </si>
  <si>
    <t>8_AD729_Contingency_2044</t>
  </si>
  <si>
    <t>AE729</t>
  </si>
  <si>
    <t>8_AE729_Contingency_2045</t>
  </si>
  <si>
    <t>AF729</t>
  </si>
  <si>
    <t>8_AF729_Contingency_2046</t>
  </si>
  <si>
    <t>AG729</t>
  </si>
  <si>
    <t>8_AG729_Contingency_2047</t>
  </si>
  <si>
    <t>AH729</t>
  </si>
  <si>
    <t>8_AH729_Contingency_2048</t>
  </si>
  <si>
    <t>AI729</t>
  </si>
  <si>
    <t>8_AI729_Contingency_2049</t>
  </si>
  <si>
    <t>AJ729</t>
  </si>
  <si>
    <t>8_AJ729_Contingency_2050</t>
  </si>
  <si>
    <t>AK729</t>
  </si>
  <si>
    <t>8_AK729_Contingency_2051</t>
  </si>
  <si>
    <t>AL729</t>
  </si>
  <si>
    <t>8_AL729_Contingency_2052</t>
  </si>
  <si>
    <t>AM729</t>
  </si>
  <si>
    <t>8_AM729_Contingency_2053</t>
  </si>
  <si>
    <t>AN729</t>
  </si>
  <si>
    <t>8_AN729_Contingency_2054</t>
  </si>
  <si>
    <t>AO729</t>
  </si>
  <si>
    <t>7_AO729_Contingency_Additional_Info</t>
  </si>
  <si>
    <t>F765</t>
  </si>
  <si>
    <t>8_F765_Initial_working_capital_2020</t>
  </si>
  <si>
    <t>G765</t>
  </si>
  <si>
    <t>8_G765_Initial_working_capital_2021</t>
  </si>
  <si>
    <t>H765</t>
  </si>
  <si>
    <t>8_H765_Initial_working_capital_2022</t>
  </si>
  <si>
    <t>I765</t>
  </si>
  <si>
    <t>8_I765_Initial_working_capital_2023</t>
  </si>
  <si>
    <t>J765</t>
  </si>
  <si>
    <t>8_J765_Initial_working_capital_2024</t>
  </si>
  <si>
    <t>K765</t>
  </si>
  <si>
    <t>8_K765_Initial_working_capital_2025</t>
  </si>
  <si>
    <t>L765</t>
  </si>
  <si>
    <t>8_L765_Initial_working_capital_2026</t>
  </si>
  <si>
    <t>M765</t>
  </si>
  <si>
    <t>8_M765_Initial_working_capital_2027</t>
  </si>
  <si>
    <t>N765</t>
  </si>
  <si>
    <t>8_N765_Initial_working_capital_2028</t>
  </si>
  <si>
    <t>O765</t>
  </si>
  <si>
    <t>8_O765_Initial_working_capital_2029</t>
  </si>
  <si>
    <t>P765</t>
  </si>
  <si>
    <t>8_P765_Initial_working_capital_2030</t>
  </si>
  <si>
    <t>Q765</t>
  </si>
  <si>
    <t>8_Q765_Initial_working_capital_2031</t>
  </si>
  <si>
    <t>R765</t>
  </si>
  <si>
    <t>8_R765_Initial_working_capital_2032</t>
  </si>
  <si>
    <t>S765</t>
  </si>
  <si>
    <t>8_S765_Initial_working_capital_2033</t>
  </si>
  <si>
    <t>T765</t>
  </si>
  <si>
    <t>8_T765_Initial_working_capital_2034</t>
  </si>
  <si>
    <t>U765</t>
  </si>
  <si>
    <t>8_U765_Initial_working_capital_2035</t>
  </si>
  <si>
    <t>V765</t>
  </si>
  <si>
    <t>8_V765_Initial_working_capital_2036</t>
  </si>
  <si>
    <t>W765</t>
  </si>
  <si>
    <t>8_W765_Initial_working_capital_2037</t>
  </si>
  <si>
    <t>X765</t>
  </si>
  <si>
    <t>8_X765_Initial_working_capital_2038</t>
  </si>
  <si>
    <t>Y765</t>
  </si>
  <si>
    <t>8_Y765_Initial_working_capital_2039</t>
  </si>
  <si>
    <t>Z765</t>
  </si>
  <si>
    <t>8_Z765_Initial_working_capital_2040</t>
  </si>
  <si>
    <t>AA765</t>
  </si>
  <si>
    <t>8_AA765_Initial_working_capital_2041</t>
  </si>
  <si>
    <t>AB765</t>
  </si>
  <si>
    <t>8_AB765_Initial_working_capital_2042</t>
  </si>
  <si>
    <t>AC765</t>
  </si>
  <si>
    <t>8_AC765_Initial_working_capital_2043</t>
  </si>
  <si>
    <t>AD765</t>
  </si>
  <si>
    <t>8_AD765_Initial_working_capital_2044</t>
  </si>
  <si>
    <t>AE765</t>
  </si>
  <si>
    <t>8_AE765_Initial_working_capital_2045</t>
  </si>
  <si>
    <t>AF765</t>
  </si>
  <si>
    <t>8_AF765_Initial_working_capital_2046</t>
  </si>
  <si>
    <t>AG765</t>
  </si>
  <si>
    <t>8_AG765_Initial_working_capital_2047</t>
  </si>
  <si>
    <t>AH765</t>
  </si>
  <si>
    <t>8_AH765_Initial_working_capital_2048</t>
  </si>
  <si>
    <t>AI765</t>
  </si>
  <si>
    <t>8_AI765_Initial_working_capital_2049</t>
  </si>
  <si>
    <t>AJ765</t>
  </si>
  <si>
    <t>8_AJ765_Initial_working_capital_2050</t>
  </si>
  <si>
    <t>AK765</t>
  </si>
  <si>
    <t>8_AK765_Initial_working_capital_2051</t>
  </si>
  <si>
    <t>AL765</t>
  </si>
  <si>
    <t>8_AL765_Initial_working_capital_2052</t>
  </si>
  <si>
    <t>AM765</t>
  </si>
  <si>
    <t>8_AM765_Initial_working_capital_2053</t>
  </si>
  <si>
    <t>AN765</t>
  </si>
  <si>
    <t>8_AN765_Initial_working_capital_2054</t>
  </si>
  <si>
    <t>AO765</t>
  </si>
  <si>
    <t>7_AO765_Initial_working_capital_Additional_Info</t>
  </si>
  <si>
    <t>F801</t>
  </si>
  <si>
    <t>8_F801_Start_up_power_credit_2020</t>
  </si>
  <si>
    <t>G801</t>
  </si>
  <si>
    <t>8_G801_Start_up_power_credit_2021</t>
  </si>
  <si>
    <t>H801</t>
  </si>
  <si>
    <t>8_H801_Start_up_power_credit_2022</t>
  </si>
  <si>
    <t>I801</t>
  </si>
  <si>
    <t>8_I801_Start_up_power_credit_2023</t>
  </si>
  <si>
    <t>J801</t>
  </si>
  <si>
    <t>8_J801_Start_up_power_credit_2024</t>
  </si>
  <si>
    <t>K801</t>
  </si>
  <si>
    <t>8_K801_Start_up_power_credit_2025</t>
  </si>
  <si>
    <t>L801</t>
  </si>
  <si>
    <t>8_L801_Start_up_power_credit_2026</t>
  </si>
  <si>
    <t>M801</t>
  </si>
  <si>
    <t>8_M801_Start_up_power_credit_2027</t>
  </si>
  <si>
    <t>N801</t>
  </si>
  <si>
    <t>8_N801_Start_up_power_credit_2028</t>
  </si>
  <si>
    <t>O801</t>
  </si>
  <si>
    <t>8_O801_Start_up_power_credit_2029</t>
  </si>
  <si>
    <t>P801</t>
  </si>
  <si>
    <t>8_P801_Start_up_power_credit_2030</t>
  </si>
  <si>
    <t>Q801</t>
  </si>
  <si>
    <t>8_Q801_Start_up_power_credit_2031</t>
  </si>
  <si>
    <t>R801</t>
  </si>
  <si>
    <t>8_R801_Start_up_power_credit_2032</t>
  </si>
  <si>
    <t>S801</t>
  </si>
  <si>
    <t>8_S801_Start_up_power_credit_2033</t>
  </si>
  <si>
    <t>T801</t>
  </si>
  <si>
    <t>8_T801_Start_up_power_credit_2034</t>
  </si>
  <si>
    <t>U801</t>
  </si>
  <si>
    <t>8_U801_Start_up_power_credit_2035</t>
  </si>
  <si>
    <t>V801</t>
  </si>
  <si>
    <t>8_V801_Start_up_power_credit_2036</t>
  </si>
  <si>
    <t>W801</t>
  </si>
  <si>
    <t>8_W801_Start_up_power_credit_2037</t>
  </si>
  <si>
    <t>X801</t>
  </si>
  <si>
    <t>8_X801_Start_up_power_credit_2038</t>
  </si>
  <si>
    <t>Y801</t>
  </si>
  <si>
    <t>8_Y801_Start_up_power_credit_2039</t>
  </si>
  <si>
    <t>Z801</t>
  </si>
  <si>
    <t>8_Z801_Start_up_power_credit_2040</t>
  </si>
  <si>
    <t>AA801</t>
  </si>
  <si>
    <t>8_AA801_Start_up_power_credit_2041</t>
  </si>
  <si>
    <t>AB801</t>
  </si>
  <si>
    <t>8_AB801_Start_up_power_credit_2042</t>
  </si>
  <si>
    <t>AC801</t>
  </si>
  <si>
    <t>8_AC801_Start_up_power_credit_2043</t>
  </si>
  <si>
    <t>AD801</t>
  </si>
  <si>
    <t>8_AD801_Start_up_power_credit_2044</t>
  </si>
  <si>
    <t>AE801</t>
  </si>
  <si>
    <t>8_AE801_Start_up_power_credit_2045</t>
  </si>
  <si>
    <t>AF801</t>
  </si>
  <si>
    <t>8_AF801_Start_up_power_credit_2046</t>
  </si>
  <si>
    <t>AG801</t>
  </si>
  <si>
    <t>8_AG801_Start_up_power_credit_2047</t>
  </si>
  <si>
    <t>AH801</t>
  </si>
  <si>
    <t>8_AH801_Start_up_power_credit_2048</t>
  </si>
  <si>
    <t>AI801</t>
  </si>
  <si>
    <t>8_AI801_Start_up_power_credit_2049</t>
  </si>
  <si>
    <t>AJ801</t>
  </si>
  <si>
    <t>8_AJ801_Start_up_power_credit_2050</t>
  </si>
  <si>
    <t>AK801</t>
  </si>
  <si>
    <t>8_AK801_Start_up_power_credit_2051</t>
  </si>
  <si>
    <t>AL801</t>
  </si>
  <si>
    <t>8_AL801_Start_up_power_credit_2052</t>
  </si>
  <si>
    <t>AM801</t>
  </si>
  <si>
    <t>8_AM801_Start_up_power_credit_2053</t>
  </si>
  <si>
    <t>AN801</t>
  </si>
  <si>
    <t>8_AN801_Start_up_power_credit_2054</t>
  </si>
  <si>
    <t>AO801</t>
  </si>
  <si>
    <t>7_AO801_Start_up_power_credit_Additional_Info</t>
  </si>
  <si>
    <t>F839</t>
  </si>
  <si>
    <t>8_F839_Incremental_capital_needs_2020</t>
  </si>
  <si>
    <t>G839</t>
  </si>
  <si>
    <t>8_G839_Incremental_capital_needs_2021</t>
  </si>
  <si>
    <t>H839</t>
  </si>
  <si>
    <t>8_H839_Incremental_capital_needs_2022</t>
  </si>
  <si>
    <t>I839</t>
  </si>
  <si>
    <t>8_I839_Incremental_capital_needs_2023</t>
  </si>
  <si>
    <t>J839</t>
  </si>
  <si>
    <t>8_J839_Incremental_capital_needs_2024</t>
  </si>
  <si>
    <t>K839</t>
  </si>
  <si>
    <t>8_K839_Incremental_capital_needs_2025</t>
  </si>
  <si>
    <t>L839</t>
  </si>
  <si>
    <t>8_L839_Incremental_capital_needs_2026</t>
  </si>
  <si>
    <t>M839</t>
  </si>
  <si>
    <t>8_M839_Incremental_capital_needs_2027</t>
  </si>
  <si>
    <t>N839</t>
  </si>
  <si>
    <t>8_N839_Incremental_capital_needs_2028</t>
  </si>
  <si>
    <t>O839</t>
  </si>
  <si>
    <t>8_O839_Incremental_capital_needs_2029</t>
  </si>
  <si>
    <t>P839</t>
  </si>
  <si>
    <t>8_P839_Incremental_capital_needs_2030</t>
  </si>
  <si>
    <t>Q839</t>
  </si>
  <si>
    <t>8_Q839_Incremental_capital_needs_2031</t>
  </si>
  <si>
    <t>R839</t>
  </si>
  <si>
    <t>8_R839_Incremental_capital_needs_2032</t>
  </si>
  <si>
    <t>S839</t>
  </si>
  <si>
    <t>8_S839_Incremental_capital_needs_2033</t>
  </si>
  <si>
    <t>T839</t>
  </si>
  <si>
    <t>8_T839_Incremental_capital_needs_2034</t>
  </si>
  <si>
    <t>U839</t>
  </si>
  <si>
    <t>8_U839_Incremental_capital_needs_2035</t>
  </si>
  <si>
    <t>V839</t>
  </si>
  <si>
    <t>8_V839_Incremental_capital_needs_2036</t>
  </si>
  <si>
    <t>W839</t>
  </si>
  <si>
    <t>8_W839_Incremental_capital_needs_2037</t>
  </si>
  <si>
    <t>X839</t>
  </si>
  <si>
    <t>8_X839_Incremental_capital_needs_2038</t>
  </si>
  <si>
    <t>Y839</t>
  </si>
  <si>
    <t>8_Y839_Incremental_capital_needs_2039</t>
  </si>
  <si>
    <t>Z839</t>
  </si>
  <si>
    <t>8_Z839_Incremental_capital_needs_2040</t>
  </si>
  <si>
    <t>AA839</t>
  </si>
  <si>
    <t>8_AA839_Incremental_capital_needs_2041</t>
  </si>
  <si>
    <t>AB839</t>
  </si>
  <si>
    <t>8_AB839_Incremental_capital_needs_2042</t>
  </si>
  <si>
    <t>AC839</t>
  </si>
  <si>
    <t>8_AC839_Incremental_capital_needs_2043</t>
  </si>
  <si>
    <t>AD839</t>
  </si>
  <si>
    <t>8_AD839_Incremental_capital_needs_2044</t>
  </si>
  <si>
    <t>AE839</t>
  </si>
  <si>
    <t>8_AE839_Incremental_capital_needs_2045</t>
  </si>
  <si>
    <t>AF839</t>
  </si>
  <si>
    <t>8_AF839_Incremental_capital_needs_2046</t>
  </si>
  <si>
    <t>AG839</t>
  </si>
  <si>
    <t>8_AG839_Incremental_capital_needs_2047</t>
  </si>
  <si>
    <t>AH839</t>
  </si>
  <si>
    <t>8_AH839_Incremental_capital_needs_2048</t>
  </si>
  <si>
    <t>AI839</t>
  </si>
  <si>
    <t>8_AI839_Incremental_capital_needs_2049</t>
  </si>
  <si>
    <t>AJ839</t>
  </si>
  <si>
    <t>8_AJ839_Incremental_capital_needs_2050</t>
  </si>
  <si>
    <t>AK839</t>
  </si>
  <si>
    <t>8_AK839_Incremental_capital_needs_2051</t>
  </si>
  <si>
    <t>AL839</t>
  </si>
  <si>
    <t>8_AL839_Incremental_capital_needs_2052</t>
  </si>
  <si>
    <t>AM839</t>
  </si>
  <si>
    <t>8_AM839_Incremental_capital_needs_2053</t>
  </si>
  <si>
    <t>AN839</t>
  </si>
  <si>
    <t>8_AN839_Incremental_capital_needs_2054</t>
  </si>
  <si>
    <t>AO839</t>
  </si>
  <si>
    <t>7_AO839_Incremental_capital_needs_Additional_Info</t>
  </si>
  <si>
    <t>F875</t>
  </si>
  <si>
    <t>8_F875_Major_maintenance_2020</t>
  </si>
  <si>
    <t>G875</t>
  </si>
  <si>
    <t>8_G875_Major_maintenance_2021</t>
  </si>
  <si>
    <t>H875</t>
  </si>
  <si>
    <t>8_H875_Major_maintenance_2022</t>
  </si>
  <si>
    <t>I875</t>
  </si>
  <si>
    <t>8_I875_Major_maintenance_2023</t>
  </si>
  <si>
    <t>J875</t>
  </si>
  <si>
    <t>8_J875_Major_maintenance_2024</t>
  </si>
  <si>
    <t>K875</t>
  </si>
  <si>
    <t>8_K875_Major_maintenance_2025</t>
  </si>
  <si>
    <t>L875</t>
  </si>
  <si>
    <t>8_L875_Major_maintenance_2026</t>
  </si>
  <si>
    <t>M875</t>
  </si>
  <si>
    <t>8_M875_Major_maintenance_2027</t>
  </si>
  <si>
    <t>N875</t>
  </si>
  <si>
    <t>8_N875_Major_maintenance_2028</t>
  </si>
  <si>
    <t>O875</t>
  </si>
  <si>
    <t>8_O875_Major_maintenance_2029</t>
  </si>
  <si>
    <t>P875</t>
  </si>
  <si>
    <t>8_P875_Major_maintenance_2030</t>
  </si>
  <si>
    <t>Q875</t>
  </si>
  <si>
    <t>8_Q875_Major_maintenance_2031</t>
  </si>
  <si>
    <t>R875</t>
  </si>
  <si>
    <t>8_R875_Major_maintenance_2032</t>
  </si>
  <si>
    <t>S875</t>
  </si>
  <si>
    <t>8_S875_Major_maintenance_2033</t>
  </si>
  <si>
    <t>T875</t>
  </si>
  <si>
    <t>8_T875_Major_maintenance_2034</t>
  </si>
  <si>
    <t>U875</t>
  </si>
  <si>
    <t>8_U875_Major_maintenance_2035</t>
  </si>
  <si>
    <t>V875</t>
  </si>
  <si>
    <t>8_V875_Major_maintenance_2036</t>
  </si>
  <si>
    <t>W875</t>
  </si>
  <si>
    <t>8_W875_Major_maintenance_2037</t>
  </si>
  <si>
    <t>X875</t>
  </si>
  <si>
    <t>8_X875_Major_maintenance_2038</t>
  </si>
  <si>
    <t>Y875</t>
  </si>
  <si>
    <t>8_Y875_Major_maintenance_2039</t>
  </si>
  <si>
    <t>Z875</t>
  </si>
  <si>
    <t>8_Z875_Major_maintenance_2040</t>
  </si>
  <si>
    <t>AA875</t>
  </si>
  <si>
    <t>8_AA875_Major_maintenance_2041</t>
  </si>
  <si>
    <t>AB875</t>
  </si>
  <si>
    <t>8_AB875_Major_maintenance_2042</t>
  </si>
  <si>
    <t>AC875</t>
  </si>
  <si>
    <t>8_AC875_Major_maintenance_2043</t>
  </si>
  <si>
    <t>AD875</t>
  </si>
  <si>
    <t>8_AD875_Major_maintenance_2044</t>
  </si>
  <si>
    <t>AE875</t>
  </si>
  <si>
    <t>8_AE875_Major_maintenance_2045</t>
  </si>
  <si>
    <t>AF875</t>
  </si>
  <si>
    <t>8_AF875_Major_maintenance_2046</t>
  </si>
  <si>
    <t>AG875</t>
  </si>
  <si>
    <t>8_AG875_Major_maintenance_2047</t>
  </si>
  <si>
    <t>AH875</t>
  </si>
  <si>
    <t>8_AH875_Major_maintenance_2048</t>
  </si>
  <si>
    <t>AI875</t>
  </si>
  <si>
    <t>8_AI875_Major_maintenance_2049</t>
  </si>
  <si>
    <t>AJ875</t>
  </si>
  <si>
    <t>8_AJ875_Major_maintenance_2050</t>
  </si>
  <si>
    <t>AK875</t>
  </si>
  <si>
    <t>8_AK875_Major_maintenance_2051</t>
  </si>
  <si>
    <t>AL875</t>
  </si>
  <si>
    <t>8_AL875_Major_maintenance_2052</t>
  </si>
  <si>
    <t>AM875</t>
  </si>
  <si>
    <t>8_AM875_Major_maintenance_2053</t>
  </si>
  <si>
    <t>AN875</t>
  </si>
  <si>
    <t>8_AN875_Major_maintenance_2054</t>
  </si>
  <si>
    <t>AO875</t>
  </si>
  <si>
    <t>7_AO875_Major_maintenance_Additional_Info</t>
  </si>
  <si>
    <t>F911</t>
  </si>
  <si>
    <t>8_F911_Combustion_inspection_2020</t>
  </si>
  <si>
    <t>G911</t>
  </si>
  <si>
    <t>8_G911_Combustion_inspection_2021</t>
  </si>
  <si>
    <t>H911</t>
  </si>
  <si>
    <t>8_H911_Combustion_inspection_2022</t>
  </si>
  <si>
    <t>I911</t>
  </si>
  <si>
    <t>8_I911_Combustion_inspection_2023</t>
  </si>
  <si>
    <t>J911</t>
  </si>
  <si>
    <t>8_J911_Combustion_inspection_2024</t>
  </si>
  <si>
    <t>K911</t>
  </si>
  <si>
    <t>8_K911_Combustion_inspection_2025</t>
  </si>
  <si>
    <t>L911</t>
  </si>
  <si>
    <t>8_L911_Combustion_inspection_2026</t>
  </si>
  <si>
    <t>M911</t>
  </si>
  <si>
    <t>8_M911_Combustion_inspection_2027</t>
  </si>
  <si>
    <t>N911</t>
  </si>
  <si>
    <t>8_N911_Combustion_inspection_2028</t>
  </si>
  <si>
    <t>O911</t>
  </si>
  <si>
    <t>8_O911_Combustion_inspection_2029</t>
  </si>
  <si>
    <t>P911</t>
  </si>
  <si>
    <t>8_P911_Combustion_inspection_2030</t>
  </si>
  <si>
    <t>Q911</t>
  </si>
  <si>
    <t>8_Q911_Combustion_inspection_2031</t>
  </si>
  <si>
    <t>R911</t>
  </si>
  <si>
    <t>8_R911_Combustion_inspection_2032</t>
  </si>
  <si>
    <t>S911</t>
  </si>
  <si>
    <t>8_S911_Combustion_inspection_2033</t>
  </si>
  <si>
    <t>T911</t>
  </si>
  <si>
    <t>8_T911_Combustion_inspection_2034</t>
  </si>
  <si>
    <t>U911</t>
  </si>
  <si>
    <t>8_U911_Combustion_inspection_2035</t>
  </si>
  <si>
    <t>V911</t>
  </si>
  <si>
    <t>8_V911_Combustion_inspection_2036</t>
  </si>
  <si>
    <t>W911</t>
  </si>
  <si>
    <t>8_W911_Combustion_inspection_2037</t>
  </si>
  <si>
    <t>X911</t>
  </si>
  <si>
    <t>8_X911_Combustion_inspection_2038</t>
  </si>
  <si>
    <t>Y911</t>
  </si>
  <si>
    <t>8_Y911_Combustion_inspection_2039</t>
  </si>
  <si>
    <t>Z911</t>
  </si>
  <si>
    <t>8_Z911_Combustion_inspection_2040</t>
  </si>
  <si>
    <t>AA911</t>
  </si>
  <si>
    <t>8_AA911_Combustion_inspection_2041</t>
  </si>
  <si>
    <t>AB911</t>
  </si>
  <si>
    <t>8_AB911_Combustion_inspection_2042</t>
  </si>
  <si>
    <t>AC911</t>
  </si>
  <si>
    <t>8_AC911_Combustion_inspection_2043</t>
  </si>
  <si>
    <t>AD911</t>
  </si>
  <si>
    <t>8_AD911_Combustion_inspection_2044</t>
  </si>
  <si>
    <t>AE911</t>
  </si>
  <si>
    <t>8_AE911_Combustion_inspection_2045</t>
  </si>
  <si>
    <t>AF911</t>
  </si>
  <si>
    <t>8_AF911_Combustion_inspection_2046</t>
  </si>
  <si>
    <t>AG911</t>
  </si>
  <si>
    <t>8_AG911_Combustion_inspection_2047</t>
  </si>
  <si>
    <t>AH911</t>
  </si>
  <si>
    <t>8_AH911_Combustion_inspection_2048</t>
  </si>
  <si>
    <t>AI911</t>
  </si>
  <si>
    <t>8_AI911_Combustion_inspection_2049</t>
  </si>
  <si>
    <t>AJ911</t>
  </si>
  <si>
    <t>8_AJ911_Combustion_inspection_2050</t>
  </si>
  <si>
    <t>AK911</t>
  </si>
  <si>
    <t>8_AK911_Combustion_inspection_2051</t>
  </si>
  <si>
    <t>AL911</t>
  </si>
  <si>
    <t>8_AL911_Combustion_inspection_2052</t>
  </si>
  <si>
    <t>AM911</t>
  </si>
  <si>
    <t>8_AM911_Combustion_inspection_2053</t>
  </si>
  <si>
    <t>AN911</t>
  </si>
  <si>
    <t>8_AN911_Combustion_inspection_2054</t>
  </si>
  <si>
    <t>AO911</t>
  </si>
  <si>
    <t>7_AO911_Combustion_inspection_Additional_Info</t>
  </si>
  <si>
    <t>F947</t>
  </si>
  <si>
    <t>8_F947_Hot_gas_path_2020</t>
  </si>
  <si>
    <t>G947</t>
  </si>
  <si>
    <t>8_G947_Hot_gas_path_2021</t>
  </si>
  <si>
    <t>H947</t>
  </si>
  <si>
    <t>8_H947_Hot_gas_path_2022</t>
  </si>
  <si>
    <t>I947</t>
  </si>
  <si>
    <t>8_I947_Hot_gas_path_2023</t>
  </si>
  <si>
    <t>J947</t>
  </si>
  <si>
    <t>8_J947_Hot_gas_path_2024</t>
  </si>
  <si>
    <t>K947</t>
  </si>
  <si>
    <t>8_K947_Hot_gas_path_2025</t>
  </si>
  <si>
    <t>L947</t>
  </si>
  <si>
    <t>8_L947_Hot_gas_path_2026</t>
  </si>
  <si>
    <t>M947</t>
  </si>
  <si>
    <t>8_M947_Hot_gas_path_2027</t>
  </si>
  <si>
    <t>N947</t>
  </si>
  <si>
    <t>8_N947_Hot_gas_path_2028</t>
  </si>
  <si>
    <t>O947</t>
  </si>
  <si>
    <t>8_O947_Hot_gas_path_2029</t>
  </si>
  <si>
    <t>P947</t>
  </si>
  <si>
    <t>8_P947_Hot_gas_path_2030</t>
  </si>
  <si>
    <t>Q947</t>
  </si>
  <si>
    <t>8_Q947_Hot_gas_path_2031</t>
  </si>
  <si>
    <t>R947</t>
  </si>
  <si>
    <t>8_R947_Hot_gas_path_2032</t>
  </si>
  <si>
    <t>S947</t>
  </si>
  <si>
    <t>8_S947_Hot_gas_path_2033</t>
  </si>
  <si>
    <t>T947</t>
  </si>
  <si>
    <t>8_T947_Hot_gas_path_2034</t>
  </si>
  <si>
    <t>U947</t>
  </si>
  <si>
    <t>8_U947_Hot_gas_path_2035</t>
  </si>
  <si>
    <t>V947</t>
  </si>
  <si>
    <t>8_V947_Hot_gas_path_2036</t>
  </si>
  <si>
    <t>W947</t>
  </si>
  <si>
    <t>8_W947_Hot_gas_path_2037</t>
  </si>
  <si>
    <t>X947</t>
  </si>
  <si>
    <t>8_X947_Hot_gas_path_2038</t>
  </si>
  <si>
    <t>Y947</t>
  </si>
  <si>
    <t>8_Y947_Hot_gas_path_2039</t>
  </si>
  <si>
    <t>Z947</t>
  </si>
  <si>
    <t>8_Z947_Hot_gas_path_2040</t>
  </si>
  <si>
    <t>AA947</t>
  </si>
  <si>
    <t>8_AA947_Hot_gas_path_2041</t>
  </si>
  <si>
    <t>AB947</t>
  </si>
  <si>
    <t>8_AB947_Hot_gas_path_2042</t>
  </si>
  <si>
    <t>AC947</t>
  </si>
  <si>
    <t>8_AC947_Hot_gas_path_2043</t>
  </si>
  <si>
    <t>AD947</t>
  </si>
  <si>
    <t>8_AD947_Hot_gas_path_2044</t>
  </si>
  <si>
    <t>AE947</t>
  </si>
  <si>
    <t>8_AE947_Hot_gas_path_2045</t>
  </si>
  <si>
    <t>AF947</t>
  </si>
  <si>
    <t>8_AF947_Hot_gas_path_2046</t>
  </si>
  <si>
    <t>AG947</t>
  </si>
  <si>
    <t>8_AG947_Hot_gas_path_2047</t>
  </si>
  <si>
    <t>AH947</t>
  </si>
  <si>
    <t>8_AH947_Hot_gas_path_2048</t>
  </si>
  <si>
    <t>AI947</t>
  </si>
  <si>
    <t>8_AI947_Hot_gas_path_2049</t>
  </si>
  <si>
    <t>AJ947</t>
  </si>
  <si>
    <t>8_AJ947_Hot_gas_path_2050</t>
  </si>
  <si>
    <t>AK947</t>
  </si>
  <si>
    <t>8_AK947_Hot_gas_path_2051</t>
  </si>
  <si>
    <t>AL947</t>
  </si>
  <si>
    <t>8_AL947_Hot_gas_path_2052</t>
  </si>
  <si>
    <t>AM947</t>
  </si>
  <si>
    <t>8_AM947_Hot_gas_path_2053</t>
  </si>
  <si>
    <t>AN947</t>
  </si>
  <si>
    <t>8_AN947_Hot_gas_path_2054</t>
  </si>
  <si>
    <t>AO947</t>
  </si>
  <si>
    <t>7_AO947_Hot_gas_path_Additional_Info</t>
  </si>
  <si>
    <t>F983</t>
  </si>
  <si>
    <t>8_F983_Turbine_refurbishments_2020</t>
  </si>
  <si>
    <t>G983</t>
  </si>
  <si>
    <t>8_G983_Turbine_refurbishments_2021</t>
  </si>
  <si>
    <t>H983</t>
  </si>
  <si>
    <t>8_H983_Turbine_refurbishments_2022</t>
  </si>
  <si>
    <t>I983</t>
  </si>
  <si>
    <t>8_I983_Turbine_refurbishments_2023</t>
  </si>
  <si>
    <t>J983</t>
  </si>
  <si>
    <t>8_J983_Turbine_refurbishments_2024</t>
  </si>
  <si>
    <t>K983</t>
  </si>
  <si>
    <t>8_K983_Turbine_refurbishments_2025</t>
  </si>
  <si>
    <t>L983</t>
  </si>
  <si>
    <t>8_L983_Turbine_refurbishments_2026</t>
  </si>
  <si>
    <t>M983</t>
  </si>
  <si>
    <t>8_M983_Turbine_refurbishments_2027</t>
  </si>
  <si>
    <t>N983</t>
  </si>
  <si>
    <t>8_N983_Turbine_refurbishments_2028</t>
  </si>
  <si>
    <t>O983</t>
  </si>
  <si>
    <t>8_O983_Turbine_refurbishments_2029</t>
  </si>
  <si>
    <t>P983</t>
  </si>
  <si>
    <t>8_P983_Turbine_refurbishments_2030</t>
  </si>
  <si>
    <t>Q983</t>
  </si>
  <si>
    <t>8_Q983_Turbine_refurbishments_2031</t>
  </si>
  <si>
    <t>R983</t>
  </si>
  <si>
    <t>8_R983_Turbine_refurbishments_2032</t>
  </si>
  <si>
    <t>S983</t>
  </si>
  <si>
    <t>8_S983_Turbine_refurbishments_2033</t>
  </si>
  <si>
    <t>T983</t>
  </si>
  <si>
    <t>8_T983_Turbine_refurbishments_2034</t>
  </si>
  <si>
    <t>U983</t>
  </si>
  <si>
    <t>8_U983_Turbine_refurbishments_2035</t>
  </si>
  <si>
    <t>V983</t>
  </si>
  <si>
    <t>8_V983_Turbine_refurbishments_2036</t>
  </si>
  <si>
    <t>W983</t>
  </si>
  <si>
    <t>8_W983_Turbine_refurbishments_2037</t>
  </si>
  <si>
    <t>X983</t>
  </si>
  <si>
    <t>8_X983_Turbine_refurbishments_2038</t>
  </si>
  <si>
    <t>Y983</t>
  </si>
  <si>
    <t>8_Y983_Turbine_refurbishments_2039</t>
  </si>
  <si>
    <t>Z983</t>
  </si>
  <si>
    <t>8_Z983_Turbine_refurbishments_2040</t>
  </si>
  <si>
    <t>AA983</t>
  </si>
  <si>
    <t>8_AA983_Turbine_refurbishments_2041</t>
  </si>
  <si>
    <t>AB983</t>
  </si>
  <si>
    <t>8_AB983_Turbine_refurbishments_2042</t>
  </si>
  <si>
    <t>AC983</t>
  </si>
  <si>
    <t>8_AC983_Turbine_refurbishments_2043</t>
  </si>
  <si>
    <t>AD983</t>
  </si>
  <si>
    <t>8_AD983_Turbine_refurbishments_2044</t>
  </si>
  <si>
    <t>AE983</t>
  </si>
  <si>
    <t>8_AE983_Turbine_refurbishments_2045</t>
  </si>
  <si>
    <t>AF983</t>
  </si>
  <si>
    <t>8_AF983_Turbine_refurbishments_2046</t>
  </si>
  <si>
    <t>AG983</t>
  </si>
  <si>
    <t>8_AG983_Turbine_refurbishments_2047</t>
  </si>
  <si>
    <t>AH983</t>
  </si>
  <si>
    <t>8_AH983_Turbine_refurbishments_2048</t>
  </si>
  <si>
    <t>AI983</t>
  </si>
  <si>
    <t>8_AI983_Turbine_refurbishments_2049</t>
  </si>
  <si>
    <t>AJ983</t>
  </si>
  <si>
    <t>8_AJ983_Turbine_refurbishments_2050</t>
  </si>
  <si>
    <t>AK983</t>
  </si>
  <si>
    <t>8_AK983_Turbine_refurbishments_2051</t>
  </si>
  <si>
    <t>AL983</t>
  </si>
  <si>
    <t>8_AL983_Turbine_refurbishments_2052</t>
  </si>
  <si>
    <t>AM983</t>
  </si>
  <si>
    <t>8_AM983_Turbine_refurbishments_2053</t>
  </si>
  <si>
    <t>AN983</t>
  </si>
  <si>
    <t>8_AN983_Turbine_refurbishments_2054</t>
  </si>
  <si>
    <t>AO983</t>
  </si>
  <si>
    <t>8_AO983_Turbine_refurbishments_Additional_Info</t>
  </si>
  <si>
    <t>F1019</t>
  </si>
  <si>
    <t>8_F1019_Plant_upgrades_2020</t>
  </si>
  <si>
    <t>G1019</t>
  </si>
  <si>
    <t>8_G1019_Plant_upgrades_2021</t>
  </si>
  <si>
    <t>H1019</t>
  </si>
  <si>
    <t>8_H1019_Plant_upgrades_2022</t>
  </si>
  <si>
    <t>I1019</t>
  </si>
  <si>
    <t>8_I1019_Plant_upgrades_2023</t>
  </si>
  <si>
    <t>J1019</t>
  </si>
  <si>
    <t>8_J1019_Plant_upgrades_2024</t>
  </si>
  <si>
    <t>K1019</t>
  </si>
  <si>
    <t>8_K1019_Plant_upgrades_2025</t>
  </si>
  <si>
    <t>L1019</t>
  </si>
  <si>
    <t>8_L1019_Plant_upgrades_2026</t>
  </si>
  <si>
    <t>M1019</t>
  </si>
  <si>
    <t>8_M1019_Plant_upgrades_2027</t>
  </si>
  <si>
    <t>N1019</t>
  </si>
  <si>
    <t>8_N1019_Plant_upgrades_2028</t>
  </si>
  <si>
    <t>O1019</t>
  </si>
  <si>
    <t>8_O1019_Plant_upgrades_2029</t>
  </si>
  <si>
    <t>P1019</t>
  </si>
  <si>
    <t>8_P1019_Plant_upgrades_2030</t>
  </si>
  <si>
    <t>Q1019</t>
  </si>
  <si>
    <t>8_Q1019_Plant_upgrades_2031</t>
  </si>
  <si>
    <t>R1019</t>
  </si>
  <si>
    <t>8_R1019_Plant_upgrades_2032</t>
  </si>
  <si>
    <t>S1019</t>
  </si>
  <si>
    <t>8_S1019_Plant_upgrades_2033</t>
  </si>
  <si>
    <t>T1019</t>
  </si>
  <si>
    <t>8_T1019_Plant_upgrades_2034</t>
  </si>
  <si>
    <t>U1019</t>
  </si>
  <si>
    <t>8_U1019_Plant_upgrades_2035</t>
  </si>
  <si>
    <t>V1019</t>
  </si>
  <si>
    <t>8_V1019_Plant_upgrades_2036</t>
  </si>
  <si>
    <t>W1019</t>
  </si>
  <si>
    <t>8_W1019_Plant_upgrades_2037</t>
  </si>
  <si>
    <t>X1019</t>
  </si>
  <si>
    <t>8_X1019_Plant_upgrades_2038</t>
  </si>
  <si>
    <t>Y1019</t>
  </si>
  <si>
    <t>8_Y1019_Plant_upgrades_2039</t>
  </si>
  <si>
    <t>Z1019</t>
  </si>
  <si>
    <t>8_Z1019_Plant_upgrades_2040</t>
  </si>
  <si>
    <t>AA1019</t>
  </si>
  <si>
    <t>8_AA1019_Plant_upgrades_2041</t>
  </si>
  <si>
    <t>AB1019</t>
  </si>
  <si>
    <t>8_AB1019_Plant_upgrades_2042</t>
  </si>
  <si>
    <t>AC1019</t>
  </si>
  <si>
    <t>8_AC1019_Plant_upgrades_2043</t>
  </si>
  <si>
    <t>AD1019</t>
  </si>
  <si>
    <t>8_AD1019_Plant_upgrades_2044</t>
  </si>
  <si>
    <t>AE1019</t>
  </si>
  <si>
    <t>8_AE1019_Plant_upgrades_2045</t>
  </si>
  <si>
    <t>AF1019</t>
  </si>
  <si>
    <t>8_AF1019_Plant_upgrades_2046</t>
  </si>
  <si>
    <t>AG1019</t>
  </si>
  <si>
    <t>8_AG1019_Plant_upgrades_2047</t>
  </si>
  <si>
    <t>AH1019</t>
  </si>
  <si>
    <t>8_AH1019_Plant_upgrades_2048</t>
  </si>
  <si>
    <t>AI1019</t>
  </si>
  <si>
    <t>8_AI1019_Plant_upgrades_2049</t>
  </si>
  <si>
    <t>AJ1019</t>
  </si>
  <si>
    <t>8_AJ1019_Plant_upgrades_2050</t>
  </si>
  <si>
    <t>AK1019</t>
  </si>
  <si>
    <t>8_AK1019_Plant_upgrades_2051</t>
  </si>
  <si>
    <t>AL1019</t>
  </si>
  <si>
    <t>8_AL1019_Plant_upgrades_2052</t>
  </si>
  <si>
    <t>AM1019</t>
  </si>
  <si>
    <t>8_AM1019_Plant_upgrades_2053</t>
  </si>
  <si>
    <t>AN1019</t>
  </si>
  <si>
    <t>8_AN1019_Plant_upgrades_2054</t>
  </si>
  <si>
    <t>AO1019</t>
  </si>
  <si>
    <t>7_AO1019_Plant_upgrades_Additional_Info</t>
  </si>
  <si>
    <t>F1058</t>
  </si>
  <si>
    <t>8_F1058_Sales_Tax_Included_in_Line_Items</t>
  </si>
  <si>
    <t>9. Ownership - Operating Costs</t>
  </si>
  <si>
    <t>9_L5_Costs_Nominal_or_Real</t>
  </si>
  <si>
    <t>L6</t>
  </si>
  <si>
    <t>9_L6_Assumed_Escalation_Rate</t>
  </si>
  <si>
    <t>9_F9_Nameplate_capacity_MW_2020</t>
  </si>
  <si>
    <t>9_G9_Nameplate_capacity_MW_2021</t>
  </si>
  <si>
    <t>9_H9_Nameplate_capacity_MW_2022</t>
  </si>
  <si>
    <t>9_I9_Nameplate_capacity_MW_2023</t>
  </si>
  <si>
    <t>9_J9_Nameplate_capacity_MW_2024</t>
  </si>
  <si>
    <t>9_K9_Nameplate_capacity_MW_2025</t>
  </si>
  <si>
    <t>9_L9_Nameplate_capacity_MW_2026</t>
  </si>
  <si>
    <t>9_M9_Nameplate_capacity_MW_2027</t>
  </si>
  <si>
    <t>9_N9_Nameplate_capacity_MW_2028</t>
  </si>
  <si>
    <t>9_O9_Nameplate_capacity_MW_2029</t>
  </si>
  <si>
    <t>9_P9_Nameplate_capacity_MW_2030</t>
  </si>
  <si>
    <t>9_Q9_Nameplate_capacity_MW_2031</t>
  </si>
  <si>
    <t>9_R9_Nameplate_capacity_MW_2032</t>
  </si>
  <si>
    <t>9_S9_Nameplate_capacity_MW_2033</t>
  </si>
  <si>
    <t>9_T9_Nameplate_capacity_MW_2034</t>
  </si>
  <si>
    <t>9_U9_Nameplate_capacity_MW_2035</t>
  </si>
  <si>
    <t>9_V9_Nameplate_capacity_MW_2036</t>
  </si>
  <si>
    <t>9_W9_Nameplate_capacity_MW_2037</t>
  </si>
  <si>
    <t>9_X9_Nameplate_capacity_MW_2038</t>
  </si>
  <si>
    <t>9_Y9_Nameplate_capacity_MW_2039</t>
  </si>
  <si>
    <t>9_Z9_Nameplate_capacity_MW_2040</t>
  </si>
  <si>
    <t>9_AA9_Nameplate_capacity_MW_2041</t>
  </si>
  <si>
    <t>9_AB9_Nameplate_capacity_MW_2042</t>
  </si>
  <si>
    <t>9_AC9_Nameplate_capacity_MW_2043</t>
  </si>
  <si>
    <t>9_AD9_Nameplate_capacity_MW_2044</t>
  </si>
  <si>
    <t>9_AE9_Nameplate_capacity_MW_2045</t>
  </si>
  <si>
    <t>9_AF9_Nameplate_capacity_MW_2046</t>
  </si>
  <si>
    <t>9_AG9_Nameplate_capacity_MW_2047</t>
  </si>
  <si>
    <t>9_AH9_Nameplate_capacity_MW_2048</t>
  </si>
  <si>
    <t>9_AI9_Nameplate_capacity_MW_2049</t>
  </si>
  <si>
    <t>9_AJ9_Nameplate_capacity_MW_2050</t>
  </si>
  <si>
    <t>9_AK9_Nameplate_capacity_MW_2051</t>
  </si>
  <si>
    <t>9_AL9_Nameplate_capacity_MW_2052</t>
  </si>
  <si>
    <t>9_AM9_Nameplate_capacity_MW_2053</t>
  </si>
  <si>
    <t>9_AN9_Nameplate_capacity_MW_2054</t>
  </si>
  <si>
    <t>9_AO9_Nameplate_capacity_MW_Additional_Info</t>
  </si>
  <si>
    <t>9_F45_Nameplate_capacity_MWh_2020</t>
  </si>
  <si>
    <t>9_G45_Nameplate_capacity_MW_2021</t>
  </si>
  <si>
    <t>9_H45_Nameplate_capacity_MWh_2022</t>
  </si>
  <si>
    <t>9_I45_Nameplate_capacity_MWh_2023</t>
  </si>
  <si>
    <t>9_J45_Nameplate_capacity_MWh_2024</t>
  </si>
  <si>
    <t>9_K45_Nameplate_capacity_MWh_2025</t>
  </si>
  <si>
    <t>9_L45_Nameplate_capacity_MWh_2026</t>
  </si>
  <si>
    <t>9_M45_Nameplate_capacity_MWh_2027</t>
  </si>
  <si>
    <t>9_N45_Nameplate_capacity_MWh_2028</t>
  </si>
  <si>
    <t>9_O45_Nameplate_capacity_MWh_2029</t>
  </si>
  <si>
    <t>9_P45_Nameplate_capacity_MWh_2030</t>
  </si>
  <si>
    <t>9_Q45_Nameplate_capacity_MWh_2031</t>
  </si>
  <si>
    <t>9_R45_Nameplate_capacity_MWh_2032</t>
  </si>
  <si>
    <t>9_S45_Nameplate_capacity_MWh_2033</t>
  </si>
  <si>
    <t>9_T45_Nameplate_capacity_MWh_2034</t>
  </si>
  <si>
    <t>9_U45_Nameplate_capacity_MWh_2035</t>
  </si>
  <si>
    <t>9_V45_Nameplate_capacity_MWh_2036</t>
  </si>
  <si>
    <t>9_W45_Nameplate_capacity_MWh_2037</t>
  </si>
  <si>
    <t>9_X45_Nameplate_capacity_MWh_2038</t>
  </si>
  <si>
    <t>9_Y45_Nameplate_capacity_MWh_2039</t>
  </si>
  <si>
    <t>9_Z45_Nameplate_capacity_MWh_2040</t>
  </si>
  <si>
    <t>9_AA45_Nameplate_capacity_MWh_2041</t>
  </si>
  <si>
    <t>9_AB45_Nameplate_capacity_MWh_2042</t>
  </si>
  <si>
    <t>9_AC45_Nameplate_capacity_MWh_2043</t>
  </si>
  <si>
    <t>9_AD45_Nameplate_capacity_MWh_2044</t>
  </si>
  <si>
    <t>9_AE45_Nameplate_capacity_MWh_2045</t>
  </si>
  <si>
    <t>9_AF45_Nameplate_capacity_MWh_2046</t>
  </si>
  <si>
    <t>9_AG45_Nameplate_capacity_MWh_2047</t>
  </si>
  <si>
    <t>9_AH45_Nameplate_capacity_MWh_2048</t>
  </si>
  <si>
    <t>9_AI45_Nameplate_capacity_MWh_2049</t>
  </si>
  <si>
    <t>9_AJ45_Nameplate_capacity_MWh_2050</t>
  </si>
  <si>
    <t>9_AK45_Nameplate_capacity_MWh_2051</t>
  </si>
  <si>
    <t>9_AL45_Nameplate_capacity_MWh_2052</t>
  </si>
  <si>
    <t>9_AM45_Nameplate_capacity_MWh_2053</t>
  </si>
  <si>
    <t>9_AN45_Nameplate_capacity_MWh_2054</t>
  </si>
  <si>
    <t>9_AO45_Nameplate_capacity_MWh_Additional_Info</t>
  </si>
  <si>
    <t>9_F81_Forced_outage_rate_2020</t>
  </si>
  <si>
    <t>9_G81_Forced_outage_rate_2021</t>
  </si>
  <si>
    <t>9_H81_Forced_outage_rate_2022</t>
  </si>
  <si>
    <t>9_I81_Forced_outage_rate_2023</t>
  </si>
  <si>
    <t>9_J81_Forced_outage_rate_2024</t>
  </si>
  <si>
    <t>9_K81_Forced_outage_rate_2025</t>
  </si>
  <si>
    <t>9_L81_Forced_outage_rate_2026</t>
  </si>
  <si>
    <t>9_M81_Forced_outage_rate_2027</t>
  </si>
  <si>
    <t>9_N81_Forced_outage_rate_2028</t>
  </si>
  <si>
    <t>9_O81_Forced_outage_rate_2029</t>
  </si>
  <si>
    <t>9_P81_Forced_outage_rate_2030</t>
  </si>
  <si>
    <t>9_Q81_Forced_outage_rate_2031</t>
  </si>
  <si>
    <t>9_R81_Forced_outage_rate_2032</t>
  </si>
  <si>
    <t>9_S81_Forced_outage_rate_2033</t>
  </si>
  <si>
    <t>9_T81_Forced_outage_rate_2034</t>
  </si>
  <si>
    <t>9_U81_Forced_outage_rate_2035</t>
  </si>
  <si>
    <t>9_V81_Forced_outage_rate_2036</t>
  </si>
  <si>
    <t>9_W81_Forced_outage_rate_2037</t>
  </si>
  <si>
    <t>9_X81_Forced_outage_rate_2038</t>
  </si>
  <si>
    <t>9_Y81_Forced_outage_rate_2039</t>
  </si>
  <si>
    <t>9_Z81_Forced_outage_rate_2040</t>
  </si>
  <si>
    <t>9_AA81_Forced_outage_rate_2041</t>
  </si>
  <si>
    <t>9_AB81_Forced_outage_rate_2042</t>
  </si>
  <si>
    <t>9_AC81_Forced_outage_rate_2043</t>
  </si>
  <si>
    <t>9_AD81_Forced_outage_rate_2044</t>
  </si>
  <si>
    <t>9_AE81_Forced_outage_rate_2045</t>
  </si>
  <si>
    <t>9_AF81_Forced_outage_rate_2046</t>
  </si>
  <si>
    <t>9_AG81_Forced_outage_rate_2047</t>
  </si>
  <si>
    <t>9_AH81_Forced_outage_rate_2048</t>
  </si>
  <si>
    <t>9_AI81_Forced_outage_rate_2049</t>
  </si>
  <si>
    <t>9_AJ81_Forced_outage_rate_2050</t>
  </si>
  <si>
    <t>9_AK81_Forced_outage_rate_2051</t>
  </si>
  <si>
    <t>9_AL81_Forced_outage_rate_2052</t>
  </si>
  <si>
    <t>9_AM81_Forced_outage_rate_2053</t>
  </si>
  <si>
    <t>9_AN81_Forced_outage_rate_2054</t>
  </si>
  <si>
    <t>9_AO81_Forced_outage_rate_Additional_Info</t>
  </si>
  <si>
    <t>9_F117_Planned_outage_rate_2020</t>
  </si>
  <si>
    <t>9_G117_Planned_outage_rate_2021</t>
  </si>
  <si>
    <t>9_H117_Planned_outage_rate_2022</t>
  </si>
  <si>
    <t>9_I117_Planned_outage_rate_2023</t>
  </si>
  <si>
    <t>9_J117_Planned_outage_rate_2024</t>
  </si>
  <si>
    <t>9_K117_Planned_outage_rate_2025</t>
  </si>
  <si>
    <t>9_L117_Planned_outage_rate_2026</t>
  </si>
  <si>
    <t>9_M117_Planned_outage_rate_2027</t>
  </si>
  <si>
    <t>9_N117_Planned_outage_rate_2028</t>
  </si>
  <si>
    <t>9_O117_Planned_outage_rate_2029</t>
  </si>
  <si>
    <t>9_P117_Planned_outage_rate_2030</t>
  </si>
  <si>
    <t>9_Q117_Planned_outage_rate_2031</t>
  </si>
  <si>
    <t>9_R117_Planned_outage_rate_2032</t>
  </si>
  <si>
    <t>9_S117_Planned_outage_rate_2033</t>
  </si>
  <si>
    <t>9_T117_Planned_outage_rate_2034</t>
  </si>
  <si>
    <t>9_U117_Planned_outage_rate_2035</t>
  </si>
  <si>
    <t>9_V117_Planned_outage_rate_2036</t>
  </si>
  <si>
    <t>9_W117_Planned_outage_rate_2037</t>
  </si>
  <si>
    <t>9_X117_Planned_outage_rate_2038</t>
  </si>
  <si>
    <t>9_Y117_Planned_outage_rate_2039</t>
  </si>
  <si>
    <t>9_Z117_Planned_outage_rate_2040</t>
  </si>
  <si>
    <t>9_AA117_Planned_outage_rate_2041</t>
  </si>
  <si>
    <t>9_AB117_Planned_outage_rate_2042</t>
  </si>
  <si>
    <t>9_AC117_Planned_outage_rate_2043</t>
  </si>
  <si>
    <t>9_AD117_Planned_outage_rate_2044</t>
  </si>
  <si>
    <t>9_AE117_Planned_outage_rate_2045</t>
  </si>
  <si>
    <t>9_AF117_Planned_outage_rate_2046</t>
  </si>
  <si>
    <t>9_AG117_Planned_outage_rate_2047</t>
  </si>
  <si>
    <t>9_AH117_Planned_outage_rate_2048</t>
  </si>
  <si>
    <t>9_AI117_Planned_outage_rate_2049</t>
  </si>
  <si>
    <t>9_AJ117_Planned_outage_rate_2050</t>
  </si>
  <si>
    <t>9_AK117_Planned_outage_rate_2051</t>
  </si>
  <si>
    <t>9_AL117_Planned_outage_rate_2052</t>
  </si>
  <si>
    <t>9_AM117_Planned_outage_rate_2053</t>
  </si>
  <si>
    <t>9_AN117_Planned_outage_rate_2054</t>
  </si>
  <si>
    <t>9_AO117_Planned_outage_rate_Additional_Info</t>
  </si>
  <si>
    <t>9_F153_Annual_availability_factor_2020</t>
  </si>
  <si>
    <t>9_G153_Annual_availability_factor_2021</t>
  </si>
  <si>
    <t>9_H153_Annual_availability_factor_2022</t>
  </si>
  <si>
    <t>9_I153_Annual_availability_factor_2023</t>
  </si>
  <si>
    <t>9_J153_Annual_availability_factor_2024</t>
  </si>
  <si>
    <t>9_K153_Annual_availability_factor_2025</t>
  </si>
  <si>
    <t>9_L153_Annual_availability_factor_2026</t>
  </si>
  <si>
    <t>9_M153_Annual_availability_factor_2027</t>
  </si>
  <si>
    <t>9_N153_Annual_availability_factor_2028</t>
  </si>
  <si>
    <t>9_O153_Annual_availability_factor_2029</t>
  </si>
  <si>
    <t>9_P153_Annual_availability_factor_2030</t>
  </si>
  <si>
    <t>9_Q153_Annual_availability_factor_2031</t>
  </si>
  <si>
    <t>9_R153_Annual_availability_factor_2032</t>
  </si>
  <si>
    <t>9_S153_Annual_availability_factor_2033</t>
  </si>
  <si>
    <t>9_T153_Annual_availability_factor_2034</t>
  </si>
  <si>
    <t>9_U153_Annual_availability_factor_2035</t>
  </si>
  <si>
    <t>9_V153_Annual_availability_factor_2036</t>
  </si>
  <si>
    <t>9_W153_Annual_availability_factor_2037</t>
  </si>
  <si>
    <t>9_X153_Annual_availability_factor_2038</t>
  </si>
  <si>
    <t>9_Y153_Annual_availability_factor_2039</t>
  </si>
  <si>
    <t>9_Z153_Annual_availability_factor_2040</t>
  </si>
  <si>
    <t>9_AA153_Annual_availability_factor_2041</t>
  </si>
  <si>
    <t>9_AB153_Annual_availability_factor_2042</t>
  </si>
  <si>
    <t>9_AC153_Annual_availability_factor_2043</t>
  </si>
  <si>
    <t>9_AD153_Annual_availability_factor_2044</t>
  </si>
  <si>
    <t>9_AE153_Annual_availability_factor_2045</t>
  </si>
  <si>
    <t>9_AF153_Annual_availability_factor_2046</t>
  </si>
  <si>
    <t>9_AG153_Annual_availability_factor_2047</t>
  </si>
  <si>
    <t>9_AH153_Annual_availability_factor_2048</t>
  </si>
  <si>
    <t>9_AI153_Annual_availability_factor_2049</t>
  </si>
  <si>
    <t>9_AJ153_Annual_availability_factor_2050</t>
  </si>
  <si>
    <t>9_AK153_Annual_availability_factor_2051</t>
  </si>
  <si>
    <t>9_AL153_Annual_availability_factor_2052</t>
  </si>
  <si>
    <t>9_AM153_Annual_availability_factor_2053</t>
  </si>
  <si>
    <t>9_AN153_Annual_availability_factor_2054</t>
  </si>
  <si>
    <t>9_AO153_Annual_availability_factor_Additional_Info</t>
  </si>
  <si>
    <t>9_F189_Net_capacity_factor_2020</t>
  </si>
  <si>
    <t>9_G189_Net_capacity_factor_2021</t>
  </si>
  <si>
    <t>9_H189_Net_capacity_factor_2022</t>
  </si>
  <si>
    <t>9_I189_Net_capacity_factor_2023</t>
  </si>
  <si>
    <t>9_J189_Net_capacity_factor_2024</t>
  </si>
  <si>
    <t>9_K189_Net_capacity_factor_2025</t>
  </si>
  <si>
    <t>9_L189_Net_capacity_factor_2026</t>
  </si>
  <si>
    <t>9_M189_Net_capacity_factor_2027</t>
  </si>
  <si>
    <t>9_N189_Net_capacity_factor_2028</t>
  </si>
  <si>
    <t>9_O189_Net_capacity_factor_2029</t>
  </si>
  <si>
    <t>9_P189_Net_capacity_factor_2030</t>
  </si>
  <si>
    <t>9_Q189_Net_capacity_factor_2031</t>
  </si>
  <si>
    <t>9_R189_Net_capacity_factor_2032</t>
  </si>
  <si>
    <t>9_S189_Net_capacity_factor_2033</t>
  </si>
  <si>
    <t>9_T189_Net_capacity_factor_2034</t>
  </si>
  <si>
    <t>9_U189_Net_capacity_factor_2035</t>
  </si>
  <si>
    <t>9_V189_Net_capacity_factor_2036</t>
  </si>
  <si>
    <t>9_W189_Net_capacity_factor_2037</t>
  </si>
  <si>
    <t>9_X189_Net_capacity_factor_2038</t>
  </si>
  <si>
    <t>9_Y189_Net_capacity_factor_2039</t>
  </si>
  <si>
    <t>9_Z189_Net_capacity_factor_2040</t>
  </si>
  <si>
    <t>9_AA189_Net_capacity_factor_2041</t>
  </si>
  <si>
    <t>9_AB189_Net_capacity_factor_2042</t>
  </si>
  <si>
    <t>9_AC189_Net_capacity_factor_2043</t>
  </si>
  <si>
    <t>9_AD189_Net_capacity_factor_2044</t>
  </si>
  <si>
    <t>9_AE189_Net_capacity_factor_2045</t>
  </si>
  <si>
    <t>9_AF189_Net_capacity_factor_2046</t>
  </si>
  <si>
    <t>9_AG189_Net_capacity_factor_2047</t>
  </si>
  <si>
    <t>9_AH189_Net_capacity_factor_2048</t>
  </si>
  <si>
    <t>9_AI189_Net_capacity_factor_2049</t>
  </si>
  <si>
    <t>9_AJ189_Net_capacity_factor_2050</t>
  </si>
  <si>
    <t>9_AK189_Net_capacity_factor_2051</t>
  </si>
  <si>
    <t>9_AL189_Net_capacity_factor_2052</t>
  </si>
  <si>
    <t>9_AM189_Net_capacity_factor_2053</t>
  </si>
  <si>
    <t>9_AN189_Net_capacity_factor_2054</t>
  </si>
  <si>
    <t>9_AO189_Net_capacity_factor_Additional_Info</t>
  </si>
  <si>
    <t>9_F225_Net_annual_generation_AC_2020</t>
  </si>
  <si>
    <t>9_G225_Net_annual_generation_AC_2021</t>
  </si>
  <si>
    <t>9_H225_Net_annual_generation_AC_2022</t>
  </si>
  <si>
    <t>9_I225_Net_annual_generation_AC_2023</t>
  </si>
  <si>
    <t>9_J225_Net_annual_generation_AC_2024</t>
  </si>
  <si>
    <t>9_K225_Net_annual_generation_AC_2025</t>
  </si>
  <si>
    <t>9_L225_Net_annual_generation_AC_2026</t>
  </si>
  <si>
    <t>9_M225_Net_annual_generation_AC_2027</t>
  </si>
  <si>
    <t>9_N225_Net_annual_generation_AC_2028</t>
  </si>
  <si>
    <t>9_O225_Net_annual_generation_AC_2029</t>
  </si>
  <si>
    <t>9_P225_Net_annual_generation_AC_2030</t>
  </si>
  <si>
    <t>9_Q225_Net_annual_generation_AC_2031</t>
  </si>
  <si>
    <t>9_R225_Net_annual_generation_AC_2032</t>
  </si>
  <si>
    <t>9_S225_Net_annual_generation_AC_2033</t>
  </si>
  <si>
    <t>9_T225_Net_annual_generation_AC_2034</t>
  </si>
  <si>
    <t>9_U225_Net_annual_generation_AC_2035</t>
  </si>
  <si>
    <t>9_V225_Net_annual_generation_AC_2036</t>
  </si>
  <si>
    <t>9_W225_Net_annual_generation_AC_2037</t>
  </si>
  <si>
    <t>9_X225_Net_annual_generation_AC_2038</t>
  </si>
  <si>
    <t>9_Y225_Net_annual_generation_AC_2039</t>
  </si>
  <si>
    <t>9_Z225_Net_annual_generation_AC_2040</t>
  </si>
  <si>
    <t>9_AA225_Net_annual_generation_AC_2041</t>
  </si>
  <si>
    <t>9_AB225_Net_annual_generation_AC_2042</t>
  </si>
  <si>
    <t>9_AC225_Net_annual_generation_AC_2043</t>
  </si>
  <si>
    <t>9_AD225_Net_annual_generation_AC_2044</t>
  </si>
  <si>
    <t>9_AE225_Net_annual_generation_AC_2045</t>
  </si>
  <si>
    <t>9_AF225_Net_annual_generation_AC_2046</t>
  </si>
  <si>
    <t>9_AG225_Net_annual_generation_AC_2047</t>
  </si>
  <si>
    <t>9_AH225_Net_annual_generation_AC_2048</t>
  </si>
  <si>
    <t>9_AI225_Net_annual_generation_AC_2049</t>
  </si>
  <si>
    <t>9_AJ225_Net_annual_generation_AC_2050</t>
  </si>
  <si>
    <t>9_AK225_Net_annual_generation_AC_2051</t>
  </si>
  <si>
    <t>9_AL225_Net_annual_generation_AC_2052</t>
  </si>
  <si>
    <t>9_AM225_Net_annual_generation_AC_2053</t>
  </si>
  <si>
    <t>9_AN225_Net_annual_generation_AC_2054</t>
  </si>
  <si>
    <t>9_AO225_Net_annual_generation_AC_Additional_Info</t>
  </si>
  <si>
    <t>F264</t>
  </si>
  <si>
    <t>9_F264_OM_general_2020</t>
  </si>
  <si>
    <t>G264</t>
  </si>
  <si>
    <t>9_G264_OM_general_2021</t>
  </si>
  <si>
    <t>H264</t>
  </si>
  <si>
    <t>9_H264_OM_general_2022</t>
  </si>
  <si>
    <t>I264</t>
  </si>
  <si>
    <t>9_I264_OM_general_2023</t>
  </si>
  <si>
    <t>J264</t>
  </si>
  <si>
    <t>9_J264_OM_general_2024</t>
  </si>
  <si>
    <t>K264</t>
  </si>
  <si>
    <t>9_K264_OM_general_2025</t>
  </si>
  <si>
    <t>L264</t>
  </si>
  <si>
    <t>9_L264_OM_general_2026</t>
  </si>
  <si>
    <t>M264</t>
  </si>
  <si>
    <t>9_M264_OM_general_2027</t>
  </si>
  <si>
    <t>N264</t>
  </si>
  <si>
    <t>9_N264_OM_general_2028</t>
  </si>
  <si>
    <t>O264</t>
  </si>
  <si>
    <t>9_O264_OM_general_2029</t>
  </si>
  <si>
    <t>P264</t>
  </si>
  <si>
    <t>9_P264_OM_general_2030</t>
  </si>
  <si>
    <t>Q264</t>
  </si>
  <si>
    <t>9_Q264_OM_general_2031</t>
  </si>
  <si>
    <t>R264</t>
  </si>
  <si>
    <t>9_R264_OM_general_2032</t>
  </si>
  <si>
    <t>S264</t>
  </si>
  <si>
    <t>9_S264_OM_general_2033</t>
  </si>
  <si>
    <t>T264</t>
  </si>
  <si>
    <t>9_T264_OM_general_2034</t>
  </si>
  <si>
    <t>U264</t>
  </si>
  <si>
    <t>9_U264_OM_general_2035</t>
  </si>
  <si>
    <t>V264</t>
  </si>
  <si>
    <t>9_V264_OM_general_2036</t>
  </si>
  <si>
    <t>W264</t>
  </si>
  <si>
    <t>9_W264_OM_general_2037</t>
  </si>
  <si>
    <t>X264</t>
  </si>
  <si>
    <t>9_X264_OM_general_2038</t>
  </si>
  <si>
    <t>Y264</t>
  </si>
  <si>
    <t>9_Y264_OM_general_2039</t>
  </si>
  <si>
    <t>Z264</t>
  </si>
  <si>
    <t>9_Z264_OM_general_2040</t>
  </si>
  <si>
    <t>AA264</t>
  </si>
  <si>
    <t>9_AA264_OM_general_2041</t>
  </si>
  <si>
    <t>AB264</t>
  </si>
  <si>
    <t>9_AB264_OM_general_2042</t>
  </si>
  <si>
    <t>AC264</t>
  </si>
  <si>
    <t>9_AC264_OM_general_2043</t>
  </si>
  <si>
    <t>AD264</t>
  </si>
  <si>
    <t>9_AD264_OM_general_2044</t>
  </si>
  <si>
    <t>AE264</t>
  </si>
  <si>
    <t>9_AE264_OM_general_2045</t>
  </si>
  <si>
    <t>AF264</t>
  </si>
  <si>
    <t>9_AF264_OM_general_2046</t>
  </si>
  <si>
    <t>AG264</t>
  </si>
  <si>
    <t>9_AG264_OM_general_2047</t>
  </si>
  <si>
    <t>AH264</t>
  </si>
  <si>
    <t>9_AH264_OM_general_2048</t>
  </si>
  <si>
    <t>AI264</t>
  </si>
  <si>
    <t>9_AI264_OM_general_2049</t>
  </si>
  <si>
    <t>AJ264</t>
  </si>
  <si>
    <t>9_AJ264_OM_general_2050</t>
  </si>
  <si>
    <t>AK264</t>
  </si>
  <si>
    <t>9_AK264_OM_general_2051</t>
  </si>
  <si>
    <t>AL264</t>
  </si>
  <si>
    <t>9_AL264_OM_general_2052</t>
  </si>
  <si>
    <t>AM264</t>
  </si>
  <si>
    <t>9_AM264_OM_general_2053</t>
  </si>
  <si>
    <t>AN264</t>
  </si>
  <si>
    <t>9_AN264_OM_general_2054</t>
  </si>
  <si>
    <t>AO264</t>
  </si>
  <si>
    <t>9_AO264_OM_general_Additional_Info</t>
  </si>
  <si>
    <t>F300</t>
  </si>
  <si>
    <t>9_F300_Transmission_electric_to_point_of_delivery_POD_2020</t>
  </si>
  <si>
    <t>G300</t>
  </si>
  <si>
    <t>9_G300_Transmission_electric_to_point_of_delivery_POD_2021</t>
  </si>
  <si>
    <t>H300</t>
  </si>
  <si>
    <t>9_H300_Transmission_electric_to_point_of_delivery_POD_2022</t>
  </si>
  <si>
    <t>I300</t>
  </si>
  <si>
    <t>9_I300_Transmission_electric_to_point_of_delivery_POD_2023</t>
  </si>
  <si>
    <t>J300</t>
  </si>
  <si>
    <t>9_J300_Transmission_electric_to_point_of_delivery_POD_2024</t>
  </si>
  <si>
    <t>K300</t>
  </si>
  <si>
    <t>9_K300_Transmission_electric_to_point_of_delivery_POD_2025</t>
  </si>
  <si>
    <t>L300</t>
  </si>
  <si>
    <t>9_L300_Transmission_electric_to_point_of_delivery_POD_2026</t>
  </si>
  <si>
    <t>M300</t>
  </si>
  <si>
    <t>9_M300_Transmission_electric_to_point_of_delivery_POD_2027</t>
  </si>
  <si>
    <t>N300</t>
  </si>
  <si>
    <t>9_N300_Transmission_electric_to_point_of_delivery_POD_2028</t>
  </si>
  <si>
    <t>O300</t>
  </si>
  <si>
    <t>9_O300_Transmission_electric_to_point_of_delivery_POD_2029</t>
  </si>
  <si>
    <t>P300</t>
  </si>
  <si>
    <t>9_P300_Transmission_electric_to_point_of_delivery_POD_2030</t>
  </si>
  <si>
    <t>Q300</t>
  </si>
  <si>
    <t>9_Q300_Transmission_electric_to_point_of_delivery_POD_2031</t>
  </si>
  <si>
    <t>R300</t>
  </si>
  <si>
    <t>9_R300_Transmission_electric_to_point_of_delivery_POD_2032</t>
  </si>
  <si>
    <t>S300</t>
  </si>
  <si>
    <t>9_S300_Transmission_electric_to_point_of_delivery_POD_2033</t>
  </si>
  <si>
    <t>T300</t>
  </si>
  <si>
    <t>9_T300_Transmission_electric_to_point_of_delivery_POD_2034</t>
  </si>
  <si>
    <t>U300</t>
  </si>
  <si>
    <t>9_U300_Transmission_electric_to_point_of_delivery_POD_2035</t>
  </si>
  <si>
    <t>V300</t>
  </si>
  <si>
    <t>9_V300_Transmission_electric_to_point_of_delivery_POD_2036</t>
  </si>
  <si>
    <t>W300</t>
  </si>
  <si>
    <t>9_W300_Transmission_electric_to_point_of_delivery_POD_2037</t>
  </si>
  <si>
    <t>X300</t>
  </si>
  <si>
    <t>9_X300_Transmission_electric_to_point_of_delivery_POD_2038</t>
  </si>
  <si>
    <t>Y300</t>
  </si>
  <si>
    <t>9_Y300_Transmission_electric_to_point_of_delivery_POD_2039</t>
  </si>
  <si>
    <t>Z300</t>
  </si>
  <si>
    <t>9_Z300_Transmission_electric_to_point_of_delivery_POD_2040</t>
  </si>
  <si>
    <t>AA300</t>
  </si>
  <si>
    <t>9_AA300_Transmission_electric_to_point_of_delivery_POD_2041</t>
  </si>
  <si>
    <t>AB300</t>
  </si>
  <si>
    <t>9_AB300_Transmission_electric_to_point_of_delivery_POD_2042</t>
  </si>
  <si>
    <t>AC300</t>
  </si>
  <si>
    <t>9_AC300_Transmission_electric_to_point_of_delivery_POD_2043</t>
  </si>
  <si>
    <t>AD300</t>
  </si>
  <si>
    <t>9_AD300_Transmission_electric_to_point_of_delivery_POD_2044</t>
  </si>
  <si>
    <t>AE300</t>
  </si>
  <si>
    <t>9_AE300_Transmission_electric_to_point_of_delivery_POD_2045</t>
  </si>
  <si>
    <t>AF300</t>
  </si>
  <si>
    <t>9_AF300_Transmission_electric_to_point_of_delivery_POD_2046</t>
  </si>
  <si>
    <t>AG300</t>
  </si>
  <si>
    <t>9_AG300_Transmission_electric_to_point_of_delivery_POD_2047</t>
  </si>
  <si>
    <t>AH300</t>
  </si>
  <si>
    <t>9_AH300_Transmission_electric_to_point_of_delivery_POD_2048</t>
  </si>
  <si>
    <t>AI300</t>
  </si>
  <si>
    <t>9_AI300_Transmission_electric_to_point_of_delivery_POD_2049</t>
  </si>
  <si>
    <t>AJ300</t>
  </si>
  <si>
    <t>9_AJ300_Transmission_electric_to_point_of_delivery_POD_2050</t>
  </si>
  <si>
    <t>AK300</t>
  </si>
  <si>
    <t>9_AK300_Transmission_electric_to_point_of_delivery_POD_2051</t>
  </si>
  <si>
    <t>AL300</t>
  </si>
  <si>
    <t>9_AL300_Transmission_electric_to_point_of_delivery_POD_2052</t>
  </si>
  <si>
    <t>AM300</t>
  </si>
  <si>
    <t>9_AM300_Transmission_electric_to_point_of_delivery_POD_2053</t>
  </si>
  <si>
    <t>AN300</t>
  </si>
  <si>
    <t>9_AN300_Transmission_electric_to_point_of_delivery_POD_2054</t>
  </si>
  <si>
    <t>AO300</t>
  </si>
  <si>
    <t>9_AO300_Transmission_electric_to_point_of_delivery_POD_Additional_Info</t>
  </si>
  <si>
    <t>F336</t>
  </si>
  <si>
    <t>9_F336_Insurance_2020</t>
  </si>
  <si>
    <t>G336</t>
  </si>
  <si>
    <t>9_G336_Insurance_2021</t>
  </si>
  <si>
    <t>H336</t>
  </si>
  <si>
    <t>9_H336_Insurance_2022</t>
  </si>
  <si>
    <t>I336</t>
  </si>
  <si>
    <t>9_I336_Insurance_2023</t>
  </si>
  <si>
    <t>J336</t>
  </si>
  <si>
    <t>9_J336_Insurance_2024</t>
  </si>
  <si>
    <t>K336</t>
  </si>
  <si>
    <t>9_K336_Insurance_2025</t>
  </si>
  <si>
    <t>L336</t>
  </si>
  <si>
    <t>9_L336_Insurance_2026</t>
  </si>
  <si>
    <t>M336</t>
  </si>
  <si>
    <t>9_M336_Insurance_2027</t>
  </si>
  <si>
    <t>N336</t>
  </si>
  <si>
    <t>9_N336_Insurance_2028</t>
  </si>
  <si>
    <t>O336</t>
  </si>
  <si>
    <t>9_O336_Insurance_2029</t>
  </si>
  <si>
    <t>P336</t>
  </si>
  <si>
    <t>9_P336_Insurance_2030</t>
  </si>
  <si>
    <t>Q336</t>
  </si>
  <si>
    <t>9_Q336_Insurance_2031</t>
  </si>
  <si>
    <t>R336</t>
  </si>
  <si>
    <t>9_R336_Insurance_2032</t>
  </si>
  <si>
    <t>S336</t>
  </si>
  <si>
    <t>9_S336_Insurance_2033</t>
  </si>
  <si>
    <t>T336</t>
  </si>
  <si>
    <t>9_T336_Insurance_2034</t>
  </si>
  <si>
    <t>U336</t>
  </si>
  <si>
    <t>9_U336_Insurance_2035</t>
  </si>
  <si>
    <t>V336</t>
  </si>
  <si>
    <t>9_V336_Insurance_2036</t>
  </si>
  <si>
    <t>W336</t>
  </si>
  <si>
    <t>9_W336_Insurance_2037</t>
  </si>
  <si>
    <t>X336</t>
  </si>
  <si>
    <t>9_X336_Insurance_2038</t>
  </si>
  <si>
    <t>Y336</t>
  </si>
  <si>
    <t>9_Y336_Insurance_2039</t>
  </si>
  <si>
    <t>Z336</t>
  </si>
  <si>
    <t>9_Z336_Insurance_2040</t>
  </si>
  <si>
    <t>AA336</t>
  </si>
  <si>
    <t>9_AA336_Insurance_2041</t>
  </si>
  <si>
    <t>AB336</t>
  </si>
  <si>
    <t>9_AB336_Insurance_2042</t>
  </si>
  <si>
    <t>AC336</t>
  </si>
  <si>
    <t>9_AC336_Insurance_2043</t>
  </si>
  <si>
    <t>AD336</t>
  </si>
  <si>
    <t>9_AD336_Insurance_2044</t>
  </si>
  <si>
    <t>AE336</t>
  </si>
  <si>
    <t>9_AE336_Insurance_2045</t>
  </si>
  <si>
    <t>AF336</t>
  </si>
  <si>
    <t>9_AF336_Insurance_2046</t>
  </si>
  <si>
    <t>AG336</t>
  </si>
  <si>
    <t>9_AG336_Insurance_2047</t>
  </si>
  <si>
    <t>AH336</t>
  </si>
  <si>
    <t>9_AH336_Insurance_2048</t>
  </si>
  <si>
    <t>AI336</t>
  </si>
  <si>
    <t>9_AI336_Insurance_2049</t>
  </si>
  <si>
    <t>AJ336</t>
  </si>
  <si>
    <t>9_AJ336_Insurance_2050</t>
  </si>
  <si>
    <t>AK336</t>
  </si>
  <si>
    <t>9_AK336_Insurance_2051</t>
  </si>
  <si>
    <t>AL336</t>
  </si>
  <si>
    <t>9_AL336_Insurance_2052</t>
  </si>
  <si>
    <t>AM336</t>
  </si>
  <si>
    <t>9_AM336_Insurance_2053</t>
  </si>
  <si>
    <t>AN336</t>
  </si>
  <si>
    <t>9_AN336_Insurance_2054</t>
  </si>
  <si>
    <t>AO336</t>
  </si>
  <si>
    <t>9_AO336_Insurance_Additional_Info</t>
  </si>
  <si>
    <t>F372</t>
  </si>
  <si>
    <t>9_F372_Property_tax_2020</t>
  </si>
  <si>
    <t>G372</t>
  </si>
  <si>
    <t>9_G372_Property_tax_2021</t>
  </si>
  <si>
    <t>H372</t>
  </si>
  <si>
    <t>9_H372_Property_tax_2022</t>
  </si>
  <si>
    <t>I372</t>
  </si>
  <si>
    <t>9_I372_Property_tax_2023</t>
  </si>
  <si>
    <t>J372</t>
  </si>
  <si>
    <t>9_J372_Property_tax_2024</t>
  </si>
  <si>
    <t>K372</t>
  </si>
  <si>
    <t>9_K372_Property_tax_2025</t>
  </si>
  <si>
    <t>L372</t>
  </si>
  <si>
    <t>9_L372_Property_tax_2026</t>
  </si>
  <si>
    <t>M372</t>
  </si>
  <si>
    <t>9_M372_Property_tax_2027</t>
  </si>
  <si>
    <t>N372</t>
  </si>
  <si>
    <t>9_N372_Property_tax_2028</t>
  </si>
  <si>
    <t>O372</t>
  </si>
  <si>
    <t>9_O372_Property_tax_2029</t>
  </si>
  <si>
    <t>P372</t>
  </si>
  <si>
    <t>9_P372_Property_tax_2030</t>
  </si>
  <si>
    <t>Q372</t>
  </si>
  <si>
    <t>9_Q372_Property_tax_2031</t>
  </si>
  <si>
    <t>R372</t>
  </si>
  <si>
    <t>9_R372_Property_tax_2032</t>
  </si>
  <si>
    <t>S372</t>
  </si>
  <si>
    <t>9_S372_Property_tax_2033</t>
  </si>
  <si>
    <t>T372</t>
  </si>
  <si>
    <t>9_T372_Property_tax_2034</t>
  </si>
  <si>
    <t>U372</t>
  </si>
  <si>
    <t>9_U372_Property_tax_2035</t>
  </si>
  <si>
    <t>V372</t>
  </si>
  <si>
    <t>9_V372_Property_tax_2036</t>
  </si>
  <si>
    <t>W372</t>
  </si>
  <si>
    <t>9_W372_Property_tax_2037</t>
  </si>
  <si>
    <t>X372</t>
  </si>
  <si>
    <t>9_X372_Property_tax_2038</t>
  </si>
  <si>
    <t>Y372</t>
  </si>
  <si>
    <t>9_Y372_Property_tax_2039</t>
  </si>
  <si>
    <t>Z372</t>
  </si>
  <si>
    <t>9_Z372_Property_tax_2040</t>
  </si>
  <si>
    <t>AA372</t>
  </si>
  <si>
    <t>9_AA372_Property_tax_2041</t>
  </si>
  <si>
    <t>AB372</t>
  </si>
  <si>
    <t>9_AB372_Property_tax_2042</t>
  </si>
  <si>
    <t>AC372</t>
  </si>
  <si>
    <t>9_AC372_Property_tax_2043</t>
  </si>
  <si>
    <t>AD372</t>
  </si>
  <si>
    <t>9_AD372_Property_tax_2044</t>
  </si>
  <si>
    <t>AE372</t>
  </si>
  <si>
    <t>9_AE372_Property_tax_2045</t>
  </si>
  <si>
    <t>AF372</t>
  </si>
  <si>
    <t>9_AF372_Property_tax_2046</t>
  </si>
  <si>
    <t>AG372</t>
  </si>
  <si>
    <t>9_AG372_Property_tax_2047</t>
  </si>
  <si>
    <t>AH372</t>
  </si>
  <si>
    <t>9_AH372_Property_tax_2048</t>
  </si>
  <si>
    <t>AI372</t>
  </si>
  <si>
    <t>9_AI372_Property_tax_2049</t>
  </si>
  <si>
    <t>AJ372</t>
  </si>
  <si>
    <t>9_AJ372_Property_tax_2050</t>
  </si>
  <si>
    <t>AK372</t>
  </si>
  <si>
    <t>9_AK372_Property_tax_2051</t>
  </si>
  <si>
    <t>AL372</t>
  </si>
  <si>
    <t>9_AL372_Property_tax_2052</t>
  </si>
  <si>
    <t>AM372</t>
  </si>
  <si>
    <t>9_AM372_Property_tax_2053</t>
  </si>
  <si>
    <t>AN372</t>
  </si>
  <si>
    <t>9_AN372_Property_tax_2054</t>
  </si>
  <si>
    <t>AO372</t>
  </si>
  <si>
    <t>9_AO372_Property_tax_Additional_Info</t>
  </si>
  <si>
    <t>F408</t>
  </si>
  <si>
    <t>9_F408_Asset_management_fee_2020</t>
  </si>
  <si>
    <t>G408</t>
  </si>
  <si>
    <t>9_G408_Asset_management_fee_2021</t>
  </si>
  <si>
    <t>H408</t>
  </si>
  <si>
    <t>9_H408_Asset_management_fee_2022</t>
  </si>
  <si>
    <t>I408</t>
  </si>
  <si>
    <t>9_I408_Asset_management_fee_2023</t>
  </si>
  <si>
    <t>J408</t>
  </si>
  <si>
    <t>9_J408_Asset_management_fee_2024</t>
  </si>
  <si>
    <t>K408</t>
  </si>
  <si>
    <t>9_K408_Asset_management_fee_2025</t>
  </si>
  <si>
    <t>L408</t>
  </si>
  <si>
    <t>9_L408_Asset_management_fee_2026</t>
  </si>
  <si>
    <t>M408</t>
  </si>
  <si>
    <t>9_M408_Asset_management_fee_2027</t>
  </si>
  <si>
    <t>N408</t>
  </si>
  <si>
    <t>9_N408_Asset_management_fee_2028</t>
  </si>
  <si>
    <t>O408</t>
  </si>
  <si>
    <t>9_O408_Asset_management_fee_2029</t>
  </si>
  <si>
    <t>P408</t>
  </si>
  <si>
    <t>9_P408_Asset_management_fee_2030</t>
  </si>
  <si>
    <t>Q408</t>
  </si>
  <si>
    <t>9_Q408_Asset_management_fee_2031</t>
  </si>
  <si>
    <t>R408</t>
  </si>
  <si>
    <t>9_R408_Asset_management_fee_2032</t>
  </si>
  <si>
    <t>S408</t>
  </si>
  <si>
    <t>9_S408_Asset_management_fee_2033</t>
  </si>
  <si>
    <t>T408</t>
  </si>
  <si>
    <t>9_T408_Asset_management_fee_2034</t>
  </si>
  <si>
    <t>U408</t>
  </si>
  <si>
    <t>9_U408_Asset_management_fee_2035</t>
  </si>
  <si>
    <t>V408</t>
  </si>
  <si>
    <t>9_V408_Asset_management_fee_2036</t>
  </si>
  <si>
    <t>W408</t>
  </si>
  <si>
    <t>9_W408_Asset_management_fee_2037</t>
  </si>
  <si>
    <t>X408</t>
  </si>
  <si>
    <t>9_X408_Asset_management_fee_2038</t>
  </si>
  <si>
    <t>Y408</t>
  </si>
  <si>
    <t>9_Y408_Asset_management_fee_2039</t>
  </si>
  <si>
    <t>Z408</t>
  </si>
  <si>
    <t>9_Z408_Asset_management_fee_2040</t>
  </si>
  <si>
    <t>AA408</t>
  </si>
  <si>
    <t>9_AA408_Asset_management_fee_2041</t>
  </si>
  <si>
    <t>AB408</t>
  </si>
  <si>
    <t>9_AB408_Asset_management_fee_2042</t>
  </si>
  <si>
    <t>AC408</t>
  </si>
  <si>
    <t>9_AC408_Asset_management_fee_2043</t>
  </si>
  <si>
    <t>AD408</t>
  </si>
  <si>
    <t>9_AD408_Asset_management_fee_2044</t>
  </si>
  <si>
    <t>AE408</t>
  </si>
  <si>
    <t>9_AE408_Asset_management_fee_2045</t>
  </si>
  <si>
    <t>AF408</t>
  </si>
  <si>
    <t>9_AF408_Asset_management_fee_2046</t>
  </si>
  <si>
    <t>AG408</t>
  </si>
  <si>
    <t>9_AG408_Asset_management_fee_2047</t>
  </si>
  <si>
    <t>AH408</t>
  </si>
  <si>
    <t>9_AH408_Asset_management_fee_2048</t>
  </si>
  <si>
    <t>AI408</t>
  </si>
  <si>
    <t>9_AI408_Asset_management_fee_2049</t>
  </si>
  <si>
    <t>AJ408</t>
  </si>
  <si>
    <t>9_AJ408_Asset_management_fee_2050</t>
  </si>
  <si>
    <t>AK408</t>
  </si>
  <si>
    <t>9_AK408_Asset_management_fee_2051</t>
  </si>
  <si>
    <t>AL408</t>
  </si>
  <si>
    <t>9_AL408_Asset_management_fee_2052</t>
  </si>
  <si>
    <t>AM408</t>
  </si>
  <si>
    <t>9_AM408_Asset_management_fee_2053</t>
  </si>
  <si>
    <t>AN408</t>
  </si>
  <si>
    <t>9_AN408_Asset_management_fee_2054</t>
  </si>
  <si>
    <t>AO408</t>
  </si>
  <si>
    <t>9_AO408_Asset_management_fee_Additional_Info</t>
  </si>
  <si>
    <t>F444</t>
  </si>
  <si>
    <t>9_F444_Environmental_monitoring_2020</t>
  </si>
  <si>
    <t>G444</t>
  </si>
  <si>
    <t>9_G444_Environmental_monitoring_2021</t>
  </si>
  <si>
    <t>H444</t>
  </si>
  <si>
    <t>9_H444_Environmental_monitoring_2022</t>
  </si>
  <si>
    <t>I444</t>
  </si>
  <si>
    <t>9_I444_Environmental_monitoring_2023</t>
  </si>
  <si>
    <t>J444</t>
  </si>
  <si>
    <t>9_J444_Environmental_monitoring_2024</t>
  </si>
  <si>
    <t>K444</t>
  </si>
  <si>
    <t>9_K444_Environmental_monitoring_2025</t>
  </si>
  <si>
    <t>L444</t>
  </si>
  <si>
    <t>9_L444_Environmental_monitoring_2026</t>
  </si>
  <si>
    <t>M444</t>
  </si>
  <si>
    <t>9_M444_Environmental_monitoring_2027</t>
  </si>
  <si>
    <t>N444</t>
  </si>
  <si>
    <t>9_N444_Environmental_monitoring_2028</t>
  </si>
  <si>
    <t>O444</t>
  </si>
  <si>
    <t>9_O444_Environmental_monitoring_2029</t>
  </si>
  <si>
    <t>P444</t>
  </si>
  <si>
    <t>9_P444_Environmental_monitoring_2030</t>
  </si>
  <si>
    <t>Q444</t>
  </si>
  <si>
    <t>9_Q444_Environmental_monitoring_2031</t>
  </si>
  <si>
    <t>R444</t>
  </si>
  <si>
    <t>9_R444_Environmental_monitoring_2032</t>
  </si>
  <si>
    <t>S444</t>
  </si>
  <si>
    <t>9_S444_Environmental_monitoring_2033</t>
  </si>
  <si>
    <t>T444</t>
  </si>
  <si>
    <t>9_T444_Environmental_monitoring_2034</t>
  </si>
  <si>
    <t>U444</t>
  </si>
  <si>
    <t>9_U444_Environmental_monitoring_2035</t>
  </si>
  <si>
    <t>V444</t>
  </si>
  <si>
    <t>9_V444_Environmental_monitoring_2036</t>
  </si>
  <si>
    <t>W444</t>
  </si>
  <si>
    <t>9_W444_Environmental_monitoring_2037</t>
  </si>
  <si>
    <t>X444</t>
  </si>
  <si>
    <t>9_X444_Environmental_monitoring_2038</t>
  </si>
  <si>
    <t>Y444</t>
  </si>
  <si>
    <t>9_Y444_Environmental_monitoring_2039</t>
  </si>
  <si>
    <t>Z444</t>
  </si>
  <si>
    <t>9_Z444_Environmental_monitoring_2040</t>
  </si>
  <si>
    <t>AA444</t>
  </si>
  <si>
    <t>9_AA444_Environmental_monitoring_2041</t>
  </si>
  <si>
    <t>AB444</t>
  </si>
  <si>
    <t>9_AB444_Environmental_monitoring_2042</t>
  </si>
  <si>
    <t>AC444</t>
  </si>
  <si>
    <t>9_AC444_Environmental_monitoring_2043</t>
  </si>
  <si>
    <t>AD444</t>
  </si>
  <si>
    <t>9_AD444_Environmental_monitoring_2044</t>
  </si>
  <si>
    <t>AE444</t>
  </si>
  <si>
    <t>9_AE444_Environmental_monitoring_2045</t>
  </si>
  <si>
    <t>AF444</t>
  </si>
  <si>
    <t>9_AF444_Environmental_monitoring_2046</t>
  </si>
  <si>
    <t>AG444</t>
  </si>
  <si>
    <t>9_AG444_Environmental_monitoring_2047</t>
  </si>
  <si>
    <t>AH444</t>
  </si>
  <si>
    <t>9_AH444_Environmental_monitoring_2048</t>
  </si>
  <si>
    <t>AI444</t>
  </si>
  <si>
    <t>9_AI444_Environmental_monitoring_2049</t>
  </si>
  <si>
    <t>AJ444</t>
  </si>
  <si>
    <t>9_AJ444_Environmental_monitoring_2050</t>
  </si>
  <si>
    <t>AK444</t>
  </si>
  <si>
    <t>9_AK444_Environmental_monitoring_2051</t>
  </si>
  <si>
    <t>AL444</t>
  </si>
  <si>
    <t>9_AL444_Environmental_monitoring_2052</t>
  </si>
  <si>
    <t>AM444</t>
  </si>
  <si>
    <t>9_AM444_Environmental_monitoring_2053</t>
  </si>
  <si>
    <t>AN444</t>
  </si>
  <si>
    <t>9_AN444_Environmental_monitoring_2054</t>
  </si>
  <si>
    <t>AO444</t>
  </si>
  <si>
    <t>9_AO444_Environmental_monitoring_Additional_Info</t>
  </si>
  <si>
    <t>F480</t>
  </si>
  <si>
    <t>9_F480_Outside_services_2020</t>
  </si>
  <si>
    <t>G480</t>
  </si>
  <si>
    <t>9_G480_Outside_services_2021</t>
  </si>
  <si>
    <t>H480</t>
  </si>
  <si>
    <t>9_H480_Outside_services_2022</t>
  </si>
  <si>
    <t>I480</t>
  </si>
  <si>
    <t>9_I480_Outside_services_2023</t>
  </si>
  <si>
    <t>J480</t>
  </si>
  <si>
    <t>9_J480_Outside_services_2024</t>
  </si>
  <si>
    <t>K480</t>
  </si>
  <si>
    <t>9_K480_Outside_services_2025</t>
  </si>
  <si>
    <t>L480</t>
  </si>
  <si>
    <t>9_L480_Outside_services_2026</t>
  </si>
  <si>
    <t>M480</t>
  </si>
  <si>
    <t>9_M480_Outside_services_2027</t>
  </si>
  <si>
    <t>N480</t>
  </si>
  <si>
    <t>9_N480_Outside_services_2028</t>
  </si>
  <si>
    <t>O480</t>
  </si>
  <si>
    <t>9_O480_Outside_services_2029</t>
  </si>
  <si>
    <t>P480</t>
  </si>
  <si>
    <t>9_P480_Outside_services_2030</t>
  </si>
  <si>
    <t>Q480</t>
  </si>
  <si>
    <t>9_Q480_Outside_services_2031</t>
  </si>
  <si>
    <t>R480</t>
  </si>
  <si>
    <t>9_R480_Outside_services_2032</t>
  </si>
  <si>
    <t>S480</t>
  </si>
  <si>
    <t>9_S480_Outside_services_2033</t>
  </si>
  <si>
    <t>T480</t>
  </si>
  <si>
    <t>9_T480_Outside_services_2034</t>
  </si>
  <si>
    <t>U480</t>
  </si>
  <si>
    <t>9_U480_Outside_services_2035</t>
  </si>
  <si>
    <t>V480</t>
  </si>
  <si>
    <t>9_V480_Outside_services_2036</t>
  </si>
  <si>
    <t>W480</t>
  </si>
  <si>
    <t>9_W480_Outside_services_2037</t>
  </si>
  <si>
    <t>X480</t>
  </si>
  <si>
    <t>9_X480_Outside_services_2038</t>
  </si>
  <si>
    <t>Y480</t>
  </si>
  <si>
    <t>9_Y480_Outside_services_2039</t>
  </si>
  <si>
    <t>Z480</t>
  </si>
  <si>
    <t>9_Z480_Outside_services_2040</t>
  </si>
  <si>
    <t>AA480</t>
  </si>
  <si>
    <t>9_AA480_Outside_services_2041</t>
  </si>
  <si>
    <t>AB480</t>
  </si>
  <si>
    <t>9_AB480_Outside_services_2042</t>
  </si>
  <si>
    <t>AC480</t>
  </si>
  <si>
    <t>9_AC480_Outside_services_2043</t>
  </si>
  <si>
    <t>AD480</t>
  </si>
  <si>
    <t>9_AD480_Outside_services_2044</t>
  </si>
  <si>
    <t>AE480</t>
  </si>
  <si>
    <t>9_AE480_Outside_services_2045</t>
  </si>
  <si>
    <t>AF480</t>
  </si>
  <si>
    <t>9_AF480_Outside_services_2046</t>
  </si>
  <si>
    <t>AG480</t>
  </si>
  <si>
    <t>9_AG480_Outside_services_2047</t>
  </si>
  <si>
    <t>AH480</t>
  </si>
  <si>
    <t>9_AH480_Outside_services_2048</t>
  </si>
  <si>
    <t>AI480</t>
  </si>
  <si>
    <t>9_AI480_Outside_services_2049</t>
  </si>
  <si>
    <t>AJ480</t>
  </si>
  <si>
    <t>9_AJ480_Outside_services_2050</t>
  </si>
  <si>
    <t>AK480</t>
  </si>
  <si>
    <t>9_AK480_Outside_services_2051</t>
  </si>
  <si>
    <t>AL480</t>
  </si>
  <si>
    <t>9_AL480_Outside_services_2052</t>
  </si>
  <si>
    <t>AM480</t>
  </si>
  <si>
    <t>9_AM480_Outside_services_2053</t>
  </si>
  <si>
    <t>AN480</t>
  </si>
  <si>
    <t>9_AN480_Outside_services_2054</t>
  </si>
  <si>
    <t>AO480</t>
  </si>
  <si>
    <t>9_AO480_Outside_services_Additional_Info</t>
  </si>
  <si>
    <t>F516</t>
  </si>
  <si>
    <t>9_F516_Other_2020</t>
  </si>
  <si>
    <t>G516</t>
  </si>
  <si>
    <t>9_G516_Other_2021</t>
  </si>
  <si>
    <t>H516</t>
  </si>
  <si>
    <t>9_H516_Other_2022</t>
  </si>
  <si>
    <t>I516</t>
  </si>
  <si>
    <t>9_I516_Other_2023</t>
  </si>
  <si>
    <t>J516</t>
  </si>
  <si>
    <t>9_J516_Other_2024</t>
  </si>
  <si>
    <t>K516</t>
  </si>
  <si>
    <t>9_K516_Other_2025</t>
  </si>
  <si>
    <t>L516</t>
  </si>
  <si>
    <t>9_L516_Other_2026</t>
  </si>
  <si>
    <t>M516</t>
  </si>
  <si>
    <t>9_M516_Other_2027</t>
  </si>
  <si>
    <t>N516</t>
  </si>
  <si>
    <t>9_N516_Other_2028</t>
  </si>
  <si>
    <t>O516</t>
  </si>
  <si>
    <t>9_O516_Other_2029</t>
  </si>
  <si>
    <t>P516</t>
  </si>
  <si>
    <t>9_P516_Other_2030</t>
  </si>
  <si>
    <t>Q516</t>
  </si>
  <si>
    <t>9_Q516_Other_2031</t>
  </si>
  <si>
    <t>R516</t>
  </si>
  <si>
    <t>9_R516_Other_2032</t>
  </si>
  <si>
    <t>S516</t>
  </si>
  <si>
    <t>9_S516_Other_2033</t>
  </si>
  <si>
    <t>T516</t>
  </si>
  <si>
    <t>9_T516_Other_2034</t>
  </si>
  <si>
    <t>U516</t>
  </si>
  <si>
    <t>9_U516_Other_2035</t>
  </si>
  <si>
    <t>V516</t>
  </si>
  <si>
    <t>9_V516_Other_2036</t>
  </si>
  <si>
    <t>W516</t>
  </si>
  <si>
    <t>9_W516_Other_2037</t>
  </si>
  <si>
    <t>X516</t>
  </si>
  <si>
    <t>9_X516_Other_2038</t>
  </si>
  <si>
    <t>Y516</t>
  </si>
  <si>
    <t>9_Y516_Other_2039</t>
  </si>
  <si>
    <t>Z516</t>
  </si>
  <si>
    <t>9_Z516_Other_2040</t>
  </si>
  <si>
    <t>AA516</t>
  </si>
  <si>
    <t>9_AA516_Other_2041</t>
  </si>
  <si>
    <t>AB516</t>
  </si>
  <si>
    <t>9_AB516_Other_2042</t>
  </si>
  <si>
    <t>AC516</t>
  </si>
  <si>
    <t>9_AC516_Other_2043</t>
  </si>
  <si>
    <t>AD516</t>
  </si>
  <si>
    <t>9_AD516_Other_2044</t>
  </si>
  <si>
    <t>AE516</t>
  </si>
  <si>
    <t>9_AE516_Other_2045</t>
  </si>
  <si>
    <t>AF516</t>
  </si>
  <si>
    <t>9_AF516_Other_2046</t>
  </si>
  <si>
    <t>AG516</t>
  </si>
  <si>
    <t>9_AG516_Other_2047</t>
  </si>
  <si>
    <t>AH516</t>
  </si>
  <si>
    <t>9_AH516_Other_2048</t>
  </si>
  <si>
    <t>AI516</t>
  </si>
  <si>
    <t>9_AI516_Other_2049</t>
  </si>
  <si>
    <t>AJ516</t>
  </si>
  <si>
    <t>9_AJ516_Other_2050</t>
  </si>
  <si>
    <t>AK516</t>
  </si>
  <si>
    <t>9_AK516_Other_2051</t>
  </si>
  <si>
    <t>AL516</t>
  </si>
  <si>
    <t>9_AL516_Other_2052</t>
  </si>
  <si>
    <t>AM516</t>
  </si>
  <si>
    <t>9_AM516_Other_2053</t>
  </si>
  <si>
    <t>AN516</t>
  </si>
  <si>
    <t>9_AN516_Other_2054</t>
  </si>
  <si>
    <t>AO516</t>
  </si>
  <si>
    <t>9_AO516_Other_Additional_Info</t>
  </si>
  <si>
    <t>F554</t>
  </si>
  <si>
    <t>9_F554_Primary_fuel_source_2020</t>
  </si>
  <si>
    <t>G554</t>
  </si>
  <si>
    <t>9_G554_Primary_fuel_source_2021</t>
  </si>
  <si>
    <t>H554</t>
  </si>
  <si>
    <t>9_H554_Primary_fuel_source_2022</t>
  </si>
  <si>
    <t>I554</t>
  </si>
  <si>
    <t>9_I554_Primary_fuel_source_2023</t>
  </si>
  <si>
    <t>J554</t>
  </si>
  <si>
    <t>9_J554_Primary_fuel_source_2024</t>
  </si>
  <si>
    <t>K554</t>
  </si>
  <si>
    <t>9_K554_Primary_fuel_source_2025</t>
  </si>
  <si>
    <t>L554</t>
  </si>
  <si>
    <t>9_L554_Primary_fuel_source_2026</t>
  </si>
  <si>
    <t>M554</t>
  </si>
  <si>
    <t>9_M554_Primary_fuel_source_2027</t>
  </si>
  <si>
    <t>N554</t>
  </si>
  <si>
    <t>9_N554_Primary_fuel_source_2028</t>
  </si>
  <si>
    <t>O554</t>
  </si>
  <si>
    <t>9_O554_Primary_fuel_source_2029</t>
  </si>
  <si>
    <t>P554</t>
  </si>
  <si>
    <t>9_P554_Primary_fuel_source_2030</t>
  </si>
  <si>
    <t>Q554</t>
  </si>
  <si>
    <t>9_Q554_Primary_fuel_source_2031</t>
  </si>
  <si>
    <t>R554</t>
  </si>
  <si>
    <t>9_R554_Primary_fuel_source_2032</t>
  </si>
  <si>
    <t>S554</t>
  </si>
  <si>
    <t>9_S554_Primary_fuel_source_2033</t>
  </si>
  <si>
    <t>T554</t>
  </si>
  <si>
    <t>9_T554_Primary_fuel_source_2034</t>
  </si>
  <si>
    <t>U554</t>
  </si>
  <si>
    <t>9_U554_Primary_fuel_source_2035</t>
  </si>
  <si>
    <t>V554</t>
  </si>
  <si>
    <t>9_V554_Primary_fuel_source_2036</t>
  </si>
  <si>
    <t>W554</t>
  </si>
  <si>
    <t>9_W554_Primary_fuel_source_2037</t>
  </si>
  <si>
    <t>X554</t>
  </si>
  <si>
    <t>9_X554_Primary_fuel_source_2038</t>
  </si>
  <si>
    <t>Y554</t>
  </si>
  <si>
    <t>9_Y554_Primary_fuel_source_2039</t>
  </si>
  <si>
    <t>Z554</t>
  </si>
  <si>
    <t>9_Z554_Primary_fuel_source_2040</t>
  </si>
  <si>
    <t>AA554</t>
  </si>
  <si>
    <t>9_AA554_Primary_fuel_source_2041</t>
  </si>
  <si>
    <t>AB554</t>
  </si>
  <si>
    <t>9_AB554_Primary_fuel_source_2042</t>
  </si>
  <si>
    <t>AC554</t>
  </si>
  <si>
    <t>9_AC554_Primary_fuel_source_2043</t>
  </si>
  <si>
    <t>AD554</t>
  </si>
  <si>
    <t>9_AD554_Primary_fuel_source_2044</t>
  </si>
  <si>
    <t>AE554</t>
  </si>
  <si>
    <t>9_AE554_Primary_fuel_source_2045</t>
  </si>
  <si>
    <t>AF554</t>
  </si>
  <si>
    <t>9_AF554_Primary_fuel_source_2046</t>
  </si>
  <si>
    <t>AG554</t>
  </si>
  <si>
    <t>9_AG554_Primary_fuel_source_2047</t>
  </si>
  <si>
    <t>AH554</t>
  </si>
  <si>
    <t>9_AH554_Primary_fuel_source_2048</t>
  </si>
  <si>
    <t>AI554</t>
  </si>
  <si>
    <t>9_AI554_Primary_fuel_source_2049</t>
  </si>
  <si>
    <t>AJ554</t>
  </si>
  <si>
    <t>9_AJ554_Primary_fuel_source_2050</t>
  </si>
  <si>
    <t>AK554</t>
  </si>
  <si>
    <t>9_AK554_Primary_fuel_source_2051</t>
  </si>
  <si>
    <t>AL554</t>
  </si>
  <si>
    <t>9_AL554_Primary_fuel_source_2052</t>
  </si>
  <si>
    <t>AM554</t>
  </si>
  <si>
    <t>9_AM554_Primary_fuel_source_2053</t>
  </si>
  <si>
    <t>AN554</t>
  </si>
  <si>
    <t>9_AN554_Primary_fuel_source_2054</t>
  </si>
  <si>
    <t>AO554</t>
  </si>
  <si>
    <t>9_AO554_Primary_fuel_source_Additional_Info</t>
  </si>
  <si>
    <t>F590</t>
  </si>
  <si>
    <t>9_F590_Secondary_fuel_source_2020</t>
  </si>
  <si>
    <t>G590</t>
  </si>
  <si>
    <t>9_G590_Secondary_fuel_source_2021</t>
  </si>
  <si>
    <t>H590</t>
  </si>
  <si>
    <t>9_H590_Secondary_fuel_source_2022</t>
  </si>
  <si>
    <t>I590</t>
  </si>
  <si>
    <t>9_I590_Secondary_fuel_source_2023</t>
  </si>
  <si>
    <t>J590</t>
  </si>
  <si>
    <t>9_J590_Secondary_fuel_source_2024</t>
  </si>
  <si>
    <t>K590</t>
  </si>
  <si>
    <t>9_K590_Secondary_fuel_source_2025</t>
  </si>
  <si>
    <t>L590</t>
  </si>
  <si>
    <t>9_L590_Secondary_fuel_source_2026</t>
  </si>
  <si>
    <t>M590</t>
  </si>
  <si>
    <t>9_M590_Secondary_fuel_source_2027</t>
  </si>
  <si>
    <t>N590</t>
  </si>
  <si>
    <t>9_N590_Secondary_fuel_source_2028</t>
  </si>
  <si>
    <t>O590</t>
  </si>
  <si>
    <t>9_O590_Secondary_fuel_source_2029</t>
  </si>
  <si>
    <t>P590</t>
  </si>
  <si>
    <t>9_P590_Secondary_fuel_source_2030</t>
  </si>
  <si>
    <t>Q590</t>
  </si>
  <si>
    <t>9_Q590_Secondary_fuel_source_2031</t>
  </si>
  <si>
    <t>R590</t>
  </si>
  <si>
    <t>9_R590_Secondary_fuel_source_2032</t>
  </si>
  <si>
    <t>S590</t>
  </si>
  <si>
    <t>9_S590_Secondary_fuel_source_2033</t>
  </si>
  <si>
    <t>T590</t>
  </si>
  <si>
    <t>9_T590_Secondary_fuel_source_2034</t>
  </si>
  <si>
    <t>U590</t>
  </si>
  <si>
    <t>9_U590_Secondary_fuel_source_2035</t>
  </si>
  <si>
    <t>V590</t>
  </si>
  <si>
    <t>9_V590_Secondary_fuel_source_2036</t>
  </si>
  <si>
    <t>W590</t>
  </si>
  <si>
    <t>9_W590_Secondary_fuel_source_2037</t>
  </si>
  <si>
    <t>X590</t>
  </si>
  <si>
    <t>9_X590_Secondary_fuel_source_2038</t>
  </si>
  <si>
    <t>Y590</t>
  </si>
  <si>
    <t>9_Y590_Secondary_fuel_source_2039</t>
  </si>
  <si>
    <t>Z590</t>
  </si>
  <si>
    <t>9_Z590_Secondary_fuel_source_2040</t>
  </si>
  <si>
    <t>AA590</t>
  </si>
  <si>
    <t>9_AA590_Secondary_fuel_source_2041</t>
  </si>
  <si>
    <t>AB590</t>
  </si>
  <si>
    <t>9_AB590_Secondary_fuel_source_2042</t>
  </si>
  <si>
    <t>AC590</t>
  </si>
  <si>
    <t>9_AC590_Secondary_fuel_source_2043</t>
  </si>
  <si>
    <t>AD590</t>
  </si>
  <si>
    <t>9_AD590_Secondary_fuel_source_2044</t>
  </si>
  <si>
    <t>AE590</t>
  </si>
  <si>
    <t>9_AE590_Secondary_fuel_source_2045</t>
  </si>
  <si>
    <t>AF590</t>
  </si>
  <si>
    <t>9_AF590_Secondary_fuel_source_2046</t>
  </si>
  <si>
    <t>AG590</t>
  </si>
  <si>
    <t>9_AG590_Secondary_fuel_source_2047</t>
  </si>
  <si>
    <t>AH590</t>
  </si>
  <si>
    <t>9_AH590_Secondary_fuel_source_2048</t>
  </si>
  <si>
    <t>AI590</t>
  </si>
  <si>
    <t>9_AI590_Secondary_fuel_source_2049</t>
  </si>
  <si>
    <t>AJ590</t>
  </si>
  <si>
    <t>9_AJ590_Secondary_fuel_source_2050</t>
  </si>
  <si>
    <t>AK590</t>
  </si>
  <si>
    <t>9_AK590_Secondary_fuel_source_2051</t>
  </si>
  <si>
    <t>AL590</t>
  </si>
  <si>
    <t>9_AL590_Secondary_fuel_source_2052</t>
  </si>
  <si>
    <t>AM590</t>
  </si>
  <si>
    <t>9_AM590_Secondary_fuel_source_2053</t>
  </si>
  <si>
    <t>AN590</t>
  </si>
  <si>
    <t>9_AN590_Secondary_fuel_source_2054</t>
  </si>
  <si>
    <t>AO590</t>
  </si>
  <si>
    <t>9_AO590_Secondary_fuel_source_Additional_Info</t>
  </si>
  <si>
    <t>F626</t>
  </si>
  <si>
    <t>9_F626_Primary_fuel_transportation_2020</t>
  </si>
  <si>
    <t>G626</t>
  </si>
  <si>
    <t>9_G626_Primary_fuel_transportation_2021</t>
  </si>
  <si>
    <t>H626</t>
  </si>
  <si>
    <t>9_H626_Primary_fuel_transportation_2022</t>
  </si>
  <si>
    <t>I626</t>
  </si>
  <si>
    <t>9_I626_Primary_fuel_transportation_2023</t>
  </si>
  <si>
    <t>J626</t>
  </si>
  <si>
    <t>9_J626_Primary_fuel_transportation_2024</t>
  </si>
  <si>
    <t>K626</t>
  </si>
  <si>
    <t>9_K626_Primary_fuel_transportation_2025</t>
  </si>
  <si>
    <t>L626</t>
  </si>
  <si>
    <t>9_L626_Primary_fuel_transportation_2026</t>
  </si>
  <si>
    <t>M626</t>
  </si>
  <si>
    <t>9_M626_Primary_fuel_transportation_2027</t>
  </si>
  <si>
    <t>N626</t>
  </si>
  <si>
    <t>9_N626_Primary_fuel_transportation_2028</t>
  </si>
  <si>
    <t>O626</t>
  </si>
  <si>
    <t>9_O626_Primary_fuel_transportation_2029</t>
  </si>
  <si>
    <t>P626</t>
  </si>
  <si>
    <t>9_P626_Primary_fuel_transportation_2030</t>
  </si>
  <si>
    <t>Q626</t>
  </si>
  <si>
    <t>9_Q626_Primary_fuel_transportation_2031</t>
  </si>
  <si>
    <t>R626</t>
  </si>
  <si>
    <t>9_R626_Primary_fuel_transportation_2032</t>
  </si>
  <si>
    <t>S626</t>
  </si>
  <si>
    <t>9_S626_Primary_fuel_transportation_2033</t>
  </si>
  <si>
    <t>T626</t>
  </si>
  <si>
    <t>9_T626_Primary_fuel_transportation_2034</t>
  </si>
  <si>
    <t>U626</t>
  </si>
  <si>
    <t>9_U626_Primary_fuel_transportation_2035</t>
  </si>
  <si>
    <t>V626</t>
  </si>
  <si>
    <t>9_V626_Primary_fuel_transportation_2036</t>
  </si>
  <si>
    <t>W626</t>
  </si>
  <si>
    <t>9_W626_Primary_fuel_transportation_2037</t>
  </si>
  <si>
    <t>X626</t>
  </si>
  <si>
    <t>9_X626_Primary_fuel_transportation_2038</t>
  </si>
  <si>
    <t>Y626</t>
  </si>
  <si>
    <t>9_Y626_Primary_fuel_transportation_2039</t>
  </si>
  <si>
    <t>Z626</t>
  </si>
  <si>
    <t>9_Z626_Primary_fuel_transportation_2040</t>
  </si>
  <si>
    <t>AA626</t>
  </si>
  <si>
    <t>9_AA626_Primary_fuel_transportation_2041</t>
  </si>
  <si>
    <t>AB626</t>
  </si>
  <si>
    <t>9_AB626_Primary_fuel_transportation_2042</t>
  </si>
  <si>
    <t>AC626</t>
  </si>
  <si>
    <t>9_AC626_Primary_fuel_transportation_2043</t>
  </si>
  <si>
    <t>AD626</t>
  </si>
  <si>
    <t>9_AD626_Primary_fuel_transportation_2044</t>
  </si>
  <si>
    <t>AE626</t>
  </si>
  <si>
    <t>9_AE626_Primary_fuel_transportation_2045</t>
  </si>
  <si>
    <t>AF626</t>
  </si>
  <si>
    <t>9_AF626_Primary_fuel_transportation_2046</t>
  </si>
  <si>
    <t>AG626</t>
  </si>
  <si>
    <t>9_AG626_Primary_fuel_transportation_2047</t>
  </si>
  <si>
    <t>AH626</t>
  </si>
  <si>
    <t>9_AH626_Primary_fuel_transportation_2048</t>
  </si>
  <si>
    <t>AI626</t>
  </si>
  <si>
    <t>9_AI626_Primary_fuel_transportation_2049</t>
  </si>
  <si>
    <t>AJ626</t>
  </si>
  <si>
    <t>9_AJ626_Primary_fuel_transportation_2050</t>
  </si>
  <si>
    <t>AK626</t>
  </si>
  <si>
    <t>9_AK626_Primary_fuel_transportation_2051</t>
  </si>
  <si>
    <t>AL626</t>
  </si>
  <si>
    <t>9_AL626_Primary_fuel_transportation_2052</t>
  </si>
  <si>
    <t>AM626</t>
  </si>
  <si>
    <t>9_AM626_Primary_fuel_transportation_2053</t>
  </si>
  <si>
    <t>AN626</t>
  </si>
  <si>
    <t>9_AN626_Primary_fuel_transportation_2054</t>
  </si>
  <si>
    <t>AO626</t>
  </si>
  <si>
    <t>9_AO626_Primary_fuel_transportation_Additional_Info</t>
  </si>
  <si>
    <t>F662</t>
  </si>
  <si>
    <t>9_F662_Secondary_fuel_transportation_2020</t>
  </si>
  <si>
    <t>G662</t>
  </si>
  <si>
    <t>9_G662_Secondary_fuel_transportation_2021</t>
  </si>
  <si>
    <t>H662</t>
  </si>
  <si>
    <t>9_H662_Secondary_fuel_transportation_2022</t>
  </si>
  <si>
    <t>I662</t>
  </si>
  <si>
    <t>9_I662_Secondary_fuel_transportation_2023</t>
  </si>
  <si>
    <t>J662</t>
  </si>
  <si>
    <t>9_J662_Secondary_fuel_transportation_2024</t>
  </si>
  <si>
    <t>K662</t>
  </si>
  <si>
    <t>9_K662_Secondary_fuel_transportation_2025</t>
  </si>
  <si>
    <t>L662</t>
  </si>
  <si>
    <t>9_L662_Secondary_fuel_transportation_2026</t>
  </si>
  <si>
    <t>M662</t>
  </si>
  <si>
    <t>9_M662_Secondary_fuel_transportation_2027</t>
  </si>
  <si>
    <t>N662</t>
  </si>
  <si>
    <t>9_N662_Secondary_fuel_transportation_2028</t>
  </si>
  <si>
    <t>O662</t>
  </si>
  <si>
    <t>9_O662_Secondary_fuel_transportation_2029</t>
  </si>
  <si>
    <t>P662</t>
  </si>
  <si>
    <t>9_P662_Secondary_fuel_transportation_2030</t>
  </si>
  <si>
    <t>Q662</t>
  </si>
  <si>
    <t>9_Q662_Secondary_fuel_transportation_2031</t>
  </si>
  <si>
    <t>R662</t>
  </si>
  <si>
    <t>9_R662_Secondary_fuel_transportation_2032</t>
  </si>
  <si>
    <t>S662</t>
  </si>
  <si>
    <t>9_S662_Secondary_fuel_transportation_2033</t>
  </si>
  <si>
    <t>T662</t>
  </si>
  <si>
    <t>9_T662_Secondary_fuel_transportation_2034</t>
  </si>
  <si>
    <t>U662</t>
  </si>
  <si>
    <t>9_U662_Secondary_fuel_transportation_2035</t>
  </si>
  <si>
    <t>V662</t>
  </si>
  <si>
    <t>9_V662_Secondary_fuel_transportation_2036</t>
  </si>
  <si>
    <t>W662</t>
  </si>
  <si>
    <t>9_W662_Secondary_fuel_transportation_2037</t>
  </si>
  <si>
    <t>X662</t>
  </si>
  <si>
    <t>9_X662_Secondary_fuel_transportation_2038</t>
  </si>
  <si>
    <t>Y662</t>
  </si>
  <si>
    <t>9_Y662_Secondary_fuel_transportation_2039</t>
  </si>
  <si>
    <t>Z662</t>
  </si>
  <si>
    <t>9_Z662_Secondary_fuel_transportation_2040</t>
  </si>
  <si>
    <t>AA662</t>
  </si>
  <si>
    <t>9_AA662_Secondary_fuel_transportation_2041</t>
  </si>
  <si>
    <t>AB662</t>
  </si>
  <si>
    <t>9_AB662_Secondary_fuel_transportation_2042</t>
  </si>
  <si>
    <t>AC662</t>
  </si>
  <si>
    <t>9_AC662_Secondary_fuel_transportation_2043</t>
  </si>
  <si>
    <t>AD662</t>
  </si>
  <si>
    <t>9_AD662_Secondary_fuel_transportation_2044</t>
  </si>
  <si>
    <t>AE662</t>
  </si>
  <si>
    <t>9_AE662_Secondary_fuel_transportation_2045</t>
  </si>
  <si>
    <t>AF662</t>
  </si>
  <si>
    <t>9_AF662_Secondary_fuel_transportation_2046</t>
  </si>
  <si>
    <t>AG662</t>
  </si>
  <si>
    <t>9_AG662_Secondary_fuel_transportation_2047</t>
  </si>
  <si>
    <t>AH662</t>
  </si>
  <si>
    <t>9_AH662_Secondary_fuel_transportation_2048</t>
  </si>
  <si>
    <t>AI662</t>
  </si>
  <si>
    <t>9_AI662_Secondary_fuel_transportation_2049</t>
  </si>
  <si>
    <t>AJ662</t>
  </si>
  <si>
    <t>9_AJ662_Secondary_fuel_transportation_2050</t>
  </si>
  <si>
    <t>AK662</t>
  </si>
  <si>
    <t>9_AK662_Secondary_fuel_transportation_2051</t>
  </si>
  <si>
    <t>AL662</t>
  </si>
  <si>
    <t>9_AL662_Secondary_fuel_transportation_2052</t>
  </si>
  <si>
    <t>AM662</t>
  </si>
  <si>
    <t>9_AM662_Secondary_fuel_transportation_2053</t>
  </si>
  <si>
    <t>AN662</t>
  </si>
  <si>
    <t>9_AN662_Secondary_fuel_transportation_2054</t>
  </si>
  <si>
    <t>AO662</t>
  </si>
  <si>
    <t>9_AO662_Secondary_fuel_transportation_Additional_Info</t>
  </si>
  <si>
    <t>F699</t>
  </si>
  <si>
    <t>9_F699_Turbine_Generator_OM_service_agreement_2020</t>
  </si>
  <si>
    <t>G699</t>
  </si>
  <si>
    <t>9_G699_Turbine_Generator_OM_service_agreement_2021</t>
  </si>
  <si>
    <t>H699</t>
  </si>
  <si>
    <t>9_H699_Turbine_Generator_OM_service_agreement_2022</t>
  </si>
  <si>
    <t>I699</t>
  </si>
  <si>
    <t>9_I699_Turbine_Generator_OM_service_agreement_2023</t>
  </si>
  <si>
    <t>J699</t>
  </si>
  <si>
    <t>9_J699_Turbine_Generator_OM_service_agreement_2024</t>
  </si>
  <si>
    <t>K699</t>
  </si>
  <si>
    <t>9_K699_Turbine_Generator_OM_service_agreement_2025</t>
  </si>
  <si>
    <t>L699</t>
  </si>
  <si>
    <t>9_L699_Turbine_Generator_OM_service_agreement_2026</t>
  </si>
  <si>
    <t>M699</t>
  </si>
  <si>
    <t>9_M699_Turbine_Generator_OM_service_agreement_2027</t>
  </si>
  <si>
    <t>N699</t>
  </si>
  <si>
    <t>9_N699_Turbine_Generator_OM_service_agreement_2028</t>
  </si>
  <si>
    <t>O699</t>
  </si>
  <si>
    <t>9_O699_Turbine_Generator_OM_service_agreement_2029</t>
  </si>
  <si>
    <t>P699</t>
  </si>
  <si>
    <t>9_P699_Turbine_Generator_OM_service_agreement_2030</t>
  </si>
  <si>
    <t>Q699</t>
  </si>
  <si>
    <t>9_Q699_Turbine_Generator_OM_service_agreement_2031</t>
  </si>
  <si>
    <t>R699</t>
  </si>
  <si>
    <t>9_R699_Turbine_Generator_OM_service_agreement_2032</t>
  </si>
  <si>
    <t>S699</t>
  </si>
  <si>
    <t>9_S699_Turbine_Generator_OM_service_agreement_2033</t>
  </si>
  <si>
    <t>T699</t>
  </si>
  <si>
    <t>9_T699_Turbine_Generator_OM_service_agreement_2034</t>
  </si>
  <si>
    <t>U699</t>
  </si>
  <si>
    <t>9_U699_Turbine_Generator_OM_service_agreement_2035</t>
  </si>
  <si>
    <t>V699</t>
  </si>
  <si>
    <t>9_V699_Turbine_Generator_OM_service_agreement_2036</t>
  </si>
  <si>
    <t>W699</t>
  </si>
  <si>
    <t>9_W699_Turbine_Generator_OM_service_agreement_2037</t>
  </si>
  <si>
    <t>X699</t>
  </si>
  <si>
    <t>9_X699_Turbine_Generator_OM_service_agreement_2038</t>
  </si>
  <si>
    <t>Y699</t>
  </si>
  <si>
    <t>9_Y699_Turbine_Generator_OM_service_agreement_2039</t>
  </si>
  <si>
    <t>Z699</t>
  </si>
  <si>
    <t>9_Z699_Turbine_Generator_OM_service_agreement_2040</t>
  </si>
  <si>
    <t>AA699</t>
  </si>
  <si>
    <t>9_AA699_Turbine_Generator_OM_service_agreement_2041</t>
  </si>
  <si>
    <t>AB699</t>
  </si>
  <si>
    <t>9_AB699_Turbine_Generator_OM_service_agreement_2042</t>
  </si>
  <si>
    <t>AC699</t>
  </si>
  <si>
    <t>9_AC699_Turbine_Generator_OM_service_agreement_2043</t>
  </si>
  <si>
    <t>AD699</t>
  </si>
  <si>
    <t>9_AD699_Turbine_Generator_OM_service_agreement_2044</t>
  </si>
  <si>
    <t>AE699</t>
  </si>
  <si>
    <t>9_AE699_Turbine_Generator_OM_service_agreement_2045</t>
  </si>
  <si>
    <t>AF699</t>
  </si>
  <si>
    <t>9_AF699_Turbine_Generator_OM_service_agreement_2046</t>
  </si>
  <si>
    <t>AG699</t>
  </si>
  <si>
    <t>9_AG699_Turbine_Generator_OM_service_agreement_2047</t>
  </si>
  <si>
    <t>AH699</t>
  </si>
  <si>
    <t>9_AH699_Turbine_Generator_OM_service_agreement_2048</t>
  </si>
  <si>
    <t>AI699</t>
  </si>
  <si>
    <t>9_AI699_Turbine_Generator_OM_service_agreement_2049</t>
  </si>
  <si>
    <t>AJ699</t>
  </si>
  <si>
    <t>9_AJ699_Turbine_Generator_OM_service_agreement_2050</t>
  </si>
  <si>
    <t>AK699</t>
  </si>
  <si>
    <t>9_AK699_Turbine_Generator_OM_service_agreement_2051</t>
  </si>
  <si>
    <t>AL699</t>
  </si>
  <si>
    <t>9_AL699_Turbine_Generator_OM_service_agreement_2052</t>
  </si>
  <si>
    <t>AM699</t>
  </si>
  <si>
    <t>9_AM699_Turbine_Generator_OM_service_agreement_2053</t>
  </si>
  <si>
    <t>AN699</t>
  </si>
  <si>
    <t>9_AN699_Turbine_Generator_OM_service_agreement_2054</t>
  </si>
  <si>
    <t>AO699</t>
  </si>
  <si>
    <t>9_AO699_Turbine_Generator_OM_service_agreement_Additional_Info</t>
  </si>
  <si>
    <t>F735</t>
  </si>
  <si>
    <t>9_F735_Remaining_plant_OM_service_agreement_2020</t>
  </si>
  <si>
    <t>G735</t>
  </si>
  <si>
    <t>9_G735_Remaining_plant_OM_service_agreement_2021</t>
  </si>
  <si>
    <t>H735</t>
  </si>
  <si>
    <t>9_H735_Remaining_plant_OM_service_agreement_2022</t>
  </si>
  <si>
    <t>I735</t>
  </si>
  <si>
    <t>9_I735_Remaining_plant_OM_service_agreement_2023</t>
  </si>
  <si>
    <t>J735</t>
  </si>
  <si>
    <t>9_J735_Remaining_plant_OM_service_agreement_2024</t>
  </si>
  <si>
    <t>K735</t>
  </si>
  <si>
    <t>9_K735_Remaining_plant_OM_service_agreement_2025</t>
  </si>
  <si>
    <t>L735</t>
  </si>
  <si>
    <t>9_L735_Remaining_plant_OM_service_agreement_2026</t>
  </si>
  <si>
    <t>M735</t>
  </si>
  <si>
    <t>9_M735_Remaining_plant_OM_service_agreement_2027</t>
  </si>
  <si>
    <t>N735</t>
  </si>
  <si>
    <t>9_N735_Remaining_plant_OM_service_agreement_2028</t>
  </si>
  <si>
    <t>O735</t>
  </si>
  <si>
    <t>9_O735_Remaining_plant_OM_service_agreement_2029</t>
  </si>
  <si>
    <t>P735</t>
  </si>
  <si>
    <t>9_P735_Remaining_plant_OM_service_agreement_2030</t>
  </si>
  <si>
    <t>Q735</t>
  </si>
  <si>
    <t>9_Q735_Remaining_plant_OM_service_agreement_2031</t>
  </si>
  <si>
    <t>R735</t>
  </si>
  <si>
    <t>9_R735_Remaining_plant_OM_service_agreement_2032</t>
  </si>
  <si>
    <t>S735</t>
  </si>
  <si>
    <t>9_S735_Remaining_plant_OM_service_agreement_2033</t>
  </si>
  <si>
    <t>T735</t>
  </si>
  <si>
    <t>9_T735_Remaining_plant_OM_service_agreement_2034</t>
  </si>
  <si>
    <t>U735</t>
  </si>
  <si>
    <t>9_U735_Remaining_plant_OM_service_agreement_2035</t>
  </si>
  <si>
    <t>V735</t>
  </si>
  <si>
    <t>9_V735_Remaining_plant_OM_service_agreement_2036</t>
  </si>
  <si>
    <t>W735</t>
  </si>
  <si>
    <t>9_W735_Remaining_plant_OM_service_agreement_2037</t>
  </si>
  <si>
    <t>X735</t>
  </si>
  <si>
    <t>9_X735_Remaining_plant_OM_service_agreement_2038</t>
  </si>
  <si>
    <t>Y735</t>
  </si>
  <si>
    <t>9_Y735_Remaining_plant_OM_service_agreement_2039</t>
  </si>
  <si>
    <t>Z735</t>
  </si>
  <si>
    <t>9_Z735_Remaining_plant_OM_service_agreement_2040</t>
  </si>
  <si>
    <t>AA735</t>
  </si>
  <si>
    <t>9_AA735_Remaining_plant_OM_service_agreement_2041</t>
  </si>
  <si>
    <t>AB735</t>
  </si>
  <si>
    <t>9_AB735_Remaining_plant_OM_service_agreement_2042</t>
  </si>
  <si>
    <t>AC735</t>
  </si>
  <si>
    <t>9_AC735_Remaining_plant_OM_service_agreement_2043</t>
  </si>
  <si>
    <t>AD735</t>
  </si>
  <si>
    <t>9_AD735_Remaining_plant_OM_service_agreement_2044</t>
  </si>
  <si>
    <t>AE735</t>
  </si>
  <si>
    <t>9_AE735_Remaining_plant_OM_service_agreement_2045</t>
  </si>
  <si>
    <t>AF735</t>
  </si>
  <si>
    <t>9_AF735_Remaining_plant_OM_service_agreement_2046</t>
  </si>
  <si>
    <t>AG735</t>
  </si>
  <si>
    <t>9_AG735_Remaining_plant_OM_service_agreement_2047</t>
  </si>
  <si>
    <t>AH735</t>
  </si>
  <si>
    <t>9_AH735_Remaining_plant_OM_service_agreement_2048</t>
  </si>
  <si>
    <t>AI735</t>
  </si>
  <si>
    <t>9_AI735_Remaining_plant_OM_service_agreement_2049</t>
  </si>
  <si>
    <t>AJ735</t>
  </si>
  <si>
    <t>9_AJ735_Remaining_plant_OM_service_agreement_2050</t>
  </si>
  <si>
    <t>AK735</t>
  </si>
  <si>
    <t>9_AK735_Remaining_plant_OM_service_agreement_2051</t>
  </si>
  <si>
    <t>AL735</t>
  </si>
  <si>
    <t>9_AL735_Remaining_plant_OM_service_agreement_2052</t>
  </si>
  <si>
    <t>AM735</t>
  </si>
  <si>
    <t>9_AM735_Remaining_plant_OM_service_agreement_2053</t>
  </si>
  <si>
    <t>AN735</t>
  </si>
  <si>
    <t>9_AN735_Remaining_plant_OM_service_agreement_2054</t>
  </si>
  <si>
    <t>AO735</t>
  </si>
  <si>
    <t>9_AO735_Remaining_plant_OM_service_agreement_Additional_Info</t>
  </si>
  <si>
    <t>F771</t>
  </si>
  <si>
    <t>9_F771_Capacity_payment_2020</t>
  </si>
  <si>
    <t>G771</t>
  </si>
  <si>
    <t>9_G771_Capacity_payment_2021</t>
  </si>
  <si>
    <t>H771</t>
  </si>
  <si>
    <t>9_H771_Capacity_payment_2022</t>
  </si>
  <si>
    <t>I771</t>
  </si>
  <si>
    <t>9_I771_Capacity_payment_2023</t>
  </si>
  <si>
    <t>J771</t>
  </si>
  <si>
    <t>9_J771_Capacity_payment_2024</t>
  </si>
  <si>
    <t>K771</t>
  </si>
  <si>
    <t>9_K771_Capacity_payment_2025</t>
  </si>
  <si>
    <t>L771</t>
  </si>
  <si>
    <t>9_L771_Capacity_payment_2026</t>
  </si>
  <si>
    <t>M771</t>
  </si>
  <si>
    <t>9_M771_Capacity_payment_2027</t>
  </si>
  <si>
    <t>N771</t>
  </si>
  <si>
    <t>9_N771_Capacity_payment_2028</t>
  </si>
  <si>
    <t>O771</t>
  </si>
  <si>
    <t>9_O771_Capacity_payment_2029</t>
  </si>
  <si>
    <t>P771</t>
  </si>
  <si>
    <t>9_P771_Capacity_payment_2030</t>
  </si>
  <si>
    <t>Q771</t>
  </si>
  <si>
    <t>9_Q771_Capacity_payment_2031</t>
  </si>
  <si>
    <t>R771</t>
  </si>
  <si>
    <t>9_R771_Capacity_payment_2032</t>
  </si>
  <si>
    <t>S771</t>
  </si>
  <si>
    <t>9_S771_Capacity_payment_2033</t>
  </si>
  <si>
    <t>T771</t>
  </si>
  <si>
    <t>9_T771_Capacity_payment_2034</t>
  </si>
  <si>
    <t>U771</t>
  </si>
  <si>
    <t>9_U771_Capacity_payment_2035</t>
  </si>
  <si>
    <t>V771</t>
  </si>
  <si>
    <t>9_V771_Capacity_payment_2036</t>
  </si>
  <si>
    <t>W771</t>
  </si>
  <si>
    <t>9_W771_Capacity_payment_2037</t>
  </si>
  <si>
    <t>X771</t>
  </si>
  <si>
    <t>9_X771_Capacity_payment_2038</t>
  </si>
  <si>
    <t>Y771</t>
  </si>
  <si>
    <t>9_Y771_Capacity_payment_2039</t>
  </si>
  <si>
    <t>Z771</t>
  </si>
  <si>
    <t>9_Z771_Capacity_payment_2040</t>
  </si>
  <si>
    <t>AA771</t>
  </si>
  <si>
    <t>9_AA771_Capacity_payment_2041</t>
  </si>
  <si>
    <t>AB771</t>
  </si>
  <si>
    <t>9_AB771_Capacity_payment_2042</t>
  </si>
  <si>
    <t>AC771</t>
  </si>
  <si>
    <t>9_AC771_Capacity_payment_2043</t>
  </si>
  <si>
    <t>AD771</t>
  </si>
  <si>
    <t>9_AD771_Capacity_payment_2044</t>
  </si>
  <si>
    <t>AE771</t>
  </si>
  <si>
    <t>9_AE771_Capacity_payment_2045</t>
  </si>
  <si>
    <t>AF771</t>
  </si>
  <si>
    <t>9_AF771_Capacity_payment_2046</t>
  </si>
  <si>
    <t>AG771</t>
  </si>
  <si>
    <t>9_AG771_Capacity_payment_2047</t>
  </si>
  <si>
    <t>AH771</t>
  </si>
  <si>
    <t>9_AH771_Capacity_payment_2048</t>
  </si>
  <si>
    <t>AI771</t>
  </si>
  <si>
    <t>9_AI771_Capacity_payment_2049</t>
  </si>
  <si>
    <t>AJ771</t>
  </si>
  <si>
    <t>9_AJ771_Capacity_payment_2050</t>
  </si>
  <si>
    <t>AK771</t>
  </si>
  <si>
    <t>9_AK771_Capacity_payment_2051</t>
  </si>
  <si>
    <t>AL771</t>
  </si>
  <si>
    <t>9_AL771_Capacity_payment_2052</t>
  </si>
  <si>
    <t>AM771</t>
  </si>
  <si>
    <t>9_AM771_Capacity_payment_2053</t>
  </si>
  <si>
    <t>AN771</t>
  </si>
  <si>
    <t>9_AN771_Capacity_payment_2054</t>
  </si>
  <si>
    <t>AO771</t>
  </si>
  <si>
    <t>9_AO771_Capacity_payment_Additional_Info</t>
  </si>
  <si>
    <t>F807</t>
  </si>
  <si>
    <t>9_F807_Water_Wastewater_treatment_2020</t>
  </si>
  <si>
    <t>G807</t>
  </si>
  <si>
    <t>9_G807_Water_Wastewater_treatment_2021</t>
  </si>
  <si>
    <t>H807</t>
  </si>
  <si>
    <t>9_H807_Water_Wastewater_treatment_2022</t>
  </si>
  <si>
    <t>I807</t>
  </si>
  <si>
    <t>9_I807_Water_Wastewater_treatment_2023</t>
  </si>
  <si>
    <t>J807</t>
  </si>
  <si>
    <t>9_J807_Water_Wastewater_treatment_2024</t>
  </si>
  <si>
    <t>K807</t>
  </si>
  <si>
    <t>9_K807_Water_Wastewater_treatment_2025</t>
  </si>
  <si>
    <t>L807</t>
  </si>
  <si>
    <t>9_L807_Water_Wastewater_treatment_2026</t>
  </si>
  <si>
    <t>M807</t>
  </si>
  <si>
    <t>9_M807_Water_Wastewater_treatment_2027</t>
  </si>
  <si>
    <t>N807</t>
  </si>
  <si>
    <t>9_N807_Water_Wastewater_treatment_2028</t>
  </si>
  <si>
    <t>O807</t>
  </si>
  <si>
    <t>9_O807_Water_Wastewater_treatment_2029</t>
  </si>
  <si>
    <t>P807</t>
  </si>
  <si>
    <t>9_P807_Water_Wastewater_treatment_2030</t>
  </si>
  <si>
    <t>Q807</t>
  </si>
  <si>
    <t>9_Q807_Water_Wastewater_treatment_2031</t>
  </si>
  <si>
    <t>R807</t>
  </si>
  <si>
    <t>9_R807_Water_Wastewater_treatment_2032</t>
  </si>
  <si>
    <t>S807</t>
  </si>
  <si>
    <t>9_S807_Water_Wastewater_treatment_2033</t>
  </si>
  <si>
    <t>T807</t>
  </si>
  <si>
    <t>9_T807_Water_Wastewater_treatment_2034</t>
  </si>
  <si>
    <t>U807</t>
  </si>
  <si>
    <t>9_U807_Water_Wastewater_treatment_2035</t>
  </si>
  <si>
    <t>V807</t>
  </si>
  <si>
    <t>9_V807_Water_Wastewater_treatment_2036</t>
  </si>
  <si>
    <t>W807</t>
  </si>
  <si>
    <t>9_W807_Water_Wastewater_treatment_2037</t>
  </si>
  <si>
    <t>X807</t>
  </si>
  <si>
    <t>9_X807_Water_Wastewater_treatment_2038</t>
  </si>
  <si>
    <t>Y807</t>
  </si>
  <si>
    <t>9_Y807_Water_Wastewater_treatment_2039</t>
  </si>
  <si>
    <t>Z807</t>
  </si>
  <si>
    <t>9_Z807_Water_Wastewater_treatment_2040</t>
  </si>
  <si>
    <t>AA807</t>
  </si>
  <si>
    <t>9_AA807_Water_Wastewater_treatment_2041</t>
  </si>
  <si>
    <t>AB807</t>
  </si>
  <si>
    <t>9_AB807_Water_Wastewater_treatment_2042</t>
  </si>
  <si>
    <t>AC807</t>
  </si>
  <si>
    <t>9_AC807_Water_Wastewater_treatment_2043</t>
  </si>
  <si>
    <t>AD807</t>
  </si>
  <si>
    <t>9_AD807_Water_Wastewater_treatment_2044</t>
  </si>
  <si>
    <t>AE807</t>
  </si>
  <si>
    <t>9_AE807_Water_Wastewater_treatment_2045</t>
  </si>
  <si>
    <t>AF807</t>
  </si>
  <si>
    <t>9_AF807_Water_Wastewater_treatment_2046</t>
  </si>
  <si>
    <t>AG807</t>
  </si>
  <si>
    <t>9_AG807_Water_Wastewater_treatment_2047</t>
  </si>
  <si>
    <t>AH807</t>
  </si>
  <si>
    <t>9_AH807_Water_Wastewater_treatment_2048</t>
  </si>
  <si>
    <t>AI807</t>
  </si>
  <si>
    <t>9_AI807_Water_Wastewater_treatment_2049</t>
  </si>
  <si>
    <t>AJ807</t>
  </si>
  <si>
    <t>9_AJ807_Water_Wastewater_treatment_2050</t>
  </si>
  <si>
    <t>AK807</t>
  </si>
  <si>
    <t>9_AK807_Water_Wastewater_treatment_2051</t>
  </si>
  <si>
    <t>AL807</t>
  </si>
  <si>
    <t>9_AL807_Water_Wastewater_treatment_2052</t>
  </si>
  <si>
    <t>AM807</t>
  </si>
  <si>
    <t>9_AM807_Water_Wastewater_treatment_2053</t>
  </si>
  <si>
    <t>AN807</t>
  </si>
  <si>
    <t>9_AN807_Water_Wastewater_treatment_2054</t>
  </si>
  <si>
    <t>AO807</t>
  </si>
  <si>
    <t>9_AO807_Water_Wastewater_treatment_Additional_Info</t>
  </si>
  <si>
    <t>F843</t>
  </si>
  <si>
    <t>9_F843_Spare_parts_2020</t>
  </si>
  <si>
    <t>G843</t>
  </si>
  <si>
    <t>9_G843_Spare_parts_2021</t>
  </si>
  <si>
    <t>H843</t>
  </si>
  <si>
    <t>9_H843_Spare_parts_2022</t>
  </si>
  <si>
    <t>I843</t>
  </si>
  <si>
    <t>9_I843_Spare_parts_2023</t>
  </si>
  <si>
    <t>J843</t>
  </si>
  <si>
    <t>9_J843_Spare_parts_2024</t>
  </si>
  <si>
    <t>K843</t>
  </si>
  <si>
    <t>9_K843_Spare_parts_2025</t>
  </si>
  <si>
    <t>L843</t>
  </si>
  <si>
    <t>9_L843_Spare_parts_2026</t>
  </si>
  <si>
    <t>M843</t>
  </si>
  <si>
    <t>9_M843_Spare_parts_2027</t>
  </si>
  <si>
    <t>N843</t>
  </si>
  <si>
    <t>9_N843_Spare_parts_2028</t>
  </si>
  <si>
    <t>O843</t>
  </si>
  <si>
    <t>9_O843_Spare_parts_2029</t>
  </si>
  <si>
    <t>P843</t>
  </si>
  <si>
    <t>9_P843_Spare_parts_2030</t>
  </si>
  <si>
    <t>Q843</t>
  </si>
  <si>
    <t>9_Q843_Spare_parts_2031</t>
  </si>
  <si>
    <t>R843</t>
  </si>
  <si>
    <t>9_R843_Spare_parts_2032</t>
  </si>
  <si>
    <t>S843</t>
  </si>
  <si>
    <t>9_S843_Spare_parts_2033</t>
  </si>
  <si>
    <t>T843</t>
  </si>
  <si>
    <t>9_T843_Spare_parts_2034</t>
  </si>
  <si>
    <t>U843</t>
  </si>
  <si>
    <t>9_U843_Spare_parts_2035</t>
  </si>
  <si>
    <t>V843</t>
  </si>
  <si>
    <t>9_V843_Spare_parts_2036</t>
  </si>
  <si>
    <t>W843</t>
  </si>
  <si>
    <t>9_W843_Spare_parts_2037</t>
  </si>
  <si>
    <t>X843</t>
  </si>
  <si>
    <t>9_X843_Spare_parts_2038</t>
  </si>
  <si>
    <t>Y843</t>
  </si>
  <si>
    <t>9_Y843_Spare_parts_2039</t>
  </si>
  <si>
    <t>Z843</t>
  </si>
  <si>
    <t>9_Z843_Spare_parts_2040</t>
  </si>
  <si>
    <t>AA843</t>
  </si>
  <si>
    <t>9_AA843_Spare_parts_2041</t>
  </si>
  <si>
    <t>AB843</t>
  </si>
  <si>
    <t>9_AB843_Spare_parts_2042</t>
  </si>
  <si>
    <t>AC843</t>
  </si>
  <si>
    <t>9_AC843_Spare_parts_2043</t>
  </si>
  <si>
    <t>AD843</t>
  </si>
  <si>
    <t>9_AD843_Spare_parts_2044</t>
  </si>
  <si>
    <t>AE843</t>
  </si>
  <si>
    <t>9_AE843_Spare_parts_2045</t>
  </si>
  <si>
    <t>AF843</t>
  </si>
  <si>
    <t>9_AF843_Spare_parts_2046</t>
  </si>
  <si>
    <t>AG843</t>
  </si>
  <si>
    <t>9_AG843_Spare_parts_2047</t>
  </si>
  <si>
    <t>AH843</t>
  </si>
  <si>
    <t>9_AH843_Spare_parts_2048</t>
  </si>
  <si>
    <t>AI843</t>
  </si>
  <si>
    <t>9_AI843_Spare_parts_2049</t>
  </si>
  <si>
    <t>AJ843</t>
  </si>
  <si>
    <t>9_AJ843_Spare_parts_2050</t>
  </si>
  <si>
    <t>AK843</t>
  </si>
  <si>
    <t>9_AK843_Spare_parts_2051</t>
  </si>
  <si>
    <t>AL843</t>
  </si>
  <si>
    <t>9_AL843_Spare_parts_2052</t>
  </si>
  <si>
    <t>AM843</t>
  </si>
  <si>
    <t>9_AM843_Spare_parts_2053</t>
  </si>
  <si>
    <t>AN843</t>
  </si>
  <si>
    <t>9_AN843_Spare_parts_2054</t>
  </si>
  <si>
    <t>AO843</t>
  </si>
  <si>
    <t>9_AO843_Spare_parts_Additional_Info</t>
  </si>
  <si>
    <t>F879</t>
  </si>
  <si>
    <t>9_F879_Parasitic_power_2020</t>
  </si>
  <si>
    <t>G879</t>
  </si>
  <si>
    <t>9_G879_Parasitic_power_2021</t>
  </si>
  <si>
    <t>H879</t>
  </si>
  <si>
    <t>9_H879_Parasitic_power_2022</t>
  </si>
  <si>
    <t>I879</t>
  </si>
  <si>
    <t>9_I879_Parasitic_power_2023</t>
  </si>
  <si>
    <t>J879</t>
  </si>
  <si>
    <t>9_J879_Parasitic_power_2024</t>
  </si>
  <si>
    <t>K879</t>
  </si>
  <si>
    <t>9_K879_Parasitic_power_2025</t>
  </si>
  <si>
    <t>L879</t>
  </si>
  <si>
    <t>9_L879_Parasitic_power_2026</t>
  </si>
  <si>
    <t>M879</t>
  </si>
  <si>
    <t>9_M879_Parasitic_power_2027</t>
  </si>
  <si>
    <t>N879</t>
  </si>
  <si>
    <t>9_N879_Parasitic_power_2028</t>
  </si>
  <si>
    <t>O879</t>
  </si>
  <si>
    <t>9_O879_Parasitic_power_2029</t>
  </si>
  <si>
    <t>P879</t>
  </si>
  <si>
    <t>9_P879_Parasitic_power_2030</t>
  </si>
  <si>
    <t>Q879</t>
  </si>
  <si>
    <t>9_Q879_Parasitic_power_2031</t>
  </si>
  <si>
    <t>R879</t>
  </si>
  <si>
    <t>9_R879_Parasitic_power_2032</t>
  </si>
  <si>
    <t>S879</t>
  </si>
  <si>
    <t>9_S879_Parasitic_power_2033</t>
  </si>
  <si>
    <t>T879</t>
  </si>
  <si>
    <t>9_T879_Parasitic_power_2034</t>
  </si>
  <si>
    <t>U879</t>
  </si>
  <si>
    <t>9_U879_Parasitic_power_2035</t>
  </si>
  <si>
    <t>V879</t>
  </si>
  <si>
    <t>9_V879_Parasitic_power_2036</t>
  </si>
  <si>
    <t>W879</t>
  </si>
  <si>
    <t>9_W879_Parasitic_power_2037</t>
  </si>
  <si>
    <t>X879</t>
  </si>
  <si>
    <t>9_X879_Parasitic_power_2038</t>
  </si>
  <si>
    <t>Y879</t>
  </si>
  <si>
    <t>9_Y879_Parasitic_power_2039</t>
  </si>
  <si>
    <t>Z879</t>
  </si>
  <si>
    <t>9_Z879_Parasitic_power_2040</t>
  </si>
  <si>
    <t>AA879</t>
  </si>
  <si>
    <t>9_AA879_Parasitic_power_2041</t>
  </si>
  <si>
    <t>AB879</t>
  </si>
  <si>
    <t>9_AB879_Parasitic_power_2042</t>
  </si>
  <si>
    <t>AC879</t>
  </si>
  <si>
    <t>9_AC879_Parasitic_power_2043</t>
  </si>
  <si>
    <t>AD879</t>
  </si>
  <si>
    <t>9_AD879_Parasitic_power_2044</t>
  </si>
  <si>
    <t>AE879</t>
  </si>
  <si>
    <t>9_AE879_Parasitic_power_2045</t>
  </si>
  <si>
    <t>AF879</t>
  </si>
  <si>
    <t>9_AF879_Parasitic_power_2046</t>
  </si>
  <si>
    <t>AG879</t>
  </si>
  <si>
    <t>9_AG879_Parasitic_power_2047</t>
  </si>
  <si>
    <t>AH879</t>
  </si>
  <si>
    <t>9_AH879_Parasitic_power_2048</t>
  </si>
  <si>
    <t>AI879</t>
  </si>
  <si>
    <t>9_AI879_Parasitic_power_2049</t>
  </si>
  <si>
    <t>AJ879</t>
  </si>
  <si>
    <t>9_AJ879_Parasitic_power_2050</t>
  </si>
  <si>
    <t>AK879</t>
  </si>
  <si>
    <t>9_AK879_Parasitic_power_2051</t>
  </si>
  <si>
    <t>AL879</t>
  </si>
  <si>
    <t>9_AL879_Parasitic_power_2052</t>
  </si>
  <si>
    <t>AM879</t>
  </si>
  <si>
    <t>9_AM879_Parasitic_power_2053</t>
  </si>
  <si>
    <t>AN879</t>
  </si>
  <si>
    <t>9_AN879_Parasitic_power_2054</t>
  </si>
  <si>
    <t>AO879</t>
  </si>
  <si>
    <t>9_AO879_Parasitic_power_Additional_Info</t>
  </si>
  <si>
    <t>F915</t>
  </si>
  <si>
    <t>9_F915_Permit_requirements_2020</t>
  </si>
  <si>
    <t>G915</t>
  </si>
  <si>
    <t>9_G915_Permit_requirements_2021</t>
  </si>
  <si>
    <t>H915</t>
  </si>
  <si>
    <t>9_H915_Permit_requirements_2022</t>
  </si>
  <si>
    <t>I915</t>
  </si>
  <si>
    <t>9_I915_Permit_requirements_2023</t>
  </si>
  <si>
    <t>J915</t>
  </si>
  <si>
    <t>9_J915_Permit_requirements_2024</t>
  </si>
  <si>
    <t>K915</t>
  </si>
  <si>
    <t>9_K915_Permit_requirements_2025</t>
  </si>
  <si>
    <t>L915</t>
  </si>
  <si>
    <t>9_L915_Permit_requirements_2026</t>
  </si>
  <si>
    <t>M915</t>
  </si>
  <si>
    <t>9_M915_Permit_requirements_2027</t>
  </si>
  <si>
    <t>N915</t>
  </si>
  <si>
    <t>9_N915_Permit_requirements_2028</t>
  </si>
  <si>
    <t>O915</t>
  </si>
  <si>
    <t>9_O915_Permit_requirements_2029</t>
  </si>
  <si>
    <t>P915</t>
  </si>
  <si>
    <t>9_P915_Permit_requirements_2030</t>
  </si>
  <si>
    <t>Q915</t>
  </si>
  <si>
    <t>9_Q915_Permit_requirements_2031</t>
  </si>
  <si>
    <t>R915</t>
  </si>
  <si>
    <t>9_R915_Permit_requirements_2032</t>
  </si>
  <si>
    <t>S915</t>
  </si>
  <si>
    <t>9_S915_Permit_requirements_2033</t>
  </si>
  <si>
    <t>T915</t>
  </si>
  <si>
    <t>9_T915_Permit_requirements_2034</t>
  </si>
  <si>
    <t>U915</t>
  </si>
  <si>
    <t>9_U915_Permit_requirements_2035</t>
  </si>
  <si>
    <t>V915</t>
  </si>
  <si>
    <t>9_V915_Permit_requirements_2036</t>
  </si>
  <si>
    <t>W915</t>
  </si>
  <si>
    <t>9_W915_Permit_requirements_2037</t>
  </si>
  <si>
    <t>X915</t>
  </si>
  <si>
    <t>9_X915_Permit_requirements_2038</t>
  </si>
  <si>
    <t>Y915</t>
  </si>
  <si>
    <t>9_Y915_Permit_requirements_2039</t>
  </si>
  <si>
    <t>Z915</t>
  </si>
  <si>
    <t>9_Z915_Permit_requirements_2040</t>
  </si>
  <si>
    <t>AA915</t>
  </si>
  <si>
    <t>9_AA915_Permit_requirements_2041</t>
  </si>
  <si>
    <t>AB915</t>
  </si>
  <si>
    <t>9_AB915_Permit_requirements_2042</t>
  </si>
  <si>
    <t>AC915</t>
  </si>
  <si>
    <t>9_AC915_Permit_requirements_2043</t>
  </si>
  <si>
    <t>AD915</t>
  </si>
  <si>
    <t>9_AD915_Permit_requirements_2044</t>
  </si>
  <si>
    <t>AE915</t>
  </si>
  <si>
    <t>9_AE915_Permit_requirements_2045</t>
  </si>
  <si>
    <t>AF915</t>
  </si>
  <si>
    <t>9_AF915_Permit_requirements_2046</t>
  </si>
  <si>
    <t>AG915</t>
  </si>
  <si>
    <t>9_AG915_Permit_requirements_2047</t>
  </si>
  <si>
    <t>AH915</t>
  </si>
  <si>
    <t>9_AH915_Permit_requirements_2048</t>
  </si>
  <si>
    <t>AI915</t>
  </si>
  <si>
    <t>9_AI915_Permit_requirements_2049</t>
  </si>
  <si>
    <t>AJ915</t>
  </si>
  <si>
    <t>9_AJ915_Permit_requirements_2050</t>
  </si>
  <si>
    <t>AK915</t>
  </si>
  <si>
    <t>9_AK915_Permit_requirements_2051</t>
  </si>
  <si>
    <t>AL915</t>
  </si>
  <si>
    <t>9_AL915_Permit_requirements_2052</t>
  </si>
  <si>
    <t>AM915</t>
  </si>
  <si>
    <t>9_AM915_Permit_requirements_2053</t>
  </si>
  <si>
    <t>AN915</t>
  </si>
  <si>
    <t>9_AN915_Permit_requirements_2054</t>
  </si>
  <si>
    <t>AO915</t>
  </si>
  <si>
    <t>9_AO915_Permit_requirements_Additional_Info</t>
  </si>
  <si>
    <t>F951</t>
  </si>
  <si>
    <t>9_F951_OM_service_agreement_wind_2020</t>
  </si>
  <si>
    <t>G951</t>
  </si>
  <si>
    <t>9_G951_OM_service_agreement_wind_2021</t>
  </si>
  <si>
    <t>H951</t>
  </si>
  <si>
    <t>9_H951_OM_service_agreement_wind_2022</t>
  </si>
  <si>
    <t>I951</t>
  </si>
  <si>
    <t>9_I951_OM_service_agreement_wind_2023</t>
  </si>
  <si>
    <t>J951</t>
  </si>
  <si>
    <t>9_J951_OM_service_agreement_wind_2024</t>
  </si>
  <si>
    <t>K951</t>
  </si>
  <si>
    <t>9_K951_OM_service_agreement_wind_2025</t>
  </si>
  <si>
    <t>L951</t>
  </si>
  <si>
    <t>9_L951_OM_service_agreement_wind_2026</t>
  </si>
  <si>
    <t>M951</t>
  </si>
  <si>
    <t>9_M951_OM_service_agreement_wind_2027</t>
  </si>
  <si>
    <t>N951</t>
  </si>
  <si>
    <t>9_N951_OM_service_agreement_wind_2028</t>
  </si>
  <si>
    <t>O951</t>
  </si>
  <si>
    <t>9_O951_OM_service_agreement_wind_2029</t>
  </si>
  <si>
    <t>P951</t>
  </si>
  <si>
    <t>9_P951_OM_service_agreement_wind_2030</t>
  </si>
  <si>
    <t>Q951</t>
  </si>
  <si>
    <t>9_Q951_OM_service_agreement_wind_2031</t>
  </si>
  <si>
    <t>R951</t>
  </si>
  <si>
    <t>9_R951_OM_service_agreement_wind_2032</t>
  </si>
  <si>
    <t>S951</t>
  </si>
  <si>
    <t>9_S951_OM_service_agreement_wind_2033</t>
  </si>
  <si>
    <t>T951</t>
  </si>
  <si>
    <t>9_T951_OM_service_agreement_wind_2034</t>
  </si>
  <si>
    <t>U951</t>
  </si>
  <si>
    <t>9_U951_OM_service_agreement_wind_2035</t>
  </si>
  <si>
    <t>V951</t>
  </si>
  <si>
    <t>9_V951_OM_service_agreement_wind_2036</t>
  </si>
  <si>
    <t>W951</t>
  </si>
  <si>
    <t>9_W951_OM_service_agreement_wind_2037</t>
  </si>
  <si>
    <t>X951</t>
  </si>
  <si>
    <t>9_X951_OM_service_agreement_wind_2038</t>
  </si>
  <si>
    <t>Y951</t>
  </si>
  <si>
    <t>9_Y951_OM_service_agreement_wind_2039</t>
  </si>
  <si>
    <t>Z951</t>
  </si>
  <si>
    <t>9_Z951_OM_service_agreement_wind_2040</t>
  </si>
  <si>
    <t>AA951</t>
  </si>
  <si>
    <t>9_AA951_OM_service_agreement_wind_2041</t>
  </si>
  <si>
    <t>AB951</t>
  </si>
  <si>
    <t>9_AB951_OM_service_agreement_wind_2042</t>
  </si>
  <si>
    <t>AC951</t>
  </si>
  <si>
    <t>9_AC951_OM_service_agreement_wind_2043</t>
  </si>
  <si>
    <t>AD951</t>
  </si>
  <si>
    <t>9_AD951_OM_service_agreement_wind_2044</t>
  </si>
  <si>
    <t>AE951</t>
  </si>
  <si>
    <t>9_AE951_OM_service_agreement_wind_2045</t>
  </si>
  <si>
    <t>AF951</t>
  </si>
  <si>
    <t>9_AF951_OM_service_agreement_wind_2046</t>
  </si>
  <si>
    <t>AG951</t>
  </si>
  <si>
    <t>9_AG951_OM_service_agreement_wind_2047</t>
  </si>
  <si>
    <t>AH951</t>
  </si>
  <si>
    <t>9_AH951_OM_service_agreement_wind_2048</t>
  </si>
  <si>
    <t>AI951</t>
  </si>
  <si>
    <t>9_AI951_OM_service_agreement_wind_2049</t>
  </si>
  <si>
    <t>AJ951</t>
  </si>
  <si>
    <t>9_AJ951_OM_service_agreement_wind_2050</t>
  </si>
  <si>
    <t>AK951</t>
  </si>
  <si>
    <t>9_AK951_OM_service_agreement_wind_2051</t>
  </si>
  <si>
    <t>AL951</t>
  </si>
  <si>
    <t>9_AL951_OM_service_agreement_wind_2052</t>
  </si>
  <si>
    <t>AM951</t>
  </si>
  <si>
    <t>9_AM951_OM_service_agreement_wind_2053</t>
  </si>
  <si>
    <t>AN951</t>
  </si>
  <si>
    <t>9_AN951_OM_service_agreement_wind_2054</t>
  </si>
  <si>
    <t>AO951</t>
  </si>
  <si>
    <t>9_AO951_OM_service_agreement_wind_Additional_Info</t>
  </si>
  <si>
    <t>F987</t>
  </si>
  <si>
    <t>9_F987_Development_fee_2020</t>
  </si>
  <si>
    <t>G987</t>
  </si>
  <si>
    <t>9_G987_Development_fee_2021</t>
  </si>
  <si>
    <t>H987</t>
  </si>
  <si>
    <t>9_H987_Development_fee_2022</t>
  </si>
  <si>
    <t>I987</t>
  </si>
  <si>
    <t>9_I987_Development_fee_2023</t>
  </si>
  <si>
    <t>J987</t>
  </si>
  <si>
    <t>9_J987_Development_fee_2024</t>
  </si>
  <si>
    <t>K987</t>
  </si>
  <si>
    <t>9_K987_Development_fee_2025</t>
  </si>
  <si>
    <t>L987</t>
  </si>
  <si>
    <t>9_L987_Development_fee_2026</t>
  </si>
  <si>
    <t>M987</t>
  </si>
  <si>
    <t>9_M987_Development_fee_2027</t>
  </si>
  <si>
    <t>N987</t>
  </si>
  <si>
    <t>9_N987_Development_fee_2028</t>
  </si>
  <si>
    <t>O987</t>
  </si>
  <si>
    <t>9_O987_Development_fee_2029</t>
  </si>
  <si>
    <t>P987</t>
  </si>
  <si>
    <t>9_P987_Development_fee_2030</t>
  </si>
  <si>
    <t>Q987</t>
  </si>
  <si>
    <t>9_Q987_Development_fee_2031</t>
  </si>
  <si>
    <t>R987</t>
  </si>
  <si>
    <t>9_R987_Development_fee_2032</t>
  </si>
  <si>
    <t>S987</t>
  </si>
  <si>
    <t>9_S987_Development_fee_2033</t>
  </si>
  <si>
    <t>T987</t>
  </si>
  <si>
    <t>9_T987_Development_fee_2034</t>
  </si>
  <si>
    <t>U987</t>
  </si>
  <si>
    <t>9_U987_Development_fee_2035</t>
  </si>
  <si>
    <t>V987</t>
  </si>
  <si>
    <t>9_V987_Development_fee_2036</t>
  </si>
  <si>
    <t>W987</t>
  </si>
  <si>
    <t>9_W987_Development_fee_2037</t>
  </si>
  <si>
    <t>X987</t>
  </si>
  <si>
    <t>9_X987_Development_fee_2038</t>
  </si>
  <si>
    <t>Y987</t>
  </si>
  <si>
    <t>9_Y987_Development_fee_2039</t>
  </si>
  <si>
    <t>Z987</t>
  </si>
  <si>
    <t>9_Z987_Development_fee_2040</t>
  </si>
  <si>
    <t>AA987</t>
  </si>
  <si>
    <t>9_AA987_Development_fee_2041</t>
  </si>
  <si>
    <t>AB987</t>
  </si>
  <si>
    <t>9_AB987_Development_fee_2042</t>
  </si>
  <si>
    <t>AC987</t>
  </si>
  <si>
    <t>9_AC987_Development_fee_2043</t>
  </si>
  <si>
    <t>AD987</t>
  </si>
  <si>
    <t>9_AD987_Development_fee_2044</t>
  </si>
  <si>
    <t>AE987</t>
  </si>
  <si>
    <t>9_AE987_Development_fee_2045</t>
  </si>
  <si>
    <t>AF987</t>
  </si>
  <si>
    <t>9_AF987_Development_fee_2046</t>
  </si>
  <si>
    <t>AG987</t>
  </si>
  <si>
    <t>9_AG987_Development_fee_2047</t>
  </si>
  <si>
    <t>AH987</t>
  </si>
  <si>
    <t>9_AH987_Development_fee_2048</t>
  </si>
  <si>
    <t>AI987</t>
  </si>
  <si>
    <t>9_AI987_Development_fee_2049</t>
  </si>
  <si>
    <t>AJ987</t>
  </si>
  <si>
    <t>9_AJ987_Development_fee_2050</t>
  </si>
  <si>
    <t>AK987</t>
  </si>
  <si>
    <t>9_AK987_Development_fee_2051</t>
  </si>
  <si>
    <t>AL987</t>
  </si>
  <si>
    <t>9_AL987_Development_fee_2052</t>
  </si>
  <si>
    <t>AM987</t>
  </si>
  <si>
    <t>9_AM987_Development_fee_2053</t>
  </si>
  <si>
    <t>AN987</t>
  </si>
  <si>
    <t>9_AN987_Development_fee_2054</t>
  </si>
  <si>
    <t>AO987</t>
  </si>
  <si>
    <t>9_AO987_Development_fee_Additional_Info</t>
  </si>
  <si>
    <t>F1023</t>
  </si>
  <si>
    <t>9_F1023_Land_leases_2020</t>
  </si>
  <si>
    <t>G1023</t>
  </si>
  <si>
    <t>9_G1023_Land_leases_2021</t>
  </si>
  <si>
    <t>H1023</t>
  </si>
  <si>
    <t>9_H1023_Land_leases_2022</t>
  </si>
  <si>
    <t>I1023</t>
  </si>
  <si>
    <t>9_I1023_Land_leases_2023</t>
  </si>
  <si>
    <t>J1023</t>
  </si>
  <si>
    <t>9_J1023_Land_leases_2024</t>
  </si>
  <si>
    <t>K1023</t>
  </si>
  <si>
    <t>9_K1023_Land_leases_2025</t>
  </si>
  <si>
    <t>L1023</t>
  </si>
  <si>
    <t>9_L1023_Land_leases_2026</t>
  </si>
  <si>
    <t>M1023</t>
  </si>
  <si>
    <t>9_M1023_Land_leases_2027</t>
  </si>
  <si>
    <t>N1023</t>
  </si>
  <si>
    <t>9_N1023_Land_leases_2028</t>
  </si>
  <si>
    <t>O1023</t>
  </si>
  <si>
    <t>9_O1023_Land_leases_2029</t>
  </si>
  <si>
    <t>P1023</t>
  </si>
  <si>
    <t>9_P1023_Land_leases_2030</t>
  </si>
  <si>
    <t>Q1023</t>
  </si>
  <si>
    <t>9_Q1023_Land_leases_2031</t>
  </si>
  <si>
    <t>R1023</t>
  </si>
  <si>
    <t>9_R1023_Land_leases_2032</t>
  </si>
  <si>
    <t>S1023</t>
  </si>
  <si>
    <t>9_S1023_Land_leases_2033</t>
  </si>
  <si>
    <t>T1023</t>
  </si>
  <si>
    <t>9_T1023_Land_leases_2034</t>
  </si>
  <si>
    <t>U1023</t>
  </si>
  <si>
    <t>9_U1023_Land_leases_2035</t>
  </si>
  <si>
    <t>V1023</t>
  </si>
  <si>
    <t>9_V1023_Land_leases_2036</t>
  </si>
  <si>
    <t>W1023</t>
  </si>
  <si>
    <t>9_W1023_Land_leases_2037</t>
  </si>
  <si>
    <t>X1023</t>
  </si>
  <si>
    <t>9_X1023_Land_leases_2038</t>
  </si>
  <si>
    <t>Y1023</t>
  </si>
  <si>
    <t>9_Y1023_Land_leases_2039</t>
  </si>
  <si>
    <t>Z1023</t>
  </si>
  <si>
    <t>9_Z1023_Land_leases_2040</t>
  </si>
  <si>
    <t>AA1023</t>
  </si>
  <si>
    <t>9_AA1023_Land_leases_2041</t>
  </si>
  <si>
    <t>AB1023</t>
  </si>
  <si>
    <t>9_AB1023_Land_leases_2042</t>
  </si>
  <si>
    <t>AC1023</t>
  </si>
  <si>
    <t>9_AC1023_Land_leases_2043</t>
  </si>
  <si>
    <t>AD1023</t>
  </si>
  <si>
    <t>9_AD1023_Land_leases_2044</t>
  </si>
  <si>
    <t>AE1023</t>
  </si>
  <si>
    <t>9_AE1023_Land_leases_2045</t>
  </si>
  <si>
    <t>AF1023</t>
  </si>
  <si>
    <t>9_AF1023_Land_leases_2046</t>
  </si>
  <si>
    <t>AG1023</t>
  </si>
  <si>
    <t>9_AG1023_Land_leases_2047</t>
  </si>
  <si>
    <t>AH1023</t>
  </si>
  <si>
    <t>9_AH1023_Land_leases_2048</t>
  </si>
  <si>
    <t>AI1023</t>
  </si>
  <si>
    <t>9_AI1023_Land_leases_2049</t>
  </si>
  <si>
    <t>AJ1023</t>
  </si>
  <si>
    <t>9_AJ1023_Land_leases_2050</t>
  </si>
  <si>
    <t>AK1023</t>
  </si>
  <si>
    <t>9_AK1023_Land_leases_2051</t>
  </si>
  <si>
    <t>AL1023</t>
  </si>
  <si>
    <t>9_AL1023_Land_leases_2052</t>
  </si>
  <si>
    <t>AM1023</t>
  </si>
  <si>
    <t>9_AM1023_Land_leases_2053</t>
  </si>
  <si>
    <t>AN1023</t>
  </si>
  <si>
    <t>9_AN1023_Land_leases_2054</t>
  </si>
  <si>
    <t>AO1023</t>
  </si>
  <si>
    <t>9_AO1023_Land_leases_Additional_Info</t>
  </si>
  <si>
    <t>F1063</t>
  </si>
  <si>
    <t>9_F1063_OM_general_2020</t>
  </si>
  <si>
    <t>G1063</t>
  </si>
  <si>
    <t>9_G1063_OM_general_2021</t>
  </si>
  <si>
    <t>H1063</t>
  </si>
  <si>
    <t>9_H1063_OM_general_2022</t>
  </si>
  <si>
    <t>I1063</t>
  </si>
  <si>
    <t>9_I1063_OM_general_2023</t>
  </si>
  <si>
    <t>J1063</t>
  </si>
  <si>
    <t>9_J1063_OM_general_2024</t>
  </si>
  <si>
    <t>K1063</t>
  </si>
  <si>
    <t>9_K1063_OM_general_2025</t>
  </si>
  <si>
    <t>L1063</t>
  </si>
  <si>
    <t>9_L1063_OM_general_2026</t>
  </si>
  <si>
    <t>M1063</t>
  </si>
  <si>
    <t>9_M1063_OM_general_2027</t>
  </si>
  <si>
    <t>N1063</t>
  </si>
  <si>
    <t>9_N1063_OM_general_2028</t>
  </si>
  <si>
    <t>O1063</t>
  </si>
  <si>
    <t>9_O1063_OM_general_2029</t>
  </si>
  <si>
    <t>P1063</t>
  </si>
  <si>
    <t>9_P1063_OM_general_2030</t>
  </si>
  <si>
    <t>Q1063</t>
  </si>
  <si>
    <t>9_Q1063_OM_general_2031</t>
  </si>
  <si>
    <t>R1063</t>
  </si>
  <si>
    <t>9_R1063_OM_general_2032</t>
  </si>
  <si>
    <t>S1063</t>
  </si>
  <si>
    <t>9_S1063_OM_general_2033</t>
  </si>
  <si>
    <t>T1063</t>
  </si>
  <si>
    <t>9_T1063_OM_general_2034</t>
  </si>
  <si>
    <t>U1063</t>
  </si>
  <si>
    <t>9_U1063_OM_general_2035</t>
  </si>
  <si>
    <t>V1063</t>
  </si>
  <si>
    <t>9_V1063_OM_general_2036</t>
  </si>
  <si>
    <t>W1063</t>
  </si>
  <si>
    <t>9_W1063_OM_general_2037</t>
  </si>
  <si>
    <t>X1063</t>
  </si>
  <si>
    <t>9_X1063_OM_general_2038</t>
  </si>
  <si>
    <t>Y1063</t>
  </si>
  <si>
    <t>9_Y1063_OM_general_2039</t>
  </si>
  <si>
    <t>Z1063</t>
  </si>
  <si>
    <t>9_Z1063_OM_general_2040</t>
  </si>
  <si>
    <t>AA1063</t>
  </si>
  <si>
    <t>9_AA1063_OM_general_2041</t>
  </si>
  <si>
    <t>AB1063</t>
  </si>
  <si>
    <t>9_AB1063_OM_general_2042</t>
  </si>
  <si>
    <t>AC1063</t>
  </si>
  <si>
    <t>9_AC1063_OM_general_2043</t>
  </si>
  <si>
    <t>AD1063</t>
  </si>
  <si>
    <t>9_AD1063_OM_general_2044</t>
  </si>
  <si>
    <t>AE1063</t>
  </si>
  <si>
    <t>9_AE1063_OM_general_2045</t>
  </si>
  <si>
    <t>AF1063</t>
  </si>
  <si>
    <t>9_AF1063_OM_general_2046</t>
  </si>
  <si>
    <t>AG1063</t>
  </si>
  <si>
    <t>9_AG1063_OM_general_2047</t>
  </si>
  <si>
    <t>AH1063</t>
  </si>
  <si>
    <t>9_AH1063_OM_general_2048</t>
  </si>
  <si>
    <t>AI1063</t>
  </si>
  <si>
    <t>9_AI1063_OM_general_2049</t>
  </si>
  <si>
    <t>AJ1063</t>
  </si>
  <si>
    <t>9_AJ1063_OM_general_2050</t>
  </si>
  <si>
    <t>AK1063</t>
  </si>
  <si>
    <t>9_AK1063_OM_general_2051</t>
  </si>
  <si>
    <t>AL1063</t>
  </si>
  <si>
    <t>9_AL1063_OM_general_2052</t>
  </si>
  <si>
    <t>AM1063</t>
  </si>
  <si>
    <t>9_AM1063_OM_general_2053</t>
  </si>
  <si>
    <t>AN1063</t>
  </si>
  <si>
    <t>9_AN1063_OM_general_2054</t>
  </si>
  <si>
    <t>AO1063</t>
  </si>
  <si>
    <t>9_AO1063_OM_general_Additional_Info</t>
  </si>
  <si>
    <t>F1099</t>
  </si>
  <si>
    <t>9_F1099_Running_Costs_2020</t>
  </si>
  <si>
    <t>G1099</t>
  </si>
  <si>
    <t>9_G1099_Running_Costs_2021</t>
  </si>
  <si>
    <t>H1099</t>
  </si>
  <si>
    <t>9_H1099_Running_Costs_2022</t>
  </si>
  <si>
    <t>I1099</t>
  </si>
  <si>
    <t>9_I1099_Running_Costs_2023</t>
  </si>
  <si>
    <t>J1099</t>
  </si>
  <si>
    <t>9_J1099_Running_Costs_2024</t>
  </si>
  <si>
    <t>K1099</t>
  </si>
  <si>
    <t>9_K1099_Running_Costs_2025</t>
  </si>
  <si>
    <t>L1099</t>
  </si>
  <si>
    <t>9_L1099_Running_Costs_2026</t>
  </si>
  <si>
    <t>M1099</t>
  </si>
  <si>
    <t>9_M1099_Running_Costs_2027</t>
  </si>
  <si>
    <t>N1099</t>
  </si>
  <si>
    <t>9_N1099_Running_Costs_2028</t>
  </si>
  <si>
    <t>O1099</t>
  </si>
  <si>
    <t>9_O1099_Running_Costs_2029</t>
  </si>
  <si>
    <t>P1099</t>
  </si>
  <si>
    <t>9_P1099_Running_Costs_2030</t>
  </si>
  <si>
    <t>Q1099</t>
  </si>
  <si>
    <t>9_Q1099_Running_Costs_2031</t>
  </si>
  <si>
    <t>R1099</t>
  </si>
  <si>
    <t>9_R1099_Running_Costs_2032</t>
  </si>
  <si>
    <t>S1099</t>
  </si>
  <si>
    <t>9_S1099_Running_Costs_2033</t>
  </si>
  <si>
    <t>T1099</t>
  </si>
  <si>
    <t>9_T1099_Running_Costs_2034</t>
  </si>
  <si>
    <t>U1099</t>
  </si>
  <si>
    <t>9_U1099_Running_Costs_2035</t>
  </si>
  <si>
    <t>V1099</t>
  </si>
  <si>
    <t>9_V1099_Running_Costs_2036</t>
  </si>
  <si>
    <t>W1099</t>
  </si>
  <si>
    <t>9_W1099_Running_Costs_2037</t>
  </si>
  <si>
    <t>X1099</t>
  </si>
  <si>
    <t>9_X1099_Running_Costs_2038</t>
  </si>
  <si>
    <t>Y1099</t>
  </si>
  <si>
    <t>9_Y1099_Running_Costs_2039</t>
  </si>
  <si>
    <t>Z1099</t>
  </si>
  <si>
    <t>9_Z1099_Running_Costs_2040</t>
  </si>
  <si>
    <t>AA1099</t>
  </si>
  <si>
    <t>9_AA1099_Running_Costs_2041</t>
  </si>
  <si>
    <t>AB1099</t>
  </si>
  <si>
    <t>9_AB1099_Running_Costs_2042</t>
  </si>
  <si>
    <t>AC1099</t>
  </si>
  <si>
    <t>9_AC1099_Running_Costs_2043</t>
  </si>
  <si>
    <t>AD1099</t>
  </si>
  <si>
    <t>9_AD1099_Running_Costs_2044</t>
  </si>
  <si>
    <t>AE1099</t>
  </si>
  <si>
    <t>9_AE1099_Running_Costs_2045</t>
  </si>
  <si>
    <t>AF1099</t>
  </si>
  <si>
    <t>9_AF1099_Running_Costs_2046</t>
  </si>
  <si>
    <t>AG1099</t>
  </si>
  <si>
    <t>9_AG1099_Running_Costs_2047</t>
  </si>
  <si>
    <t>AH1099</t>
  </si>
  <si>
    <t>9_AH1099_Running_Costs_2048</t>
  </si>
  <si>
    <t>AI1099</t>
  </si>
  <si>
    <t>9_AI1099_Running_Costs_2049</t>
  </si>
  <si>
    <t>AJ1099</t>
  </si>
  <si>
    <t>9_AJ1099_Running_Costs_2050</t>
  </si>
  <si>
    <t>AK1099</t>
  </si>
  <si>
    <t>9_AK1099_Running_Costs_2051</t>
  </si>
  <si>
    <t>AL1099</t>
  </si>
  <si>
    <t>9_AL1099_Running_Costs_2052</t>
  </si>
  <si>
    <t>AM1099</t>
  </si>
  <si>
    <t>9_AM1099_Running_Costs_2053</t>
  </si>
  <si>
    <t>AN1099</t>
  </si>
  <si>
    <t>9_AN1099_Running_Costs_2054</t>
  </si>
  <si>
    <t>AO1099</t>
  </si>
  <si>
    <t>9_AO1099_Running_Costs_Additional_Info</t>
  </si>
  <si>
    <t>F1135</t>
  </si>
  <si>
    <t>9_F1135_Transmission_electric_to_point_of_delivery_POD_2020</t>
  </si>
  <si>
    <t>G1135</t>
  </si>
  <si>
    <t>9_G1135_Transmission_electric_to_point_of_delivery_POD_2021</t>
  </si>
  <si>
    <t>H1135</t>
  </si>
  <si>
    <t>9_H1135_Transmission_electric_to_point_of_delivery_POD_2022</t>
  </si>
  <si>
    <t>I1135</t>
  </si>
  <si>
    <t>9_I1135_Transmission_electric_to_point_of_delivery_POD_2023</t>
  </si>
  <si>
    <t>J1135</t>
  </si>
  <si>
    <t>9_J1135_Transmission_electric_to_point_of_delivery_POD_2024</t>
  </si>
  <si>
    <t>K1135</t>
  </si>
  <si>
    <t>9_K1135_Transmission_electric_to_point_of_delivery_POD_2025</t>
  </si>
  <si>
    <t>L1135</t>
  </si>
  <si>
    <t>9_L1135_Transmission_electric_to_point_of_delivery_POD_2026</t>
  </si>
  <si>
    <t>M1135</t>
  </si>
  <si>
    <t>9_M1135_Transmission_electric_to_point_of_delivery_POD_2027</t>
  </si>
  <si>
    <t>N1135</t>
  </si>
  <si>
    <t>9_N1135_Transmission_electric_to_point_of_delivery_POD_2028</t>
  </si>
  <si>
    <t>O1135</t>
  </si>
  <si>
    <t>9_O1135_Transmission_electric_to_point_of_delivery_POD_2029</t>
  </si>
  <si>
    <t>P1135</t>
  </si>
  <si>
    <t>9_P1135_Transmission_electric_to_point_of_delivery_POD_2030</t>
  </si>
  <si>
    <t>Q1135</t>
  </si>
  <si>
    <t>9_Q1135_Transmission_electric_to_point_of_delivery_POD_2031</t>
  </si>
  <si>
    <t>R1135</t>
  </si>
  <si>
    <t>9_R1135_Transmission_electric_to_point_of_delivery_POD_2032</t>
  </si>
  <si>
    <t>S1135</t>
  </si>
  <si>
    <t>9_S1135_Transmission_electric_to_point_of_delivery_POD_2033</t>
  </si>
  <si>
    <t>T1135</t>
  </si>
  <si>
    <t>9_T1135_Transmission_electric_to_point_of_delivery_POD_2034</t>
  </si>
  <si>
    <t>U1135</t>
  </si>
  <si>
    <t>9_U1135_Transmission_electric_to_point_of_delivery_POD_2035</t>
  </si>
  <si>
    <t>V1135</t>
  </si>
  <si>
    <t>9_V1135_Transmission_electric_to_point_of_delivery_POD_2036</t>
  </si>
  <si>
    <t>W1135</t>
  </si>
  <si>
    <t>9_W1135_Transmission_electric_to_point_of_delivery_POD_2037</t>
  </si>
  <si>
    <t>X1135</t>
  </si>
  <si>
    <t>9_X1135_Transmission_electric_to_point_of_delivery_POD_2038</t>
  </si>
  <si>
    <t>Y1135</t>
  </si>
  <si>
    <t>9_Y1135_Transmission_electric_to_point_of_delivery_POD_2039</t>
  </si>
  <si>
    <t>Z1135</t>
  </si>
  <si>
    <t>9_Z1135_Transmission_electric_to_point_of_delivery_POD_2040</t>
  </si>
  <si>
    <t>AA1135</t>
  </si>
  <si>
    <t>9_AA1135_Transmission_electric_to_point_of_delivery_POD_2041</t>
  </si>
  <si>
    <t>AB1135</t>
  </si>
  <si>
    <t>9_AB1135_Transmission_electric_to_point_of_delivery_POD_2042</t>
  </si>
  <si>
    <t>AC1135</t>
  </si>
  <si>
    <t>9_AC1135_Transmission_electric_to_point_of_delivery_POD_2043</t>
  </si>
  <si>
    <t>AD1135</t>
  </si>
  <si>
    <t>9_AD1135_Transmission_electric_to_point_of_delivery_POD_2044</t>
  </si>
  <si>
    <t>AE1135</t>
  </si>
  <si>
    <t>9_AE1135_Transmission_electric_to_point_of_delivery_POD_2045</t>
  </si>
  <si>
    <t>AF1135</t>
  </si>
  <si>
    <t>9_AF1135_Transmission_electric_to_point_of_delivery_POD_2046</t>
  </si>
  <si>
    <t>AG1135</t>
  </si>
  <si>
    <t>9_AG1135_Transmission_electric_to_point_of_delivery_POD_2047</t>
  </si>
  <si>
    <t>AH1135</t>
  </si>
  <si>
    <t>9_AH1135_Transmission_electric_to_point_of_delivery_POD_2048</t>
  </si>
  <si>
    <t>AI1135</t>
  </si>
  <si>
    <t>9_AI1135_Transmission_electric_to_point_of_delivery_POD_2049</t>
  </si>
  <si>
    <t>AJ1135</t>
  </si>
  <si>
    <t>9_AJ1135_Transmission_electric_to_point_of_delivery_POD_2050</t>
  </si>
  <si>
    <t>AK1135</t>
  </si>
  <si>
    <t>9_AK1135_Transmission_electric_to_point_of_delivery_POD_2051</t>
  </si>
  <si>
    <t>AL1135</t>
  </si>
  <si>
    <t>9_AL1135_Transmission_electric_to_point_of_delivery_POD_2052</t>
  </si>
  <si>
    <t>AM1135</t>
  </si>
  <si>
    <t>9_AM1135_Transmission_electric_to_point_of_delivery_POD_2053</t>
  </si>
  <si>
    <t>AN1135</t>
  </si>
  <si>
    <t>9_AN1135_Transmission_electric_to_point_of_delivery_POD_2054</t>
  </si>
  <si>
    <t>AO1135</t>
  </si>
  <si>
    <t>9_AO1135_Transmission_electric_to_point_of_delivery_POD_Additional_Info</t>
  </si>
  <si>
    <t>F1172</t>
  </si>
  <si>
    <t>9_F1172_Primary_fuel_transportation_2020</t>
  </si>
  <si>
    <t>G1172</t>
  </si>
  <si>
    <t>9_G1172_Primary_fuel_transportation_2021</t>
  </si>
  <si>
    <t>H1172</t>
  </si>
  <si>
    <t>9_H1172_Primary_fuel_transportation_2022</t>
  </si>
  <si>
    <t>I1172</t>
  </si>
  <si>
    <t>9_I1172_Primary_fuel_transportation_2023</t>
  </si>
  <si>
    <t>J1172</t>
  </si>
  <si>
    <t>9_J1172_Primary_fuel_transportation_2024</t>
  </si>
  <si>
    <t>K1172</t>
  </si>
  <si>
    <t>9_K1172_Primary_fuel_transportation_2025</t>
  </si>
  <si>
    <t>L1172</t>
  </si>
  <si>
    <t>9_L1172_Primary_fuel_transportation_2026</t>
  </si>
  <si>
    <t>M1172</t>
  </si>
  <si>
    <t>9_M1172_Primary_fuel_transportation_2027</t>
  </si>
  <si>
    <t>N1172</t>
  </si>
  <si>
    <t>9_N1172_Primary_fuel_transportation_2028</t>
  </si>
  <si>
    <t>O1172</t>
  </si>
  <si>
    <t>9_O1172_Primary_fuel_transportation_2029</t>
  </si>
  <si>
    <t>P1172</t>
  </si>
  <si>
    <t>9_P1172_Primary_fuel_transportation_2030</t>
  </si>
  <si>
    <t>Q1172</t>
  </si>
  <si>
    <t>9_Q1172_Primary_fuel_transportation_2031</t>
  </si>
  <si>
    <t>R1172</t>
  </si>
  <si>
    <t>9_R1172_Primary_fuel_transportation_2032</t>
  </si>
  <si>
    <t>S1172</t>
  </si>
  <si>
    <t>9_S1172_Primary_fuel_transportation_2033</t>
  </si>
  <si>
    <t>T1172</t>
  </si>
  <si>
    <t>9_T1172_Primary_fuel_transportation_2034</t>
  </si>
  <si>
    <t>U1172</t>
  </si>
  <si>
    <t>9_U1172_Primary_fuel_transportation_2035</t>
  </si>
  <si>
    <t>V1172</t>
  </si>
  <si>
    <t>9_V1172_Primary_fuel_transportation_2036</t>
  </si>
  <si>
    <t>W1172</t>
  </si>
  <si>
    <t>9_W1172_Primary_fuel_transportation_2037</t>
  </si>
  <si>
    <t>X1172</t>
  </si>
  <si>
    <t>9_X1172_Primary_fuel_transportation_2038</t>
  </si>
  <si>
    <t>Y1172</t>
  </si>
  <si>
    <t>9_Y1172_Primary_fuel_transportation_2039</t>
  </si>
  <si>
    <t>Z1172</t>
  </si>
  <si>
    <t>9_Z1172_Primary_fuel_transportation_2040</t>
  </si>
  <si>
    <t>AA1172</t>
  </si>
  <si>
    <t>9_AA1172_Primary_fuel_transportation_2041</t>
  </si>
  <si>
    <t>AB1172</t>
  </si>
  <si>
    <t>9_AB1172_Primary_fuel_transportation_2042</t>
  </si>
  <si>
    <t>AC1172</t>
  </si>
  <si>
    <t>9_AC1172_Primary_fuel_transportation_2043</t>
  </si>
  <si>
    <t>AD1172</t>
  </si>
  <si>
    <t>9_AD1172_Primary_fuel_transportation_2044</t>
  </si>
  <si>
    <t>AE1172</t>
  </si>
  <si>
    <t>9_AE1172_Primary_fuel_transportation_2045</t>
  </si>
  <si>
    <t>AF1172</t>
  </si>
  <si>
    <t>9_AF1172_Primary_fuel_transportation_2046</t>
  </si>
  <si>
    <t>AG1172</t>
  </si>
  <si>
    <t>9_AG1172_Primary_fuel_transportation_2047</t>
  </si>
  <si>
    <t>AH1172</t>
  </si>
  <si>
    <t>9_AH1172_Primary_fuel_transportation_2048</t>
  </si>
  <si>
    <t>AI1172</t>
  </si>
  <si>
    <t>9_AI1172_Primary_fuel_transportation_2049</t>
  </si>
  <si>
    <t>AJ1172</t>
  </si>
  <si>
    <t>9_AJ1172_Primary_fuel_transportation_2050</t>
  </si>
  <si>
    <t>AK1172</t>
  </si>
  <si>
    <t>9_AK1172_Primary_fuel_transportation_2051</t>
  </si>
  <si>
    <t>AL1172</t>
  </si>
  <si>
    <t>9_AL1172_Primary_fuel_transportation_2052</t>
  </si>
  <si>
    <t>AM1172</t>
  </si>
  <si>
    <t>9_AM1172_Primary_fuel_transportation_2053</t>
  </si>
  <si>
    <t>AN1172</t>
  </si>
  <si>
    <t>9_AN1172_Primary_fuel_transportation_2054</t>
  </si>
  <si>
    <t>AO1172</t>
  </si>
  <si>
    <t>9_AO1172_Primary_fuel_transportation_Additional_Info</t>
  </si>
  <si>
    <t>F1208</t>
  </si>
  <si>
    <t>9_F1208_Secondary_fuel_transportation_2020</t>
  </si>
  <si>
    <t>G1208</t>
  </si>
  <si>
    <t>9_G1208_Secondary_fuel_transportation_2021</t>
  </si>
  <si>
    <t>H1208</t>
  </si>
  <si>
    <t>9_H1208_Secondary_fuel_transportation_2022</t>
  </si>
  <si>
    <t>I1208</t>
  </si>
  <si>
    <t>9_I1208_Secondary_fuel_transportation_2023</t>
  </si>
  <si>
    <t>J1208</t>
  </si>
  <si>
    <t>9_J1208_Secondary_fuel_transportation_2024</t>
  </si>
  <si>
    <t>K1208</t>
  </si>
  <si>
    <t>9_K1208_Secondary_fuel_transportation_2025</t>
  </si>
  <si>
    <t>L1208</t>
  </si>
  <si>
    <t>9_L1208_Secondary_fuel_transportation_2026</t>
  </si>
  <si>
    <t>M1208</t>
  </si>
  <si>
    <t>9_M1208_Secondary_fuel_transportation_2027</t>
  </si>
  <si>
    <t>N1208</t>
  </si>
  <si>
    <t>9_N1208_Secondary_fuel_transportation_2028</t>
  </si>
  <si>
    <t>O1208</t>
  </si>
  <si>
    <t>9_O1208_Secondary_fuel_transportation_2029</t>
  </si>
  <si>
    <t>P1208</t>
  </si>
  <si>
    <t>9_P1208_Secondary_fuel_transportation_2030</t>
  </si>
  <si>
    <t>Q1208</t>
  </si>
  <si>
    <t>9_Q1208_Secondary_fuel_transportation_2031</t>
  </si>
  <si>
    <t>R1208</t>
  </si>
  <si>
    <t>9_R1208_Secondary_fuel_transportation_2032</t>
  </si>
  <si>
    <t>S1208</t>
  </si>
  <si>
    <t>9_S1208_Secondary_fuel_transportation_2033</t>
  </si>
  <si>
    <t>T1208</t>
  </si>
  <si>
    <t>9_T1208_Secondary_fuel_transportation_2034</t>
  </si>
  <si>
    <t>U1208</t>
  </si>
  <si>
    <t>9_U1208_Secondary_fuel_transportation_2035</t>
  </si>
  <si>
    <t>V1208</t>
  </si>
  <si>
    <t>9_V1208_Secondary_fuel_transportation_2036</t>
  </si>
  <si>
    <t>W1208</t>
  </si>
  <si>
    <t>9_W1208_Secondary_fuel_transportation_2037</t>
  </si>
  <si>
    <t>X1208</t>
  </si>
  <si>
    <t>9_X1208_Secondary_fuel_transportation_2038</t>
  </si>
  <si>
    <t>Y1208</t>
  </si>
  <si>
    <t>9_Y1208_Secondary_fuel_transportation_2039</t>
  </si>
  <si>
    <t>Z1208</t>
  </si>
  <si>
    <t>9_Z1208_Secondary_fuel_transportation_2040</t>
  </si>
  <si>
    <t>AA1208</t>
  </si>
  <si>
    <t>9_AA1208_Secondary_fuel_transportation_2041</t>
  </si>
  <si>
    <t>AB1208</t>
  </si>
  <si>
    <t>9_AB1208_Secondary_fuel_transportation_2042</t>
  </si>
  <si>
    <t>AC1208</t>
  </si>
  <si>
    <t>9_AC1208_Secondary_fuel_transportation_2043</t>
  </si>
  <si>
    <t>AD1208</t>
  </si>
  <si>
    <t>9_AD1208_Secondary_fuel_transportation_2044</t>
  </si>
  <si>
    <t>AE1208</t>
  </si>
  <si>
    <t>9_AE1208_Secondary_fuel_transportation_2045</t>
  </si>
  <si>
    <t>AF1208</t>
  </si>
  <si>
    <t>9_AF1208_Secondary_fuel_transportation_2046</t>
  </si>
  <si>
    <t>AG1208</t>
  </si>
  <si>
    <t>9_AG1208_Secondary_fuel_transportation_2047</t>
  </si>
  <si>
    <t>AH1208</t>
  </si>
  <si>
    <t>9_AH1208_Secondary_fuel_transportation_2048</t>
  </si>
  <si>
    <t>AI1208</t>
  </si>
  <si>
    <t>9_AI1208_Secondary_fuel_transportation_2049</t>
  </si>
  <si>
    <t>AJ1208</t>
  </si>
  <si>
    <t>9_AJ1208_Secondary_fuel_transportation_2050</t>
  </si>
  <si>
    <t>AK1208</t>
  </si>
  <si>
    <t>9_AK1208_Secondary_fuel_transportation_2051</t>
  </si>
  <si>
    <t>AL1208</t>
  </si>
  <si>
    <t>9_AL1208_Secondary_fuel_transportation_2052</t>
  </si>
  <si>
    <t>AM1208</t>
  </si>
  <si>
    <t>9_AM1208_Secondary_fuel_transportation_2053</t>
  </si>
  <si>
    <t>AN1208</t>
  </si>
  <si>
    <t>9_AN1208_Secondary_fuel_transportation_2054</t>
  </si>
  <si>
    <t>AO1208</t>
  </si>
  <si>
    <t>9_AO1208_Secondary_fuel_transportation_Additional_Info</t>
  </si>
  <si>
    <t>F1245</t>
  </si>
  <si>
    <t>9_F1245_Turbine_Generator_OM_service_agreement_2020</t>
  </si>
  <si>
    <t>G1245</t>
  </si>
  <si>
    <t>9_G1245_Turbine_Generator_OM_service_agreement_2021</t>
  </si>
  <si>
    <t>H1245</t>
  </si>
  <si>
    <t>9_H1245_Turbine_Generator_OM_service_agreement_2022</t>
  </si>
  <si>
    <t>I1245</t>
  </si>
  <si>
    <t>9_I1245_Turbine_Generator_OM_service_agreement_2023</t>
  </si>
  <si>
    <t>J1245</t>
  </si>
  <si>
    <t>9_J1245_Turbine_Generator_OM_service_agreement_2024</t>
  </si>
  <si>
    <t>K1245</t>
  </si>
  <si>
    <t>9_K1245_Turbine_Generator_OM_service_agreement_2025</t>
  </si>
  <si>
    <t>L1245</t>
  </si>
  <si>
    <t>9_L1245_Turbine_Generator_OM_service_agreement_2026</t>
  </si>
  <si>
    <t>M1245</t>
  </si>
  <si>
    <t>9_M1245_Turbine_Generator_OM_service_agreement_2027</t>
  </si>
  <si>
    <t>N1245</t>
  </si>
  <si>
    <t>9_N1245_Turbine_Generator_OM_service_agreement_2028</t>
  </si>
  <si>
    <t>O1245</t>
  </si>
  <si>
    <t>9_O1245_Turbine_Generator_OM_service_agreement_2029</t>
  </si>
  <si>
    <t>P1245</t>
  </si>
  <si>
    <t>9_P1245_Turbine_Generator_OM_service_agreement_2030</t>
  </si>
  <si>
    <t>Q1245</t>
  </si>
  <si>
    <t>9_Q1245_Turbine_Generator_OM_service_agreement_2031</t>
  </si>
  <si>
    <t>R1245</t>
  </si>
  <si>
    <t>9_R1245_Turbine_Generator_OM_service_agreement_2032</t>
  </si>
  <si>
    <t>S1245</t>
  </si>
  <si>
    <t>9_S1245_Turbine_Generator_OM_service_agreement_2033</t>
  </si>
  <si>
    <t>T1245</t>
  </si>
  <si>
    <t>9_T1245_Turbine_Generator_OM_service_agreement_2034</t>
  </si>
  <si>
    <t>U1245</t>
  </si>
  <si>
    <t>9_U1245_Turbine_Generator_OM_service_agreement_2035</t>
  </si>
  <si>
    <t>V1245</t>
  </si>
  <si>
    <t>9_V1245_Turbine_Generator_OM_service_agreement_2036</t>
  </si>
  <si>
    <t>W1245</t>
  </si>
  <si>
    <t>9_W1245_Turbine_Generator_OM_service_agreement_2037</t>
  </si>
  <si>
    <t>X1245</t>
  </si>
  <si>
    <t>9_X1245_Turbine_Generator_OM_service_agreement_2038</t>
  </si>
  <si>
    <t>Y1245</t>
  </si>
  <si>
    <t>9_Y1245_Turbine_Generator_OM_service_agreement_2039</t>
  </si>
  <si>
    <t>Z1245</t>
  </si>
  <si>
    <t>9_Z1245_Turbine_Generator_OM_service_agreement_2040</t>
  </si>
  <si>
    <t>AA1245</t>
  </si>
  <si>
    <t>9_AA1245_Turbine_Generator_OM_service_agreement_2041</t>
  </si>
  <si>
    <t>AB1245</t>
  </si>
  <si>
    <t>9_AB1245_Turbine_Generator_OM_service_agreement_2042</t>
  </si>
  <si>
    <t>AC1245</t>
  </si>
  <si>
    <t>9_AC1245_Turbine_Generator_OM_service_agreement_2043</t>
  </si>
  <si>
    <t>AD1245</t>
  </si>
  <si>
    <t>9_AD1245_Turbine_Generator_OM_service_agreement_2044</t>
  </si>
  <si>
    <t>AE1245</t>
  </si>
  <si>
    <t>9_AE1245_Turbine_Generator_OM_service_agreement_2045</t>
  </si>
  <si>
    <t>AF1245</t>
  </si>
  <si>
    <t>9_AF1245_Turbine_Generator_OM_service_agreement_2046</t>
  </si>
  <si>
    <t>AG1245</t>
  </si>
  <si>
    <t>9_AG1245_Turbine_Generator_OM_service_agreement_2047</t>
  </si>
  <si>
    <t>AH1245</t>
  </si>
  <si>
    <t>9_AH1245_Turbine_Generator_OM_service_agreement_2048</t>
  </si>
  <si>
    <t>AI1245</t>
  </si>
  <si>
    <t>9_AI1245_Turbine_Generator_OM_service_agreement_2049</t>
  </si>
  <si>
    <t>AJ1245</t>
  </si>
  <si>
    <t>9_AJ1245_Turbine_Generator_OM_service_agreement_2050</t>
  </si>
  <si>
    <t>AK1245</t>
  </si>
  <si>
    <t>9_AK1245_Turbine_Generator_OM_service_agreement_2051</t>
  </si>
  <si>
    <t>AL1245</t>
  </si>
  <si>
    <t>9_AL1245_Turbine_Generator_OM_service_agreement_2052</t>
  </si>
  <si>
    <t>AM1245</t>
  </si>
  <si>
    <t>9_AM1245_Turbine_Generator_OM_service_agreement_2053</t>
  </si>
  <si>
    <t>AN1245</t>
  </si>
  <si>
    <t>9_AN1245_Turbine_Generator_OM_service_agreement_2054</t>
  </si>
  <si>
    <t>AO1245</t>
  </si>
  <si>
    <t>9_AO1245_Turbine_Generator_OM_service_agreement_Additional_Info</t>
  </si>
  <si>
    <t>F1281</t>
  </si>
  <si>
    <t>9_F1281_Remaining_plant_OM_service_agreement_2020</t>
  </si>
  <si>
    <t>G1281</t>
  </si>
  <si>
    <t>9_G1281_Remaining_plant_OM_service_agreement_2021</t>
  </si>
  <si>
    <t>H1281</t>
  </si>
  <si>
    <t>9_H1281_Remaining_plant_OM_service_agreement_2022</t>
  </si>
  <si>
    <t>I1281</t>
  </si>
  <si>
    <t>9_I1281_Remaining_plant_OM_service_agreement_2023</t>
  </si>
  <si>
    <t>J1281</t>
  </si>
  <si>
    <t>9_J1281_Remaining_plant_OM_service_agreement_2024</t>
  </si>
  <si>
    <t>K1281</t>
  </si>
  <si>
    <t>9_K1281_Remaining_plant_OM_service_agreement_2025</t>
  </si>
  <si>
    <t>L1281</t>
  </si>
  <si>
    <t>9_L1281_Remaining_plant_OM_service_agreement_2026</t>
  </si>
  <si>
    <t>M1281</t>
  </si>
  <si>
    <t>9_M1281_Remaining_plant_OM_service_agreement_2027</t>
  </si>
  <si>
    <t>N1281</t>
  </si>
  <si>
    <t>9_N1281_Remaining_plant_OM_service_agreement_2028</t>
  </si>
  <si>
    <t>O1281</t>
  </si>
  <si>
    <t>9_O1281_Remaining_plant_OM_service_agreement_2029</t>
  </si>
  <si>
    <t>P1281</t>
  </si>
  <si>
    <t>9_P1281_Remaining_plant_OM_service_agreement_2030</t>
  </si>
  <si>
    <t>Q1281</t>
  </si>
  <si>
    <t>9_Q1281_Remaining_plant_OM_service_agreement_2031</t>
  </si>
  <si>
    <t>R1281</t>
  </si>
  <si>
    <t>9_R1281_Remaining_plant_OM_service_agreement_2032</t>
  </si>
  <si>
    <t>S1281</t>
  </si>
  <si>
    <t>9_S1281_Remaining_plant_OM_service_agreement_2033</t>
  </si>
  <si>
    <t>T1281</t>
  </si>
  <si>
    <t>9_T1281_Remaining_plant_OM_service_agreement_2034</t>
  </si>
  <si>
    <t>U1281</t>
  </si>
  <si>
    <t>9_U1281_Remaining_plant_OM_service_agreement_2035</t>
  </si>
  <si>
    <t>V1281</t>
  </si>
  <si>
    <t>9_V1281_Remaining_plant_OM_service_agreement_2036</t>
  </si>
  <si>
    <t>W1281</t>
  </si>
  <si>
    <t>9_W1281_Remaining_plant_OM_service_agreement_2037</t>
  </si>
  <si>
    <t>X1281</t>
  </si>
  <si>
    <t>9_X1281_Remaining_plant_OM_service_agreement_2038</t>
  </si>
  <si>
    <t>Y1281</t>
  </si>
  <si>
    <t>9_Y1281_Remaining_plant_OM_service_agreement_2039</t>
  </si>
  <si>
    <t>Z1281</t>
  </si>
  <si>
    <t>9_Z1281_Remaining_plant_OM_service_agreement_2040</t>
  </si>
  <si>
    <t>AA1281</t>
  </si>
  <si>
    <t>9_AA1281_Remaining_plant_OM_service_agreement_2041</t>
  </si>
  <si>
    <t>AB1281</t>
  </si>
  <si>
    <t>9_AB1281_Remaining_plant_OM_service_agreement_2042</t>
  </si>
  <si>
    <t>AC1281</t>
  </si>
  <si>
    <t>9_AC1281_Remaining_plant_OM_service_agreement_2043</t>
  </si>
  <si>
    <t>AD1281</t>
  </si>
  <si>
    <t>9_AD1281_Remaining_plant_OM_service_agreement_2044</t>
  </si>
  <si>
    <t>AE1281</t>
  </si>
  <si>
    <t>9_AE1281_Remaining_plant_OM_service_agreement_2045</t>
  </si>
  <si>
    <t>AF1281</t>
  </si>
  <si>
    <t>9_AF1281_Remaining_plant_OM_service_agreement_2046</t>
  </si>
  <si>
    <t>AG1281</t>
  </si>
  <si>
    <t>9_AG1281_Remaining_plant_OM_service_agreement_2047</t>
  </si>
  <si>
    <t>AH1281</t>
  </si>
  <si>
    <t>9_AH1281_Remaining_plant_OM_service_agreement_2048</t>
  </si>
  <si>
    <t>AI1281</t>
  </si>
  <si>
    <t>9_AI1281_Remaining_plant_OM_service_agreement_2049</t>
  </si>
  <si>
    <t>AJ1281</t>
  </si>
  <si>
    <t>9_AJ1281_Remaining_plant_OM_service_agreement_2050</t>
  </si>
  <si>
    <t>AK1281</t>
  </si>
  <si>
    <t>9_AK1281_Remaining_plant_OM_service_agreement_2051</t>
  </si>
  <si>
    <t>AL1281</t>
  </si>
  <si>
    <t>9_AL1281_Remaining_plant_OM_service_agreement_2052</t>
  </si>
  <si>
    <t>AM1281</t>
  </si>
  <si>
    <t>9_AM1281_Remaining_plant_OM_service_agreement_2053</t>
  </si>
  <si>
    <t>AN1281</t>
  </si>
  <si>
    <t>9_AN1281_Remaining_plant_OM_service_agreement_2054</t>
  </si>
  <si>
    <t>AO1281</t>
  </si>
  <si>
    <t>9_AO1281_Remaining_plant_OM_service_agreement_Additional_Info</t>
  </si>
  <si>
    <t>F1317</t>
  </si>
  <si>
    <t>9_F1317_Chemicals_2020</t>
  </si>
  <si>
    <t>G1317</t>
  </si>
  <si>
    <t>9_G1317_Chemicals_2021</t>
  </si>
  <si>
    <t>H1317</t>
  </si>
  <si>
    <t>9_H1317_Chemicals_2022</t>
  </si>
  <si>
    <t>I1317</t>
  </si>
  <si>
    <t>9_I1317_Chemicals_2023</t>
  </si>
  <si>
    <t>J1317</t>
  </si>
  <si>
    <t>9_J1317_Chemicals_2024</t>
  </si>
  <si>
    <t>K1317</t>
  </si>
  <si>
    <t>9_K1317_Chemicals_2025</t>
  </si>
  <si>
    <t>L1317</t>
  </si>
  <si>
    <t>9_L1317_Chemicals_2026</t>
  </si>
  <si>
    <t>M1317</t>
  </si>
  <si>
    <t>9_M1317_Chemicals_2027</t>
  </si>
  <si>
    <t>N1317</t>
  </si>
  <si>
    <t>9_N1317_Chemicals_2028</t>
  </si>
  <si>
    <t>O1317</t>
  </si>
  <si>
    <t>9_O1317_Chemicals_2029</t>
  </si>
  <si>
    <t>P1317</t>
  </si>
  <si>
    <t>9_P1317_Chemicals_2030</t>
  </si>
  <si>
    <t>Q1317</t>
  </si>
  <si>
    <t>9_Q1317_Chemicals_2031</t>
  </si>
  <si>
    <t>R1317</t>
  </si>
  <si>
    <t>9_R1317_Chemicals_2032</t>
  </si>
  <si>
    <t>S1317</t>
  </si>
  <si>
    <t>9_S1317_Chemicals_2033</t>
  </si>
  <si>
    <t>T1317</t>
  </si>
  <si>
    <t>9_T1317_Chemicals_2034</t>
  </si>
  <si>
    <t>U1317</t>
  </si>
  <si>
    <t>9_U1317_Chemicals_2035</t>
  </si>
  <si>
    <t>V1317</t>
  </si>
  <si>
    <t>9_V1317_Chemicals_2036</t>
  </si>
  <si>
    <t>W1317</t>
  </si>
  <si>
    <t>9_W1317_Chemicals_2037</t>
  </si>
  <si>
    <t>X1317</t>
  </si>
  <si>
    <t>9_X1317_Chemicals_2038</t>
  </si>
  <si>
    <t>Y1317</t>
  </si>
  <si>
    <t>9_Y1317_Chemicals_2039</t>
  </si>
  <si>
    <t>Z1317</t>
  </si>
  <si>
    <t>9_Z1317_Chemicals_2040</t>
  </si>
  <si>
    <t>AA1317</t>
  </si>
  <si>
    <t>9_AA1317_Chemicals_2041</t>
  </si>
  <si>
    <t>AB1317</t>
  </si>
  <si>
    <t>9_AB1317_Chemicals_2042</t>
  </si>
  <si>
    <t>AC1317</t>
  </si>
  <si>
    <t>9_AC1317_Chemicals_2043</t>
  </si>
  <si>
    <t>AD1317</t>
  </si>
  <si>
    <t>9_AD1317_Chemicals_2044</t>
  </si>
  <si>
    <t>AE1317</t>
  </si>
  <si>
    <t>9_AE1317_Chemicals_2045</t>
  </si>
  <si>
    <t>AF1317</t>
  </si>
  <si>
    <t>9_AF1317_Chemicals_2046</t>
  </si>
  <si>
    <t>AG1317</t>
  </si>
  <si>
    <t>9_AG1317_Chemicals_2047</t>
  </si>
  <si>
    <t>AH1317</t>
  </si>
  <si>
    <t>9_AH1317_Chemicals_2048</t>
  </si>
  <si>
    <t>AI1317</t>
  </si>
  <si>
    <t>9_AI1317_Chemicals_2049</t>
  </si>
  <si>
    <t>AJ1317</t>
  </si>
  <si>
    <t>9_AJ1317_Chemicals_2050</t>
  </si>
  <si>
    <t>AK1317</t>
  </si>
  <si>
    <t>9_AK1317_Chemicals_2051</t>
  </si>
  <si>
    <t>AL1317</t>
  </si>
  <si>
    <t>9_AL1317_Chemicals_2052</t>
  </si>
  <si>
    <t>AM1317</t>
  </si>
  <si>
    <t>9_AM1317_Chemicals_2053</t>
  </si>
  <si>
    <t>AN1317</t>
  </si>
  <si>
    <t>9_AN1317_Chemicals_2054</t>
  </si>
  <si>
    <t>AO1317</t>
  </si>
  <si>
    <t>9_AO1317_Chemicals_Additional_Info</t>
  </si>
  <si>
    <t>F1353</t>
  </si>
  <si>
    <t>9_F1353_Production_payments_to_developer_2020</t>
  </si>
  <si>
    <t>G1353</t>
  </si>
  <si>
    <t>9_G1353_Production_payments_to_developer_2021</t>
  </si>
  <si>
    <t>H1353</t>
  </si>
  <si>
    <t>9_H1353_Production_payments_to_developer_2022</t>
  </si>
  <si>
    <t>I1353</t>
  </si>
  <si>
    <t>9_I1353_Production_payments_to_developer_2023</t>
  </si>
  <si>
    <t>J1353</t>
  </si>
  <si>
    <t>9_J1353_Production_payments_to_developer_2024</t>
  </si>
  <si>
    <t>K1353</t>
  </si>
  <si>
    <t>9_K1353_Production_payments_to_developer_2025</t>
  </si>
  <si>
    <t>L1353</t>
  </si>
  <si>
    <t>9_L1353_Production_payments_to_developer_2026</t>
  </si>
  <si>
    <t>M1353</t>
  </si>
  <si>
    <t>9_M1353_Production_payments_to_developer_2027</t>
  </si>
  <si>
    <t>N1353</t>
  </si>
  <si>
    <t>9_N1353_Production_payments_to_developer_2028</t>
  </si>
  <si>
    <t>O1353</t>
  </si>
  <si>
    <t>9_O1353_Production_payments_to_developer_2029</t>
  </si>
  <si>
    <t>P1353</t>
  </si>
  <si>
    <t>9_P1353_Production_payments_to_developer_2030</t>
  </si>
  <si>
    <t>Q1353</t>
  </si>
  <si>
    <t>9_Q1353_Production_payments_to_developer_2031</t>
  </si>
  <si>
    <t>R1353</t>
  </si>
  <si>
    <t>9_R1353_Production_payments_to_developer_2032</t>
  </si>
  <si>
    <t>S1353</t>
  </si>
  <si>
    <t>9_S1353_Production_payments_to_developer_2033</t>
  </si>
  <si>
    <t>T1353</t>
  </si>
  <si>
    <t>9_T1353_Production_payments_to_developer_2034</t>
  </si>
  <si>
    <t>U1353</t>
  </si>
  <si>
    <t>9_U1353_Production_payments_to_developer_2035</t>
  </si>
  <si>
    <t>V1353</t>
  </si>
  <si>
    <t>9_V1353_Production_payments_to_developer_2036</t>
  </si>
  <si>
    <t>W1353</t>
  </si>
  <si>
    <t>9_W1353_Production_payments_to_developer_2037</t>
  </si>
  <si>
    <t>X1353</t>
  </si>
  <si>
    <t>9_X1353_Production_payments_to_developer_2038</t>
  </si>
  <si>
    <t>Y1353</t>
  </si>
  <si>
    <t>9_Y1353_Production_payments_to_developer_2039</t>
  </si>
  <si>
    <t>Z1353</t>
  </si>
  <si>
    <t>9_Z1353_Production_payments_to_developer_2040</t>
  </si>
  <si>
    <t>AA1353</t>
  </si>
  <si>
    <t>9_AA1353_Production_payments_to_developer_2041</t>
  </si>
  <si>
    <t>AB1353</t>
  </si>
  <si>
    <t>9_AB1353_Production_payments_to_developer_2042</t>
  </si>
  <si>
    <t>AC1353</t>
  </si>
  <si>
    <t>9_AC1353_Production_payments_to_developer_2043</t>
  </si>
  <si>
    <t>AD1353</t>
  </si>
  <si>
    <t>9_AD1353_Production_payments_to_developer_2044</t>
  </si>
  <si>
    <t>AE1353</t>
  </si>
  <si>
    <t>9_AE1353_Production_payments_to_developer_2045</t>
  </si>
  <si>
    <t>AF1353</t>
  </si>
  <si>
    <t>9_AF1353_Production_payments_to_developer_2046</t>
  </si>
  <si>
    <t>AG1353</t>
  </si>
  <si>
    <t>9_AG1353_Production_payments_to_developer_2047</t>
  </si>
  <si>
    <t>AH1353</t>
  </si>
  <si>
    <t>9_AH1353_Production_payments_to_developer_2048</t>
  </si>
  <si>
    <t>AI1353</t>
  </si>
  <si>
    <t>9_AI1353_Production_payments_to_developer_2049</t>
  </si>
  <si>
    <t>AJ1353</t>
  </si>
  <si>
    <t>9_AJ1353_Production_payments_to_developer_2050</t>
  </si>
  <si>
    <t>AK1353</t>
  </si>
  <si>
    <t>9_AK1353_Production_payments_to_developer_2051</t>
  </si>
  <si>
    <t>AL1353</t>
  </si>
  <si>
    <t>9_AL1353_Production_payments_to_developer_2052</t>
  </si>
  <si>
    <t>AM1353</t>
  </si>
  <si>
    <t>9_AM1353_Production_payments_to_developer_2053</t>
  </si>
  <si>
    <t>AN1353</t>
  </si>
  <si>
    <t>9_AN1353_Production_payments_to_developer_2054</t>
  </si>
  <si>
    <t>AO1353</t>
  </si>
  <si>
    <t>9_AO1353_Production_payments_to_developer_Additional_Info</t>
  </si>
  <si>
    <t>F1389</t>
  </si>
  <si>
    <t>9_F1389_Landowner_royalties_2020</t>
  </si>
  <si>
    <t>G1389</t>
  </si>
  <si>
    <t>9_G1389_Landowner_royalties_2021</t>
  </si>
  <si>
    <t>H1389</t>
  </si>
  <si>
    <t>9_H1389_Landowner_royalties_2022</t>
  </si>
  <si>
    <t>I1389</t>
  </si>
  <si>
    <t>9_I1389_Landowner_royalties_2023</t>
  </si>
  <si>
    <t>J1389</t>
  </si>
  <si>
    <t>9_J1389_Landowner_royalties_2024</t>
  </si>
  <si>
    <t>K1389</t>
  </si>
  <si>
    <t>9_K1389_Landowner_royalties_2025</t>
  </si>
  <si>
    <t>L1389</t>
  </si>
  <si>
    <t>9_L1389_Landowner_royalties_2026</t>
  </si>
  <si>
    <t>M1389</t>
  </si>
  <si>
    <t>9_M1389_Landowner_royalties_2027</t>
  </si>
  <si>
    <t>N1389</t>
  </si>
  <si>
    <t>9_N1389_Landowner_royalties_2028</t>
  </si>
  <si>
    <t>O1389</t>
  </si>
  <si>
    <t>9_O1389_Landowner_royalties_2029</t>
  </si>
  <si>
    <t>P1389</t>
  </si>
  <si>
    <t>9_P1389_Landowner_royalties_2030</t>
  </si>
  <si>
    <t>Q1389</t>
  </si>
  <si>
    <t>9_Q1389_Landowner_royalties_2031</t>
  </si>
  <si>
    <t>R1389</t>
  </si>
  <si>
    <t>9_R1389_Landowner_royalties_2032</t>
  </si>
  <si>
    <t>S1389</t>
  </si>
  <si>
    <t>9_S1389_Landowner_royalties_2033</t>
  </si>
  <si>
    <t>T1389</t>
  </si>
  <si>
    <t>9_T1389_Landowner_royalties_2034</t>
  </si>
  <si>
    <t>U1389</t>
  </si>
  <si>
    <t>9_U1389_Landowner_royalties_2035</t>
  </si>
  <si>
    <t>V1389</t>
  </si>
  <si>
    <t>9_V1389_Landowner_royalties_2036</t>
  </si>
  <si>
    <t>W1389</t>
  </si>
  <si>
    <t>9_W1389_Landowner_royalties_2037</t>
  </si>
  <si>
    <t>X1389</t>
  </si>
  <si>
    <t>9_X1389_Landowner_royalties_2038</t>
  </si>
  <si>
    <t>Y1389</t>
  </si>
  <si>
    <t>9_Y1389_Landowner_royalties_2039</t>
  </si>
  <si>
    <t>Z1389</t>
  </si>
  <si>
    <t>9_Z1389_Landowner_royalties_2040</t>
  </si>
  <si>
    <t>AA1389</t>
  </si>
  <si>
    <t>9_AA1389_Landowner_royalties_2041</t>
  </si>
  <si>
    <t>AB1389</t>
  </si>
  <si>
    <t>9_AB1389_Landowner_royalties_2042</t>
  </si>
  <si>
    <t>AC1389</t>
  </si>
  <si>
    <t>9_AC1389_Landowner_royalties_2043</t>
  </si>
  <si>
    <t>AD1389</t>
  </si>
  <si>
    <t>9_AD1389_Landowner_royalties_2044</t>
  </si>
  <si>
    <t>AE1389</t>
  </si>
  <si>
    <t>9_AE1389_Landowner_royalties_2045</t>
  </si>
  <si>
    <t>AF1389</t>
  </si>
  <si>
    <t>9_AF1389_Landowner_royalties_2046</t>
  </si>
  <si>
    <t>AG1389</t>
  </si>
  <si>
    <t>9_AG1389_Landowner_royalties_2047</t>
  </si>
  <si>
    <t>AH1389</t>
  </si>
  <si>
    <t>9_AH1389_Landowner_royalties_2048</t>
  </si>
  <si>
    <t>AI1389</t>
  </si>
  <si>
    <t>9_AI1389_Landowner_royalties_2049</t>
  </si>
  <si>
    <t>AJ1389</t>
  </si>
  <si>
    <t>9_AJ1389_Landowner_royalties_2050</t>
  </si>
  <si>
    <t>AK1389</t>
  </si>
  <si>
    <t>9_AK1389_Landowner_royalties_2051</t>
  </si>
  <si>
    <t>AL1389</t>
  </si>
  <si>
    <t>9_AL1389_Landowner_royalties_2052</t>
  </si>
  <si>
    <t>AM1389</t>
  </si>
  <si>
    <t>9_AM1389_Landowner_royalties_2053</t>
  </si>
  <si>
    <t>AN1389</t>
  </si>
  <si>
    <t>9_AN1389_Landowner_royalties_2054</t>
  </si>
  <si>
    <t>AO1389</t>
  </si>
  <si>
    <t>9_AO1389_Landowner_royalties_Additional_Info</t>
  </si>
  <si>
    <t>F1425</t>
  </si>
  <si>
    <t>9_F1425_Fuel_cost_per_unit_2020</t>
  </si>
  <si>
    <t>G1425</t>
  </si>
  <si>
    <t>9_G1425_Fuel_cost_per_unit_2021</t>
  </si>
  <si>
    <t>H1425</t>
  </si>
  <si>
    <t>9_H1425_Fuel_cost_per_unit_2022</t>
  </si>
  <si>
    <t>I1425</t>
  </si>
  <si>
    <t>9_I1425_Fuel_cost_per_unit_2023</t>
  </si>
  <si>
    <t>J1425</t>
  </si>
  <si>
    <t>9_J1425_Fuel_cost_per_unit_2024</t>
  </si>
  <si>
    <t>K1425</t>
  </si>
  <si>
    <t>9_K1425_Fuel_cost_per_unit_2025</t>
  </si>
  <si>
    <t>L1425</t>
  </si>
  <si>
    <t>9_L1425_Fuel_cost_per_unit_2026</t>
  </si>
  <si>
    <t>M1425</t>
  </si>
  <si>
    <t>9_M1425_Fuel_cost_per_unit_2027</t>
  </si>
  <si>
    <t>N1425</t>
  </si>
  <si>
    <t>9_N1425_Fuel_cost_per_unit_2028</t>
  </si>
  <si>
    <t>O1425</t>
  </si>
  <si>
    <t>9_O1425_Fuel_cost_per_unit_2029</t>
  </si>
  <si>
    <t>P1425</t>
  </si>
  <si>
    <t>9_P1425_Fuel_cost_per_unit_2030</t>
  </si>
  <si>
    <t>Q1425</t>
  </si>
  <si>
    <t>9_Q1425_Fuel_cost_per_unit_2031</t>
  </si>
  <si>
    <t>R1425</t>
  </si>
  <si>
    <t>9_R1425_Fuel_cost_per_unit_2032</t>
  </si>
  <si>
    <t>S1425</t>
  </si>
  <si>
    <t>9_S1425_Fuel_cost_per_unit_2033</t>
  </si>
  <si>
    <t>T1425</t>
  </si>
  <si>
    <t>9_T1425_Fuel_cost_per_unit_2034</t>
  </si>
  <si>
    <t>U1425</t>
  </si>
  <si>
    <t>9_U1425_Fuel_cost_per_unit_2035</t>
  </si>
  <si>
    <t>V1425</t>
  </si>
  <si>
    <t>9_V1425_Fuel_cost_per_unit_2036</t>
  </si>
  <si>
    <t>W1425</t>
  </si>
  <si>
    <t>9_W1425_Fuel_cost_per_unit_2037</t>
  </si>
  <si>
    <t>X1425</t>
  </si>
  <si>
    <t>9_X1425_Fuel_cost_per_unit_2038</t>
  </si>
  <si>
    <t>Y1425</t>
  </si>
  <si>
    <t>9_Y1425_Fuel_cost_per_unit_2039</t>
  </si>
  <si>
    <t>Z1425</t>
  </si>
  <si>
    <t>9_Z1425_Fuel_cost_per_unit_2040</t>
  </si>
  <si>
    <t>AA1425</t>
  </si>
  <si>
    <t>9_AA1425_Fuel_cost_per_unit_2041</t>
  </si>
  <si>
    <t>AB1425</t>
  </si>
  <si>
    <t>9_AB1425_Fuel_cost_per_unit_2042</t>
  </si>
  <si>
    <t>AC1425</t>
  </si>
  <si>
    <t>9_AC1425_Fuel_cost_per_unit_2043</t>
  </si>
  <si>
    <t>AD1425</t>
  </si>
  <si>
    <t>9_AD1425_Fuel_cost_per_unit_2044</t>
  </si>
  <si>
    <t>AE1425</t>
  </si>
  <si>
    <t>9_AE1425_Fuel_cost_per_unit_2045</t>
  </si>
  <si>
    <t>AF1425</t>
  </si>
  <si>
    <t>9_AF1425_Fuel_cost_per_unit_2046</t>
  </si>
  <si>
    <t>AG1425</t>
  </si>
  <si>
    <t>9_AG1425_Fuel_cost_per_unit_2047</t>
  </si>
  <si>
    <t>AH1425</t>
  </si>
  <si>
    <t>9_AH1425_Fuel_cost_per_unit_2048</t>
  </si>
  <si>
    <t>AI1425</t>
  </si>
  <si>
    <t>9_AI1425_Fuel_cost_per_unit_2049</t>
  </si>
  <si>
    <t>AJ1425</t>
  </si>
  <si>
    <t>9_AJ1425_Fuel_cost_per_unit_2050</t>
  </si>
  <si>
    <t>AK1425</t>
  </si>
  <si>
    <t>9_AK1425_Fuel_cost_per_unit_2051</t>
  </si>
  <si>
    <t>AL1425</t>
  </si>
  <si>
    <t>9_AL1425_Fuel_cost_per_unit_2052</t>
  </si>
  <si>
    <t>AM1425</t>
  </si>
  <si>
    <t>9_AM1425_Fuel_cost_per_unit_2053</t>
  </si>
  <si>
    <t>AN1425</t>
  </si>
  <si>
    <t>9_AN1425_Fuel_cost_per_unit_2054</t>
  </si>
  <si>
    <t>AO1425</t>
  </si>
  <si>
    <t>9_AO1425_Fuel_cost_per_unit_Additional_Info</t>
  </si>
  <si>
    <t>F1461</t>
  </si>
  <si>
    <t>9_F1461_Emissions_cost_2020</t>
  </si>
  <si>
    <t>G1461</t>
  </si>
  <si>
    <t>9_G1461_Emissions_cost_2021</t>
  </si>
  <si>
    <t>H1461</t>
  </si>
  <si>
    <t>9_H1461_Emissions_cost_2022</t>
  </si>
  <si>
    <t>I1461</t>
  </si>
  <si>
    <t>9_I1461_Emissions_cost_2023</t>
  </si>
  <si>
    <t>J1461</t>
  </si>
  <si>
    <t>9_J1461_Emissions_cost_2024</t>
  </si>
  <si>
    <t>K1461</t>
  </si>
  <si>
    <t>9_K1461_Emissions_cost_2025</t>
  </si>
  <si>
    <t>L1461</t>
  </si>
  <si>
    <t>9_L1461_Emissions_cost_2026</t>
  </si>
  <si>
    <t>M1461</t>
  </si>
  <si>
    <t>9_M1461_Emissions_cost_2027</t>
  </si>
  <si>
    <t>N1461</t>
  </si>
  <si>
    <t>9_N1461_Emissions_cost_2028</t>
  </si>
  <si>
    <t>O1461</t>
  </si>
  <si>
    <t>9_O1461_Emissions_cost_2029</t>
  </si>
  <si>
    <t>P1461</t>
  </si>
  <si>
    <t>9_P1461_Emissions_cost_2030</t>
  </si>
  <si>
    <t>Q1461</t>
  </si>
  <si>
    <t>9_Q1461_Emissions_cost_2031</t>
  </si>
  <si>
    <t>R1461</t>
  </si>
  <si>
    <t>9_R1461_Emissions_cost_2032</t>
  </si>
  <si>
    <t>S1461</t>
  </si>
  <si>
    <t>9_S1461_Emissions_cost_2033</t>
  </si>
  <si>
    <t>T1461</t>
  </si>
  <si>
    <t>9_T1461_Emissions_cost_2034</t>
  </si>
  <si>
    <t>U1461</t>
  </si>
  <si>
    <t>9_U1461_Emissions_cost_2035</t>
  </si>
  <si>
    <t>V1461</t>
  </si>
  <si>
    <t>9_V1461_Emissions_cost_2036</t>
  </si>
  <si>
    <t>W1461</t>
  </si>
  <si>
    <t>9_W1461_Emissions_cost_2037</t>
  </si>
  <si>
    <t>X1461</t>
  </si>
  <si>
    <t>9_X1461_Emissions_cost_2038</t>
  </si>
  <si>
    <t>Y1461</t>
  </si>
  <si>
    <t>9_Y1461_Emissions_cost_2039</t>
  </si>
  <si>
    <t>Z1461</t>
  </si>
  <si>
    <t>9_Z1461_Emissions_cost_2040</t>
  </si>
  <si>
    <t>AA1461</t>
  </si>
  <si>
    <t>9_AA1461_Emissions_cost_2041</t>
  </si>
  <si>
    <t>AB1461</t>
  </si>
  <si>
    <t>9_AB1461_Emissions_cost_2042</t>
  </si>
  <si>
    <t>AC1461</t>
  </si>
  <si>
    <t>9_AC1461_Emissions_cost_2043</t>
  </si>
  <si>
    <t>AD1461</t>
  </si>
  <si>
    <t>9_AD1461_Emissions_cost_2044</t>
  </si>
  <si>
    <t>AE1461</t>
  </si>
  <si>
    <t>9_AE1461_Emissions_cost_2045</t>
  </si>
  <si>
    <t>AF1461</t>
  </si>
  <si>
    <t>9_AF1461_Emissions_cost_2046</t>
  </si>
  <si>
    <t>AG1461</t>
  </si>
  <si>
    <t>9_AG1461_Emissions_cost_2047</t>
  </si>
  <si>
    <t>AH1461</t>
  </si>
  <si>
    <t>9_AH1461_Emissions_cost_2048</t>
  </si>
  <si>
    <t>AI1461</t>
  </si>
  <si>
    <t>9_AI1461_Emissions_cost_2049</t>
  </si>
  <si>
    <t>AJ1461</t>
  </si>
  <si>
    <t>9_AJ1461_Emissions_cost_2050</t>
  </si>
  <si>
    <t>AK1461</t>
  </si>
  <si>
    <t>9_AK1461_Emissions_cost_2051</t>
  </si>
  <si>
    <t>AL1461</t>
  </si>
  <si>
    <t>9_AL1461_Emissions_cost_2052</t>
  </si>
  <si>
    <t>AM1461</t>
  </si>
  <si>
    <t>9_AM1461_Emissions_cost_2053</t>
  </si>
  <si>
    <t>AN1461</t>
  </si>
  <si>
    <t>9_AN1461_Emissions_cost_2054</t>
  </si>
  <si>
    <t>AO1461</t>
  </si>
  <si>
    <t>9_AO1461_Emissions_cost_Additional_Info</t>
  </si>
  <si>
    <t>F1498</t>
  </si>
  <si>
    <t>9_F1498_Sales_Tax_Included</t>
  </si>
  <si>
    <t>C13</t>
  </si>
  <si>
    <t>10. Bid Certification&amp; Contacts</t>
  </si>
  <si>
    <t>10_C13_Submitted_by</t>
  </si>
  <si>
    <t>C20</t>
  </si>
  <si>
    <t>10_C20_Name_of_Officer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</si>
</sst>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1" formatCode="_(* #,##0_);_(* \(#,##0\);_(* &quot;-&quot;_);_(@_)"/>
    <numFmt numFmtId="44" formatCode="_(&quot;$&quot;* #,##0.00_);_(&quot;$&quot;* \(#,##0.00\);_(&quot;$&quot;* &quot;-&quot;??_);_(@_)"/>
    <numFmt numFmtId="43" formatCode="_(* #,##0.00_);_(* \(#,##0.00\);_(* &quot;-&quot;??_);_(@_)"/>
    <numFmt numFmtId="164" formatCode="[&lt;=9999999]###\-####;\(###\)\ ###\-####"/>
    <numFmt numFmtId="165" formatCode="0.0%"/>
    <numFmt numFmtId="166" formatCode="mm/dd/yyyy"/>
    <numFmt numFmtId="167" formatCode="##.00__"/>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b/>
      <sz val="10"/>
      <color theme="0"/>
      <name val="Arial"/>
      <family val="2"/>
    </font>
    <font>
      <b/>
      <sz val="8"/>
      <name val="Arial"/>
      <family val="2"/>
    </font>
    <font>
      <vertAlign val="superscript"/>
      <sz val="11"/>
      <name val="Arial"/>
      <family val="2"/>
    </font>
    <font>
      <b/>
      <sz val="10"/>
      <color indexed="9"/>
      <name val="Palatino Linotype"/>
      <family val="1"/>
    </font>
    <font>
      <sz val="8"/>
      <color theme="0" tint="-0.499984740745262"/>
      <name val="Arial"/>
      <family val="2"/>
    </font>
    <font>
      <b/>
      <sz val="10"/>
      <color rgb="FFC00000"/>
      <name val="Arial"/>
      <family val="2"/>
    </font>
    <font>
      <i/>
      <sz val="9"/>
      <name val="Arial"/>
      <family val="2"/>
    </font>
    <font>
      <i/>
      <sz val="8.5"/>
      <name val="Arial"/>
      <family val="2"/>
    </font>
    <font>
      <b/>
      <sz val="10"/>
      <color rgb="FFFF0000"/>
      <name val="Arial"/>
      <family val="2"/>
    </font>
    <font>
      <b/>
      <i/>
      <sz val="8"/>
      <color rgb="FFFF0000"/>
      <name val="Arial"/>
      <family val="2"/>
    </font>
    <font>
      <b/>
      <u/>
      <sz val="11"/>
      <name val="Arial"/>
      <family val="2"/>
    </font>
    <font>
      <sz val="10"/>
      <color rgb="FF0A0101"/>
      <name val="Arial"/>
      <family val="2"/>
    </font>
    <font>
      <sz val="10"/>
      <name val="Arial"/>
      <family val="2"/>
    </font>
    <font>
      <i/>
      <u/>
      <sz val="8"/>
      <name val="Arial"/>
      <family val="2"/>
    </font>
    <font>
      <sz val="8"/>
      <color rgb="FFFF0000"/>
      <name val="Arial"/>
      <family val="2"/>
    </font>
    <font>
      <sz val="11"/>
      <name val="Calibri"/>
      <family val="2"/>
    </font>
    <font>
      <b/>
      <sz val="10"/>
      <color rgb="FF000000"/>
      <name val="Arial"/>
      <family val="2"/>
    </font>
    <font>
      <sz val="10"/>
      <color rgb="FF000000"/>
      <name val="Arial"/>
      <family val="2"/>
    </font>
    <font>
      <i/>
      <sz val="10"/>
      <color rgb="FF000000"/>
      <name val="Arial"/>
      <family val="2"/>
    </font>
    <font>
      <sz val="8"/>
      <color rgb="FF000000"/>
      <name val="Arial"/>
      <family val="2"/>
    </font>
    <font>
      <b/>
      <sz val="11"/>
      <color rgb="FF000000"/>
      <name val="Arial"/>
      <family val="2"/>
    </font>
    <font>
      <sz val="10"/>
      <color rgb="FF000000"/>
      <name val="Arial"/>
      <family val="2"/>
    </font>
    <font>
      <sz val="14"/>
      <color rgb="FF000000"/>
      <name val="Arial"/>
      <family val="2"/>
    </font>
    <font>
      <i/>
      <sz val="8"/>
      <color rgb="FF000000"/>
      <name val="Arial"/>
      <family val="2"/>
    </font>
    <font>
      <b/>
      <i/>
      <sz val="8"/>
      <color rgb="FF000000"/>
      <name val="Arial"/>
      <family val="2"/>
    </font>
    <font>
      <sz val="9"/>
      <color theme="1"/>
      <name val="Arial"/>
      <family val="2"/>
    </font>
    <font>
      <i/>
      <u/>
      <sz val="9"/>
      <name val="Arial"/>
      <family val="2"/>
    </font>
    <font>
      <b/>
      <sz val="11"/>
      <color theme="1"/>
      <name val="Calibri"/>
      <family val="2"/>
      <scheme val="minor"/>
    </font>
    <font>
      <i/>
      <sz val="14"/>
      <name val="Arial"/>
      <family val="2"/>
    </font>
    <font>
      <sz val="10"/>
      <color rgb="FF000000"/>
      <name val="Arial"/>
    </font>
    <font>
      <i/>
      <sz val="7"/>
      <name val="Arial"/>
      <family val="2"/>
    </font>
    <font>
      <u/>
      <sz val="10"/>
      <color theme="10"/>
      <name val="Arial"/>
    </font>
    <font>
      <b/>
      <sz val="10"/>
      <color rgb="FF000000"/>
      <name val="Arial"/>
    </font>
    <font>
      <b/>
      <sz val="10"/>
      <color rgb="FF000000"/>
      <name val="Arial"/>
      <charset val="1"/>
    </font>
    <font>
      <i/>
      <sz val="8"/>
      <color rgb="FF000000"/>
      <name val="Arial"/>
    </font>
    <font>
      <i/>
      <sz val="8.5"/>
      <color rgb="FF000000"/>
      <name val="Arial"/>
    </font>
    <font>
      <b/>
      <i/>
      <sz val="8.5"/>
      <color rgb="FF000000"/>
      <name val="Arial"/>
    </font>
  </fonts>
  <fills count="15">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rgb="FFD9E1F2"/>
        <bgColor indexed="64"/>
      </patternFill>
    </fill>
  </fills>
  <borders count="5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style="medium">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style="dotted">
        <color indexed="64"/>
      </right>
      <top/>
      <bottom style="dotted">
        <color indexed="64"/>
      </bottom>
      <diagonal/>
    </border>
  </borders>
  <cellStyleXfs count="15">
    <xf numFmtId="0" fontId="0" fillId="0" borderId="0"/>
    <xf numFmtId="0" fontId="8"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54" fillId="0" borderId="0"/>
    <xf numFmtId="0" fontId="4" fillId="0" borderId="0"/>
    <xf numFmtId="0" fontId="3" fillId="0" borderId="0"/>
    <xf numFmtId="0" fontId="2" fillId="0" borderId="0"/>
    <xf numFmtId="0" fontId="1" fillId="0" borderId="0"/>
    <xf numFmtId="0" fontId="73" fillId="0" borderId="0" applyNumberFormat="0" applyFill="0" applyBorder="0" applyAlignment="0" applyProtection="0"/>
  </cellStyleXfs>
  <cellXfs count="916">
    <xf numFmtId="0" fontId="0" fillId="0" borderId="0" xfId="0"/>
    <xf numFmtId="0" fontId="10" fillId="3" borderId="0" xfId="0" applyFont="1" applyFill="1" applyAlignment="1">
      <alignment horizontal="center" vertical="center"/>
    </xf>
    <xf numFmtId="0" fontId="10" fillId="3" borderId="9" xfId="0" applyFont="1" applyFill="1" applyBorder="1" applyAlignment="1">
      <alignment horizontal="center" vertical="center"/>
    </xf>
    <xf numFmtId="0" fontId="17" fillId="2" borderId="15" xfId="0" applyFont="1" applyFill="1" applyBorder="1" applyAlignment="1">
      <alignment horizontal="center" vertical="center"/>
    </xf>
    <xf numFmtId="0" fontId="16" fillId="3" borderId="8" xfId="0" applyFont="1" applyFill="1" applyBorder="1" applyAlignment="1">
      <alignment horizontal="lef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7" fillId="2" borderId="16" xfId="0" applyFont="1" applyFill="1" applyBorder="1" applyAlignment="1">
      <alignment horizontal="center" vertical="center"/>
    </xf>
    <xf numFmtId="0" fontId="6" fillId="0" borderId="0" xfId="0" applyFont="1"/>
    <xf numFmtId="0" fontId="16" fillId="2" borderId="15" xfId="0" applyFont="1" applyFill="1" applyBorder="1"/>
    <xf numFmtId="0" fontId="39" fillId="0" borderId="0" xfId="0" applyFont="1"/>
    <xf numFmtId="0" fontId="0" fillId="3" borderId="0" xfId="0" applyFill="1"/>
    <xf numFmtId="0" fontId="41" fillId="3" borderId="0" xfId="0" applyFont="1" applyFill="1"/>
    <xf numFmtId="0" fontId="13" fillId="3" borderId="0" xfId="0" applyFont="1" applyFill="1"/>
    <xf numFmtId="0" fontId="16" fillId="3" borderId="4" xfId="0" applyFont="1" applyFill="1" applyBorder="1" applyAlignment="1">
      <alignment horizontal="left" indent="1"/>
    </xf>
    <xf numFmtId="0" fontId="16" fillId="3" borderId="5" xfId="0" applyFont="1" applyFill="1" applyBorder="1" applyAlignment="1">
      <alignment horizontal="left" indent="1"/>
    </xf>
    <xf numFmtId="0" fontId="16" fillId="3" borderId="6" xfId="0" applyFont="1" applyFill="1" applyBorder="1" applyAlignment="1">
      <alignment horizontal="left" indent="1"/>
    </xf>
    <xf numFmtId="0" fontId="12" fillId="3" borderId="29" xfId="0" applyFont="1" applyFill="1" applyBorder="1" applyAlignment="1">
      <alignment horizontal="left" vertical="center" wrapText="1" indent="1"/>
    </xf>
    <xf numFmtId="0" fontId="12" fillId="3" borderId="6" xfId="0" applyFont="1" applyFill="1" applyBorder="1" applyAlignment="1">
      <alignment horizontal="left" vertical="center" wrapText="1" indent="1"/>
    </xf>
    <xf numFmtId="0" fontId="12" fillId="3" borderId="11" xfId="0" applyFont="1" applyFill="1" applyBorder="1" applyAlignment="1">
      <alignment horizontal="left" vertical="center" wrapText="1" indent="1"/>
    </xf>
    <xf numFmtId="0" fontId="12" fillId="3" borderId="31" xfId="0" applyFont="1" applyFill="1" applyBorder="1" applyAlignment="1">
      <alignment horizontal="left" vertical="center" wrapText="1" indent="1"/>
    </xf>
    <xf numFmtId="0" fontId="12" fillId="3" borderId="13" xfId="0" applyFont="1" applyFill="1" applyBorder="1" applyAlignment="1">
      <alignment horizontal="left" vertical="center" wrapText="1" indent="1"/>
    </xf>
    <xf numFmtId="0" fontId="0" fillId="3" borderId="9" xfId="0" applyFill="1" applyBorder="1"/>
    <xf numFmtId="0" fontId="13" fillId="6" borderId="0" xfId="0" applyFont="1" applyFill="1"/>
    <xf numFmtId="0" fontId="13" fillId="6" borderId="18" xfId="0" applyFont="1" applyFill="1" applyBorder="1"/>
    <xf numFmtId="0" fontId="13" fillId="6" borderId="21" xfId="0" applyFont="1" applyFill="1" applyBorder="1"/>
    <xf numFmtId="0" fontId="13" fillId="6" borderId="7" xfId="0" applyFont="1" applyFill="1" applyBorder="1"/>
    <xf numFmtId="0" fontId="12" fillId="3" borderId="17" xfId="0" applyFont="1" applyFill="1" applyBorder="1" applyAlignment="1">
      <alignment horizontal="left" vertical="center" wrapText="1" indent="1"/>
    </xf>
    <xf numFmtId="0" fontId="12" fillId="3" borderId="5" xfId="0" applyFont="1" applyFill="1" applyBorder="1" applyAlignment="1">
      <alignment horizontal="left" vertical="center" wrapText="1" indent="1"/>
    </xf>
    <xf numFmtId="0" fontId="0" fillId="3" borderId="0" xfId="0" applyFill="1" applyAlignment="1">
      <alignment horizontal="center"/>
    </xf>
    <xf numFmtId="0" fontId="0" fillId="3" borderId="0" xfId="0" applyFill="1" applyAlignment="1">
      <alignment horizontal="left" indent="1"/>
    </xf>
    <xf numFmtId="0" fontId="16" fillId="2" borderId="15" xfId="0" applyFont="1" applyFill="1" applyBorder="1" applyAlignment="1">
      <alignment horizontal="left" vertical="center"/>
    </xf>
    <xf numFmtId="0" fontId="16" fillId="3" borderId="4" xfId="0" applyFont="1" applyFill="1" applyBorder="1" applyAlignment="1">
      <alignment horizontal="left" vertical="center"/>
    </xf>
    <xf numFmtId="0" fontId="6" fillId="3" borderId="0" xfId="0" applyFont="1" applyFill="1" applyAlignment="1">
      <alignment horizontal="left" vertical="center"/>
    </xf>
    <xf numFmtId="0" fontId="0" fillId="3" borderId="0" xfId="0" applyFill="1" applyAlignment="1">
      <alignment horizontal="right"/>
    </xf>
    <xf numFmtId="0" fontId="18" fillId="3" borderId="6" xfId="0" applyFont="1" applyFill="1" applyBorder="1"/>
    <xf numFmtId="0" fontId="37" fillId="3" borderId="0" xfId="0" applyFont="1" applyFill="1" applyAlignment="1">
      <alignment horizontal="left" vertical="center"/>
    </xf>
    <xf numFmtId="0" fontId="12" fillId="3" borderId="0" xfId="0" applyFont="1" applyFill="1" applyAlignment="1">
      <alignment horizontal="right" vertical="center"/>
    </xf>
    <xf numFmtId="0" fontId="12" fillId="3" borderId="0" xfId="0" applyFont="1" applyFill="1" applyAlignment="1">
      <alignment horizontal="center" vertical="center"/>
    </xf>
    <xf numFmtId="0" fontId="12" fillId="3" borderId="9" xfId="0" applyFont="1" applyFill="1" applyBorder="1" applyAlignment="1">
      <alignment horizontal="right" vertical="center"/>
    </xf>
    <xf numFmtId="0" fontId="0" fillId="3" borderId="0" xfId="0" applyFill="1" applyAlignment="1">
      <alignment horizontal="left"/>
    </xf>
    <xf numFmtId="0" fontId="12" fillId="3" borderId="9" xfId="0" applyFont="1" applyFill="1" applyBorder="1"/>
    <xf numFmtId="0" fontId="12" fillId="3" borderId="0" xfId="0" applyFont="1" applyFill="1"/>
    <xf numFmtId="0" fontId="15" fillId="3" borderId="0" xfId="0" applyFont="1" applyFill="1" applyAlignment="1">
      <alignment vertical="center"/>
    </xf>
    <xf numFmtId="0" fontId="15" fillId="3" borderId="0" xfId="0" applyFont="1" applyFill="1" applyAlignment="1">
      <alignment horizontal="left" vertical="center"/>
    </xf>
    <xf numFmtId="0" fontId="0" fillId="3" borderId="6" xfId="0" applyFill="1" applyBorder="1" applyAlignment="1">
      <alignment horizontal="left"/>
    </xf>
    <xf numFmtId="0" fontId="12" fillId="3" borderId="6" xfId="0" applyFont="1" applyFill="1" applyBorder="1" applyAlignment="1">
      <alignment horizontal="right" vertical="center"/>
    </xf>
    <xf numFmtId="0" fontId="12" fillId="3" borderId="12" xfId="0" applyFont="1" applyFill="1" applyBorder="1" applyAlignment="1">
      <alignment horizontal="left" vertical="center"/>
    </xf>
    <xf numFmtId="0" fontId="12" fillId="3" borderId="13" xfId="0" applyFont="1" applyFill="1" applyBorder="1" applyAlignment="1">
      <alignment horizontal="right" vertical="center"/>
    </xf>
    <xf numFmtId="0" fontId="6" fillId="3" borderId="0" xfId="0" applyFont="1" applyFill="1" applyAlignment="1">
      <alignment horizontal="left" vertical="center" indent="1"/>
    </xf>
    <xf numFmtId="0" fontId="0" fillId="3" borderId="9" xfId="0" applyFill="1" applyBorder="1" applyAlignment="1">
      <alignment horizontal="left" indent="1"/>
    </xf>
    <xf numFmtId="0" fontId="44" fillId="6" borderId="30" xfId="0" applyFont="1" applyFill="1" applyBorder="1" applyAlignment="1">
      <alignment vertical="top"/>
    </xf>
    <xf numFmtId="0" fontId="44" fillId="6" borderId="20" xfId="0" applyFont="1" applyFill="1" applyBorder="1"/>
    <xf numFmtId="0" fontId="0" fillId="6" borderId="30" xfId="0" applyFill="1" applyBorder="1"/>
    <xf numFmtId="0" fontId="0" fillId="6" borderId="0" xfId="0" applyFill="1"/>
    <xf numFmtId="0" fontId="0" fillId="6" borderId="18" xfId="0" applyFill="1" applyBorder="1"/>
    <xf numFmtId="0" fontId="13" fillId="6" borderId="0" xfId="0" applyFont="1" applyFill="1" applyAlignment="1">
      <alignment vertical="center" wrapText="1"/>
    </xf>
    <xf numFmtId="0" fontId="13" fillId="6" borderId="0" xfId="0" applyFont="1" applyFill="1" applyAlignment="1">
      <alignment vertical="top"/>
    </xf>
    <xf numFmtId="0" fontId="0" fillId="3" borderId="4" xfId="0" applyFill="1" applyBorder="1"/>
    <xf numFmtId="0" fontId="0" fillId="3" borderId="21" xfId="0" applyFill="1" applyBorder="1"/>
    <xf numFmtId="0" fontId="6" fillId="6" borderId="0" xfId="0" applyFont="1" applyFill="1" applyAlignment="1">
      <alignment vertical="top" wrapText="1"/>
    </xf>
    <xf numFmtId="0" fontId="15" fillId="3" borderId="0" xfId="0" applyFont="1" applyFill="1" applyAlignment="1">
      <alignment horizontal="left" vertical="center" indent="1"/>
    </xf>
    <xf numFmtId="0" fontId="6" fillId="3" borderId="0" xfId="0" applyFont="1" applyFill="1" applyAlignment="1">
      <alignment horizontal="left" indent="1"/>
    </xf>
    <xf numFmtId="0" fontId="15" fillId="3" borderId="0" xfId="0" applyFont="1" applyFill="1" applyAlignment="1">
      <alignment horizontal="left" vertical="center" indent="3"/>
    </xf>
    <xf numFmtId="0" fontId="6" fillId="3" borderId="0" xfId="0" applyFont="1" applyFill="1"/>
    <xf numFmtId="0" fontId="12" fillId="3" borderId="0" xfId="0" applyFont="1" applyFill="1" applyAlignment="1">
      <alignment vertical="center"/>
    </xf>
    <xf numFmtId="0" fontId="16" fillId="3" borderId="4" xfId="0" applyFont="1" applyFill="1" applyBorder="1"/>
    <xf numFmtId="0" fontId="18" fillId="3" borderId="4" xfId="0" applyFont="1" applyFill="1" applyBorder="1"/>
    <xf numFmtId="0" fontId="18" fillId="3" borderId="6" xfId="0" applyFont="1" applyFill="1" applyBorder="1" applyAlignment="1">
      <alignment vertical="center"/>
    </xf>
    <xf numFmtId="0" fontId="6" fillId="3" borderId="0" xfId="0" applyFont="1" applyFill="1" applyAlignment="1">
      <alignment horizontal="left"/>
    </xf>
    <xf numFmtId="0" fontId="0" fillId="3" borderId="6" xfId="0" applyFill="1" applyBorder="1"/>
    <xf numFmtId="0" fontId="12" fillId="3" borderId="10" xfId="0" applyFont="1" applyFill="1" applyBorder="1" applyAlignment="1">
      <alignment horizontal="left" vertical="center" indent="1"/>
    </xf>
    <xf numFmtId="0" fontId="12" fillId="3" borderId="12" xfId="0" applyFont="1" applyFill="1" applyBorder="1" applyAlignment="1">
      <alignment horizontal="left" vertical="center" indent="1"/>
    </xf>
    <xf numFmtId="0" fontId="0" fillId="2" borderId="12" xfId="0" applyFill="1" applyBorder="1"/>
    <xf numFmtId="0" fontId="0" fillId="2" borderId="13" xfId="0" applyFill="1" applyBorder="1"/>
    <xf numFmtId="0" fontId="0" fillId="4" borderId="4" xfId="0" applyFill="1" applyBorder="1"/>
    <xf numFmtId="0" fontId="39" fillId="4" borderId="4" xfId="0" applyFont="1" applyFill="1" applyBorder="1"/>
    <xf numFmtId="0" fontId="0" fillId="4" borderId="5" xfId="0" applyFill="1" applyBorder="1"/>
    <xf numFmtId="0" fontId="0" fillId="4" borderId="12" xfId="0" applyFill="1" applyBorder="1"/>
    <xf numFmtId="0" fontId="39" fillId="4" borderId="12" xfId="0" applyFont="1" applyFill="1" applyBorder="1"/>
    <xf numFmtId="0" fontId="0" fillId="4" borderId="13" xfId="0" applyFill="1" applyBorder="1"/>
    <xf numFmtId="0" fontId="29" fillId="6" borderId="24" xfId="0" applyFont="1" applyFill="1" applyBorder="1"/>
    <xf numFmtId="0" fontId="29" fillId="6" borderId="0" xfId="0" applyFont="1" applyFill="1"/>
    <xf numFmtId="0" fontId="32" fillId="6" borderId="26" xfId="0" applyFont="1" applyFill="1" applyBorder="1"/>
    <xf numFmtId="0" fontId="33" fillId="6" borderId="27" xfId="0" applyFont="1" applyFill="1" applyBorder="1"/>
    <xf numFmtId="41" fontId="31" fillId="6" borderId="0" xfId="0" applyNumberFormat="1" applyFont="1" applyFill="1" applyAlignment="1">
      <alignment horizontal="center"/>
    </xf>
    <xf numFmtId="0" fontId="31" fillId="6" borderId="0" xfId="0" applyFont="1" applyFill="1"/>
    <xf numFmtId="0" fontId="0" fillId="6" borderId="12" xfId="0" applyFill="1" applyBorder="1"/>
    <xf numFmtId="0" fontId="0" fillId="6" borderId="13" xfId="0" applyFill="1" applyBorder="1"/>
    <xf numFmtId="0" fontId="12" fillId="3" borderId="0" xfId="0" applyFont="1" applyFill="1" applyAlignment="1">
      <alignment horizontal="center" vertical="center" wrapText="1"/>
    </xf>
    <xf numFmtId="0" fontId="25" fillId="6" borderId="9" xfId="0" applyFont="1" applyFill="1" applyBorder="1" applyAlignment="1">
      <alignment horizontal="center" vertical="center"/>
    </xf>
    <xf numFmtId="0" fontId="6" fillId="3" borderId="9" xfId="0" applyFont="1" applyFill="1" applyBorder="1" applyAlignment="1">
      <alignment horizontal="left" vertical="center" indent="3"/>
    </xf>
    <xf numFmtId="0" fontId="16" fillId="3" borderId="9" xfId="0" applyFont="1" applyFill="1" applyBorder="1" applyAlignment="1">
      <alignment horizontal="left" vertical="center"/>
    </xf>
    <xf numFmtId="0" fontId="16" fillId="3" borderId="0" xfId="0" applyFont="1" applyFill="1" applyAlignment="1">
      <alignment horizontal="left" vertical="center"/>
    </xf>
    <xf numFmtId="0" fontId="17" fillId="3" borderId="0" xfId="0" applyFont="1" applyFill="1" applyAlignment="1">
      <alignment horizontal="center" vertical="center"/>
    </xf>
    <xf numFmtId="0" fontId="17" fillId="3" borderId="6" xfId="0" applyFont="1" applyFill="1" applyBorder="1" applyAlignment="1">
      <alignment horizontal="center" vertical="center"/>
    </xf>
    <xf numFmtId="0" fontId="6" fillId="3" borderId="12" xfId="0" applyFont="1" applyFill="1" applyBorder="1" applyAlignment="1">
      <alignment horizontal="left" vertical="center"/>
    </xf>
    <xf numFmtId="0" fontId="24" fillId="3" borderId="6" xfId="0" applyFont="1" applyFill="1" applyBorder="1" applyAlignment="1">
      <alignment horizontal="center" vertical="center"/>
    </xf>
    <xf numFmtId="0" fontId="6" fillId="3" borderId="0" xfId="0" applyFont="1" applyFill="1" applyAlignment="1">
      <alignment horizontal="left" indent="3"/>
    </xf>
    <xf numFmtId="0" fontId="12" fillId="3" borderId="0" xfId="0" applyFont="1" applyFill="1" applyAlignment="1">
      <alignment horizontal="left" vertical="top" wrapText="1"/>
    </xf>
    <xf numFmtId="0" fontId="6" fillId="6" borderId="0" xfId="0" applyFont="1" applyFill="1"/>
    <xf numFmtId="0" fontId="12" fillId="3" borderId="8" xfId="0" applyFont="1" applyFill="1" applyBorder="1" applyAlignment="1">
      <alignment horizontal="left" vertical="center" indent="1"/>
    </xf>
    <xf numFmtId="0" fontId="12" fillId="3" borderId="5" xfId="0" applyFont="1" applyFill="1" applyBorder="1" applyAlignment="1">
      <alignment horizontal="right" vertical="center"/>
    </xf>
    <xf numFmtId="0" fontId="12" fillId="3" borderId="4" xfId="0" applyFont="1" applyFill="1" applyBorder="1" applyAlignment="1">
      <alignment horizontal="left" vertical="center" indent="1"/>
    </xf>
    <xf numFmtId="0" fontId="0" fillId="3" borderId="9" xfId="0" applyFill="1" applyBorder="1" applyAlignment="1">
      <alignment horizontal="left" vertical="center" indent="1"/>
    </xf>
    <xf numFmtId="0" fontId="0" fillId="3" borderId="0" xfId="0" applyFill="1" applyAlignment="1">
      <alignment horizontal="left" vertical="center" indent="1"/>
    </xf>
    <xf numFmtId="0" fontId="0" fillId="3" borderId="9" xfId="0" applyFill="1" applyBorder="1" applyAlignment="1">
      <alignment horizontal="left" vertical="center" indent="3"/>
    </xf>
    <xf numFmtId="0" fontId="0" fillId="3" borderId="0" xfId="0" applyFill="1" applyAlignment="1">
      <alignment horizontal="left" vertical="center" indent="3"/>
    </xf>
    <xf numFmtId="0" fontId="37" fillId="3" borderId="0" xfId="0" applyFont="1" applyFill="1" applyAlignment="1">
      <alignment horizontal="left" indent="3"/>
    </xf>
    <xf numFmtId="0" fontId="12" fillId="3" borderId="4" xfId="0" applyFont="1" applyFill="1" applyBorder="1" applyAlignment="1">
      <alignment horizontal="left" vertical="center"/>
    </xf>
    <xf numFmtId="0" fontId="6" fillId="3" borderId="4" xfId="0" applyFont="1" applyFill="1" applyBorder="1" applyAlignment="1">
      <alignment horizontal="left" vertical="center"/>
    </xf>
    <xf numFmtId="0" fontId="16" fillId="3" borderId="0" xfId="0" applyFont="1" applyFill="1" applyAlignment="1">
      <alignment horizontal="left" indent="1"/>
    </xf>
    <xf numFmtId="0" fontId="37" fillId="3" borderId="21" xfId="0" applyFont="1" applyFill="1" applyBorder="1" applyAlignment="1">
      <alignment horizontal="left" vertical="center" wrapText="1" indent="1"/>
    </xf>
    <xf numFmtId="0" fontId="12" fillId="3" borderId="19" xfId="0" applyFont="1" applyFill="1" applyBorder="1" applyAlignment="1">
      <alignment horizontal="left" vertical="center" wrapText="1" indent="1"/>
    </xf>
    <xf numFmtId="0" fontId="13" fillId="0" borderId="0" xfId="0" applyFont="1"/>
    <xf numFmtId="0" fontId="19" fillId="6" borderId="9" xfId="0" applyFont="1" applyFill="1" applyBorder="1"/>
    <xf numFmtId="0" fontId="28" fillId="6" borderId="0" xfId="0" applyFont="1" applyFill="1"/>
    <xf numFmtId="0" fontId="11" fillId="6" borderId="0" xfId="0" applyFont="1" applyFill="1"/>
    <xf numFmtId="0" fontId="0" fillId="6" borderId="6" xfId="0" applyFill="1" applyBorder="1"/>
    <xf numFmtId="0" fontId="35" fillId="6" borderId="9" xfId="0" applyFont="1" applyFill="1" applyBorder="1"/>
    <xf numFmtId="0" fontId="25" fillId="6" borderId="0" xfId="0" applyFont="1" applyFill="1" applyAlignment="1">
      <alignment horizontal="center"/>
    </xf>
    <xf numFmtId="0" fontId="11" fillId="6" borderId="6" xfId="0" applyFont="1" applyFill="1" applyBorder="1"/>
    <xf numFmtId="0" fontId="25" fillId="6" borderId="0" xfId="0" applyFont="1" applyFill="1" applyAlignment="1">
      <alignment horizontal="center" vertical="center"/>
    </xf>
    <xf numFmtId="0" fontId="36" fillId="6" borderId="0" xfId="0" applyFont="1" applyFill="1"/>
    <xf numFmtId="0" fontId="11" fillId="6" borderId="0" xfId="0" applyFont="1" applyFill="1" applyAlignment="1">
      <alignment horizontal="center"/>
    </xf>
    <xf numFmtId="0" fontId="6" fillId="6" borderId="6" xfId="0" applyFont="1" applyFill="1" applyBorder="1" applyAlignment="1">
      <alignment horizontal="center" vertical="center" wrapText="1"/>
    </xf>
    <xf numFmtId="0" fontId="37" fillId="6" borderId="0" xfId="0" applyFont="1" applyFill="1"/>
    <xf numFmtId="0" fontId="38" fillId="6" borderId="0" xfId="0" applyFont="1" applyFill="1"/>
    <xf numFmtId="0" fontId="11" fillId="6" borderId="0" xfId="0" applyFont="1" applyFill="1" applyAlignment="1">
      <alignment horizontal="left" indent="1"/>
    </xf>
    <xf numFmtId="0" fontId="25" fillId="6" borderId="10" xfId="0" applyFont="1" applyFill="1" applyBorder="1" applyAlignment="1">
      <alignment horizontal="center"/>
    </xf>
    <xf numFmtId="0" fontId="12" fillId="6" borderId="12" xfId="0" applyFont="1" applyFill="1" applyBorder="1"/>
    <xf numFmtId="0" fontId="25" fillId="6" borderId="9" xfId="0" applyFont="1" applyFill="1" applyBorder="1" applyAlignment="1">
      <alignment horizontal="center"/>
    </xf>
    <xf numFmtId="0" fontId="16" fillId="6" borderId="8" xfId="0" applyFont="1" applyFill="1" applyBorder="1" applyAlignment="1">
      <alignment horizontal="left"/>
    </xf>
    <xf numFmtId="0" fontId="16" fillId="6" borderId="4" xfId="0" applyFont="1" applyFill="1" applyBorder="1" applyAlignment="1">
      <alignment horizontal="left"/>
    </xf>
    <xf numFmtId="0" fontId="0" fillId="6" borderId="4" xfId="0" applyFill="1" applyBorder="1"/>
    <xf numFmtId="0" fontId="0" fillId="6" borderId="5" xfId="0" applyFill="1" applyBorder="1"/>
    <xf numFmtId="0" fontId="0" fillId="6" borderId="9" xfId="0" applyFill="1" applyBorder="1"/>
    <xf numFmtId="0" fontId="26" fillId="6" borderId="0" xfId="0" applyFont="1" applyFill="1"/>
    <xf numFmtId="0" fontId="19" fillId="6" borderId="0" xfId="0" applyFont="1" applyFill="1"/>
    <xf numFmtId="0" fontId="25" fillId="6" borderId="6" xfId="0" applyFont="1" applyFill="1" applyBorder="1" applyAlignment="1">
      <alignment horizontal="center"/>
    </xf>
    <xf numFmtId="0" fontId="30" fillId="6" borderId="0" xfId="0" applyFont="1" applyFill="1"/>
    <xf numFmtId="0" fontId="31" fillId="6" borderId="6" xfId="0" applyFont="1" applyFill="1" applyBorder="1"/>
    <xf numFmtId="0" fontId="7" fillId="6" borderId="6" xfId="0" applyFont="1" applyFill="1" applyBorder="1" applyAlignment="1">
      <alignment horizontal="center" vertical="center" wrapText="1"/>
    </xf>
    <xf numFmtId="0" fontId="0" fillId="6" borderId="0" xfId="0" applyFill="1" applyAlignment="1">
      <alignment horizontal="center"/>
    </xf>
    <xf numFmtId="0" fontId="39" fillId="6" borderId="0" xfId="0" applyFont="1" applyFill="1"/>
    <xf numFmtId="0" fontId="0" fillId="6" borderId="10" xfId="0" applyFill="1" applyBorder="1"/>
    <xf numFmtId="0" fontId="18" fillId="3" borderId="6" xfId="0" applyFont="1" applyFill="1" applyBorder="1" applyAlignment="1">
      <alignment horizontal="left" vertical="center" indent="3"/>
    </xf>
    <xf numFmtId="0" fontId="0" fillId="6" borderId="0" xfId="0" applyFill="1" applyAlignment="1">
      <alignment vertical="center"/>
    </xf>
    <xf numFmtId="0" fontId="0" fillId="6" borderId="0" xfId="0" applyFill="1" applyAlignment="1">
      <alignment horizontal="left" vertical="center" indent="3"/>
    </xf>
    <xf numFmtId="0" fontId="6" fillId="6" borderId="26" xfId="0" applyFont="1" applyFill="1" applyBorder="1" applyAlignment="1">
      <alignment vertical="center"/>
    </xf>
    <xf numFmtId="0" fontId="6" fillId="6" borderId="24" xfId="0" applyFont="1" applyFill="1" applyBorder="1"/>
    <xf numFmtId="1" fontId="6" fillId="6" borderId="2" xfId="0" applyNumberFormat="1" applyFont="1" applyFill="1" applyBorder="1" applyAlignment="1" applyProtection="1">
      <alignment horizontal="left" vertical="center" indent="1"/>
      <protection locked="0"/>
    </xf>
    <xf numFmtId="0" fontId="31" fillId="2" borderId="33" xfId="0" applyFont="1" applyFill="1" applyBorder="1" applyAlignment="1" applyProtection="1">
      <alignment horizontal="left" vertical="center"/>
      <protection locked="0"/>
    </xf>
    <xf numFmtId="0" fontId="6" fillId="6" borderId="25" xfId="0" applyFont="1" applyFill="1" applyBorder="1" applyAlignment="1">
      <alignment vertical="center"/>
    </xf>
    <xf numFmtId="0" fontId="6" fillId="6" borderId="25" xfId="0" applyFont="1" applyFill="1" applyBorder="1" applyAlignment="1">
      <alignment horizontal="left" vertical="center"/>
    </xf>
    <xf numFmtId="0" fontId="6" fillId="6" borderId="25" xfId="0" applyFont="1" applyFill="1" applyBorder="1" applyAlignment="1">
      <alignment horizontal="left" vertical="center" indent="2"/>
    </xf>
    <xf numFmtId="0" fontId="16" fillId="6" borderId="26" xfId="0" applyFont="1" applyFill="1" applyBorder="1" applyAlignment="1">
      <alignment vertical="center"/>
    </xf>
    <xf numFmtId="0" fontId="16" fillId="6" borderId="23" xfId="0" applyFont="1" applyFill="1" applyBorder="1" applyAlignment="1">
      <alignment vertical="center"/>
    </xf>
    <xf numFmtId="0" fontId="12" fillId="6" borderId="0" xfId="0" applyFont="1" applyFill="1" applyAlignment="1">
      <alignment vertical="center"/>
    </xf>
    <xf numFmtId="41" fontId="12" fillId="6" borderId="0" xfId="0" applyNumberFormat="1" applyFont="1" applyFill="1" applyAlignment="1">
      <alignment horizontal="left" vertical="center"/>
    </xf>
    <xf numFmtId="0" fontId="6" fillId="6" borderId="0" xfId="0" applyFont="1" applyFill="1" applyAlignment="1">
      <alignment vertical="center"/>
    </xf>
    <xf numFmtId="0" fontId="6" fillId="6" borderId="0" xfId="0" applyFont="1" applyFill="1" applyAlignment="1">
      <alignment horizontal="left" vertical="center" indent="2"/>
    </xf>
    <xf numFmtId="0" fontId="6" fillId="6" borderId="0" xfId="0" applyFont="1" applyFill="1" applyAlignment="1">
      <alignment horizontal="left" vertical="center" wrapText="1"/>
    </xf>
    <xf numFmtId="0" fontId="6" fillId="6" borderId="0" xfId="0" applyFont="1" applyFill="1" applyAlignment="1">
      <alignment horizontal="left" vertical="center" wrapText="1" indent="2"/>
    </xf>
    <xf numFmtId="0" fontId="6" fillId="3" borderId="0" xfId="0" applyFont="1" applyFill="1" applyAlignment="1" applyProtection="1">
      <alignment horizontal="center" vertical="center"/>
      <protection locked="0"/>
    </xf>
    <xf numFmtId="1" fontId="31" fillId="6" borderId="22" xfId="0" applyNumberFormat="1" applyFont="1" applyFill="1" applyBorder="1" applyAlignment="1">
      <alignment horizontal="right" vertical="center"/>
    </xf>
    <xf numFmtId="0" fontId="12" fillId="3" borderId="21" xfId="0" applyFont="1" applyFill="1" applyBorder="1" applyAlignment="1">
      <alignment horizontal="left" vertical="center" wrapText="1" indent="1"/>
    </xf>
    <xf numFmtId="0" fontId="0" fillId="0" borderId="0" xfId="0" applyAlignment="1">
      <alignment horizontal="left" vertical="center" indent="3"/>
    </xf>
    <xf numFmtId="0" fontId="0" fillId="3" borderId="8" xfId="0" applyFill="1" applyBorder="1"/>
    <xf numFmtId="0" fontId="0" fillId="3" borderId="5" xfId="0" applyFill="1" applyBorder="1"/>
    <xf numFmtId="0" fontId="20" fillId="3" borderId="0" xfId="0" applyFont="1" applyFill="1"/>
    <xf numFmtId="0" fontId="41" fillId="3" borderId="9" xfId="0" applyFont="1" applyFill="1" applyBorder="1"/>
    <xf numFmtId="0" fontId="41" fillId="3" borderId="0" xfId="0" applyFont="1" applyFill="1" applyAlignment="1">
      <alignment horizontal="left"/>
    </xf>
    <xf numFmtId="0" fontId="41" fillId="3" borderId="6" xfId="0" applyFont="1" applyFill="1" applyBorder="1"/>
    <xf numFmtId="0" fontId="13" fillId="3" borderId="9" xfId="0" applyFont="1" applyFill="1" applyBorder="1"/>
    <xf numFmtId="0" fontId="13" fillId="3" borderId="6" xfId="0" applyFont="1" applyFill="1" applyBorder="1"/>
    <xf numFmtId="0" fontId="13" fillId="3" borderId="10" xfId="0" applyFont="1" applyFill="1" applyBorder="1"/>
    <xf numFmtId="0" fontId="13" fillId="3" borderId="12" xfId="0" applyFont="1" applyFill="1" applyBorder="1"/>
    <xf numFmtId="0" fontId="13" fillId="3" borderId="13" xfId="0" applyFont="1" applyFill="1" applyBorder="1"/>
    <xf numFmtId="0" fontId="12" fillId="3" borderId="4" xfId="0" applyFont="1" applyFill="1" applyBorder="1"/>
    <xf numFmtId="0" fontId="6" fillId="0" borderId="0" xfId="0" applyFont="1" applyAlignment="1">
      <alignment horizontal="center" vertical="center"/>
    </xf>
    <xf numFmtId="0" fontId="6" fillId="0" borderId="0" xfId="0" applyFont="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6" fillId="7" borderId="0" xfId="0" applyFont="1" applyFill="1" applyAlignment="1">
      <alignment horizontal="center" vertical="center"/>
    </xf>
    <xf numFmtId="0" fontId="0" fillId="0" borderId="0" xfId="0" applyAlignment="1">
      <alignment wrapText="1"/>
    </xf>
    <xf numFmtId="0" fontId="6" fillId="0" borderId="0" xfId="6" applyAlignment="1">
      <alignment horizontal="center" vertical="center"/>
    </xf>
    <xf numFmtId="0" fontId="6" fillId="0" borderId="0" xfId="6"/>
    <xf numFmtId="0" fontId="6" fillId="0" borderId="0" xfId="6" applyAlignment="1">
      <alignment horizontal="center"/>
    </xf>
    <xf numFmtId="0" fontId="6" fillId="0" borderId="0" xfId="0" applyFont="1" applyAlignment="1">
      <alignment horizontal="center"/>
    </xf>
    <xf numFmtId="0" fontId="30" fillId="0" borderId="0" xfId="0" applyFont="1" applyAlignment="1">
      <alignment horizontal="center"/>
    </xf>
    <xf numFmtId="0" fontId="6" fillId="8" borderId="0" xfId="0" applyFont="1" applyFill="1" applyAlignment="1">
      <alignment horizontal="center" vertical="center"/>
    </xf>
    <xf numFmtId="0" fontId="0" fillId="0" borderId="0" xfId="0" applyAlignment="1">
      <alignment vertical="center"/>
    </xf>
    <xf numFmtId="0" fontId="6" fillId="10" borderId="21" xfId="0" applyFont="1" applyFill="1" applyBorder="1" applyAlignment="1">
      <alignment horizontal="center" wrapText="1"/>
    </xf>
    <xf numFmtId="0" fontId="37" fillId="3" borderId="0" xfId="0" applyFont="1" applyFill="1" applyAlignment="1">
      <alignment horizontal="left" vertical="top" indent="3"/>
    </xf>
    <xf numFmtId="0" fontId="6" fillId="3" borderId="0" xfId="0" applyFont="1" applyFill="1" applyAlignment="1">
      <alignment horizontal="center"/>
    </xf>
    <xf numFmtId="0" fontId="12" fillId="3" borderId="0" xfId="0" applyFont="1" applyFill="1" applyAlignment="1">
      <alignment horizontal="right"/>
    </xf>
    <xf numFmtId="14" fontId="6" fillId="3" borderId="0" xfId="0" applyNumberFormat="1" applyFont="1" applyFill="1" applyAlignment="1">
      <alignment horizontal="center" vertical="center"/>
    </xf>
    <xf numFmtId="0" fontId="6" fillId="3" borderId="0" xfId="0" applyFont="1" applyFill="1" applyAlignment="1">
      <alignment horizontal="left" vertical="top" wrapText="1" indent="1"/>
    </xf>
    <xf numFmtId="0" fontId="34" fillId="0" borderId="0" xfId="0" applyFont="1"/>
    <xf numFmtId="0" fontId="39" fillId="3" borderId="9" xfId="0" applyFont="1" applyFill="1" applyBorder="1" applyAlignment="1">
      <alignment horizontal="left" indent="1"/>
    </xf>
    <xf numFmtId="0" fontId="39" fillId="3" borderId="0" xfId="0" applyFont="1" applyFill="1" applyAlignment="1">
      <alignment horizontal="left" indent="1"/>
    </xf>
    <xf numFmtId="0" fontId="50" fillId="3" borderId="0" xfId="0" applyFont="1" applyFill="1" applyAlignment="1">
      <alignment horizontal="left" vertical="center" indent="3"/>
    </xf>
    <xf numFmtId="0" fontId="39" fillId="3" borderId="0" xfId="0" applyFont="1" applyFill="1" applyAlignment="1">
      <alignment horizontal="left" vertical="center" indent="3"/>
    </xf>
    <xf numFmtId="0" fontId="51" fillId="3" borderId="0" xfId="0" applyFont="1" applyFill="1" applyAlignment="1">
      <alignment horizontal="left" vertical="center" indent="3"/>
    </xf>
    <xf numFmtId="0" fontId="0" fillId="3" borderId="6" xfId="0" applyFill="1" applyBorder="1" applyAlignment="1">
      <alignment horizontal="center"/>
    </xf>
    <xf numFmtId="0" fontId="6" fillId="3" borderId="9" xfId="0" applyFont="1" applyFill="1" applyBorder="1" applyAlignment="1">
      <alignment horizontal="left"/>
    </xf>
    <xf numFmtId="0" fontId="0" fillId="3" borderId="12" xfId="0" applyFill="1" applyBorder="1" applyAlignment="1">
      <alignment horizontal="center"/>
    </xf>
    <xf numFmtId="0" fontId="0" fillId="3" borderId="13" xfId="0" applyFill="1" applyBorder="1"/>
    <xf numFmtId="0" fontId="0" fillId="3" borderId="9" xfId="0" applyFill="1" applyBorder="1" applyAlignment="1">
      <alignment horizontal="right" wrapText="1"/>
    </xf>
    <xf numFmtId="0" fontId="0" fillId="3" borderId="10" xfId="0" applyFill="1" applyBorder="1" applyAlignment="1">
      <alignment horizontal="right"/>
    </xf>
    <xf numFmtId="0" fontId="12" fillId="3" borderId="9" xfId="0" applyFont="1" applyFill="1" applyBorder="1" applyAlignment="1">
      <alignment horizontal="left" indent="2"/>
    </xf>
    <xf numFmtId="0" fontId="12" fillId="3" borderId="0" xfId="0" applyFont="1" applyFill="1" applyAlignment="1">
      <alignment wrapText="1"/>
    </xf>
    <xf numFmtId="0" fontId="34" fillId="3" borderId="0" xfId="0" applyFont="1" applyFill="1" applyAlignment="1">
      <alignment vertical="top"/>
    </xf>
    <xf numFmtId="0" fontId="10" fillId="3" borderId="5" xfId="0" applyFont="1" applyFill="1" applyBorder="1" applyAlignment="1">
      <alignment horizontal="center" vertical="center"/>
    </xf>
    <xf numFmtId="0" fontId="12" fillId="3" borderId="6" xfId="0" applyFont="1" applyFill="1" applyBorder="1" applyAlignment="1">
      <alignment horizontal="center"/>
    </xf>
    <xf numFmtId="0" fontId="12" fillId="3" borderId="13" xfId="0" applyFont="1" applyFill="1" applyBorder="1" applyAlignment="1">
      <alignment horizontal="center"/>
    </xf>
    <xf numFmtId="0" fontId="12" fillId="3" borderId="0" xfId="0" applyFont="1" applyFill="1" applyAlignment="1">
      <alignment vertical="center" wrapText="1"/>
    </xf>
    <xf numFmtId="0" fontId="6" fillId="3" borderId="6" xfId="0" applyFont="1" applyFill="1" applyBorder="1"/>
    <xf numFmtId="0" fontId="6" fillId="3" borderId="9" xfId="0" applyFont="1" applyFill="1" applyBorder="1" applyAlignment="1">
      <alignment horizontal="right" wrapText="1"/>
    </xf>
    <xf numFmtId="49" fontId="40" fillId="3" borderId="0" xfId="0" applyNumberFormat="1" applyFont="1" applyFill="1" applyAlignment="1">
      <alignment horizontal="left" vertical="top" wrapText="1" indent="1"/>
    </xf>
    <xf numFmtId="0" fontId="11" fillId="2" borderId="33" xfId="0" applyFont="1" applyFill="1" applyBorder="1" applyAlignment="1" applyProtection="1">
      <alignment vertical="center"/>
      <protection locked="0"/>
    </xf>
    <xf numFmtId="0" fontId="11" fillId="2" borderId="33" xfId="0" applyFont="1" applyFill="1" applyBorder="1" applyAlignment="1" applyProtection="1">
      <alignment horizontal="left" vertical="center"/>
      <protection locked="0"/>
    </xf>
    <xf numFmtId="0" fontId="6" fillId="11" borderId="0" xfId="0" applyFont="1" applyFill="1" applyAlignment="1">
      <alignment horizontal="center" vertical="center" wrapText="1"/>
    </xf>
    <xf numFmtId="0" fontId="6" fillId="11" borderId="0" xfId="0" applyFont="1" applyFill="1" applyAlignment="1">
      <alignment horizontal="center" vertical="center"/>
    </xf>
    <xf numFmtId="0" fontId="6" fillId="11" borderId="0" xfId="0" applyFont="1" applyFill="1" applyAlignment="1">
      <alignment horizontal="center"/>
    </xf>
    <xf numFmtId="0" fontId="0" fillId="11" borderId="0" xfId="0" applyFill="1" applyAlignment="1">
      <alignment horizontal="center" vertical="center"/>
    </xf>
    <xf numFmtId="0" fontId="0" fillId="11" borderId="0" xfId="0" applyFill="1" applyAlignment="1">
      <alignment horizontal="center"/>
    </xf>
    <xf numFmtId="0" fontId="6" fillId="3" borderId="9" xfId="0" applyFont="1" applyFill="1" applyBorder="1" applyAlignment="1">
      <alignment horizontal="left" indent="2"/>
    </xf>
    <xf numFmtId="0" fontId="6" fillId="3" borderId="10" xfId="0" applyFont="1" applyFill="1" applyBorder="1" applyAlignment="1">
      <alignment horizontal="left"/>
    </xf>
    <xf numFmtId="0" fontId="0" fillId="3" borderId="9" xfId="0" applyFill="1" applyBorder="1" applyAlignment="1">
      <alignment horizontal="right" vertical="center" wrapText="1" indent="1"/>
    </xf>
    <xf numFmtId="0" fontId="0" fillId="0" borderId="9" xfId="0" applyBorder="1"/>
    <xf numFmtId="0" fontId="12" fillId="3" borderId="9" xfId="0" applyFont="1" applyFill="1" applyBorder="1" applyAlignment="1">
      <alignment horizontal="right" vertical="top"/>
    </xf>
    <xf numFmtId="0" fontId="12" fillId="3" borderId="0" xfId="0" applyFont="1" applyFill="1" applyAlignment="1">
      <alignment horizontal="right" vertical="top"/>
    </xf>
    <xf numFmtId="0" fontId="0" fillId="3" borderId="0" xfId="0" applyFill="1" applyAlignment="1">
      <alignment horizontal="left" vertical="top"/>
    </xf>
    <xf numFmtId="0" fontId="18" fillId="3" borderId="6" xfId="0" applyFont="1" applyFill="1" applyBorder="1" applyAlignment="1">
      <alignment vertical="top"/>
    </xf>
    <xf numFmtId="0" fontId="0" fillId="0" borderId="0" xfId="0" applyAlignment="1">
      <alignment vertical="top"/>
    </xf>
    <xf numFmtId="0" fontId="6" fillId="0" borderId="0" xfId="0" applyFont="1" applyAlignment="1">
      <alignment horizontal="center" vertical="top"/>
    </xf>
    <xf numFmtId="0" fontId="0" fillId="6" borderId="0" xfId="0" applyFill="1" applyAlignment="1">
      <alignment vertical="top"/>
    </xf>
    <xf numFmtId="0" fontId="37" fillId="3" borderId="9" xfId="0" applyFont="1" applyFill="1" applyBorder="1" applyAlignment="1">
      <alignment vertical="center"/>
    </xf>
    <xf numFmtId="0" fontId="0" fillId="3" borderId="0" xfId="0" applyFill="1" applyAlignment="1">
      <alignment vertical="center"/>
    </xf>
    <xf numFmtId="0" fontId="12" fillId="3" borderId="6" xfId="0" applyFont="1" applyFill="1" applyBorder="1" applyAlignment="1">
      <alignment horizontal="left" vertical="center" wrapText="1"/>
    </xf>
    <xf numFmtId="0" fontId="6" fillId="0" borderId="0" xfId="0" applyFont="1" applyAlignment="1">
      <alignment vertical="center"/>
    </xf>
    <xf numFmtId="0" fontId="37" fillId="3" borderId="0" xfId="0" applyFont="1" applyFill="1" applyAlignment="1">
      <alignment vertical="center"/>
    </xf>
    <xf numFmtId="0" fontId="12" fillId="3" borderId="0" xfId="0" applyFont="1" applyFill="1" applyAlignment="1">
      <alignment vertical="top"/>
    </xf>
    <xf numFmtId="0" fontId="37" fillId="3" borderId="0" xfId="0" applyFont="1" applyFill="1" applyAlignment="1">
      <alignment horizontal="left" vertical="top" indent="5"/>
    </xf>
    <xf numFmtId="0" fontId="0" fillId="0" borderId="0" xfId="0" applyAlignment="1">
      <alignment horizontal="center" vertical="top"/>
    </xf>
    <xf numFmtId="0" fontId="6" fillId="0" borderId="0" xfId="0" applyFont="1" applyAlignment="1">
      <alignment horizontal="center" vertical="top" wrapText="1"/>
    </xf>
    <xf numFmtId="49" fontId="6" fillId="0" borderId="3" xfId="0" applyNumberFormat="1" applyFont="1" applyBorder="1" applyAlignment="1" applyProtection="1">
      <alignment horizontal="left" vertical="center" wrapText="1" indent="1"/>
      <protection locked="0"/>
    </xf>
    <xf numFmtId="0" fontId="12" fillId="3" borderId="0" xfId="0" applyFont="1" applyFill="1" applyAlignment="1">
      <alignment horizontal="center"/>
    </xf>
    <xf numFmtId="0" fontId="0" fillId="11" borderId="0" xfId="0" applyFill="1" applyAlignment="1">
      <alignment vertical="center"/>
    </xf>
    <xf numFmtId="0" fontId="0" fillId="0" borderId="18" xfId="0" applyBorder="1"/>
    <xf numFmtId="0" fontId="0" fillId="0" borderId="18" xfId="0" applyBorder="1" applyAlignment="1">
      <alignment vertical="center"/>
    </xf>
    <xf numFmtId="0" fontId="0" fillId="0" borderId="21" xfId="0" applyBorder="1"/>
    <xf numFmtId="0" fontId="6" fillId="0" borderId="21" xfId="0" applyFont="1" applyBorder="1" applyAlignment="1">
      <alignment horizontal="center" vertical="center"/>
    </xf>
    <xf numFmtId="0" fontId="0" fillId="0" borderId="21" xfId="0" applyBorder="1" applyAlignment="1">
      <alignment horizontal="center"/>
    </xf>
    <xf numFmtId="0" fontId="0" fillId="0" borderId="7" xfId="0" applyBorder="1"/>
    <xf numFmtId="0" fontId="13" fillId="0" borderId="18" xfId="0" applyFont="1" applyBorder="1"/>
    <xf numFmtId="0" fontId="6" fillId="0" borderId="21" xfId="0" applyFont="1" applyBorder="1"/>
    <xf numFmtId="0" fontId="6" fillId="0" borderId="21" xfId="0" applyFont="1" applyBorder="1" applyAlignment="1">
      <alignment horizontal="center"/>
    </xf>
    <xf numFmtId="0" fontId="6" fillId="0" borderId="18" xfId="0" applyFont="1" applyBorder="1"/>
    <xf numFmtId="0" fontId="0" fillId="0" borderId="18" xfId="0" applyBorder="1" applyAlignment="1">
      <alignment vertical="top"/>
    </xf>
    <xf numFmtId="0" fontId="0" fillId="0" borderId="18" xfId="0" applyBorder="1" applyAlignment="1">
      <alignment horizontal="center" vertical="center"/>
    </xf>
    <xf numFmtId="0" fontId="0" fillId="0" borderId="18" xfId="0" applyBorder="1" applyAlignment="1">
      <alignment horizontal="left" vertical="center" indent="3"/>
    </xf>
    <xf numFmtId="0" fontId="0" fillId="0" borderId="21" xfId="0" applyBorder="1" applyAlignment="1">
      <alignment horizontal="center" vertical="center"/>
    </xf>
    <xf numFmtId="0" fontId="6" fillId="0" borderId="21" xfId="6" applyBorder="1"/>
    <xf numFmtId="0" fontId="34" fillId="3" borderId="0" xfId="0" applyFont="1" applyFill="1" applyAlignment="1">
      <alignment horizontal="left" vertical="center" indent="1"/>
    </xf>
    <xf numFmtId="0" fontId="34" fillId="3" borderId="0" xfId="0" applyFont="1" applyFill="1"/>
    <xf numFmtId="0" fontId="34" fillId="3" borderId="0" xfId="0" applyFont="1" applyFill="1" applyAlignment="1">
      <alignment horizontal="left" vertical="top"/>
    </xf>
    <xf numFmtId="0" fontId="6" fillId="3" borderId="9" xfId="0" applyFont="1" applyFill="1" applyBorder="1" applyAlignment="1">
      <alignment horizontal="left" indent="4"/>
    </xf>
    <xf numFmtId="0" fontId="6" fillId="3" borderId="9" xfId="0" applyFont="1" applyFill="1" applyBorder="1" applyAlignment="1">
      <alignment horizontal="left" indent="6"/>
    </xf>
    <xf numFmtId="0" fontId="6" fillId="0" borderId="21" xfId="0" applyFont="1" applyBorder="1" applyAlignment="1">
      <alignment horizontal="center" wrapText="1"/>
    </xf>
    <xf numFmtId="0" fontId="0" fillId="3" borderId="9" xfId="0" applyFill="1" applyBorder="1" applyAlignment="1">
      <alignment horizontal="right" vertical="center" wrapText="1"/>
    </xf>
    <xf numFmtId="49" fontId="40" fillId="3" borderId="0" xfId="0" applyNumberFormat="1" applyFont="1" applyFill="1" applyAlignment="1">
      <alignment horizontal="right" vertical="top" wrapText="1"/>
    </xf>
    <xf numFmtId="0" fontId="15" fillId="3" borderId="0" xfId="0" applyFont="1" applyFill="1" applyAlignment="1">
      <alignment vertical="top"/>
    </xf>
    <xf numFmtId="0" fontId="6" fillId="3" borderId="0" xfId="0" applyFont="1" applyFill="1" applyAlignment="1">
      <alignment vertical="top"/>
    </xf>
    <xf numFmtId="4" fontId="31" fillId="2" borderId="22" xfId="0" applyNumberFormat="1" applyFont="1" applyFill="1" applyBorder="1" applyAlignment="1" applyProtection="1">
      <alignment horizontal="center" vertical="center"/>
      <protection locked="0"/>
    </xf>
    <xf numFmtId="4" fontId="31" fillId="2" borderId="23" xfId="0" applyNumberFormat="1" applyFont="1" applyFill="1" applyBorder="1" applyAlignment="1" applyProtection="1">
      <alignment horizontal="center" vertical="center"/>
      <protection locked="0"/>
    </xf>
    <xf numFmtId="4" fontId="31" fillId="2" borderId="28" xfId="0" applyNumberFormat="1" applyFont="1" applyFill="1" applyBorder="1" applyAlignment="1" applyProtection="1">
      <alignment horizontal="center" vertical="center"/>
      <protection locked="0"/>
    </xf>
    <xf numFmtId="4" fontId="31" fillId="2" borderId="27" xfId="0" applyNumberFormat="1" applyFont="1" applyFill="1" applyBorder="1" applyAlignment="1" applyProtection="1">
      <alignment horizontal="center" vertical="center"/>
      <protection locked="0"/>
    </xf>
    <xf numFmtId="2" fontId="11" fillId="2" borderId="22" xfId="0" applyNumberFormat="1" applyFont="1" applyFill="1" applyBorder="1" applyAlignment="1" applyProtection="1">
      <alignment horizontal="center" vertical="center"/>
      <protection locked="0"/>
    </xf>
    <xf numFmtId="2" fontId="11" fillId="2" borderId="23" xfId="0" applyNumberFormat="1" applyFont="1" applyFill="1" applyBorder="1" applyAlignment="1" applyProtection="1">
      <alignment horizontal="center" vertical="center"/>
      <protection locked="0"/>
    </xf>
    <xf numFmtId="2" fontId="11" fillId="6" borderId="22" xfId="0" applyNumberFormat="1" applyFont="1" applyFill="1" applyBorder="1" applyAlignment="1">
      <alignment horizontal="center" vertical="center"/>
    </xf>
    <xf numFmtId="10" fontId="11" fillId="2" borderId="22" xfId="0" applyNumberFormat="1" applyFont="1" applyFill="1" applyBorder="1" applyAlignment="1" applyProtection="1">
      <alignment horizontal="center" vertical="center"/>
      <protection locked="0"/>
    </xf>
    <xf numFmtId="10" fontId="11" fillId="2" borderId="23" xfId="0" applyNumberFormat="1" applyFont="1" applyFill="1" applyBorder="1" applyAlignment="1" applyProtection="1">
      <alignment horizontal="center" vertical="center"/>
      <protection locked="0"/>
    </xf>
    <xf numFmtId="0" fontId="0" fillId="12" borderId="38" xfId="0" applyFill="1" applyBorder="1"/>
    <xf numFmtId="0" fontId="6" fillId="12" borderId="38" xfId="0" applyFont="1" applyFill="1" applyBorder="1"/>
    <xf numFmtId="0" fontId="0" fillId="0" borderId="19" xfId="0" applyBorder="1" applyAlignment="1">
      <alignment horizontal="right" vertical="center"/>
    </xf>
    <xf numFmtId="0" fontId="6" fillId="0" borderId="19" xfId="0" applyFont="1" applyBorder="1" applyAlignment="1">
      <alignment horizontal="center"/>
    </xf>
    <xf numFmtId="4" fontId="31" fillId="6" borderId="22" xfId="0" applyNumberFormat="1" applyFont="1" applyFill="1" applyBorder="1" applyAlignment="1" applyProtection="1">
      <alignment horizontal="center" vertical="center"/>
      <protection locked="0"/>
    </xf>
    <xf numFmtId="4" fontId="31" fillId="6" borderId="23" xfId="0" applyNumberFormat="1" applyFont="1" applyFill="1" applyBorder="1" applyAlignment="1" applyProtection="1">
      <alignment horizontal="center" vertical="center"/>
      <protection locked="0"/>
    </xf>
    <xf numFmtId="0" fontId="31" fillId="6" borderId="33" xfId="0" applyFont="1" applyFill="1" applyBorder="1" applyAlignment="1" applyProtection="1">
      <alignment horizontal="left" vertical="center"/>
      <protection locked="0"/>
    </xf>
    <xf numFmtId="0" fontId="53" fillId="0" borderId="0" xfId="0" applyFont="1" applyAlignment="1">
      <alignment horizontal="center"/>
    </xf>
    <xf numFmtId="0" fontId="0" fillId="6" borderId="19" xfId="0" applyFill="1" applyBorder="1"/>
    <xf numFmtId="0" fontId="0" fillId="11" borderId="19" xfId="0" applyFill="1" applyBorder="1" applyAlignment="1">
      <alignment horizontal="center"/>
    </xf>
    <xf numFmtId="0" fontId="6" fillId="0" borderId="19" xfId="0" applyFont="1" applyBorder="1" applyAlignment="1">
      <alignment horizontal="center" vertical="center"/>
    </xf>
    <xf numFmtId="4" fontId="31" fillId="2" borderId="0" xfId="0" applyNumberFormat="1" applyFont="1" applyFill="1" applyAlignment="1" applyProtection="1">
      <alignment horizontal="center" vertical="center"/>
      <protection locked="0"/>
    </xf>
    <xf numFmtId="0" fontId="31" fillId="2" borderId="6" xfId="0" applyFont="1" applyFill="1" applyBorder="1" applyAlignment="1" applyProtection="1">
      <alignment horizontal="left" vertical="center"/>
      <protection locked="0"/>
    </xf>
    <xf numFmtId="4" fontId="31" fillId="6" borderId="0" xfId="0" applyNumberFormat="1" applyFont="1" applyFill="1" applyAlignment="1" applyProtection="1">
      <alignment horizontal="center" vertical="center"/>
      <protection locked="0"/>
    </xf>
    <xf numFmtId="0" fontId="31" fillId="6" borderId="6" xfId="0" applyFont="1" applyFill="1" applyBorder="1" applyAlignment="1" applyProtection="1">
      <alignment horizontal="left" vertical="center"/>
      <protection locked="0"/>
    </xf>
    <xf numFmtId="4" fontId="31" fillId="6" borderId="28" xfId="0" applyNumberFormat="1" applyFont="1" applyFill="1" applyBorder="1" applyAlignment="1" applyProtection="1">
      <alignment horizontal="center" vertical="center"/>
      <protection locked="0"/>
    </xf>
    <xf numFmtId="4" fontId="31" fillId="6" borderId="27" xfId="0" applyNumberFormat="1" applyFont="1" applyFill="1" applyBorder="1" applyAlignment="1" applyProtection="1">
      <alignment horizontal="center" vertical="center"/>
      <protection locked="0"/>
    </xf>
    <xf numFmtId="0" fontId="11" fillId="6" borderId="21" xfId="0" applyFont="1" applyFill="1" applyBorder="1"/>
    <xf numFmtId="0" fontId="30" fillId="0" borderId="21" xfId="0" applyFont="1" applyBorder="1" applyAlignment="1">
      <alignment horizontal="center"/>
    </xf>
    <xf numFmtId="2" fontId="11" fillId="6" borderId="22" xfId="0" applyNumberFormat="1" applyFont="1" applyFill="1" applyBorder="1" applyAlignment="1" applyProtection="1">
      <alignment horizontal="center" vertical="center"/>
      <protection locked="0"/>
    </xf>
    <xf numFmtId="2" fontId="11" fillId="6" borderId="23" xfId="0" applyNumberFormat="1" applyFont="1" applyFill="1" applyBorder="1" applyAlignment="1" applyProtection="1">
      <alignment horizontal="center" vertical="center"/>
      <protection locked="0"/>
    </xf>
    <xf numFmtId="0" fontId="11" fillId="6" borderId="33" xfId="0" applyFont="1" applyFill="1" applyBorder="1" applyAlignment="1" applyProtection="1">
      <alignment vertical="center"/>
      <protection locked="0"/>
    </xf>
    <xf numFmtId="0" fontId="0" fillId="6" borderId="21" xfId="0" applyFill="1" applyBorder="1"/>
    <xf numFmtId="0" fontId="53" fillId="0" borderId="21" xfId="0" applyFont="1" applyBorder="1" applyAlignment="1">
      <alignment horizontal="center"/>
    </xf>
    <xf numFmtId="10" fontId="11" fillId="6" borderId="22" xfId="0" applyNumberFormat="1" applyFont="1" applyFill="1" applyBorder="1" applyAlignment="1" applyProtection="1">
      <alignment horizontal="center" vertical="center"/>
      <protection locked="0"/>
    </xf>
    <xf numFmtId="10" fontId="11" fillId="6" borderId="23" xfId="0" applyNumberFormat="1" applyFont="1" applyFill="1" applyBorder="1" applyAlignment="1" applyProtection="1">
      <alignment horizontal="center" vertical="center"/>
      <protection locked="0"/>
    </xf>
    <xf numFmtId="2" fontId="11" fillId="6" borderId="0" xfId="0" applyNumberFormat="1" applyFont="1" applyFill="1" applyAlignment="1" applyProtection="1">
      <alignment horizontal="center" vertical="center"/>
      <protection locked="0"/>
    </xf>
    <xf numFmtId="0" fontId="11" fillId="6" borderId="6" xfId="0" applyFont="1" applyFill="1" applyBorder="1" applyAlignment="1" applyProtection="1">
      <alignment vertical="center"/>
      <protection locked="0"/>
    </xf>
    <xf numFmtId="0" fontId="11" fillId="6" borderId="6" xfId="0" applyFont="1" applyFill="1" applyBorder="1" applyAlignment="1" applyProtection="1">
      <alignment horizontal="left" vertical="center"/>
      <protection locked="0"/>
    </xf>
    <xf numFmtId="0" fontId="11" fillId="6" borderId="33" xfId="0" applyFont="1" applyFill="1" applyBorder="1" applyAlignment="1" applyProtection="1">
      <alignment horizontal="left" vertical="center"/>
      <protection locked="0"/>
    </xf>
    <xf numFmtId="0" fontId="6" fillId="7" borderId="0" xfId="0" applyFont="1" applyFill="1" applyAlignment="1">
      <alignment horizontal="center" vertical="center" wrapText="1"/>
    </xf>
    <xf numFmtId="49" fontId="6" fillId="3" borderId="0" xfId="0" applyNumberFormat="1" applyFont="1" applyFill="1" applyAlignment="1" applyProtection="1">
      <alignment horizontal="left" vertical="top" wrapText="1"/>
      <protection locked="0"/>
    </xf>
    <xf numFmtId="0" fontId="12" fillId="3" borderId="0" xfId="0" applyFont="1" applyFill="1" applyAlignment="1">
      <alignment horizontal="left" vertical="center"/>
    </xf>
    <xf numFmtId="49" fontId="6" fillId="5" borderId="3" xfId="0" applyNumberFormat="1" applyFont="1" applyFill="1" applyBorder="1" applyAlignment="1" applyProtection="1">
      <alignment horizontal="left" vertical="center" wrapText="1" indent="1"/>
      <protection locked="0"/>
    </xf>
    <xf numFmtId="0" fontId="37" fillId="3" borderId="19" xfId="0" applyFont="1" applyFill="1" applyBorder="1" applyAlignment="1">
      <alignment horizontal="left" vertical="center" wrapText="1" indent="1"/>
    </xf>
    <xf numFmtId="0" fontId="12" fillId="3" borderId="0" xfId="0" applyFont="1" applyFill="1" applyAlignment="1">
      <alignment horizontal="left" vertical="center" wrapText="1"/>
    </xf>
    <xf numFmtId="0" fontId="12" fillId="3" borderId="0" xfId="0" applyFont="1" applyFill="1" applyAlignment="1">
      <alignment horizontal="left" vertical="center" wrapText="1" indent="1"/>
    </xf>
    <xf numFmtId="0" fontId="12" fillId="3" borderId="9" xfId="0" applyFont="1" applyFill="1" applyBorder="1" applyAlignment="1">
      <alignment horizontal="left" vertical="center" indent="1"/>
    </xf>
    <xf numFmtId="0" fontId="12" fillId="3" borderId="0" xfId="0" applyFont="1" applyFill="1" applyAlignment="1">
      <alignment horizontal="left" vertical="center" indent="1"/>
    </xf>
    <xf numFmtId="0" fontId="16" fillId="2" borderId="14" xfId="0" applyFont="1" applyFill="1" applyBorder="1" applyAlignment="1">
      <alignment horizontal="left" vertical="center" indent="1"/>
    </xf>
    <xf numFmtId="0" fontId="5" fillId="10" borderId="21" xfId="8" applyFill="1" applyBorder="1" applyAlignment="1">
      <alignment horizontal="center" vertical="center" wrapText="1"/>
    </xf>
    <xf numFmtId="0" fontId="6" fillId="3" borderId="0" xfId="0" applyFont="1" applyFill="1" applyAlignment="1">
      <alignment horizontal="left" vertical="center" indent="3"/>
    </xf>
    <xf numFmtId="0" fontId="12" fillId="3" borderId="9" xfId="0" applyFont="1" applyFill="1" applyBorder="1" applyAlignment="1">
      <alignment horizontal="left" indent="1"/>
    </xf>
    <xf numFmtId="0" fontId="12" fillId="3" borderId="0" xfId="0" applyFont="1" applyFill="1" applyAlignment="1">
      <alignment horizontal="left" indent="1"/>
    </xf>
    <xf numFmtId="0" fontId="5" fillId="0" borderId="21" xfId="8" applyBorder="1" applyAlignment="1">
      <alignment horizontal="center" vertical="center" wrapText="1"/>
    </xf>
    <xf numFmtId="0" fontId="0" fillId="3" borderId="9" xfId="0" applyFill="1" applyBorder="1" applyAlignment="1">
      <alignment horizontal="right"/>
    </xf>
    <xf numFmtId="0" fontId="0" fillId="3" borderId="9" xfId="0" applyFill="1" applyBorder="1" applyAlignment="1">
      <alignment horizontal="center"/>
    </xf>
    <xf numFmtId="0" fontId="32" fillId="3" borderId="9" xfId="0" applyFont="1" applyFill="1" applyBorder="1" applyAlignment="1">
      <alignment horizontal="center"/>
    </xf>
    <xf numFmtId="0" fontId="11" fillId="3" borderId="0" xfId="0" applyFont="1" applyFill="1" applyAlignment="1">
      <alignment horizontal="left" vertical="center"/>
    </xf>
    <xf numFmtId="0" fontId="6" fillId="0" borderId="2" xfId="0" applyFont="1" applyBorder="1" applyAlignment="1" applyProtection="1">
      <alignment horizontal="left" vertical="center"/>
      <protection locked="0"/>
    </xf>
    <xf numFmtId="166" fontId="6" fillId="0" borderId="2" xfId="0" applyNumberFormat="1" applyFont="1" applyBorder="1" applyAlignment="1" applyProtection="1">
      <alignment horizontal="left" vertical="center"/>
      <protection locked="0"/>
    </xf>
    <xf numFmtId="0" fontId="11" fillId="3" borderId="0" xfId="0" applyFont="1" applyFill="1" applyAlignment="1">
      <alignment horizontal="left" vertical="center" indent="1"/>
    </xf>
    <xf numFmtId="0" fontId="6" fillId="3" borderId="6" xfId="0" applyFont="1" applyFill="1" applyBorder="1" applyAlignment="1">
      <alignment horizontal="left" vertical="center"/>
    </xf>
    <xf numFmtId="0" fontId="11" fillId="3" borderId="0" xfId="0" applyFont="1" applyFill="1" applyAlignment="1">
      <alignment vertical="center"/>
    </xf>
    <xf numFmtId="0" fontId="11" fillId="3" borderId="0" xfId="0" applyFont="1" applyFill="1" applyAlignment="1">
      <alignment vertical="top"/>
    </xf>
    <xf numFmtId="0" fontId="11" fillId="3" borderId="0" xfId="0" applyFont="1" applyFill="1" applyAlignment="1">
      <alignment horizontal="right" vertical="center"/>
    </xf>
    <xf numFmtId="0" fontId="6" fillId="5" borderId="2" xfId="0" applyFont="1" applyFill="1" applyBorder="1" applyAlignment="1" applyProtection="1">
      <alignment horizontal="left" vertical="center" indent="1"/>
      <protection locked="0"/>
    </xf>
    <xf numFmtId="41" fontId="6" fillId="6" borderId="0" xfId="0" applyNumberFormat="1" applyFont="1" applyFill="1" applyAlignment="1">
      <alignment horizontal="center"/>
    </xf>
    <xf numFmtId="0" fontId="6" fillId="6" borderId="23" xfId="0" applyFont="1" applyFill="1" applyBorder="1"/>
    <xf numFmtId="0" fontId="6" fillId="6" borderId="25" xfId="0" applyFont="1" applyFill="1" applyBorder="1" applyAlignment="1">
      <alignment horizontal="center"/>
    </xf>
    <xf numFmtId="0" fontId="6" fillId="6" borderId="0" xfId="0" applyFont="1" applyFill="1" applyAlignment="1">
      <alignment horizontal="center"/>
    </xf>
    <xf numFmtId="0" fontId="6" fillId="6" borderId="26" xfId="0" applyFont="1" applyFill="1" applyBorder="1" applyAlignment="1">
      <alignment horizontal="center" vertical="center"/>
    </xf>
    <xf numFmtId="0" fontId="6" fillId="6" borderId="0" xfId="0" applyFont="1" applyFill="1" applyAlignment="1">
      <alignment horizontal="center" vertical="center"/>
    </xf>
    <xf numFmtId="0" fontId="6" fillId="6" borderId="12" xfId="0" applyFont="1" applyFill="1" applyBorder="1"/>
    <xf numFmtId="166" fontId="6" fillId="0" borderId="3" xfId="0" applyNumberFormat="1" applyFont="1" applyBorder="1" applyAlignment="1" applyProtection="1">
      <alignment horizontal="left" vertical="center" wrapText="1" indent="1"/>
      <protection locked="0"/>
    </xf>
    <xf numFmtId="0" fontId="39" fillId="3" borderId="0" xfId="0" applyFont="1" applyFill="1"/>
    <xf numFmtId="1" fontId="6" fillId="5" borderId="2" xfId="0" applyNumberFormat="1" applyFont="1" applyFill="1" applyBorder="1" applyAlignment="1" applyProtection="1">
      <alignment horizontal="left" vertical="center" indent="1"/>
      <protection locked="0"/>
    </xf>
    <xf numFmtId="0" fontId="57" fillId="3" borderId="9" xfId="0" applyFont="1" applyFill="1" applyBorder="1" applyAlignment="1">
      <alignment horizontal="center" wrapText="1"/>
    </xf>
    <xf numFmtId="0" fontId="6" fillId="3" borderId="13" xfId="0" applyFont="1" applyFill="1" applyBorder="1"/>
    <xf numFmtId="0" fontId="6" fillId="3" borderId="0" xfId="0" applyFont="1" applyFill="1" applyAlignment="1">
      <alignment horizontal="left" wrapText="1"/>
    </xf>
    <xf numFmtId="0" fontId="6" fillId="3" borderId="0" xfId="0" applyFont="1" applyFill="1" applyAlignment="1">
      <alignment horizontal="left" vertical="center" indent="5"/>
    </xf>
    <xf numFmtId="0" fontId="6" fillId="3" borderId="9" xfId="0" applyFont="1" applyFill="1" applyBorder="1" applyAlignment="1">
      <alignment horizontal="left" vertical="center" indent="5"/>
    </xf>
    <xf numFmtId="0" fontId="6" fillId="3" borderId="0" xfId="0" applyFont="1" applyFill="1" applyAlignment="1">
      <alignment horizontal="right" vertical="center"/>
    </xf>
    <xf numFmtId="0" fontId="12" fillId="3" borderId="0" xfId="0" applyFont="1" applyFill="1" applyAlignment="1">
      <alignment horizontal="left" wrapText="1"/>
    </xf>
    <xf numFmtId="0" fontId="12" fillId="3" borderId="30" xfId="0" applyFont="1" applyFill="1" applyBorder="1"/>
    <xf numFmtId="0" fontId="18" fillId="3" borderId="18" xfId="0" applyFont="1" applyFill="1" applyBorder="1"/>
    <xf numFmtId="0" fontId="0" fillId="3" borderId="30" xfId="0" applyFill="1" applyBorder="1"/>
    <xf numFmtId="0" fontId="6" fillId="3" borderId="30" xfId="0" applyFont="1" applyFill="1" applyBorder="1" applyAlignment="1">
      <alignment horizontal="left" indent="1"/>
    </xf>
    <xf numFmtId="0" fontId="37" fillId="3" borderId="30" xfId="0" applyFont="1" applyFill="1" applyBorder="1" applyAlignment="1">
      <alignment horizontal="right"/>
    </xf>
    <xf numFmtId="0" fontId="6" fillId="3" borderId="18" xfId="0" applyFont="1" applyFill="1" applyBorder="1" applyAlignment="1">
      <alignment horizontal="center"/>
    </xf>
    <xf numFmtId="0" fontId="12" fillId="3" borderId="30" xfId="0" applyFont="1" applyFill="1" applyBorder="1" applyAlignment="1">
      <alignment vertical="top"/>
    </xf>
    <xf numFmtId="0" fontId="18" fillId="3" borderId="18" xfId="0" applyFont="1" applyFill="1" applyBorder="1" applyAlignment="1">
      <alignment vertical="top"/>
    </xf>
    <xf numFmtId="0" fontId="6" fillId="3" borderId="30" xfId="0" applyFont="1" applyFill="1" applyBorder="1" applyAlignment="1">
      <alignment horizontal="left" vertical="center" indent="3"/>
    </xf>
    <xf numFmtId="0" fontId="6" fillId="3" borderId="30" xfId="0" applyFont="1" applyFill="1" applyBorder="1" applyAlignment="1">
      <alignment horizontal="left" indent="3"/>
    </xf>
    <xf numFmtId="0" fontId="6" fillId="3" borderId="30" xfId="0" applyFont="1" applyFill="1" applyBorder="1" applyAlignment="1">
      <alignment horizontal="left" vertical="center" wrapText="1" indent="5"/>
    </xf>
    <xf numFmtId="0" fontId="18" fillId="3" borderId="18" xfId="0" applyFont="1" applyFill="1" applyBorder="1" applyAlignment="1">
      <alignment horizontal="left" vertical="center" indent="3"/>
    </xf>
    <xf numFmtId="0" fontId="0" fillId="3" borderId="30" xfId="0" applyFill="1" applyBorder="1" applyAlignment="1">
      <alignment horizontal="left" indent="1"/>
    </xf>
    <xf numFmtId="0" fontId="39" fillId="3" borderId="30" xfId="0" applyFont="1" applyFill="1" applyBorder="1" applyAlignment="1">
      <alignment horizontal="left" vertical="center" indent="3"/>
    </xf>
    <xf numFmtId="0" fontId="0" fillId="3" borderId="20" xfId="0" applyFill="1" applyBorder="1"/>
    <xf numFmtId="0" fontId="15" fillId="3" borderId="21" xfId="0" applyFont="1" applyFill="1" applyBorder="1" applyAlignment="1">
      <alignment horizontal="left" vertical="center"/>
    </xf>
    <xf numFmtId="0" fontId="11" fillId="3" borderId="21" xfId="0" applyFont="1" applyFill="1" applyBorder="1" applyAlignment="1">
      <alignment horizontal="left" vertical="center"/>
    </xf>
    <xf numFmtId="0" fontId="18" fillId="3" borderId="7" xfId="0" applyFont="1" applyFill="1" applyBorder="1"/>
    <xf numFmtId="0" fontId="51" fillId="3" borderId="0" xfId="0" applyFont="1" applyFill="1" applyAlignment="1">
      <alignment vertical="center"/>
    </xf>
    <xf numFmtId="0" fontId="56" fillId="3" borderId="0" xfId="0" applyFont="1" applyFill="1" applyAlignment="1">
      <alignment horizontal="right" vertical="center"/>
    </xf>
    <xf numFmtId="0" fontId="56" fillId="3" borderId="0" xfId="0" applyFont="1" applyFill="1" applyAlignment="1">
      <alignment vertical="center"/>
    </xf>
    <xf numFmtId="0" fontId="39" fillId="3" borderId="0" xfId="0" applyFont="1" applyFill="1" applyAlignment="1">
      <alignment horizontal="left"/>
    </xf>
    <xf numFmtId="0" fontId="39" fillId="3" borderId="9" xfId="0" applyFont="1" applyFill="1" applyBorder="1"/>
    <xf numFmtId="0" fontId="12" fillId="3" borderId="9" xfId="0" applyFont="1" applyFill="1" applyBorder="1" applyAlignment="1">
      <alignment horizontal="center" vertical="center" wrapText="1"/>
    </xf>
    <xf numFmtId="0" fontId="0" fillId="6" borderId="0" xfId="0" applyFill="1" applyAlignment="1">
      <alignment horizontal="center" vertical="center"/>
    </xf>
    <xf numFmtId="0" fontId="0" fillId="6" borderId="0" xfId="0" applyFill="1" applyAlignment="1">
      <alignment horizontal="left" vertical="center" wrapText="1"/>
    </xf>
    <xf numFmtId="0" fontId="12" fillId="3" borderId="8" xfId="0" applyFont="1" applyFill="1" applyBorder="1" applyAlignment="1">
      <alignment vertical="center" wrapText="1"/>
    </xf>
    <xf numFmtId="0" fontId="12" fillId="3" borderId="4" xfId="0" applyFont="1" applyFill="1" applyBorder="1" applyAlignment="1">
      <alignment vertical="center" wrapText="1"/>
    </xf>
    <xf numFmtId="0" fontId="18" fillId="3" borderId="0" xfId="0" applyFont="1" applyFill="1"/>
    <xf numFmtId="0" fontId="59" fillId="0" borderId="0" xfId="0" applyFont="1" applyAlignment="1">
      <alignment horizontal="left" vertical="top" wrapText="1"/>
    </xf>
    <xf numFmtId="0" fontId="58" fillId="3" borderId="9" xfId="0" applyFont="1" applyFill="1" applyBorder="1" applyAlignment="1">
      <alignment horizontal="left" vertical="center" indent="1"/>
    </xf>
    <xf numFmtId="0" fontId="58" fillId="3" borderId="0" xfId="0" applyFont="1" applyFill="1" applyAlignment="1">
      <alignment horizontal="left" vertical="center" indent="1"/>
    </xf>
    <xf numFmtId="0" fontId="58" fillId="3" borderId="9" xfId="0" applyFont="1" applyFill="1" applyBorder="1" applyAlignment="1">
      <alignment horizontal="right" vertical="top"/>
    </xf>
    <xf numFmtId="0" fontId="60" fillId="3" borderId="0" xfId="0" applyFont="1" applyFill="1" applyAlignment="1">
      <alignment horizontal="left" vertical="top"/>
    </xf>
    <xf numFmtId="0" fontId="58" fillId="3" borderId="0" xfId="0" applyFont="1" applyFill="1" applyAlignment="1">
      <alignment horizontal="right" vertical="top"/>
    </xf>
    <xf numFmtId="0" fontId="59" fillId="3" borderId="0" xfId="0" applyFont="1" applyFill="1" applyAlignment="1">
      <alignment horizontal="left" vertical="top"/>
    </xf>
    <xf numFmtId="0" fontId="61" fillId="3" borderId="0" xfId="0" applyFont="1" applyFill="1" applyAlignment="1">
      <alignment vertical="top"/>
    </xf>
    <xf numFmtId="0" fontId="62" fillId="2" borderId="14" xfId="0" applyFont="1" applyFill="1" applyBorder="1" applyAlignment="1">
      <alignment horizontal="left" vertical="center" indent="1"/>
    </xf>
    <xf numFmtId="0" fontId="62" fillId="2" borderId="15" xfId="0" applyFont="1" applyFill="1" applyBorder="1" applyAlignment="1">
      <alignment horizontal="left" vertical="center"/>
    </xf>
    <xf numFmtId="0" fontId="62" fillId="2" borderId="15" xfId="0" applyFont="1" applyFill="1" applyBorder="1" applyAlignment="1">
      <alignment horizontal="center" vertical="center"/>
    </xf>
    <xf numFmtId="0" fontId="62" fillId="2" borderId="16" xfId="0" applyFont="1" applyFill="1" applyBorder="1" applyAlignment="1">
      <alignment horizontal="center" vertical="center"/>
    </xf>
    <xf numFmtId="0" fontId="63" fillId="0" borderId="0" xfId="0" applyFont="1" applyAlignment="1">
      <alignment horizontal="center" vertical="center"/>
    </xf>
    <xf numFmtId="0" fontId="62" fillId="3" borderId="8" xfId="0" applyFont="1" applyFill="1" applyBorder="1" applyAlignment="1">
      <alignment horizontal="left" vertical="center"/>
    </xf>
    <xf numFmtId="0" fontId="62" fillId="3" borderId="4" xfId="0" applyFont="1" applyFill="1" applyBorder="1" applyAlignment="1">
      <alignment horizontal="left" vertical="center"/>
    </xf>
    <xf numFmtId="0" fontId="62" fillId="3" borderId="4" xfId="0" applyFont="1" applyFill="1" applyBorder="1" applyAlignment="1">
      <alignment horizontal="center" vertical="center"/>
    </xf>
    <xf numFmtId="0" fontId="62" fillId="3" borderId="5" xfId="0" applyFont="1" applyFill="1" applyBorder="1" applyAlignment="1">
      <alignment horizontal="center" vertical="center"/>
    </xf>
    <xf numFmtId="0" fontId="59" fillId="3" borderId="0" xfId="0" applyFont="1" applyFill="1" applyAlignment="1">
      <alignment horizontal="left" vertical="center" indent="1"/>
    </xf>
    <xf numFmtId="0" fontId="59" fillId="0" borderId="0" xfId="0" applyFont="1" applyAlignment="1">
      <alignment horizontal="center" vertical="center"/>
    </xf>
    <xf numFmtId="0" fontId="59" fillId="0" borderId="0" xfId="0" applyFont="1" applyAlignment="1">
      <alignment horizontal="center" vertical="center" wrapText="1"/>
    </xf>
    <xf numFmtId="0" fontId="62" fillId="3" borderId="6" xfId="0" applyFont="1" applyFill="1" applyBorder="1" applyAlignment="1">
      <alignment horizontal="center" vertical="center"/>
    </xf>
    <xf numFmtId="0" fontId="64" fillId="3" borderId="6" xfId="0" applyFont="1" applyFill="1" applyBorder="1"/>
    <xf numFmtId="0" fontId="63" fillId="6" borderId="0" xfId="0" applyFont="1" applyFill="1"/>
    <xf numFmtId="0" fontId="59" fillId="3" borderId="9" xfId="0" applyFont="1" applyFill="1" applyBorder="1" applyAlignment="1">
      <alignment horizontal="left" indent="1"/>
    </xf>
    <xf numFmtId="0" fontId="59" fillId="3" borderId="0" xfId="0" applyFont="1" applyFill="1" applyAlignment="1">
      <alignment horizontal="left" indent="1"/>
    </xf>
    <xf numFmtId="0" fontId="60" fillId="3" borderId="0" xfId="0" applyFont="1" applyFill="1" applyAlignment="1">
      <alignment vertical="top"/>
    </xf>
    <xf numFmtId="0" fontId="66" fillId="3" borderId="0" xfId="0" applyFont="1" applyFill="1" applyAlignment="1">
      <alignment vertical="center"/>
    </xf>
    <xf numFmtId="0" fontId="61" fillId="3" borderId="0" xfId="0" applyFont="1" applyFill="1" applyAlignment="1">
      <alignment horizontal="right" vertical="center"/>
    </xf>
    <xf numFmtId="0" fontId="61" fillId="3" borderId="0" xfId="0" applyFont="1" applyFill="1" applyAlignment="1">
      <alignment vertical="center"/>
    </xf>
    <xf numFmtId="0" fontId="65" fillId="3" borderId="0" xfId="0" applyFont="1" applyFill="1" applyAlignment="1">
      <alignment horizontal="left" vertical="top"/>
    </xf>
    <xf numFmtId="0" fontId="62" fillId="3" borderId="9" xfId="0" applyFont="1" applyFill="1" applyBorder="1" applyAlignment="1">
      <alignment horizontal="left" vertical="center"/>
    </xf>
    <xf numFmtId="0" fontId="62" fillId="3" borderId="0" xfId="0" applyFont="1" applyFill="1" applyAlignment="1">
      <alignment horizontal="left" vertical="center"/>
    </xf>
    <xf numFmtId="0" fontId="62" fillId="3" borderId="0" xfId="0" applyFont="1" applyFill="1" applyAlignment="1">
      <alignment horizontal="center" vertical="center"/>
    </xf>
    <xf numFmtId="0" fontId="58" fillId="3" borderId="0" xfId="0" applyFont="1" applyFill="1" applyAlignment="1">
      <alignment horizontal="left" vertical="center"/>
    </xf>
    <xf numFmtId="0" fontId="59" fillId="3" borderId="0" xfId="0" applyFont="1" applyFill="1" applyAlignment="1">
      <alignment horizontal="left" vertical="center"/>
    </xf>
    <xf numFmtId="0" fontId="58" fillId="3" borderId="9" xfId="0" applyFont="1" applyFill="1" applyBorder="1" applyAlignment="1">
      <alignment horizontal="right" vertical="center"/>
    </xf>
    <xf numFmtId="0" fontId="58" fillId="3" borderId="0" xfId="0" applyFont="1" applyFill="1" applyAlignment="1">
      <alignment horizontal="right" vertical="center"/>
    </xf>
    <xf numFmtId="0" fontId="59" fillId="3" borderId="0" xfId="0" applyFont="1" applyFill="1" applyAlignment="1">
      <alignment horizontal="left"/>
    </xf>
    <xf numFmtId="0" fontId="59" fillId="0" borderId="0" xfId="0" applyFont="1"/>
    <xf numFmtId="0" fontId="59" fillId="0" borderId="18" xfId="0" applyFont="1" applyBorder="1"/>
    <xf numFmtId="0" fontId="59" fillId="0" borderId="0" xfId="0" applyFont="1" applyAlignment="1">
      <alignment vertical="center"/>
    </xf>
    <xf numFmtId="0" fontId="12" fillId="3" borderId="0" xfId="0" applyFont="1" applyFill="1" applyAlignment="1">
      <alignment horizontal="left" vertical="center" wrapText="1" indent="3"/>
    </xf>
    <xf numFmtId="0" fontId="52" fillId="3" borderId="0" xfId="0" applyFont="1" applyFill="1" applyAlignment="1">
      <alignment horizontal="left" indent="2"/>
    </xf>
    <xf numFmtId="0" fontId="6" fillId="3" borderId="0" xfId="0" applyFont="1" applyFill="1" applyAlignment="1">
      <alignment horizontal="left" vertical="center" wrapText="1" indent="5"/>
    </xf>
    <xf numFmtId="49" fontId="67" fillId="3" borderId="0" xfId="0" applyNumberFormat="1" applyFont="1" applyFill="1" applyAlignment="1">
      <alignment horizontal="left" vertical="top" wrapText="1" indent="2"/>
    </xf>
    <xf numFmtId="49" fontId="55" fillId="3" borderId="0" xfId="0" applyNumberFormat="1" applyFont="1" applyFill="1" applyAlignment="1">
      <alignment horizontal="left"/>
    </xf>
    <xf numFmtId="0" fontId="16" fillId="3" borderId="50" xfId="0" applyFont="1" applyFill="1" applyBorder="1"/>
    <xf numFmtId="0" fontId="18" fillId="3" borderId="51" xfId="0" applyFont="1" applyFill="1" applyBorder="1"/>
    <xf numFmtId="0" fontId="18" fillId="3" borderId="53" xfId="0" applyFont="1" applyFill="1" applyBorder="1"/>
    <xf numFmtId="0" fontId="12" fillId="3" borderId="52" xfId="0" applyFont="1" applyFill="1" applyBorder="1" applyAlignment="1">
      <alignment horizontal="left" vertical="center" indent="1"/>
    </xf>
    <xf numFmtId="0" fontId="37" fillId="3" borderId="52" xfId="0" applyFont="1" applyFill="1" applyBorder="1" applyAlignment="1">
      <alignment horizontal="left" vertical="center"/>
    </xf>
    <xf numFmtId="0" fontId="6" fillId="3" borderId="52" xfId="0" applyFont="1" applyFill="1" applyBorder="1" applyAlignment="1">
      <alignment horizontal="left" vertical="center" indent="3"/>
    </xf>
    <xf numFmtId="0" fontId="12" fillId="3" borderId="52" xfId="0" applyFont="1" applyFill="1" applyBorder="1" applyAlignment="1">
      <alignment horizontal="left" vertical="center"/>
    </xf>
    <xf numFmtId="0" fontId="12" fillId="3" borderId="52" xfId="0" applyFont="1" applyFill="1" applyBorder="1" applyAlignment="1">
      <alignment horizontal="right" vertical="center"/>
    </xf>
    <xf numFmtId="0" fontId="0" fillId="3" borderId="53" xfId="0" applyFill="1" applyBorder="1" applyAlignment="1">
      <alignment horizontal="left"/>
    </xf>
    <xf numFmtId="0" fontId="6" fillId="3" borderId="52" xfId="0" applyFont="1" applyFill="1" applyBorder="1" applyAlignment="1">
      <alignment horizontal="left" indent="1"/>
    </xf>
    <xf numFmtId="0" fontId="0" fillId="3" borderId="53" xfId="0" applyFill="1" applyBorder="1" applyAlignment="1">
      <alignment horizontal="left" vertical="center"/>
    </xf>
    <xf numFmtId="0" fontId="6" fillId="3" borderId="52" xfId="0" applyFont="1" applyFill="1" applyBorder="1" applyAlignment="1">
      <alignment horizontal="left" vertical="top" indent="3"/>
    </xf>
    <xf numFmtId="0" fontId="6" fillId="3" borderId="0" xfId="0" applyFont="1" applyFill="1" applyAlignment="1">
      <alignment horizontal="left" vertical="top" indent="3"/>
    </xf>
    <xf numFmtId="0" fontId="0" fillId="3" borderId="53" xfId="0" applyFill="1" applyBorder="1" applyAlignment="1">
      <alignment horizontal="centerContinuous"/>
    </xf>
    <xf numFmtId="0" fontId="12" fillId="3" borderId="52" xfId="0" applyFont="1" applyFill="1" applyBorder="1"/>
    <xf numFmtId="0" fontId="59" fillId="3" borderId="0" xfId="0" applyFont="1" applyFill="1"/>
    <xf numFmtId="0" fontId="12" fillId="3" borderId="52" xfId="0" applyFont="1" applyFill="1" applyBorder="1" applyAlignment="1">
      <alignment horizontal="left" vertical="top" indent="2"/>
    </xf>
    <xf numFmtId="0" fontId="12" fillId="3" borderId="52" xfId="0" applyFont="1" applyFill="1" applyBorder="1" applyAlignment="1">
      <alignment horizontal="left" indent="1"/>
    </xf>
    <xf numFmtId="0" fontId="12" fillId="3" borderId="50" xfId="0" applyFont="1" applyFill="1" applyBorder="1"/>
    <xf numFmtId="0" fontId="52" fillId="3" borderId="52" xfId="0" applyFont="1" applyFill="1" applyBorder="1" applyAlignment="1">
      <alignment horizontal="left" indent="2"/>
    </xf>
    <xf numFmtId="0" fontId="52" fillId="3" borderId="53" xfId="0" applyFont="1" applyFill="1" applyBorder="1" applyAlignment="1">
      <alignment horizontal="left" indent="2"/>
    </xf>
    <xf numFmtId="0" fontId="12" fillId="3" borderId="52" xfId="0" applyFont="1" applyFill="1" applyBorder="1" applyAlignment="1">
      <alignment horizontal="left" vertical="center" wrapText="1" indent="3"/>
    </xf>
    <xf numFmtId="0" fontId="12" fillId="3" borderId="52" xfId="0" applyFont="1" applyFill="1" applyBorder="1" applyAlignment="1">
      <alignment horizontal="left" vertical="center" wrapText="1" indent="1"/>
    </xf>
    <xf numFmtId="0" fontId="58" fillId="3" borderId="52" xfId="0" applyFont="1" applyFill="1" applyBorder="1" applyAlignment="1">
      <alignment vertical="center"/>
    </xf>
    <xf numFmtId="0" fontId="58" fillId="3" borderId="0" xfId="0" applyFont="1" applyFill="1" applyAlignment="1">
      <alignment vertical="center"/>
    </xf>
    <xf numFmtId="0" fontId="12" fillId="3" borderId="52" xfId="0" applyFont="1" applyFill="1" applyBorder="1" applyAlignment="1">
      <alignment vertical="center"/>
    </xf>
    <xf numFmtId="0" fontId="34" fillId="3" borderId="0" xfId="0" applyFont="1" applyFill="1" applyAlignment="1">
      <alignment vertical="center"/>
    </xf>
    <xf numFmtId="0" fontId="18" fillId="3" borderId="53" xfId="0" applyFont="1" applyFill="1" applyBorder="1" applyAlignment="1">
      <alignment vertical="center"/>
    </xf>
    <xf numFmtId="166" fontId="6" fillId="5" borderId="2" xfId="0" applyNumberFormat="1" applyFont="1" applyFill="1" applyBorder="1" applyAlignment="1" applyProtection="1">
      <alignment horizontal="left" vertical="center"/>
      <protection locked="0"/>
    </xf>
    <xf numFmtId="0" fontId="7" fillId="3" borderId="2" xfId="0" applyFont="1" applyFill="1" applyBorder="1" applyAlignment="1" applyProtection="1">
      <alignment horizontal="center" vertical="center"/>
      <protection locked="0"/>
    </xf>
    <xf numFmtId="165" fontId="6" fillId="3" borderId="2" xfId="0" applyNumberFormat="1" applyFont="1" applyFill="1" applyBorder="1" applyAlignment="1" applyProtection="1">
      <alignment horizontal="center" vertical="center"/>
      <protection locked="0"/>
    </xf>
    <xf numFmtId="0" fontId="9" fillId="4" borderId="8" xfId="0" applyFont="1" applyFill="1" applyBorder="1" applyAlignment="1">
      <alignment vertical="center"/>
    </xf>
    <xf numFmtId="0" fontId="9" fillId="4" borderId="4" xfId="0" applyFont="1" applyFill="1" applyBorder="1" applyAlignment="1">
      <alignment vertical="center"/>
    </xf>
    <xf numFmtId="0" fontId="45" fillId="4" borderId="10" xfId="0" applyFont="1" applyFill="1" applyBorder="1" applyAlignment="1">
      <alignment vertical="center"/>
    </xf>
    <xf numFmtId="0" fontId="45" fillId="4" borderId="12" xfId="0" applyFont="1" applyFill="1" applyBorder="1" applyAlignment="1">
      <alignment vertical="center"/>
    </xf>
    <xf numFmtId="0" fontId="16" fillId="2" borderId="10" xfId="0" applyFont="1" applyFill="1" applyBorder="1"/>
    <xf numFmtId="0" fontId="16" fillId="2" borderId="12" xfId="0" applyFont="1" applyFill="1" applyBorder="1"/>
    <xf numFmtId="0" fontId="16" fillId="2" borderId="14" xfId="0" applyFont="1" applyFill="1" applyBorder="1"/>
    <xf numFmtId="0" fontId="60" fillId="14" borderId="0" xfId="0" applyFont="1" applyFill="1"/>
    <xf numFmtId="0" fontId="34" fillId="3" borderId="0" xfId="0" applyFont="1" applyFill="1" applyAlignment="1">
      <alignment indent="2"/>
    </xf>
    <xf numFmtId="0" fontId="59" fillId="0" borderId="18" xfId="0" applyFont="1" applyBorder="1" applyAlignment="1">
      <alignment horizontal="center" vertical="center"/>
    </xf>
    <xf numFmtId="49" fontId="67" fillId="3" borderId="0" xfId="0" applyNumberFormat="1" applyFont="1" applyFill="1" applyAlignment="1">
      <alignment horizontal="right" wrapText="1"/>
    </xf>
    <xf numFmtId="0" fontId="0" fillId="3" borderId="30" xfId="0" applyFill="1" applyBorder="1" applyAlignment="1">
      <alignment horizontal="left" vertical="center" indent="4"/>
    </xf>
    <xf numFmtId="0" fontId="0" fillId="3" borderId="0" xfId="0" applyFill="1" applyAlignment="1" applyProtection="1">
      <alignment horizontal="left"/>
      <protection locked="0"/>
    </xf>
    <xf numFmtId="0" fontId="6" fillId="3" borderId="0" xfId="0" applyFont="1" applyFill="1" applyAlignment="1" applyProtection="1">
      <alignment horizontal="center"/>
      <protection locked="0"/>
    </xf>
    <xf numFmtId="0" fontId="0" fillId="3" borderId="0" xfId="0" applyFill="1" applyAlignment="1" applyProtection="1">
      <alignment horizontal="center"/>
      <protection locked="0"/>
    </xf>
    <xf numFmtId="1" fontId="31" fillId="6" borderId="22" xfId="0" applyNumberFormat="1" applyFont="1" applyFill="1" applyBorder="1" applyAlignment="1" applyProtection="1">
      <alignment horizontal="right" vertical="center"/>
      <protection locked="0"/>
    </xf>
    <xf numFmtId="1" fontId="31" fillId="6" borderId="23" xfId="0" applyNumberFormat="1" applyFont="1" applyFill="1" applyBorder="1" applyAlignment="1" applyProtection="1">
      <alignment horizontal="right" vertical="center"/>
      <protection locked="0"/>
    </xf>
    <xf numFmtId="0" fontId="6" fillId="3" borderId="0" xfId="0" applyFont="1" applyFill="1" applyAlignment="1">
      <alignment horizontal="center" vertical="center"/>
    </xf>
    <xf numFmtId="0" fontId="6" fillId="6" borderId="2" xfId="0" applyFont="1" applyFill="1" applyBorder="1" applyAlignment="1">
      <alignment horizontal="left" vertical="center"/>
    </xf>
    <xf numFmtId="0" fontId="6" fillId="3" borderId="12" xfId="0" applyFont="1" applyFill="1" applyBorder="1" applyAlignment="1">
      <alignment horizontal="center" vertical="center"/>
    </xf>
    <xf numFmtId="167" fontId="0" fillId="0" borderId="0" xfId="0" applyNumberFormat="1"/>
    <xf numFmtId="0" fontId="6" fillId="11" borderId="21" xfId="0" applyFont="1" applyFill="1" applyBorder="1" applyAlignment="1">
      <alignment horizontal="center" wrapText="1"/>
    </xf>
    <xf numFmtId="0" fontId="6" fillId="6" borderId="0" xfId="0" applyFont="1" applyFill="1" applyAlignment="1">
      <alignment horizontal="left" vertical="center"/>
    </xf>
    <xf numFmtId="0" fontId="27" fillId="6" borderId="9" xfId="6" applyFont="1" applyFill="1" applyBorder="1"/>
    <xf numFmtId="0" fontId="28" fillId="6" borderId="0" xfId="6" applyFont="1" applyFill="1"/>
    <xf numFmtId="0" fontId="25" fillId="6" borderId="0" xfId="6" applyFont="1" applyFill="1" applyAlignment="1">
      <alignment horizontal="center" vertical="center"/>
    </xf>
    <xf numFmtId="0" fontId="25" fillId="6" borderId="6" xfId="6" applyFont="1" applyFill="1" applyBorder="1" applyAlignment="1">
      <alignment horizontal="center" vertical="center"/>
    </xf>
    <xf numFmtId="0" fontId="6" fillId="6" borderId="0" xfId="6" applyFill="1"/>
    <xf numFmtId="0" fontId="3" fillId="0" borderId="0" xfId="11"/>
    <xf numFmtId="0" fontId="6" fillId="0" borderId="0" xfId="11" applyFont="1" applyAlignment="1">
      <alignment horizontal="left" vertical="center"/>
    </xf>
    <xf numFmtId="0" fontId="6" fillId="0" borderId="0" xfId="11" applyFont="1" applyAlignment="1">
      <alignment horizontal="left" vertical="center" wrapText="1"/>
    </xf>
    <xf numFmtId="0" fontId="69" fillId="0" borderId="0" xfId="11" applyFont="1"/>
    <xf numFmtId="0" fontId="70" fillId="3" borderId="0" xfId="0" applyFont="1" applyFill="1"/>
    <xf numFmtId="0" fontId="0" fillId="3" borderId="9" xfId="0" applyFill="1" applyBorder="1" applyAlignment="1">
      <alignment horizontal="right" vertical="center"/>
    </xf>
    <xf numFmtId="0" fontId="6" fillId="3" borderId="9" xfId="0" applyFont="1" applyFill="1" applyBorder="1" applyAlignment="1">
      <alignment horizontal="right"/>
    </xf>
    <xf numFmtId="0" fontId="6" fillId="3" borderId="9" xfId="0" applyFont="1" applyFill="1" applyBorder="1" applyAlignment="1">
      <alignment horizontal="right" vertical="center"/>
    </xf>
    <xf numFmtId="0" fontId="0" fillId="3" borderId="13" xfId="0" applyFill="1" applyBorder="1" applyAlignment="1">
      <alignment horizontal="center"/>
    </xf>
    <xf numFmtId="0" fontId="57" fillId="3" borderId="0" xfId="0" applyFont="1" applyFill="1" applyAlignment="1">
      <alignment horizontal="center" wrapText="1"/>
    </xf>
    <xf numFmtId="0" fontId="6" fillId="0" borderId="18" xfId="6" applyBorder="1"/>
    <xf numFmtId="0" fontId="6" fillId="0" borderId="7" xfId="6" applyBorder="1"/>
    <xf numFmtId="0" fontId="6" fillId="6" borderId="2" xfId="6" applyFill="1" applyBorder="1" applyAlignment="1" applyProtection="1">
      <alignment horizontal="left" vertical="center" wrapText="1" indent="1"/>
      <protection locked="0"/>
    </xf>
    <xf numFmtId="0" fontId="6" fillId="3" borderId="9" xfId="6" applyFill="1" applyBorder="1" applyAlignment="1">
      <alignment horizontal="left" vertical="center" wrapText="1" indent="3"/>
    </xf>
    <xf numFmtId="0" fontId="46" fillId="0" borderId="0" xfId="6" applyFont="1" applyAlignment="1">
      <alignment horizontal="right"/>
    </xf>
    <xf numFmtId="0" fontId="34" fillId="0" borderId="0" xfId="6" applyFont="1"/>
    <xf numFmtId="0" fontId="34" fillId="0" borderId="18" xfId="6" applyFont="1" applyBorder="1"/>
    <xf numFmtId="0" fontId="6" fillId="0" borderId="0" xfId="6" applyAlignment="1">
      <alignment horizontal="left"/>
    </xf>
    <xf numFmtId="0" fontId="6" fillId="0" borderId="21" xfId="6" applyBorder="1" applyAlignment="1">
      <alignment horizontal="center" vertical="center"/>
    </xf>
    <xf numFmtId="0" fontId="12" fillId="3" borderId="13" xfId="6" applyFont="1" applyFill="1" applyBorder="1" applyAlignment="1">
      <alignment horizontal="center" vertical="center" wrapText="1"/>
    </xf>
    <xf numFmtId="164" fontId="6" fillId="3" borderId="12" xfId="6" applyNumberFormat="1" applyFill="1" applyBorder="1" applyAlignment="1">
      <alignment horizontal="center" vertical="center" wrapText="1"/>
    </xf>
    <xf numFmtId="164" fontId="46" fillId="3" borderId="12" xfId="6" applyNumberFormat="1" applyFont="1" applyFill="1" applyBorder="1" applyAlignment="1">
      <alignment horizontal="right" vertical="center" wrapText="1"/>
    </xf>
    <xf numFmtId="164" fontId="6" fillId="3" borderId="12" xfId="6" applyNumberFormat="1" applyFill="1" applyBorder="1" applyAlignment="1">
      <alignment horizontal="left" vertical="center" wrapText="1" indent="1"/>
    </xf>
    <xf numFmtId="0" fontId="12" fillId="3" borderId="12" xfId="6" applyFont="1" applyFill="1" applyBorder="1" applyAlignment="1">
      <alignment horizontal="left" vertical="center" wrapText="1" indent="1"/>
    </xf>
    <xf numFmtId="0" fontId="12" fillId="3" borderId="10" xfId="6" applyFont="1" applyFill="1" applyBorder="1" applyAlignment="1">
      <alignment horizontal="left" vertical="center" wrapText="1" indent="1"/>
    </xf>
    <xf numFmtId="0" fontId="12" fillId="3" borderId="29" xfId="6" applyFont="1" applyFill="1" applyBorder="1" applyAlignment="1">
      <alignment horizontal="center" vertical="center" wrapText="1"/>
    </xf>
    <xf numFmtId="0" fontId="6" fillId="0" borderId="2" xfId="6" applyBorder="1" applyAlignment="1" applyProtection="1">
      <alignment horizontal="left" vertical="center" wrapText="1" indent="1"/>
      <protection locked="0"/>
    </xf>
    <xf numFmtId="0" fontId="46" fillId="3" borderId="18" xfId="6" applyFont="1" applyFill="1" applyBorder="1" applyAlignment="1">
      <alignment horizontal="right" vertical="center" wrapText="1"/>
    </xf>
    <xf numFmtId="0" fontId="12" fillId="3" borderId="6" xfId="6" applyFont="1" applyFill="1" applyBorder="1" applyAlignment="1">
      <alignment horizontal="center" vertical="center" wrapText="1"/>
    </xf>
    <xf numFmtId="164" fontId="6" fillId="3" borderId="0" xfId="6" applyNumberFormat="1" applyFill="1" applyAlignment="1">
      <alignment horizontal="center" vertical="center" wrapText="1"/>
    </xf>
    <xf numFmtId="164" fontId="46" fillId="3" borderId="0" xfId="6" applyNumberFormat="1" applyFont="1" applyFill="1" applyAlignment="1">
      <alignment horizontal="right" vertical="center" wrapText="1"/>
    </xf>
    <xf numFmtId="164" fontId="6" fillId="3" borderId="0" xfId="6" applyNumberFormat="1" applyFill="1" applyAlignment="1">
      <alignment horizontal="left" vertical="center" wrapText="1" indent="1"/>
    </xf>
    <xf numFmtId="0" fontId="12" fillId="3" borderId="0" xfId="6" applyFont="1" applyFill="1" applyAlignment="1">
      <alignment horizontal="left" vertical="center" wrapText="1" indent="1"/>
    </xf>
    <xf numFmtId="0" fontId="12" fillId="3" borderId="9" xfId="6" applyFont="1" applyFill="1" applyBorder="1" applyAlignment="1">
      <alignment horizontal="left" vertical="center" wrapText="1" indent="1"/>
    </xf>
    <xf numFmtId="164" fontId="6" fillId="3" borderId="19" xfId="6" applyNumberFormat="1" applyFill="1" applyBorder="1" applyAlignment="1">
      <alignment horizontal="center" vertical="center" wrapText="1"/>
    </xf>
    <xf numFmtId="0" fontId="12" fillId="3" borderId="5" xfId="6" applyFont="1" applyFill="1" applyBorder="1" applyAlignment="1">
      <alignment horizontal="center" vertical="center" wrapText="1"/>
    </xf>
    <xf numFmtId="164" fontId="6" fillId="3" borderId="4" xfId="6" applyNumberFormat="1" applyFill="1" applyBorder="1" applyAlignment="1">
      <alignment horizontal="center" vertical="center" wrapText="1"/>
    </xf>
    <xf numFmtId="164" fontId="46" fillId="3" borderId="4" xfId="6" applyNumberFormat="1" applyFont="1" applyFill="1" applyBorder="1" applyAlignment="1">
      <alignment horizontal="right" vertical="center" wrapText="1"/>
    </xf>
    <xf numFmtId="0" fontId="12" fillId="3" borderId="4" xfId="6" applyFont="1" applyFill="1" applyBorder="1" applyAlignment="1">
      <alignment horizontal="left" vertical="center" wrapText="1" indent="1"/>
    </xf>
    <xf numFmtId="0" fontId="12" fillId="3" borderId="8" xfId="6" applyFont="1" applyFill="1" applyBorder="1" applyAlignment="1">
      <alignment horizontal="left" vertical="center" wrapText="1" indent="1"/>
    </xf>
    <xf numFmtId="0" fontId="16" fillId="2" borderId="16" xfId="6" applyFont="1" applyFill="1" applyBorder="1"/>
    <xf numFmtId="0" fontId="16" fillId="2" borderId="15" xfId="6" applyFont="1" applyFill="1" applyBorder="1" applyAlignment="1">
      <alignment horizontal="center"/>
    </xf>
    <xf numFmtId="0" fontId="46" fillId="2" borderId="15" xfId="6" applyFont="1" applyFill="1" applyBorder="1" applyAlignment="1">
      <alignment horizontal="right"/>
    </xf>
    <xf numFmtId="0" fontId="16" fillId="2" borderId="15" xfId="6" applyFont="1" applyFill="1" applyBorder="1"/>
    <xf numFmtId="0" fontId="16" fillId="2" borderId="15" xfId="6" applyFont="1" applyFill="1" applyBorder="1" applyAlignment="1">
      <alignment horizontal="left" indent="1"/>
    </xf>
    <xf numFmtId="0" fontId="16" fillId="2" borderId="14" xfId="6" applyFont="1" applyFill="1" applyBorder="1" applyAlignment="1">
      <alignment horizontal="left" indent="1"/>
    </xf>
    <xf numFmtId="164" fontId="6" fillId="3" borderId="21" xfId="6" applyNumberFormat="1" applyFill="1" applyBorder="1" applyAlignment="1">
      <alignment horizontal="center" vertical="center" wrapText="1"/>
    </xf>
    <xf numFmtId="0" fontId="39" fillId="0" borderId="0" xfId="6" applyFont="1"/>
    <xf numFmtId="164" fontId="11" fillId="3" borderId="0" xfId="6" applyNumberFormat="1" applyFont="1" applyFill="1" applyAlignment="1">
      <alignment horizontal="center" vertical="center" wrapText="1"/>
    </xf>
    <xf numFmtId="164" fontId="11" fillId="3" borderId="0" xfId="6" applyNumberFormat="1" applyFont="1" applyFill="1" applyAlignment="1">
      <alignment horizontal="left" vertical="center" wrapText="1" indent="1"/>
    </xf>
    <xf numFmtId="0" fontId="11" fillId="3" borderId="0" xfId="6" applyFont="1" applyFill="1" applyAlignment="1">
      <alignment horizontal="left" vertical="center" wrapText="1" indent="1"/>
    </xf>
    <xf numFmtId="0" fontId="11" fillId="3" borderId="9" xfId="6" applyFont="1" applyFill="1" applyBorder="1" applyAlignment="1">
      <alignment horizontal="left" vertical="center" wrapText="1" indent="1"/>
    </xf>
    <xf numFmtId="164" fontId="11" fillId="3" borderId="21" xfId="6" applyNumberFormat="1" applyFont="1" applyFill="1" applyBorder="1" applyAlignment="1">
      <alignment horizontal="center" vertical="center" wrapText="1"/>
    </xf>
    <xf numFmtId="164" fontId="11" fillId="3" borderId="19" xfId="6" applyNumberFormat="1" applyFont="1" applyFill="1" applyBorder="1" applyAlignment="1">
      <alignment horizontal="center" vertical="center" wrapText="1"/>
    </xf>
    <xf numFmtId="0" fontId="46" fillId="3" borderId="0" xfId="6" applyFont="1" applyFill="1" applyAlignment="1">
      <alignment horizontal="right" vertical="center" wrapText="1"/>
    </xf>
    <xf numFmtId="0" fontId="6" fillId="3" borderId="12" xfId="6" applyFill="1" applyBorder="1" applyAlignment="1">
      <alignment horizontal="left" vertical="center" wrapText="1"/>
    </xf>
    <xf numFmtId="0" fontId="46" fillId="3" borderId="12" xfId="6" applyFont="1" applyFill="1" applyBorder="1" applyAlignment="1">
      <alignment horizontal="right" vertical="center" wrapText="1"/>
    </xf>
    <xf numFmtId="0" fontId="6" fillId="3" borderId="12" xfId="6" applyFill="1" applyBorder="1" applyAlignment="1">
      <alignment horizontal="center" vertical="center" wrapText="1"/>
    </xf>
    <xf numFmtId="0" fontId="12" fillId="3" borderId="12" xfId="6" applyFont="1" applyFill="1" applyBorder="1" applyAlignment="1">
      <alignment horizontal="right" vertical="center" wrapText="1" indent="1"/>
    </xf>
    <xf numFmtId="0" fontId="12" fillId="3" borderId="10" xfId="6" applyFont="1" applyFill="1" applyBorder="1" applyAlignment="1">
      <alignment horizontal="right" vertical="center" wrapText="1" indent="1"/>
    </xf>
    <xf numFmtId="0" fontId="6" fillId="3" borderId="0" xfId="6" applyFill="1" applyAlignment="1">
      <alignment horizontal="left" vertical="center" wrapText="1"/>
    </xf>
    <xf numFmtId="0" fontId="6" fillId="3" borderId="0" xfId="6" applyFill="1" applyAlignment="1">
      <alignment horizontal="center" vertical="center" wrapText="1"/>
    </xf>
    <xf numFmtId="0" fontId="12" fillId="3" borderId="0" xfId="6" applyFont="1" applyFill="1" applyAlignment="1">
      <alignment horizontal="right" vertical="center" wrapText="1" indent="1"/>
    </xf>
    <xf numFmtId="0" fontId="12" fillId="3" borderId="9" xfId="6" applyFont="1" applyFill="1" applyBorder="1" applyAlignment="1">
      <alignment horizontal="right" vertical="center" wrapText="1" indent="1"/>
    </xf>
    <xf numFmtId="0" fontId="12" fillId="3" borderId="35" xfId="6" applyFont="1" applyFill="1" applyBorder="1" applyAlignment="1">
      <alignment horizontal="center" vertical="center" wrapText="1"/>
    </xf>
    <xf numFmtId="0" fontId="12" fillId="3" borderId="9" xfId="6" applyFont="1" applyFill="1" applyBorder="1" applyAlignment="1">
      <alignment horizontal="left" vertical="center" wrapText="1" indent="2"/>
    </xf>
    <xf numFmtId="0" fontId="6" fillId="3" borderId="35" xfId="6" applyFill="1" applyBorder="1" applyAlignment="1">
      <alignment horizontal="center" vertical="center" wrapText="1"/>
    </xf>
    <xf numFmtId="0" fontId="12" fillId="3" borderId="35" xfId="6" applyFont="1" applyFill="1" applyBorder="1" applyAlignment="1">
      <alignment horizontal="left" vertical="center" wrapText="1" indent="1"/>
    </xf>
    <xf numFmtId="0" fontId="12" fillId="3" borderId="9" xfId="6" applyFont="1" applyFill="1" applyBorder="1" applyAlignment="1">
      <alignment horizontal="left" vertical="center" wrapText="1" indent="3"/>
    </xf>
    <xf numFmtId="0" fontId="12" fillId="3" borderId="0" xfId="6" applyFont="1" applyFill="1" applyAlignment="1">
      <alignment horizontal="center" vertical="center" wrapText="1"/>
    </xf>
    <xf numFmtId="0" fontId="12" fillId="3" borderId="34" xfId="6" applyFont="1" applyFill="1" applyBorder="1" applyAlignment="1">
      <alignment horizontal="center" vertical="center" wrapText="1"/>
    </xf>
    <xf numFmtId="0" fontId="16" fillId="3" borderId="5" xfId="6" applyFont="1" applyFill="1" applyBorder="1" applyAlignment="1">
      <alignment horizontal="left"/>
    </xf>
    <xf numFmtId="0" fontId="16" fillId="3" borderId="4" xfId="6" applyFont="1" applyFill="1" applyBorder="1" applyAlignment="1">
      <alignment horizontal="left"/>
    </xf>
    <xf numFmtId="0" fontId="46" fillId="3" borderId="4" xfId="6" applyFont="1" applyFill="1" applyBorder="1" applyAlignment="1">
      <alignment horizontal="right"/>
    </xf>
    <xf numFmtId="0" fontId="16" fillId="3" borderId="4" xfId="6" applyFont="1" applyFill="1" applyBorder="1" applyAlignment="1">
      <alignment horizontal="center"/>
    </xf>
    <xf numFmtId="0" fontId="16" fillId="3" borderId="8" xfId="6" applyFont="1" applyFill="1" applyBorder="1" applyAlignment="1">
      <alignment horizontal="left"/>
    </xf>
    <xf numFmtId="0" fontId="16" fillId="2" borderId="6" xfId="6" applyFont="1" applyFill="1" applyBorder="1"/>
    <xf numFmtId="0" fontId="16" fillId="2" borderId="0" xfId="6" applyFont="1" applyFill="1" applyAlignment="1">
      <alignment horizontal="center"/>
    </xf>
    <xf numFmtId="0" fontId="46" fillId="2" borderId="0" xfId="6" applyFont="1" applyFill="1" applyAlignment="1">
      <alignment horizontal="right"/>
    </xf>
    <xf numFmtId="0" fontId="16" fillId="2" borderId="9" xfId="6" applyFont="1" applyFill="1" applyBorder="1" applyAlignment="1">
      <alignment horizontal="left" indent="1"/>
    </xf>
    <xf numFmtId="0" fontId="6" fillId="3" borderId="9" xfId="0" applyFont="1" applyFill="1" applyBorder="1" applyAlignment="1">
      <alignment horizontal="left" vertical="center" indent="4"/>
    </xf>
    <xf numFmtId="167" fontId="6" fillId="5" borderId="2" xfId="6" applyNumberFormat="1" applyFill="1" applyBorder="1" applyAlignment="1">
      <alignment horizontal="left" vertical="center" wrapText="1"/>
    </xf>
    <xf numFmtId="167" fontId="6" fillId="5" borderId="2" xfId="6" applyNumberFormat="1" applyFill="1" applyBorder="1" applyAlignment="1">
      <alignment horizontal="center" vertical="center"/>
    </xf>
    <xf numFmtId="0" fontId="42" fillId="4" borderId="2" xfId="6" applyFont="1" applyFill="1" applyBorder="1" applyAlignment="1">
      <alignment horizontal="center"/>
    </xf>
    <xf numFmtId="0" fontId="42" fillId="4" borderId="2" xfId="6" applyFont="1" applyFill="1" applyBorder="1" applyAlignment="1">
      <alignment horizontal="center" wrapText="1"/>
    </xf>
    <xf numFmtId="0" fontId="2" fillId="0" borderId="21" xfId="12" applyBorder="1" applyAlignment="1">
      <alignment horizontal="center" vertical="center" wrapText="1"/>
    </xf>
    <xf numFmtId="0" fontId="6" fillId="3" borderId="9" xfId="0" applyFont="1" applyFill="1" applyBorder="1" applyAlignment="1">
      <alignment horizontal="left" wrapText="1" indent="2"/>
    </xf>
    <xf numFmtId="0" fontId="37" fillId="3" borderId="9" xfId="0" applyFont="1" applyFill="1" applyBorder="1" applyAlignment="1">
      <alignment horizontal="left" vertical="top" indent="2"/>
    </xf>
    <xf numFmtId="0" fontId="0" fillId="3" borderId="9" xfId="0" applyFill="1" applyBorder="1" applyAlignment="1">
      <alignment horizontal="left" indent="2"/>
    </xf>
    <xf numFmtId="0" fontId="6" fillId="6" borderId="0" xfId="0" applyFont="1" applyFill="1" applyAlignment="1">
      <alignment horizontal="left" vertical="top" wrapText="1"/>
    </xf>
    <xf numFmtId="0" fontId="34" fillId="3" borderId="52" xfId="0" applyFont="1" applyFill="1" applyBorder="1" applyAlignment="1">
      <alignment horizontal="left" vertical="center" wrapText="1" indent="3"/>
    </xf>
    <xf numFmtId="0" fontId="12" fillId="6" borderId="0" xfId="0" applyFont="1" applyFill="1" applyAlignment="1">
      <alignment vertical="center" wrapText="1"/>
    </xf>
    <xf numFmtId="49" fontId="6" fillId="0" borderId="2" xfId="0" applyNumberFormat="1" applyFont="1" applyBorder="1" applyAlignment="1" applyProtection="1">
      <alignment horizontal="left" vertical="center" wrapText="1" indent="1"/>
      <protection locked="0"/>
    </xf>
    <xf numFmtId="0" fontId="16" fillId="2" borderId="14" xfId="0" applyFont="1" applyFill="1" applyBorder="1" applyAlignment="1">
      <alignment horizontal="left" indent="1"/>
    </xf>
    <xf numFmtId="0" fontId="0" fillId="2" borderId="15" xfId="0" applyFill="1" applyBorder="1"/>
    <xf numFmtId="0" fontId="0" fillId="2" borderId="16" xfId="0" applyFill="1" applyBorder="1"/>
    <xf numFmtId="0" fontId="12" fillId="3" borderId="6" xfId="0" applyFont="1" applyFill="1" applyBorder="1" applyAlignment="1">
      <alignment horizontal="left" vertical="center" indent="1"/>
    </xf>
    <xf numFmtId="0" fontId="12" fillId="3" borderId="9" xfId="0" applyFont="1" applyFill="1" applyBorder="1" applyAlignment="1">
      <alignment horizontal="left" vertical="top" indent="1"/>
    </xf>
    <xf numFmtId="0" fontId="6" fillId="3" borderId="0" xfId="0" applyFont="1" applyFill="1" applyAlignment="1">
      <alignment horizontal="left" vertical="center" wrapText="1"/>
    </xf>
    <xf numFmtId="0" fontId="6" fillId="3" borderId="0" xfId="0" applyFont="1" applyFill="1" applyAlignment="1">
      <alignment horizontal="center" vertical="center" wrapText="1"/>
    </xf>
    <xf numFmtId="0" fontId="6" fillId="3" borderId="9" xfId="0" applyFont="1" applyFill="1" applyBorder="1" applyAlignment="1">
      <alignment horizontal="left" vertical="center" indent="8"/>
    </xf>
    <xf numFmtId="0" fontId="12" fillId="3" borderId="9" xfId="0" applyFont="1" applyFill="1" applyBorder="1" applyAlignment="1">
      <alignment horizontal="left" vertical="center"/>
    </xf>
    <xf numFmtId="0" fontId="12" fillId="3" borderId="6" xfId="6" applyFont="1" applyFill="1" applyBorder="1" applyAlignment="1">
      <alignment horizontal="right" vertical="center"/>
    </xf>
    <xf numFmtId="0" fontId="50" fillId="3" borderId="9" xfId="0" applyFont="1" applyFill="1" applyBorder="1" applyAlignment="1">
      <alignment horizontal="left" vertical="center" indent="1"/>
    </xf>
    <xf numFmtId="0" fontId="50" fillId="3" borderId="0" xfId="0" applyFont="1" applyFill="1" applyAlignment="1">
      <alignment horizontal="left" vertical="center" indent="1"/>
    </xf>
    <xf numFmtId="0" fontId="12" fillId="3" borderId="12" xfId="0" applyFont="1" applyFill="1" applyBorder="1" applyAlignment="1">
      <alignment horizontal="right" vertical="center"/>
    </xf>
    <xf numFmtId="0" fontId="0" fillId="0" borderId="0" xfId="0" applyAlignment="1">
      <alignment horizontal="left"/>
    </xf>
    <xf numFmtId="0" fontId="0" fillId="0" borderId="21" xfId="0" applyBorder="1" applyAlignment="1">
      <alignment horizontal="left"/>
    </xf>
    <xf numFmtId="0" fontId="0" fillId="0" borderId="0" xfId="0"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top"/>
    </xf>
    <xf numFmtId="0" fontId="6" fillId="0" borderId="0" xfId="0" applyFont="1" applyAlignment="1">
      <alignment horizontal="left"/>
    </xf>
    <xf numFmtId="0" fontId="0" fillId="0" borderId="0" xfId="0" applyAlignment="1">
      <alignment horizontal="left" vertical="center"/>
    </xf>
    <xf numFmtId="0" fontId="6" fillId="0" borderId="21" xfId="0" applyFont="1" applyBorder="1" applyAlignment="1">
      <alignment horizontal="left"/>
    </xf>
    <xf numFmtId="0" fontId="6" fillId="3" borderId="57" xfId="6" applyFill="1" applyBorder="1" applyAlignment="1">
      <alignment horizontal="center" vertical="center" wrapText="1"/>
    </xf>
    <xf numFmtId="49" fontId="68" fillId="3" borderId="0" xfId="0" applyNumberFormat="1" applyFont="1" applyFill="1" applyAlignment="1">
      <alignment horizontal="left"/>
    </xf>
    <xf numFmtId="0" fontId="6" fillId="0" borderId="21" xfId="0" applyFont="1" applyBorder="1" applyAlignment="1">
      <alignment horizontal="center" vertical="center" wrapText="1"/>
    </xf>
    <xf numFmtId="0" fontId="71" fillId="6" borderId="0" xfId="0" applyFont="1" applyFill="1" applyAlignment="1">
      <alignment vertical="top" wrapText="1"/>
    </xf>
    <xf numFmtId="0" fontId="75" fillId="0" borderId="0" xfId="0" applyFont="1" applyAlignment="1">
      <alignment horizontal="left" vertical="top" wrapText="1"/>
    </xf>
    <xf numFmtId="49" fontId="73" fillId="3" borderId="0" xfId="14" applyNumberFormat="1" applyFill="1" applyAlignment="1">
      <alignment horizontal="left"/>
    </xf>
    <xf numFmtId="0" fontId="12" fillId="3" borderId="9" xfId="0" applyFont="1" applyFill="1" applyBorder="1" applyAlignment="1">
      <alignment horizontal="left" vertical="center" wrapText="1" indent="1"/>
    </xf>
    <xf numFmtId="0" fontId="6" fillId="6" borderId="2" xfId="0" applyFont="1" applyFill="1" applyBorder="1" applyAlignment="1" applyProtection="1">
      <alignment horizontal="center" vertical="center"/>
      <protection locked="0"/>
    </xf>
    <xf numFmtId="49" fontId="6" fillId="6" borderId="2" xfId="0" applyNumberFormat="1" applyFont="1" applyFill="1" applyBorder="1" applyAlignment="1" applyProtection="1">
      <alignment horizontal="left" vertical="top" wrapText="1"/>
      <protection locked="0"/>
    </xf>
    <xf numFmtId="0" fontId="6" fillId="6" borderId="2" xfId="0" applyFont="1" applyFill="1" applyBorder="1" applyAlignment="1" applyProtection="1">
      <alignment horizontal="left" vertical="top" wrapText="1" indent="1"/>
      <protection locked="0"/>
    </xf>
    <xf numFmtId="0" fontId="6" fillId="5" borderId="2" xfId="0" applyFont="1" applyFill="1" applyBorder="1" applyAlignment="1" applyProtection="1">
      <alignment horizontal="left" vertical="top" wrapText="1" indent="1"/>
      <protection locked="0"/>
    </xf>
    <xf numFmtId="0" fontId="6" fillId="5" borderId="2" xfId="0" applyFont="1" applyFill="1" applyBorder="1" applyAlignment="1" applyProtection="1">
      <alignment horizontal="left" vertical="center" wrapText="1" indent="1"/>
      <protection locked="0"/>
    </xf>
    <xf numFmtId="0" fontId="6" fillId="6" borderId="2" xfId="0" applyFont="1" applyFill="1" applyBorder="1" applyAlignment="1" applyProtection="1">
      <alignment horizontal="left" vertical="center"/>
      <protection locked="0"/>
    </xf>
    <xf numFmtId="0" fontId="59" fillId="6" borderId="2" xfId="0" applyFont="1" applyFill="1" applyBorder="1" applyAlignment="1" applyProtection="1">
      <alignment horizontal="center" vertical="center" wrapText="1"/>
      <protection locked="0"/>
    </xf>
    <xf numFmtId="0" fontId="6" fillId="6" borderId="2" xfId="0" applyFont="1" applyFill="1" applyBorder="1" applyAlignment="1" applyProtection="1">
      <alignment horizontal="center" vertical="center" wrapText="1"/>
      <protection locked="0"/>
    </xf>
    <xf numFmtId="0" fontId="6" fillId="5" borderId="2" xfId="0" applyFont="1" applyFill="1" applyBorder="1" applyAlignment="1" applyProtection="1">
      <alignment horizontal="left" vertical="top" wrapText="1"/>
      <protection locked="0"/>
    </xf>
    <xf numFmtId="0" fontId="6" fillId="6" borderId="2" xfId="0" applyFont="1" applyFill="1" applyBorder="1" applyAlignment="1" applyProtection="1">
      <alignment horizontal="left" vertical="center" indent="1"/>
      <protection locked="0"/>
    </xf>
    <xf numFmtId="6" fontId="6" fillId="5" borderId="2" xfId="0" applyNumberFormat="1" applyFont="1" applyFill="1" applyBorder="1" applyAlignment="1" applyProtection="1">
      <alignment horizontal="left" vertical="top" wrapText="1" indent="1"/>
      <protection locked="0"/>
    </xf>
    <xf numFmtId="0" fontId="6" fillId="6" borderId="2" xfId="0" applyFont="1" applyFill="1" applyBorder="1" applyAlignment="1" applyProtection="1">
      <alignment horizontal="left" vertical="top" wrapText="1"/>
      <protection locked="0"/>
    </xf>
    <xf numFmtId="0" fontId="6" fillId="5" borderId="2" xfId="0" applyFont="1" applyFill="1" applyBorder="1" applyAlignment="1" applyProtection="1">
      <alignment horizontal="left" vertical="center"/>
      <protection locked="0"/>
    </xf>
    <xf numFmtId="0" fontId="6" fillId="13" borderId="2" xfId="0" applyFont="1" applyFill="1" applyBorder="1" applyAlignment="1" applyProtection="1">
      <alignment horizontal="left" vertical="top"/>
      <protection locked="0"/>
    </xf>
    <xf numFmtId="0" fontId="6" fillId="5" borderId="2" xfId="0" applyFont="1" applyFill="1" applyBorder="1" applyAlignment="1" applyProtection="1">
      <alignment horizontal="left" vertical="top"/>
      <protection locked="0"/>
    </xf>
    <xf numFmtId="0" fontId="12" fillId="3" borderId="0" xfId="0" applyFont="1" applyFill="1" applyAlignment="1">
      <alignment horizontal="left" vertical="top" wrapText="1"/>
    </xf>
    <xf numFmtId="0" fontId="16" fillId="2" borderId="14" xfId="0" applyFont="1" applyFill="1" applyBorder="1" applyAlignment="1">
      <alignment horizontal="left" indent="2"/>
    </xf>
    <xf numFmtId="0" fontId="16" fillId="2" borderId="15" xfId="0" applyFont="1" applyFill="1" applyBorder="1" applyAlignment="1">
      <alignment horizontal="left" indent="2"/>
    </xf>
    <xf numFmtId="0" fontId="16" fillId="2" borderId="16" xfId="0" applyFont="1" applyFill="1" applyBorder="1" applyAlignment="1">
      <alignment horizontal="left" indent="2"/>
    </xf>
    <xf numFmtId="0" fontId="41" fillId="3" borderId="0" xfId="0" applyFont="1" applyFill="1" applyAlignment="1">
      <alignment horizontal="left" vertical="center" wrapText="1"/>
    </xf>
    <xf numFmtId="0" fontId="0" fillId="0" borderId="0" xfId="0" applyAlignment="1">
      <alignment vertical="center" wrapText="1"/>
    </xf>
    <xf numFmtId="0" fontId="0" fillId="0" borderId="6" xfId="0" applyBorder="1" applyAlignment="1">
      <alignment vertical="center" wrapText="1"/>
    </xf>
    <xf numFmtId="0" fontId="9" fillId="4" borderId="8"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12" fillId="3" borderId="9" xfId="6" applyFont="1" applyFill="1" applyBorder="1" applyAlignment="1">
      <alignment horizontal="left" vertical="center" wrapText="1" indent="1"/>
    </xf>
    <xf numFmtId="0" fontId="12" fillId="3" borderId="0" xfId="6" applyFont="1" applyFill="1" applyAlignment="1">
      <alignment horizontal="left" vertical="center" wrapText="1" indent="1"/>
    </xf>
    <xf numFmtId="0" fontId="34" fillId="3" borderId="9" xfId="6" applyFont="1" applyFill="1" applyBorder="1" applyAlignment="1">
      <alignment horizontal="center" vertical="center"/>
    </xf>
    <xf numFmtId="0" fontId="34" fillId="3" borderId="0" xfId="6" applyFont="1" applyFill="1" applyAlignment="1">
      <alignment horizontal="center" vertical="center"/>
    </xf>
    <xf numFmtId="0" fontId="34" fillId="3" borderId="6" xfId="6" applyFont="1" applyFill="1" applyBorder="1" applyAlignment="1">
      <alignment horizontal="center" vertical="center"/>
    </xf>
    <xf numFmtId="0" fontId="45" fillId="4" borderId="9" xfId="6" applyFont="1" applyFill="1" applyBorder="1" applyAlignment="1">
      <alignment horizontal="center" vertical="center"/>
    </xf>
    <xf numFmtId="0" fontId="45" fillId="4" borderId="0" xfId="6" applyFont="1" applyFill="1" applyAlignment="1">
      <alignment horizontal="center" vertical="center"/>
    </xf>
    <xf numFmtId="0" fontId="45" fillId="4" borderId="6" xfId="6" applyFont="1" applyFill="1" applyBorder="1" applyAlignment="1">
      <alignment horizontal="center" vertical="center"/>
    </xf>
    <xf numFmtId="0" fontId="47" fillId="3" borderId="9" xfId="6" applyFont="1" applyFill="1" applyBorder="1" applyAlignment="1">
      <alignment horizontal="center" vertical="center"/>
    </xf>
    <xf numFmtId="0" fontId="47" fillId="3" borderId="0" xfId="6" applyFont="1" applyFill="1" applyAlignment="1">
      <alignment horizontal="center" vertical="center"/>
    </xf>
    <xf numFmtId="0" fontId="47" fillId="3" borderId="6" xfId="6" applyFont="1" applyFill="1" applyBorder="1" applyAlignment="1">
      <alignment horizontal="center" vertical="center"/>
    </xf>
    <xf numFmtId="0" fontId="12" fillId="3" borderId="9" xfId="6" applyFont="1" applyFill="1" applyBorder="1" applyAlignment="1">
      <alignment horizontal="left" vertical="center" wrapText="1" indent="2"/>
    </xf>
    <xf numFmtId="0" fontId="12" fillId="3" borderId="0" xfId="6" applyFont="1" applyFill="1" applyAlignment="1">
      <alignment horizontal="left" vertical="center" wrapText="1" indent="2"/>
    </xf>
    <xf numFmtId="0" fontId="12" fillId="3" borderId="9" xfId="6" applyFont="1" applyFill="1" applyBorder="1" applyAlignment="1">
      <alignment horizontal="left" vertical="top" wrapText="1" indent="1"/>
    </xf>
    <xf numFmtId="0" fontId="12" fillId="3" borderId="0" xfId="6" applyFont="1" applyFill="1" applyAlignment="1">
      <alignment horizontal="left" vertical="top" wrapText="1" indent="1"/>
    </xf>
    <xf numFmtId="0" fontId="48" fillId="3" borderId="9" xfId="6" applyFont="1" applyFill="1" applyBorder="1" applyAlignment="1">
      <alignment horizontal="left" vertical="top" wrapText="1" indent="3"/>
    </xf>
    <xf numFmtId="0" fontId="48" fillId="3" borderId="0" xfId="6" applyFont="1" applyFill="1" applyAlignment="1">
      <alignment horizontal="left" vertical="top" wrapText="1" indent="3"/>
    </xf>
    <xf numFmtId="0" fontId="11" fillId="3" borderId="9" xfId="6" applyFont="1" applyFill="1" applyBorder="1" applyAlignment="1">
      <alignment horizontal="left" vertical="center" wrapText="1" indent="3"/>
    </xf>
    <xf numFmtId="0" fontId="11" fillId="3" borderId="0" xfId="6" applyFont="1" applyFill="1" applyAlignment="1">
      <alignment horizontal="left" vertical="center" wrapText="1" indent="3"/>
    </xf>
    <xf numFmtId="0" fontId="12" fillId="3" borderId="52" xfId="0" applyFont="1" applyFill="1" applyBorder="1" applyAlignment="1">
      <alignment horizontal="left" vertical="center" wrapText="1" indent="3"/>
    </xf>
    <xf numFmtId="0" fontId="12" fillId="3" borderId="0" xfId="0" applyFont="1" applyFill="1" applyAlignment="1">
      <alignment horizontal="left" vertical="center" wrapText="1" indent="3"/>
    </xf>
    <xf numFmtId="0" fontId="12" fillId="3" borderId="52" xfId="0" applyFont="1" applyFill="1" applyBorder="1" applyAlignment="1">
      <alignment horizontal="left" vertical="top" wrapText="1" indent="3"/>
    </xf>
    <xf numFmtId="0" fontId="12" fillId="3" borderId="0" xfId="0" applyFont="1" applyFill="1" applyAlignment="1">
      <alignment horizontal="left" vertical="top" wrapText="1" indent="3"/>
    </xf>
    <xf numFmtId="49" fontId="6" fillId="5" borderId="3" xfId="0" applyNumberFormat="1" applyFont="1" applyFill="1" applyBorder="1" applyAlignment="1" applyProtection="1">
      <alignment horizontal="left" vertical="top" wrapText="1"/>
      <protection locked="0"/>
    </xf>
    <xf numFmtId="49" fontId="6" fillId="5" borderId="1" xfId="0" applyNumberFormat="1" applyFont="1" applyFill="1" applyBorder="1" applyAlignment="1" applyProtection="1">
      <alignment horizontal="left" vertical="top" wrapText="1"/>
      <protection locked="0"/>
    </xf>
    <xf numFmtId="0" fontId="52" fillId="3" borderId="52" xfId="0" applyFont="1" applyFill="1" applyBorder="1" applyAlignment="1">
      <alignment horizontal="left" indent="2"/>
    </xf>
    <xf numFmtId="0" fontId="52" fillId="3" borderId="0" xfId="0" applyFont="1" applyFill="1" applyAlignment="1">
      <alignment horizontal="left" indent="2"/>
    </xf>
    <xf numFmtId="0" fontId="52" fillId="3" borderId="53" xfId="0" applyFont="1" applyFill="1" applyBorder="1" applyAlignment="1">
      <alignment horizontal="left" indent="2"/>
    </xf>
    <xf numFmtId="49" fontId="67" fillId="3" borderId="0" xfId="0" applyNumberFormat="1" applyFont="1" applyFill="1" applyAlignment="1">
      <alignment horizontal="left" vertical="top" wrapText="1" indent="2"/>
    </xf>
    <xf numFmtId="49" fontId="68" fillId="3" borderId="0" xfId="0" applyNumberFormat="1" applyFont="1" applyFill="1" applyAlignment="1">
      <alignment horizontal="left"/>
    </xf>
    <xf numFmtId="0" fontId="52" fillId="3" borderId="52" xfId="0" applyFont="1" applyFill="1" applyBorder="1" applyAlignment="1">
      <alignment horizontal="left" indent="1"/>
    </xf>
    <xf numFmtId="0" fontId="52" fillId="3" borderId="0" xfId="0" applyFont="1" applyFill="1" applyAlignment="1">
      <alignment horizontal="left" indent="1"/>
    </xf>
    <xf numFmtId="0" fontId="52" fillId="3" borderId="53" xfId="0" applyFont="1" applyFill="1" applyBorder="1" applyAlignment="1">
      <alignment horizontal="left" indent="1"/>
    </xf>
    <xf numFmtId="0" fontId="6" fillId="6" borderId="3" xfId="0" applyFont="1" applyFill="1" applyBorder="1" applyAlignment="1" applyProtection="1">
      <alignment horizontal="center" vertical="center"/>
      <protection locked="0"/>
    </xf>
    <xf numFmtId="0" fontId="6" fillId="6" borderId="1" xfId="0" applyFont="1" applyFill="1" applyBorder="1" applyAlignment="1" applyProtection="1">
      <alignment horizontal="center" vertical="center"/>
      <protection locked="0"/>
    </xf>
    <xf numFmtId="49" fontId="40" fillId="5" borderId="3" xfId="0" applyNumberFormat="1" applyFont="1" applyFill="1" applyBorder="1" applyAlignment="1" applyProtection="1">
      <alignment horizontal="left" vertical="top" wrapText="1"/>
      <protection locked="0"/>
    </xf>
    <xf numFmtId="49" fontId="40" fillId="5" borderId="11" xfId="0" applyNumberFormat="1" applyFont="1" applyFill="1" applyBorder="1" applyAlignment="1" applyProtection="1">
      <alignment horizontal="left" vertical="top" wrapText="1"/>
      <protection locked="0"/>
    </xf>
    <xf numFmtId="49" fontId="40" fillId="5" borderId="1" xfId="0" applyNumberFormat="1" applyFont="1" applyFill="1" applyBorder="1" applyAlignment="1" applyProtection="1">
      <alignment horizontal="left" vertical="top" wrapText="1"/>
      <protection locked="0"/>
    </xf>
    <xf numFmtId="0" fontId="6" fillId="6" borderId="2" xfId="0" applyFont="1" applyFill="1" applyBorder="1" applyAlignment="1" applyProtection="1">
      <alignment horizontal="center" vertical="center"/>
      <protection locked="0"/>
    </xf>
    <xf numFmtId="49" fontId="6" fillId="6" borderId="3" xfId="0" applyNumberFormat="1" applyFont="1" applyFill="1" applyBorder="1" applyAlignment="1" applyProtection="1">
      <alignment horizontal="left" vertical="top" wrapText="1"/>
      <protection locked="0"/>
    </xf>
    <xf numFmtId="49" fontId="6" fillId="6" borderId="11" xfId="0" applyNumberFormat="1" applyFont="1" applyFill="1" applyBorder="1" applyAlignment="1" applyProtection="1">
      <alignment horizontal="left" vertical="top" wrapText="1"/>
      <protection locked="0"/>
    </xf>
    <xf numFmtId="49" fontId="6" fillId="6" borderId="1" xfId="0" applyNumberFormat="1" applyFont="1" applyFill="1" applyBorder="1" applyAlignment="1" applyProtection="1">
      <alignment horizontal="left" vertical="top" wrapText="1"/>
      <protection locked="0"/>
    </xf>
    <xf numFmtId="0" fontId="6" fillId="9" borderId="0" xfId="0" applyFont="1" applyFill="1" applyAlignment="1">
      <alignment horizontal="center" vertical="center" wrapText="1"/>
    </xf>
    <xf numFmtId="0" fontId="6" fillId="9" borderId="21" xfId="0" applyFont="1" applyFill="1" applyBorder="1" applyAlignment="1">
      <alignment horizontal="center" vertical="center" wrapText="1"/>
    </xf>
    <xf numFmtId="0" fontId="5" fillId="10" borderId="0" xfId="8" applyFill="1" applyAlignment="1">
      <alignment horizontal="center" vertical="center" wrapText="1"/>
    </xf>
    <xf numFmtId="0" fontId="5" fillId="10" borderId="21" xfId="8" applyFill="1" applyBorder="1" applyAlignment="1">
      <alignment horizontal="center" vertical="center" wrapText="1"/>
    </xf>
    <xf numFmtId="0" fontId="6" fillId="10" borderId="0" xfId="0" applyFont="1" applyFill="1" applyAlignment="1">
      <alignment horizontal="center" vertical="center" wrapText="1"/>
    </xf>
    <xf numFmtId="0" fontId="6" fillId="10" borderId="21" xfId="0" applyFont="1" applyFill="1" applyBorder="1" applyAlignment="1">
      <alignment horizontal="center" vertical="center" wrapText="1"/>
    </xf>
    <xf numFmtId="0" fontId="6" fillId="10" borderId="0" xfId="0" applyFont="1" applyFill="1" applyAlignment="1">
      <alignment horizontal="center" wrapText="1"/>
    </xf>
    <xf numFmtId="49" fontId="59" fillId="5" borderId="3" xfId="0" applyNumberFormat="1" applyFont="1" applyFill="1" applyBorder="1" applyAlignment="1" applyProtection="1">
      <alignment horizontal="left" vertical="top" wrapText="1"/>
      <protection locked="0"/>
    </xf>
    <xf numFmtId="49" fontId="59" fillId="5" borderId="11" xfId="0" applyNumberFormat="1" applyFont="1" applyFill="1" applyBorder="1" applyAlignment="1" applyProtection="1">
      <alignment horizontal="left" vertical="top" wrapText="1"/>
      <protection locked="0"/>
    </xf>
    <xf numFmtId="49" fontId="59" fillId="5" borderId="1" xfId="0" applyNumberFormat="1" applyFont="1" applyFill="1" applyBorder="1" applyAlignment="1" applyProtection="1">
      <alignment horizontal="left" vertical="top" wrapText="1"/>
      <protection locked="0"/>
    </xf>
    <xf numFmtId="0" fontId="12" fillId="3" borderId="52" xfId="0" applyFont="1" applyFill="1" applyBorder="1" applyAlignment="1">
      <alignment horizontal="left" vertical="center" wrapText="1" indent="1"/>
    </xf>
    <xf numFmtId="0" fontId="12" fillId="3" borderId="0" xfId="0" applyFont="1" applyFill="1" applyAlignment="1">
      <alignment horizontal="left" vertical="center" wrapText="1" indent="1"/>
    </xf>
    <xf numFmtId="0" fontId="0" fillId="6" borderId="3"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74" fillId="3" borderId="52" xfId="0" applyFont="1" applyFill="1" applyBorder="1" applyAlignment="1">
      <alignment horizontal="left" vertical="top" wrapText="1" indent="1"/>
    </xf>
    <xf numFmtId="0" fontId="12" fillId="3" borderId="0" xfId="0" applyFont="1" applyFill="1" applyAlignment="1">
      <alignment horizontal="left" vertical="top" wrapText="1" indent="1"/>
    </xf>
    <xf numFmtId="0" fontId="12" fillId="3" borderId="18" xfId="0" applyFont="1" applyFill="1" applyBorder="1" applyAlignment="1">
      <alignment horizontal="left" vertical="top" wrapText="1" indent="1"/>
    </xf>
    <xf numFmtId="49" fontId="6" fillId="5" borderId="11" xfId="0" applyNumberFormat="1" applyFont="1" applyFill="1" applyBorder="1" applyAlignment="1" applyProtection="1">
      <alignment horizontal="left" vertical="top" wrapText="1"/>
      <protection locked="0"/>
    </xf>
    <xf numFmtId="0" fontId="6" fillId="6" borderId="3" xfId="0" applyFont="1" applyFill="1" applyBorder="1" applyAlignment="1" applyProtection="1">
      <alignment horizontal="left" vertical="center"/>
      <protection locked="0"/>
    </xf>
    <xf numFmtId="0" fontId="6" fillId="6" borderId="11" xfId="0" applyFont="1" applyFill="1" applyBorder="1" applyAlignment="1" applyProtection="1">
      <alignment horizontal="left" vertical="center"/>
      <protection locked="0"/>
    </xf>
    <xf numFmtId="0" fontId="6" fillId="6" borderId="1" xfId="0" applyFont="1" applyFill="1" applyBorder="1" applyAlignment="1" applyProtection="1">
      <alignment horizontal="left" vertical="center"/>
      <protection locked="0"/>
    </xf>
    <xf numFmtId="0" fontId="12" fillId="3" borderId="18" xfId="0" applyFont="1" applyFill="1" applyBorder="1" applyAlignment="1">
      <alignment horizontal="left" vertical="center" wrapText="1" indent="1"/>
    </xf>
    <xf numFmtId="49" fontId="6" fillId="0" borderId="3" xfId="0" applyNumberFormat="1" applyFont="1" applyBorder="1" applyAlignment="1" applyProtection="1">
      <alignment horizontal="left" vertical="center" wrapText="1"/>
      <protection locked="0"/>
    </xf>
    <xf numFmtId="49" fontId="6" fillId="0" borderId="11" xfId="0" applyNumberFormat="1" applyFont="1" applyBorder="1" applyAlignment="1" applyProtection="1">
      <alignment horizontal="left" vertical="center" wrapText="1"/>
      <protection locked="0"/>
    </xf>
    <xf numFmtId="49" fontId="6" fillId="0" borderId="1" xfId="0" applyNumberFormat="1" applyFont="1" applyBorder="1" applyAlignment="1" applyProtection="1">
      <alignment horizontal="left" vertical="center" wrapText="1"/>
      <protection locked="0"/>
    </xf>
    <xf numFmtId="0" fontId="74" fillId="3" borderId="52" xfId="0" applyFont="1" applyFill="1" applyBorder="1" applyAlignment="1">
      <alignment horizontal="left" vertical="center" wrapText="1" indent="1"/>
    </xf>
    <xf numFmtId="0" fontId="45" fillId="4" borderId="46" xfId="0" applyFont="1" applyFill="1" applyBorder="1" applyAlignment="1">
      <alignment horizontal="center" vertical="center"/>
    </xf>
    <xf numFmtId="0" fontId="45" fillId="4" borderId="12" xfId="0" applyFont="1" applyFill="1" applyBorder="1" applyAlignment="1">
      <alignment horizontal="center" vertical="center"/>
    </xf>
    <xf numFmtId="0" fontId="45" fillId="4" borderId="47" xfId="0" applyFont="1" applyFill="1" applyBorder="1" applyAlignment="1">
      <alignment horizontal="center" vertical="center"/>
    </xf>
    <xf numFmtId="0" fontId="16" fillId="2" borderId="48" xfId="0" applyFont="1" applyFill="1" applyBorder="1" applyAlignment="1">
      <alignment horizontal="left" indent="1"/>
    </xf>
    <xf numFmtId="0" fontId="16" fillId="2" borderId="15" xfId="0" applyFont="1" applyFill="1" applyBorder="1" applyAlignment="1">
      <alignment horizontal="left" indent="1"/>
    </xf>
    <xf numFmtId="0" fontId="16" fillId="2" borderId="49" xfId="0" applyFont="1" applyFill="1" applyBorder="1" applyAlignment="1">
      <alignment horizontal="left" indent="1"/>
    </xf>
    <xf numFmtId="49" fontId="6" fillId="5" borderId="2" xfId="0" applyNumberFormat="1" applyFont="1" applyFill="1" applyBorder="1" applyAlignment="1" applyProtection="1">
      <alignment horizontal="left" vertical="top" wrapText="1"/>
      <protection locked="0"/>
    </xf>
    <xf numFmtId="0" fontId="6" fillId="3" borderId="52" xfId="0" applyFont="1" applyFill="1" applyBorder="1" applyAlignment="1">
      <alignment horizontal="left" vertical="top" wrapText="1" indent="3"/>
    </xf>
    <xf numFmtId="0" fontId="6" fillId="3" borderId="0" xfId="0" applyFont="1" applyFill="1" applyAlignment="1">
      <alignment horizontal="left" vertical="top" wrapText="1" indent="3"/>
    </xf>
    <xf numFmtId="0" fontId="6" fillId="3" borderId="0" xfId="0" applyFont="1" applyFill="1" applyAlignment="1">
      <alignment horizontal="left" vertical="top" wrapText="1"/>
    </xf>
    <xf numFmtId="0" fontId="12" fillId="3" borderId="52" xfId="0" applyFont="1" applyFill="1" applyBorder="1" applyAlignment="1">
      <alignment horizontal="left" wrapText="1" indent="1"/>
    </xf>
    <xf numFmtId="0" fontId="12" fillId="3" borderId="0" xfId="0" applyFont="1" applyFill="1" applyAlignment="1">
      <alignment horizontal="left" wrapText="1" indent="1"/>
    </xf>
    <xf numFmtId="0" fontId="12" fillId="3" borderId="52" xfId="0" applyFont="1" applyFill="1" applyBorder="1" applyAlignment="1">
      <alignment horizontal="left" vertical="center" indent="1"/>
    </xf>
    <xf numFmtId="0" fontId="12" fillId="3" borderId="0" xfId="0" applyFont="1" applyFill="1" applyAlignment="1">
      <alignment horizontal="left" vertical="center" indent="1"/>
    </xf>
    <xf numFmtId="0" fontId="12" fillId="3" borderId="18" xfId="0" applyFont="1" applyFill="1" applyBorder="1" applyAlignment="1">
      <alignment horizontal="left" vertical="center" indent="1"/>
    </xf>
    <xf numFmtId="49" fontId="40" fillId="5" borderId="2" xfId="0" applyNumberFormat="1" applyFont="1" applyFill="1" applyBorder="1" applyAlignment="1" applyProtection="1">
      <alignment horizontal="center" vertical="center" wrapText="1"/>
      <protection locked="0"/>
    </xf>
    <xf numFmtId="0" fontId="16" fillId="3" borderId="52" xfId="0" applyFont="1" applyFill="1" applyBorder="1" applyAlignment="1">
      <alignment horizontal="left" vertical="center" wrapText="1" indent="1"/>
    </xf>
    <xf numFmtId="0" fontId="16" fillId="3" borderId="0" xfId="0" applyFont="1" applyFill="1" applyAlignment="1">
      <alignment horizontal="left" vertical="center" wrapText="1" indent="1"/>
    </xf>
    <xf numFmtId="0" fontId="6" fillId="10" borderId="0" xfId="0" applyFont="1" applyFill="1" applyAlignment="1">
      <alignment horizontal="center" vertical="center"/>
    </xf>
    <xf numFmtId="0" fontId="0" fillId="9" borderId="0" xfId="0" applyFill="1" applyAlignment="1">
      <alignment horizontal="center"/>
    </xf>
    <xf numFmtId="0" fontId="7" fillId="3" borderId="0" xfId="0" applyFont="1" applyFill="1" applyAlignment="1">
      <alignment horizontal="left" vertical="top" wrapText="1"/>
    </xf>
    <xf numFmtId="0" fontId="37" fillId="3" borderId="0" xfId="0" applyFont="1" applyFill="1" applyAlignment="1">
      <alignment horizontal="left" vertical="top" wrapText="1"/>
    </xf>
    <xf numFmtId="49" fontId="6" fillId="5" borderId="3" xfId="0" applyNumberFormat="1" applyFont="1" applyFill="1" applyBorder="1" applyAlignment="1" applyProtection="1">
      <alignment horizontal="left" vertical="center" wrapText="1"/>
      <protection locked="0"/>
    </xf>
    <xf numFmtId="49" fontId="6" fillId="5" borderId="11" xfId="0" applyNumberFormat="1" applyFont="1" applyFill="1" applyBorder="1" applyAlignment="1" applyProtection="1">
      <alignment horizontal="left" vertical="center" wrapText="1"/>
      <protection locked="0"/>
    </xf>
    <xf numFmtId="49" fontId="6" fillId="5" borderId="1" xfId="0" applyNumberFormat="1" applyFont="1" applyFill="1" applyBorder="1" applyAlignment="1" applyProtection="1">
      <alignment horizontal="left" vertical="center" wrapText="1"/>
      <protection locked="0"/>
    </xf>
    <xf numFmtId="0" fontId="12" fillId="3" borderId="52" xfId="0" applyFont="1" applyFill="1" applyBorder="1" applyAlignment="1">
      <alignment horizontal="left" vertical="top" wrapText="1" indent="1"/>
    </xf>
    <xf numFmtId="0" fontId="16" fillId="2" borderId="48" xfId="0" applyFont="1" applyFill="1" applyBorder="1" applyAlignment="1">
      <alignment horizontal="left" vertical="center" indent="1"/>
    </xf>
    <xf numFmtId="0" fontId="16" fillId="2" borderId="15" xfId="0" applyFont="1" applyFill="1" applyBorder="1" applyAlignment="1">
      <alignment horizontal="left" vertical="center" indent="1"/>
    </xf>
    <xf numFmtId="0" fontId="16" fillId="2" borderId="49" xfId="0" applyFont="1" applyFill="1" applyBorder="1" applyAlignment="1">
      <alignment horizontal="left" vertical="center" indent="1"/>
    </xf>
    <xf numFmtId="0" fontId="6" fillId="3" borderId="18" xfId="0" applyFont="1" applyFill="1" applyBorder="1" applyAlignment="1">
      <alignment horizontal="left" vertical="top" wrapText="1" indent="3"/>
    </xf>
    <xf numFmtId="0" fontId="9" fillId="4" borderId="43"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5" xfId="0" applyFont="1" applyFill="1" applyBorder="1" applyAlignment="1">
      <alignment horizontal="center" vertical="center"/>
    </xf>
    <xf numFmtId="0" fontId="0" fillId="6" borderId="3" xfId="0" applyFill="1" applyBorder="1" applyAlignment="1" applyProtection="1">
      <alignment horizontal="left" vertical="center"/>
      <protection locked="0"/>
    </xf>
    <xf numFmtId="0" fontId="0" fillId="6" borderId="11"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12" fillId="6" borderId="2"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protection locked="0"/>
    </xf>
    <xf numFmtId="0" fontId="58" fillId="6" borderId="11" xfId="0" applyFont="1" applyFill="1" applyBorder="1" applyAlignment="1" applyProtection="1">
      <alignment horizontal="center" vertical="center"/>
      <protection locked="0"/>
    </xf>
    <xf numFmtId="0" fontId="58" fillId="6" borderId="1" xfId="0" applyFont="1" applyFill="1" applyBorder="1" applyAlignment="1" applyProtection="1">
      <alignment horizontal="center" vertical="center"/>
      <protection locked="0"/>
    </xf>
    <xf numFmtId="0" fontId="34" fillId="3" borderId="52" xfId="0" applyFont="1" applyFill="1" applyBorder="1" applyAlignment="1">
      <alignment horizontal="left" vertical="center" wrapText="1" indent="3"/>
    </xf>
    <xf numFmtId="49" fontId="6" fillId="5" borderId="3" xfId="0" applyNumberFormat="1" applyFont="1" applyFill="1" applyBorder="1" applyAlignment="1" applyProtection="1">
      <alignment horizontal="center" vertical="center" wrapText="1"/>
      <protection locked="0"/>
    </xf>
    <xf numFmtId="49" fontId="6" fillId="5" borderId="1" xfId="0" applyNumberFormat="1" applyFont="1" applyFill="1" applyBorder="1" applyAlignment="1" applyProtection="1">
      <alignment horizontal="center" vertical="center" wrapText="1"/>
      <protection locked="0"/>
    </xf>
    <xf numFmtId="0" fontId="6" fillId="3" borderId="0" xfId="0" applyFont="1" applyFill="1" applyAlignment="1">
      <alignment horizontal="left" wrapText="1"/>
    </xf>
    <xf numFmtId="0" fontId="49" fillId="3" borderId="0" xfId="0" applyFont="1" applyFill="1" applyAlignment="1">
      <alignment horizontal="center" vertical="center" wrapText="1"/>
    </xf>
    <xf numFmtId="0" fontId="34" fillId="3" borderId="0" xfId="0" applyFont="1" applyFill="1" applyAlignment="1">
      <alignment horizontal="center" vertical="center" wrapText="1"/>
    </xf>
    <xf numFmtId="0" fontId="12" fillId="3" borderId="0" xfId="0" applyFont="1" applyFill="1" applyAlignment="1">
      <alignment horizontal="left" wrapText="1"/>
    </xf>
    <xf numFmtId="0" fontId="12" fillId="3" borderId="0" xfId="0" applyFont="1" applyFill="1" applyAlignment="1">
      <alignment horizontal="left" vertical="center"/>
    </xf>
    <xf numFmtId="0" fontId="16" fillId="2" borderId="14" xfId="0" applyFont="1" applyFill="1" applyBorder="1" applyAlignment="1">
      <alignment horizontal="left" indent="1"/>
    </xf>
    <xf numFmtId="0" fontId="16" fillId="2" borderId="16" xfId="0" applyFont="1" applyFill="1" applyBorder="1" applyAlignment="1">
      <alignment horizontal="left" indent="1"/>
    </xf>
    <xf numFmtId="0" fontId="71" fillId="3" borderId="0" xfId="0" applyFont="1" applyFill="1" applyAlignment="1">
      <alignment horizontal="left" vertical="top" wrapText="1"/>
    </xf>
    <xf numFmtId="0" fontId="45" fillId="4" borderId="40" xfId="0" applyFont="1" applyFill="1" applyBorder="1" applyAlignment="1">
      <alignment horizontal="center" vertical="center"/>
    </xf>
    <xf numFmtId="0" fontId="45" fillId="4" borderId="39" xfId="0" applyFont="1" applyFill="1" applyBorder="1" applyAlignment="1">
      <alignment horizontal="center" vertical="center"/>
    </xf>
    <xf numFmtId="0" fontId="9" fillId="4" borderId="36" xfId="0" applyFont="1" applyFill="1" applyBorder="1" applyAlignment="1">
      <alignment horizontal="center" vertical="center"/>
    </xf>
    <xf numFmtId="0" fontId="9" fillId="4" borderId="19" xfId="0" applyFont="1" applyFill="1" applyBorder="1" applyAlignment="1">
      <alignment horizontal="center" vertical="center"/>
    </xf>
    <xf numFmtId="0" fontId="9" fillId="4" borderId="37"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0" xfId="0" applyFont="1" applyFill="1" applyAlignment="1">
      <alignment horizontal="center" vertical="center"/>
    </xf>
    <xf numFmtId="0" fontId="9" fillId="4" borderId="18" xfId="0" applyFont="1" applyFill="1" applyBorder="1" applyAlignment="1">
      <alignment horizontal="center" vertical="center"/>
    </xf>
    <xf numFmtId="0" fontId="6" fillId="3" borderId="30" xfId="0" applyFont="1" applyFill="1" applyBorder="1" applyAlignment="1">
      <alignment horizontal="left" vertical="center" indent="5"/>
    </xf>
    <xf numFmtId="0" fontId="6" fillId="3" borderId="0" xfId="0" applyFont="1" applyFill="1" applyAlignment="1">
      <alignment horizontal="left" vertical="center" indent="5"/>
    </xf>
    <xf numFmtId="0" fontId="6" fillId="3" borderId="18" xfId="0" applyFont="1" applyFill="1" applyBorder="1" applyAlignment="1">
      <alignment horizontal="left" vertical="center" indent="5"/>
    </xf>
    <xf numFmtId="0" fontId="16" fillId="2" borderId="41" xfId="0" applyFont="1" applyFill="1" applyBorder="1" applyAlignment="1">
      <alignment horizontal="left" indent="1"/>
    </xf>
    <xf numFmtId="0" fontId="16" fillId="2" borderId="42" xfId="0" applyFont="1" applyFill="1" applyBorder="1" applyAlignment="1">
      <alignment horizontal="left" indent="1"/>
    </xf>
    <xf numFmtId="0" fontId="12" fillId="3" borderId="30" xfId="0" applyFont="1" applyFill="1" applyBorder="1" applyAlignment="1">
      <alignment horizontal="left" vertical="center" wrapText="1" indent="1"/>
    </xf>
    <xf numFmtId="0" fontId="6" fillId="3" borderId="30" xfId="0" applyFont="1" applyFill="1" applyBorder="1" applyAlignment="1">
      <alignment horizontal="left" vertical="center" wrapText="1" indent="5"/>
    </xf>
    <xf numFmtId="0" fontId="12" fillId="3" borderId="0" xfId="0" applyFont="1" applyFill="1" applyAlignment="1">
      <alignment horizontal="left" vertical="center" wrapText="1"/>
    </xf>
    <xf numFmtId="0" fontId="74" fillId="3" borderId="0" xfId="0" applyFont="1" applyFill="1" applyAlignment="1">
      <alignment horizontal="left" wrapText="1"/>
    </xf>
    <xf numFmtId="0" fontId="37" fillId="3" borderId="0" xfId="0" applyFont="1" applyFill="1" applyAlignment="1">
      <alignment horizontal="left" vertical="center" wrapText="1" indent="3"/>
    </xf>
    <xf numFmtId="0" fontId="6" fillId="3" borderId="30" xfId="0" applyFont="1" applyFill="1" applyBorder="1" applyAlignment="1">
      <alignment horizontal="left" vertical="center" wrapText="1" indent="3"/>
    </xf>
    <xf numFmtId="0" fontId="6" fillId="3" borderId="0" xfId="0" applyFont="1" applyFill="1" applyAlignment="1">
      <alignment horizontal="left" vertical="center" indent="3"/>
    </xf>
    <xf numFmtId="0" fontId="6" fillId="13" borderId="3" xfId="0" applyFont="1" applyFill="1" applyBorder="1" applyAlignment="1" applyProtection="1">
      <alignment horizontal="left" vertical="top"/>
      <protection locked="0"/>
    </xf>
    <xf numFmtId="0" fontId="6" fillId="13" borderId="11" xfId="0" applyFont="1" applyFill="1" applyBorder="1" applyAlignment="1" applyProtection="1">
      <alignment horizontal="left" vertical="top"/>
      <protection locked="0"/>
    </xf>
    <xf numFmtId="0" fontId="6" fillId="13" borderId="1" xfId="0" applyFont="1" applyFill="1" applyBorder="1" applyAlignment="1" applyProtection="1">
      <alignment horizontal="left" vertical="top"/>
      <protection locked="0"/>
    </xf>
    <xf numFmtId="0" fontId="6" fillId="13" borderId="2" xfId="0" applyFont="1" applyFill="1" applyBorder="1" applyAlignment="1" applyProtection="1">
      <alignment horizontal="left" vertical="center"/>
      <protection locked="0"/>
    </xf>
    <xf numFmtId="0" fontId="0" fillId="13" borderId="2" xfId="0" applyFill="1" applyBorder="1" applyAlignment="1" applyProtection="1">
      <alignment horizontal="left"/>
      <protection locked="0"/>
    </xf>
    <xf numFmtId="0" fontId="12" fillId="3" borderId="30" xfId="0" applyFont="1" applyFill="1" applyBorder="1" applyAlignment="1">
      <alignment horizontal="left" vertical="center" indent="1"/>
    </xf>
    <xf numFmtId="166" fontId="6" fillId="5" borderId="2" xfId="0" applyNumberFormat="1" applyFont="1" applyFill="1" applyBorder="1" applyAlignment="1" applyProtection="1">
      <alignment horizontal="left" vertical="top" wrapText="1"/>
      <protection locked="0"/>
    </xf>
    <xf numFmtId="0" fontId="6" fillId="3" borderId="0" xfId="0" applyFont="1" applyFill="1" applyAlignment="1">
      <alignment horizontal="left" wrapText="1" indent="4"/>
    </xf>
    <xf numFmtId="0" fontId="11" fillId="3" borderId="0" xfId="0" applyFont="1" applyFill="1" applyAlignment="1">
      <alignment horizontal="left" vertical="center" wrapText="1"/>
    </xf>
    <xf numFmtId="0" fontId="11" fillId="3" borderId="0" xfId="0" applyFont="1" applyFill="1" applyAlignment="1">
      <alignment horizontal="left" vertical="top" wrapText="1" indent="1"/>
    </xf>
    <xf numFmtId="49" fontId="40" fillId="13" borderId="3" xfId="0" applyNumberFormat="1" applyFont="1" applyFill="1" applyBorder="1" applyAlignment="1" applyProtection="1">
      <alignment horizontal="left" vertical="top" wrapText="1"/>
      <protection locked="0"/>
    </xf>
    <xf numFmtId="49" fontId="40" fillId="13" borderId="11" xfId="0" applyNumberFormat="1" applyFont="1" applyFill="1" applyBorder="1" applyAlignment="1" applyProtection="1">
      <alignment horizontal="left" vertical="top" wrapText="1"/>
      <protection locked="0"/>
    </xf>
    <xf numFmtId="49" fontId="40" fillId="13" borderId="1" xfId="0" applyNumberFormat="1" applyFont="1" applyFill="1" applyBorder="1" applyAlignment="1" applyProtection="1">
      <alignment horizontal="left" vertical="top" wrapText="1"/>
      <protection locked="0"/>
    </xf>
    <xf numFmtId="0" fontId="6" fillId="0" borderId="0" xfId="0" applyFont="1" applyAlignment="1">
      <alignment horizontal="center" vertical="center" wrapText="1"/>
    </xf>
    <xf numFmtId="0" fontId="6" fillId="0" borderId="21" xfId="0" applyFont="1" applyBorder="1" applyAlignment="1">
      <alignment horizontal="center" vertical="center" wrapText="1"/>
    </xf>
    <xf numFmtId="0" fontId="0" fillId="0" borderId="0" xfId="0" applyAlignment="1">
      <alignment horizontal="center"/>
    </xf>
    <xf numFmtId="0" fontId="5" fillId="0" borderId="0" xfId="8" applyAlignment="1">
      <alignment horizontal="center" vertical="center" wrapText="1"/>
    </xf>
    <xf numFmtId="0" fontId="5" fillId="0" borderId="21" xfId="8" applyBorder="1" applyAlignment="1">
      <alignment horizontal="center" vertical="center" wrapText="1"/>
    </xf>
    <xf numFmtId="0" fontId="6" fillId="0" borderId="0" xfId="0" applyFont="1" applyAlignment="1">
      <alignment horizontal="center" wrapText="1"/>
    </xf>
    <xf numFmtId="0" fontId="58" fillId="3" borderId="9" xfId="0" applyFont="1" applyFill="1" applyBorder="1" applyAlignment="1">
      <alignment horizontal="left" vertical="center" wrapText="1" indent="1"/>
    </xf>
    <xf numFmtId="0" fontId="58" fillId="3" borderId="0" xfId="0" applyFont="1" applyFill="1" applyAlignment="1">
      <alignment horizontal="left" vertical="center" wrapText="1" indent="1"/>
    </xf>
    <xf numFmtId="0" fontId="58" fillId="3" borderId="18" xfId="0" applyFont="1" applyFill="1" applyBorder="1" applyAlignment="1">
      <alignment horizontal="left" vertical="center" wrapText="1" indent="1"/>
    </xf>
    <xf numFmtId="0" fontId="59" fillId="6" borderId="3"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protection locked="0"/>
    </xf>
    <xf numFmtId="0" fontId="6" fillId="2" borderId="36" xfId="0" applyFont="1" applyFill="1" applyBorder="1" applyAlignment="1">
      <alignment horizontal="left" vertical="top" wrapText="1"/>
    </xf>
    <xf numFmtId="0" fontId="6" fillId="2" borderId="19" xfId="0" applyFont="1" applyFill="1" applyBorder="1" applyAlignment="1">
      <alignment horizontal="left" vertical="top" wrapText="1"/>
    </xf>
    <xf numFmtId="0" fontId="6" fillId="2" borderId="37"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21" xfId="0" applyFont="1" applyFill="1" applyBorder="1" applyAlignment="1">
      <alignment horizontal="left" vertical="top" wrapText="1"/>
    </xf>
    <xf numFmtId="0" fontId="6" fillId="2" borderId="7" xfId="0" applyFont="1" applyFill="1" applyBorder="1" applyAlignment="1">
      <alignment horizontal="left" vertical="top" wrapText="1"/>
    </xf>
    <xf numFmtId="0" fontId="61" fillId="3" borderId="0" xfId="0" applyFont="1" applyFill="1" applyAlignment="1">
      <alignment horizontal="center" vertical="center" wrapText="1"/>
    </xf>
    <xf numFmtId="49" fontId="6" fillId="6" borderId="32" xfId="0" applyNumberFormat="1" applyFont="1" applyFill="1" applyBorder="1" applyAlignment="1" applyProtection="1">
      <alignment horizontal="left" vertical="top" wrapText="1" indent="1"/>
      <protection locked="0"/>
    </xf>
    <xf numFmtId="49" fontId="6" fillId="6" borderId="11" xfId="0" applyNumberFormat="1" applyFont="1" applyFill="1" applyBorder="1" applyAlignment="1" applyProtection="1">
      <alignment horizontal="left" vertical="top" wrapText="1" indent="1"/>
      <protection locked="0"/>
    </xf>
    <xf numFmtId="49" fontId="6" fillId="6" borderId="1" xfId="0" applyNumberFormat="1" applyFont="1" applyFill="1" applyBorder="1" applyAlignment="1" applyProtection="1">
      <alignment horizontal="left" vertical="top" wrapText="1" indent="1"/>
      <protection locked="0"/>
    </xf>
    <xf numFmtId="0" fontId="6" fillId="0" borderId="3"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3" xfId="0" applyFont="1" applyBorder="1" applyAlignment="1" applyProtection="1">
      <alignment horizontal="left" vertical="top" wrapText="1" indent="1"/>
      <protection locked="0"/>
    </xf>
    <xf numFmtId="0" fontId="6" fillId="0" borderId="11" xfId="0" applyFont="1" applyBorder="1" applyAlignment="1" applyProtection="1">
      <alignment horizontal="left" vertical="top" wrapText="1" indent="1"/>
      <protection locked="0"/>
    </xf>
    <xf numFmtId="0" fontId="6" fillId="0" borderId="1" xfId="0" applyFont="1" applyBorder="1" applyAlignment="1" applyProtection="1">
      <alignment horizontal="left" vertical="top" wrapText="1" indent="1"/>
      <protection locked="0"/>
    </xf>
    <xf numFmtId="0" fontId="61" fillId="3" borderId="9" xfId="0" applyFont="1" applyFill="1" applyBorder="1" applyAlignment="1">
      <alignment horizontal="left" wrapText="1" indent="2"/>
    </xf>
    <xf numFmtId="0" fontId="61" fillId="3" borderId="0" xfId="0" applyFont="1" applyFill="1" applyAlignment="1">
      <alignment horizontal="left" wrapText="1" indent="2"/>
    </xf>
    <xf numFmtId="0" fontId="6" fillId="6" borderId="3" xfId="0" applyFont="1" applyFill="1" applyBorder="1" applyAlignment="1" applyProtection="1">
      <alignment horizontal="left" vertical="top" wrapText="1" indent="1"/>
      <protection locked="0"/>
    </xf>
    <xf numFmtId="0" fontId="6" fillId="6" borderId="11" xfId="0" applyFont="1" applyFill="1" applyBorder="1" applyAlignment="1" applyProtection="1">
      <alignment horizontal="left" vertical="top" wrapText="1" indent="1"/>
      <protection locked="0"/>
    </xf>
    <xf numFmtId="0" fontId="6" fillId="6" borderId="1" xfId="0" applyFont="1" applyFill="1" applyBorder="1" applyAlignment="1" applyProtection="1">
      <alignment horizontal="left" vertical="top" wrapText="1" indent="1"/>
      <protection locked="0"/>
    </xf>
    <xf numFmtId="0" fontId="9" fillId="4" borderId="8" xfId="0" applyFont="1" applyFill="1" applyBorder="1" applyAlignment="1">
      <alignment horizontal="center" vertical="center"/>
    </xf>
    <xf numFmtId="0" fontId="9" fillId="4" borderId="4"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0" xfId="0" applyFont="1" applyAlignment="1">
      <alignment horizontal="center" vertical="center"/>
    </xf>
    <xf numFmtId="0" fontId="58" fillId="3" borderId="9" xfId="0" applyFont="1" applyFill="1" applyBorder="1" applyAlignment="1">
      <alignment horizontal="left" vertical="top" wrapText="1" indent="1"/>
    </xf>
    <xf numFmtId="0" fontId="58" fillId="3" borderId="0" xfId="0" applyFont="1" applyFill="1" applyAlignment="1">
      <alignment horizontal="left" vertical="top" wrapText="1" indent="1"/>
    </xf>
    <xf numFmtId="0" fontId="59" fillId="3" borderId="9" xfId="0" applyFont="1" applyFill="1" applyBorder="1" applyAlignment="1">
      <alignment horizontal="left" vertical="top" wrapText="1" indent="1"/>
    </xf>
    <xf numFmtId="0" fontId="59" fillId="3" borderId="0" xfId="0" applyFont="1" applyFill="1" applyAlignment="1">
      <alignment horizontal="left" vertical="top" wrapText="1" indent="1"/>
    </xf>
    <xf numFmtId="0" fontId="11" fillId="3" borderId="0" xfId="0" applyFont="1" applyFill="1" applyAlignment="1">
      <alignment horizontal="center" vertical="center" wrapText="1"/>
    </xf>
    <xf numFmtId="0" fontId="6" fillId="6" borderId="3" xfId="0" applyFont="1" applyFill="1" applyBorder="1" applyAlignment="1" applyProtection="1">
      <alignment horizontal="center" vertical="center" wrapText="1"/>
      <protection locked="0"/>
    </xf>
    <xf numFmtId="0" fontId="6" fillId="6" borderId="1" xfId="0" applyFont="1" applyFill="1" applyBorder="1" applyAlignment="1" applyProtection="1">
      <alignment horizontal="center" vertical="center" wrapText="1"/>
      <protection locked="0"/>
    </xf>
    <xf numFmtId="0" fontId="12" fillId="3" borderId="9" xfId="0" applyFont="1" applyFill="1" applyBorder="1" applyAlignment="1">
      <alignment horizontal="left" vertical="center" wrapText="1" indent="1"/>
    </xf>
    <xf numFmtId="0" fontId="61" fillId="3" borderId="18" xfId="0" applyFont="1" applyFill="1" applyBorder="1" applyAlignment="1">
      <alignment horizontal="center" vertical="center" wrapText="1"/>
    </xf>
    <xf numFmtId="0" fontId="11" fillId="3" borderId="9" xfId="0" applyFont="1" applyFill="1" applyBorder="1" applyAlignment="1">
      <alignment horizontal="center" vertical="center" wrapText="1"/>
    </xf>
    <xf numFmtId="49" fontId="6" fillId="5" borderId="32" xfId="0" applyNumberFormat="1" applyFont="1" applyFill="1" applyBorder="1" applyAlignment="1" applyProtection="1">
      <alignment horizontal="left" vertical="top" wrapText="1" indent="1"/>
      <protection locked="0"/>
    </xf>
    <xf numFmtId="49" fontId="6" fillId="5" borderId="11" xfId="0" applyNumberFormat="1" applyFont="1" applyFill="1" applyBorder="1" applyAlignment="1" applyProtection="1">
      <alignment horizontal="left" vertical="top" wrapText="1" indent="1"/>
      <protection locked="0"/>
    </xf>
    <xf numFmtId="49" fontId="6" fillId="5" borderId="1" xfId="0" applyNumberFormat="1" applyFont="1" applyFill="1" applyBorder="1" applyAlignment="1" applyProtection="1">
      <alignment horizontal="left" vertical="top" wrapText="1" indent="1"/>
      <protection locked="0"/>
    </xf>
    <xf numFmtId="0" fontId="6" fillId="3" borderId="9" xfId="0" applyFont="1" applyFill="1" applyBorder="1" applyAlignment="1">
      <alignment horizontal="left" vertical="center" wrapText="1" indent="1"/>
    </xf>
    <xf numFmtId="0" fontId="6" fillId="3" borderId="0" xfId="0" applyFont="1" applyFill="1" applyAlignment="1">
      <alignment horizontal="left" vertical="center" wrapText="1" indent="1"/>
    </xf>
    <xf numFmtId="0" fontId="6" fillId="3" borderId="9" xfId="0" applyFont="1" applyFill="1" applyBorder="1" applyAlignment="1">
      <alignment horizontal="left" vertical="top" wrapText="1" indent="3"/>
    </xf>
    <xf numFmtId="0" fontId="6" fillId="3" borderId="9" xfId="0" applyFont="1" applyFill="1" applyBorder="1" applyAlignment="1">
      <alignment horizontal="left" vertical="center" wrapText="1" indent="3"/>
    </xf>
    <xf numFmtId="0" fontId="6" fillId="3" borderId="0" xfId="0" applyFont="1" applyFill="1" applyAlignment="1">
      <alignment horizontal="left" vertical="center" wrapText="1" indent="3"/>
    </xf>
    <xf numFmtId="0" fontId="6" fillId="5" borderId="2"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58" fillId="3" borderId="9" xfId="0" applyFont="1" applyFill="1" applyBorder="1" applyAlignment="1">
      <alignment horizontal="left" vertical="center" indent="1"/>
    </xf>
    <xf numFmtId="0" fontId="58" fillId="3" borderId="0" xfId="0" applyFont="1" applyFill="1" applyAlignment="1">
      <alignment horizontal="left" vertical="center" indent="1"/>
    </xf>
    <xf numFmtId="0" fontId="58" fillId="3" borderId="18" xfId="0" applyFont="1" applyFill="1" applyBorder="1" applyAlignment="1">
      <alignment horizontal="left" vertical="center" indent="1"/>
    </xf>
    <xf numFmtId="0" fontId="61" fillId="3" borderId="9" xfId="0" applyFont="1" applyFill="1" applyBorder="1" applyAlignment="1">
      <alignment horizontal="center" vertical="center" wrapText="1"/>
    </xf>
    <xf numFmtId="0" fontId="59" fillId="6" borderId="3" xfId="0" applyFont="1" applyFill="1" applyBorder="1" applyAlignment="1" applyProtection="1">
      <alignment horizontal="left" vertical="center" wrapText="1" indent="1"/>
      <protection locked="0"/>
    </xf>
    <xf numFmtId="0" fontId="59" fillId="6" borderId="1" xfId="0" applyFont="1" applyFill="1" applyBorder="1" applyAlignment="1" applyProtection="1">
      <alignment horizontal="left" vertical="center" wrapText="1" indent="1"/>
      <protection locked="0"/>
    </xf>
    <xf numFmtId="0" fontId="0" fillId="3" borderId="0" xfId="0" applyFill="1" applyAlignment="1">
      <alignment horizontal="left" vertical="center" wrapText="1" indent="3"/>
    </xf>
    <xf numFmtId="0" fontId="12" fillId="2" borderId="14" xfId="0" applyFont="1" applyFill="1" applyBorder="1" applyAlignment="1">
      <alignment horizontal="left" indent="2"/>
    </xf>
    <xf numFmtId="0" fontId="12" fillId="2" borderId="15" xfId="0" applyFont="1" applyFill="1" applyBorder="1" applyAlignment="1">
      <alignment horizontal="left" indent="2"/>
    </xf>
    <xf numFmtId="0" fontId="12" fillId="2" borderId="16" xfId="0" applyFont="1" applyFill="1" applyBorder="1" applyAlignment="1">
      <alignment horizontal="left" indent="2"/>
    </xf>
    <xf numFmtId="0" fontId="45" fillId="4" borderId="10" xfId="0" applyFont="1" applyFill="1" applyBorder="1" applyAlignment="1">
      <alignment horizontal="center" vertical="center"/>
    </xf>
    <xf numFmtId="0" fontId="45" fillId="4" borderId="13" xfId="0" applyFont="1" applyFill="1" applyBorder="1" applyAlignment="1">
      <alignment horizontal="center" vertical="center"/>
    </xf>
    <xf numFmtId="0" fontId="34" fillId="3" borderId="9" xfId="0" applyFont="1" applyFill="1" applyBorder="1" applyAlignment="1">
      <alignment horizontal="left" vertical="center" indent="12"/>
    </xf>
    <xf numFmtId="0" fontId="34" fillId="3" borderId="0" xfId="0" applyFont="1" applyFill="1" applyAlignment="1">
      <alignment horizontal="left" vertical="center" indent="12"/>
    </xf>
    <xf numFmtId="0" fontId="6" fillId="3" borderId="9" xfId="0" applyFont="1" applyFill="1" applyBorder="1" applyAlignment="1">
      <alignment horizontal="left" wrapText="1" indent="2"/>
    </xf>
    <xf numFmtId="0" fontId="6" fillId="3" borderId="0" xfId="0" applyFont="1" applyFill="1" applyAlignment="1">
      <alignment horizontal="left" wrapText="1" indent="2"/>
    </xf>
    <xf numFmtId="0" fontId="6" fillId="3" borderId="9" xfId="0" applyFont="1" applyFill="1" applyBorder="1" applyAlignment="1">
      <alignment horizontal="right" vertical="center" wrapText="1" indent="2"/>
    </xf>
    <xf numFmtId="0" fontId="34" fillId="3" borderId="9" xfId="0" applyFont="1" applyFill="1" applyBorder="1" applyAlignment="1">
      <alignment horizontal="right" vertical="top"/>
    </xf>
    <xf numFmtId="0" fontId="34" fillId="3" borderId="0" xfId="0" applyFont="1" applyFill="1" applyAlignment="1">
      <alignment horizontal="right" vertical="top"/>
    </xf>
    <xf numFmtId="49" fontId="6" fillId="6" borderId="3" xfId="0" applyNumberFormat="1" applyFont="1" applyFill="1" applyBorder="1" applyAlignment="1" applyProtection="1">
      <alignment horizontal="left" vertical="center" wrapText="1" indent="1"/>
      <protection locked="0"/>
    </xf>
    <xf numFmtId="49" fontId="6" fillId="6" borderId="1" xfId="0" applyNumberFormat="1" applyFont="1" applyFill="1" applyBorder="1" applyAlignment="1" applyProtection="1">
      <alignment horizontal="left" vertical="center" wrapText="1" indent="1"/>
      <protection locked="0"/>
    </xf>
    <xf numFmtId="0" fontId="0" fillId="0" borderId="0" xfId="0" applyAlignment="1">
      <alignment horizontal="left" vertical="center" wrapText="1" indent="1"/>
    </xf>
    <xf numFmtId="0" fontId="0" fillId="0" borderId="18" xfId="0" applyBorder="1" applyAlignment="1">
      <alignment horizontal="left" vertical="center" wrapText="1" indent="1"/>
    </xf>
    <xf numFmtId="0" fontId="6" fillId="13" borderId="3" xfId="0" applyFont="1" applyFill="1" applyBorder="1" applyAlignment="1" applyProtection="1">
      <alignment horizontal="left" vertical="top" wrapText="1" indent="1"/>
      <protection locked="0"/>
    </xf>
    <xf numFmtId="0" fontId="6" fillId="13" borderId="1" xfId="0" applyFont="1" applyFill="1" applyBorder="1" applyAlignment="1" applyProtection="1">
      <alignment horizontal="left" vertical="top" wrapText="1" indent="1"/>
      <protection locked="0"/>
    </xf>
    <xf numFmtId="49" fontId="6" fillId="13" borderId="3" xfId="0" applyNumberFormat="1" applyFont="1" applyFill="1" applyBorder="1" applyAlignment="1" applyProtection="1">
      <alignment horizontal="left" vertical="center" wrapText="1" indent="1"/>
      <protection locked="0"/>
    </xf>
    <xf numFmtId="49" fontId="6" fillId="13" borderId="1" xfId="0" applyNumberFormat="1" applyFont="1" applyFill="1" applyBorder="1" applyAlignment="1" applyProtection="1">
      <alignment horizontal="left" vertical="center" wrapText="1" indent="1"/>
      <protection locked="0"/>
    </xf>
    <xf numFmtId="0" fontId="6" fillId="3" borderId="9" xfId="0" applyFont="1" applyFill="1" applyBorder="1" applyAlignment="1">
      <alignment horizontal="left" vertical="center" indent="3"/>
    </xf>
    <xf numFmtId="41" fontId="12" fillId="6" borderId="0" xfId="0" applyNumberFormat="1" applyFont="1" applyFill="1" applyAlignment="1">
      <alignment horizontal="right" vertical="center"/>
    </xf>
    <xf numFmtId="41" fontId="12" fillId="6" borderId="18" xfId="0" applyNumberFormat="1" applyFont="1" applyFill="1" applyBorder="1" applyAlignment="1">
      <alignment horizontal="right" vertical="center"/>
    </xf>
    <xf numFmtId="0" fontId="12" fillId="6" borderId="0" xfId="0" applyFont="1" applyFill="1" applyAlignment="1">
      <alignment horizontal="right" vertical="center"/>
    </xf>
    <xf numFmtId="0" fontId="12" fillId="6" borderId="18" xfId="0" applyFont="1" applyFill="1" applyBorder="1" applyAlignment="1">
      <alignment horizontal="right" vertical="center"/>
    </xf>
    <xf numFmtId="0" fontId="0" fillId="9" borderId="21" xfId="0" applyFill="1" applyBorder="1" applyAlignment="1">
      <alignment horizontal="center" vertical="center" wrapText="1"/>
    </xf>
    <xf numFmtId="0" fontId="0" fillId="10" borderId="21" xfId="0" applyFill="1" applyBorder="1" applyAlignment="1">
      <alignment horizontal="center" vertical="center" wrapText="1"/>
    </xf>
    <xf numFmtId="0" fontId="9" fillId="4" borderId="8" xfId="0" applyFont="1" applyFill="1" applyBorder="1" applyAlignment="1">
      <alignment horizontal="left" vertical="center" indent="1"/>
    </xf>
    <xf numFmtId="0" fontId="9" fillId="4" borderId="4" xfId="0" applyFont="1" applyFill="1" applyBorder="1" applyAlignment="1">
      <alignment horizontal="left" vertical="center" indent="1"/>
    </xf>
    <xf numFmtId="0" fontId="45" fillId="4" borderId="10" xfId="0" applyFont="1" applyFill="1" applyBorder="1" applyAlignment="1">
      <alignment horizontal="left" vertical="center"/>
    </xf>
    <xf numFmtId="0" fontId="45" fillId="4" borderId="12" xfId="0" applyFont="1" applyFill="1" applyBorder="1" applyAlignment="1">
      <alignment horizontal="left" vertical="center"/>
    </xf>
    <xf numFmtId="0" fontId="16" fillId="2" borderId="14" xfId="0" applyFont="1" applyFill="1" applyBorder="1" applyAlignment="1">
      <alignment horizontal="center"/>
    </xf>
    <xf numFmtId="0" fontId="16" fillId="2" borderId="15" xfId="0" applyFont="1" applyFill="1" applyBorder="1" applyAlignment="1">
      <alignment horizontal="center"/>
    </xf>
    <xf numFmtId="0" fontId="6" fillId="6" borderId="0" xfId="0" applyFont="1" applyFill="1" applyAlignment="1">
      <alignment horizontal="left" vertical="center"/>
    </xf>
    <xf numFmtId="0" fontId="0" fillId="3" borderId="9" xfId="0" applyFill="1" applyBorder="1" applyAlignment="1">
      <alignment horizontal="left" indent="1"/>
    </xf>
    <xf numFmtId="0" fontId="0" fillId="3" borderId="0" xfId="0" applyFill="1" applyAlignment="1">
      <alignment horizontal="left" indent="1"/>
    </xf>
    <xf numFmtId="0" fontId="0" fillId="3" borderId="8" xfId="0" applyFill="1" applyBorder="1" applyAlignment="1">
      <alignment horizontal="left" indent="1"/>
    </xf>
    <xf numFmtId="0" fontId="0" fillId="3" borderId="4" xfId="0" applyFill="1" applyBorder="1" applyAlignment="1">
      <alignment horizontal="left" indent="1"/>
    </xf>
    <xf numFmtId="0" fontId="6" fillId="2" borderId="3" xfId="0" applyFont="1" applyFill="1" applyBorder="1" applyAlignment="1">
      <alignment horizontal="left" vertical="top" wrapText="1" indent="1"/>
    </xf>
    <xf numFmtId="0" fontId="6" fillId="2" borderId="1" xfId="0" applyFont="1" applyFill="1" applyBorder="1" applyAlignment="1">
      <alignment horizontal="left" vertical="top" wrapText="1" indent="1"/>
    </xf>
    <xf numFmtId="0" fontId="23" fillId="4" borderId="10" xfId="0" applyFont="1" applyFill="1" applyBorder="1" applyAlignment="1">
      <alignment horizontal="center" vertical="center"/>
    </xf>
    <xf numFmtId="0" fontId="23" fillId="4" borderId="12" xfId="0" applyFont="1" applyFill="1" applyBorder="1" applyAlignment="1">
      <alignment horizontal="center" vertical="center"/>
    </xf>
    <xf numFmtId="0" fontId="23" fillId="4" borderId="13" xfId="0" applyFont="1" applyFill="1" applyBorder="1" applyAlignment="1">
      <alignment horizontal="center" vertical="center"/>
    </xf>
    <xf numFmtId="0" fontId="6" fillId="2" borderId="30" xfId="0" applyFont="1" applyFill="1" applyBorder="1" applyAlignment="1">
      <alignment horizontal="left" vertical="top" wrapText="1"/>
    </xf>
    <xf numFmtId="0" fontId="6" fillId="2" borderId="18" xfId="0" applyFont="1" applyFill="1" applyBorder="1" applyAlignment="1">
      <alignment horizontal="left" vertical="top" wrapText="1"/>
    </xf>
    <xf numFmtId="0" fontId="6" fillId="3" borderId="0" xfId="0" applyFont="1" applyFill="1" applyAlignment="1">
      <alignment horizontal="center" vertical="top" wrapText="1"/>
    </xf>
    <xf numFmtId="0" fontId="11" fillId="3" borderId="0" xfId="0" applyFont="1" applyFill="1" applyAlignment="1">
      <alignment horizontal="center" vertical="top" wrapText="1"/>
    </xf>
    <xf numFmtId="0" fontId="0" fillId="3" borderId="10" xfId="0" applyFill="1" applyBorder="1" applyAlignment="1">
      <alignment horizontal="left" indent="1"/>
    </xf>
    <xf numFmtId="0" fontId="0" fillId="3" borderId="12" xfId="0" applyFill="1" applyBorder="1" applyAlignment="1">
      <alignment horizontal="left" indent="1"/>
    </xf>
    <xf numFmtId="0" fontId="0" fillId="11" borderId="0" xfId="0" applyFill="1" applyAlignment="1">
      <alignment horizontal="center" vertical="center"/>
    </xf>
    <xf numFmtId="0" fontId="2" fillId="11" borderId="0" xfId="12" applyFill="1" applyAlignment="1">
      <alignment horizontal="center" vertical="center" wrapText="1"/>
    </xf>
    <xf numFmtId="0" fontId="0" fillId="11" borderId="21" xfId="0" applyFill="1" applyBorder="1" applyAlignment="1">
      <alignment horizontal="center" vertical="center" wrapText="1"/>
    </xf>
    <xf numFmtId="0" fontId="0" fillId="0" borderId="21" xfId="0" applyBorder="1" applyAlignment="1">
      <alignment horizontal="center" vertical="center" wrapText="1"/>
    </xf>
    <xf numFmtId="0" fontId="6" fillId="11" borderId="0" xfId="0" applyFont="1" applyFill="1" applyAlignment="1">
      <alignment horizontal="center" vertical="center" wrapText="1"/>
    </xf>
    <xf numFmtId="0" fontId="6" fillId="11" borderId="21" xfId="0" applyFont="1" applyFill="1" applyBorder="1" applyAlignment="1">
      <alignment horizontal="center" vertical="center" wrapText="1"/>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xf>
    <xf numFmtId="0" fontId="12" fillId="2" borderId="54" xfId="0" applyFont="1" applyFill="1" applyBorder="1" applyAlignment="1">
      <alignment horizontal="center" vertical="center"/>
    </xf>
    <xf numFmtId="0" fontId="12" fillId="2" borderId="55" xfId="0" applyFont="1" applyFill="1" applyBorder="1" applyAlignment="1">
      <alignment horizontal="center" vertical="center"/>
    </xf>
    <xf numFmtId="0" fontId="12" fillId="2" borderId="56" xfId="0" applyFont="1" applyFill="1" applyBorder="1" applyAlignment="1">
      <alignment horizontal="center" vertical="center"/>
    </xf>
  </cellXfs>
  <cellStyles count="15">
    <cellStyle name="Comma 2" xfId="3"/>
    <cellStyle name="Currency 2" xfId="4"/>
    <cellStyle name="Hyperlink" xfId="14" builtinId="8"/>
    <cellStyle name="Normal" xfId="0" builtinId="0"/>
    <cellStyle name="Normal 2" xfId="1"/>
    <cellStyle name="Normal 2 2" xfId="6"/>
    <cellStyle name="Normal 3" xfId="2"/>
    <cellStyle name="Normal 4" xfId="8"/>
    <cellStyle name="Normal 4 2" xfId="10"/>
    <cellStyle name="Normal 4 3" xfId="12"/>
    <cellStyle name="Normal 4 4" xfId="13"/>
    <cellStyle name="Normal 5" xfId="9"/>
    <cellStyle name="Normal 6" xfId="11"/>
    <cellStyle name="Percent 2" xfId="5"/>
    <cellStyle name="Percent 3" xfId="7"/>
  </cellStyles>
  <dxfs count="25">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DE4D7"/>
      <color rgb="FF0000FF"/>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30</xdr:row>
      <xdr:rowOff>0</xdr:rowOff>
    </xdr:from>
    <xdr:to>
      <xdr:col>4</xdr:col>
      <xdr:colOff>6561667</xdr:colOff>
      <xdr:row>30</xdr:row>
      <xdr:rowOff>3471387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 y="10297583"/>
          <a:ext cx="6561667" cy="3471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38</xdr:row>
      <xdr:rowOff>0</xdr:rowOff>
    </xdr:from>
    <xdr:ext cx="65" cy="172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6321425" y="1752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0</xdr:colOff>
      <xdr:row>4</xdr:row>
      <xdr:rowOff>0</xdr:rowOff>
    </xdr:from>
    <xdr:to>
      <xdr:col>12</xdr:col>
      <xdr:colOff>1743808</xdr:colOff>
      <xdr:row>6</xdr:row>
      <xdr:rowOff>0</xdr:rowOff>
    </xdr:to>
    <xdr:sp macro="" textlink="">
      <xdr:nvSpPr>
        <xdr:cNvPr id="3" name="TextBox 6">
          <a:extLst>
            <a:ext uri="{FF2B5EF4-FFF2-40B4-BE49-F238E27FC236}">
              <a16:creationId xmlns:a16="http://schemas.microsoft.com/office/drawing/2014/main" id="{00000000-0008-0000-0400-000003000000}"/>
            </a:ext>
          </a:extLst>
        </xdr:cNvPr>
        <xdr:cNvSpPr txBox="1"/>
      </xdr:nvSpPr>
      <xdr:spPr>
        <a:xfrm>
          <a:off x="9594850" y="825500"/>
          <a:ext cx="1743808" cy="762000"/>
        </a:xfrm>
        <a:prstGeom prst="rect">
          <a:avLst/>
        </a:prstGeom>
        <a:solidFill>
          <a:schemeClr val="accent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9525</xdr:colOff>
      <xdr:row>2</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3667125" y="32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B_ALL%20SOUR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oposal Content Checklist"/>
      <sheetName val="Sheet1"/>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Respondents"/>
      <sheetName val="1. Proposal Content Checklist"/>
      <sheetName val="2a. Commercial Details"/>
      <sheetName val="2b. Offer Details"/>
      <sheetName val="3. Facility"/>
      <sheetName val="3a. Variable Energy"/>
      <sheetName val="3c. Energy Storage"/>
      <sheetName val="3d. DR_DER_System"/>
      <sheetName val="4. Energy Output (8760)"/>
      <sheetName val="5. Interconnect &amp; Transmission"/>
      <sheetName val="6. Development - Details"/>
      <sheetName val="7. Ownership - Capital Costs"/>
      <sheetName val="8. Ownership - Operating Costs"/>
      <sheetName val="9. Bid Certification &amp; Contac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oh.wa.gov/DataandStatisticalReports/WashingtonTrackingNetworkWTN/ClimateProjections/CleanEnergyTransformationAc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39"/>
  <sheetViews>
    <sheetView showGridLines="0" topLeftCell="A29" zoomScaleNormal="100" zoomScaleSheetLayoutView="100" workbookViewId="0">
      <selection activeCell="E7" sqref="E7"/>
    </sheetView>
  </sheetViews>
  <sheetFormatPr defaultColWidth="9.140625" defaultRowHeight="12.75"/>
  <cols>
    <col min="1" max="1" width="2" style="11" customWidth="1"/>
    <col min="2" max="2" width="1.5703125" style="11" customWidth="1"/>
    <col min="3" max="3" width="5" style="11" customWidth="1"/>
    <col min="4" max="4" width="1.28515625" style="11" customWidth="1"/>
    <col min="5" max="5" width="100.7109375" style="11" customWidth="1"/>
    <col min="6" max="6" width="2.7109375" style="11" customWidth="1"/>
    <col min="7" max="7" width="1.7109375" style="11" customWidth="1"/>
    <col min="8" max="16384" width="9.140625" style="11"/>
  </cols>
  <sheetData>
    <row r="1" spans="2:7" ht="13.5" thickBot="1"/>
    <row r="2" spans="2:7">
      <c r="B2" s="168"/>
      <c r="C2" s="58"/>
      <c r="D2" s="58"/>
      <c r="E2" s="58"/>
      <c r="F2" s="58"/>
      <c r="G2" s="169"/>
    </row>
    <row r="3" spans="2:7" ht="48.75" customHeight="1">
      <c r="B3" s="22"/>
      <c r="C3" s="170" t="s">
        <v>0</v>
      </c>
      <c r="E3" s="497" t="s">
        <v>1</v>
      </c>
      <c r="G3" s="70"/>
    </row>
    <row r="4" spans="2:7" ht="8.25" customHeight="1">
      <c r="B4" s="22"/>
      <c r="C4" s="170"/>
      <c r="G4" s="70"/>
    </row>
    <row r="5" spans="2:7">
      <c r="B5" s="22"/>
      <c r="E5" s="317" t="s">
        <v>2</v>
      </c>
      <c r="G5" s="70"/>
    </row>
    <row r="6" spans="2:7" ht="19.5" customHeight="1">
      <c r="B6" s="22"/>
      <c r="E6" s="317" t="s">
        <v>3</v>
      </c>
      <c r="G6" s="70"/>
    </row>
    <row r="7" spans="2:7">
      <c r="B7" s="22"/>
      <c r="E7" s="38"/>
      <c r="G7" s="70"/>
    </row>
    <row r="8" spans="2:7" s="12" customFormat="1" ht="37.5" customHeight="1">
      <c r="B8" s="171"/>
      <c r="C8" s="633" t="s">
        <v>4</v>
      </c>
      <c r="D8" s="634"/>
      <c r="E8" s="634"/>
      <c r="F8" s="634"/>
      <c r="G8" s="635"/>
    </row>
    <row r="9" spans="2:7" s="12" customFormat="1" ht="6" customHeight="1">
      <c r="B9" s="171"/>
      <c r="C9" s="172"/>
      <c r="G9" s="173"/>
    </row>
    <row r="10" spans="2:7" ht="13.5" thickBot="1">
      <c r="B10" s="22"/>
      <c r="G10" s="70"/>
    </row>
    <row r="11" spans="2:7" ht="15.75" thickBot="1">
      <c r="B11" s="22"/>
      <c r="C11" s="630" t="s">
        <v>5</v>
      </c>
      <c r="D11" s="631"/>
      <c r="E11" s="631"/>
      <c r="F11" s="632"/>
      <c r="G11" s="70"/>
    </row>
    <row r="12" spans="2:7">
      <c r="B12" s="22"/>
      <c r="C12" s="58"/>
      <c r="D12" s="58"/>
      <c r="E12" s="58"/>
      <c r="F12" s="58"/>
      <c r="G12" s="70"/>
    </row>
    <row r="13" spans="2:7" ht="55.5" customHeight="1">
      <c r="B13" s="22"/>
      <c r="C13" s="629" t="s">
        <v>6</v>
      </c>
      <c r="D13" s="629"/>
      <c r="E13" s="629"/>
      <c r="F13" s="629"/>
      <c r="G13" s="70"/>
    </row>
    <row r="14" spans="2:7">
      <c r="B14" s="22"/>
      <c r="C14" s="59"/>
      <c r="D14" s="59"/>
      <c r="E14" s="59"/>
      <c r="F14" s="59"/>
      <c r="G14" s="70"/>
    </row>
    <row r="15" spans="2:7">
      <c r="B15" s="22"/>
      <c r="C15" s="53"/>
      <c r="D15" s="54"/>
      <c r="E15" s="54"/>
      <c r="F15" s="55"/>
      <c r="G15" s="70"/>
    </row>
    <row r="16" spans="2:7" ht="2.25" customHeight="1">
      <c r="B16" s="22"/>
      <c r="C16" s="53"/>
      <c r="D16" s="54"/>
      <c r="E16" s="54"/>
      <c r="F16" s="55"/>
      <c r="G16" s="70"/>
    </row>
    <row r="17" spans="2:7" s="13" customFormat="1" ht="56.25" customHeight="1">
      <c r="B17" s="174"/>
      <c r="C17" s="51">
        <v>1</v>
      </c>
      <c r="D17" s="23"/>
      <c r="E17" s="610" t="s">
        <v>7</v>
      </c>
      <c r="F17" s="24"/>
      <c r="G17" s="175"/>
    </row>
    <row r="18" spans="2:7" s="13" customFormat="1" ht="9.9499999999999993" customHeight="1">
      <c r="B18" s="174"/>
      <c r="C18" s="51"/>
      <c r="D18" s="23"/>
      <c r="E18" s="23"/>
      <c r="F18" s="24"/>
      <c r="G18" s="175"/>
    </row>
    <row r="19" spans="2:7" s="13" customFormat="1" ht="15" customHeight="1">
      <c r="B19" s="174"/>
      <c r="C19" s="51">
        <v>2</v>
      </c>
      <c r="D19" s="23"/>
      <c r="E19" s="584" t="s">
        <v>8</v>
      </c>
      <c r="F19" s="24"/>
      <c r="G19" s="175"/>
    </row>
    <row r="20" spans="2:7" s="13" customFormat="1" ht="6" customHeight="1">
      <c r="B20" s="174"/>
      <c r="C20" s="51"/>
      <c r="D20" s="23"/>
      <c r="E20" s="57"/>
      <c r="F20" s="24"/>
      <c r="G20" s="175"/>
    </row>
    <row r="21" spans="2:7" s="13" customFormat="1" ht="38.25" customHeight="1">
      <c r="B21" s="174"/>
      <c r="C21" s="51"/>
      <c r="D21" s="23"/>
      <c r="E21" s="60" t="s">
        <v>9</v>
      </c>
      <c r="F21" s="24"/>
      <c r="G21" s="175"/>
    </row>
    <row r="22" spans="2:7" s="13" customFormat="1" ht="8.25" customHeight="1">
      <c r="B22" s="174"/>
      <c r="C22" s="51"/>
      <c r="D22" s="23"/>
      <c r="E22" s="23"/>
      <c r="F22" s="24"/>
      <c r="G22" s="175"/>
    </row>
    <row r="23" spans="2:7" s="13" customFormat="1" ht="29.25" customHeight="1">
      <c r="B23" s="174"/>
      <c r="C23" s="51">
        <v>3</v>
      </c>
      <c r="D23" s="23"/>
      <c r="E23" s="60" t="s">
        <v>10</v>
      </c>
      <c r="F23" s="24"/>
      <c r="G23" s="175"/>
    </row>
    <row r="24" spans="2:7" s="13" customFormat="1" ht="9.9499999999999993" customHeight="1">
      <c r="B24" s="174"/>
      <c r="C24" s="51"/>
      <c r="D24" s="23"/>
      <c r="E24" s="56"/>
      <c r="F24" s="24"/>
      <c r="G24" s="175"/>
    </row>
    <row r="25" spans="2:7" s="13" customFormat="1" ht="51" customHeight="1">
      <c r="B25" s="174"/>
      <c r="C25" s="51">
        <v>4</v>
      </c>
      <c r="D25" s="23"/>
      <c r="E25" s="610" t="s">
        <v>11</v>
      </c>
      <c r="F25" s="24"/>
      <c r="G25" s="175"/>
    </row>
    <row r="26" spans="2:7" s="13" customFormat="1" ht="9.9499999999999993" customHeight="1">
      <c r="B26" s="174"/>
      <c r="C26" s="51"/>
      <c r="D26" s="23"/>
      <c r="E26" s="23"/>
      <c r="F26" s="24"/>
      <c r="G26" s="175"/>
    </row>
    <row r="27" spans="2:7" s="13" customFormat="1" ht="38.25" customHeight="1">
      <c r="B27" s="174"/>
      <c r="C27" s="51">
        <v>5</v>
      </c>
      <c r="D27" s="23"/>
      <c r="E27" s="60" t="s">
        <v>12</v>
      </c>
      <c r="F27" s="24"/>
      <c r="G27" s="175"/>
    </row>
    <row r="28" spans="2:7" s="13" customFormat="1" ht="9.9499999999999993" customHeight="1">
      <c r="B28" s="174"/>
      <c r="C28" s="51"/>
      <c r="D28" s="23"/>
      <c r="E28" s="23"/>
      <c r="F28" s="24"/>
      <c r="G28" s="175"/>
    </row>
    <row r="29" spans="2:7" s="13" customFormat="1" ht="76.5" customHeight="1">
      <c r="B29" s="174"/>
      <c r="C29" s="51">
        <v>6</v>
      </c>
      <c r="D29" s="23"/>
      <c r="E29" s="582" t="s">
        <v>13</v>
      </c>
      <c r="F29" s="24"/>
      <c r="G29" s="175"/>
    </row>
    <row r="30" spans="2:7" s="13" customFormat="1" ht="5.25" customHeight="1">
      <c r="B30" s="174"/>
      <c r="C30" s="51"/>
      <c r="D30" s="23"/>
      <c r="E30" s="60"/>
      <c r="F30" s="24"/>
      <c r="G30" s="175"/>
    </row>
    <row r="31" spans="2:7" s="13" customFormat="1" ht="278.25" customHeight="1">
      <c r="B31" s="174"/>
      <c r="C31" s="51"/>
      <c r="D31" s="23"/>
      <c r="E31" s="60"/>
      <c r="F31" s="24"/>
      <c r="G31" s="175"/>
    </row>
    <row r="32" spans="2:7" s="13" customFormat="1" ht="9.75" customHeight="1">
      <c r="B32" s="174"/>
      <c r="C32" s="51"/>
      <c r="D32" s="23"/>
      <c r="E32" s="23"/>
      <c r="F32" s="24"/>
      <c r="G32" s="175"/>
    </row>
    <row r="33" spans="2:7" s="13" customFormat="1" ht="39.75" customHeight="1">
      <c r="B33" s="174"/>
      <c r="C33" s="51">
        <v>7</v>
      </c>
      <c r="D33" s="23"/>
      <c r="E33" s="611" t="s">
        <v>14</v>
      </c>
      <c r="F33" s="24"/>
      <c r="G33" s="175"/>
    </row>
    <row r="34" spans="2:7" s="13" customFormat="1" ht="7.5" customHeight="1">
      <c r="B34" s="174"/>
      <c r="C34" s="51"/>
      <c r="D34" s="23"/>
      <c r="E34" s="388"/>
      <c r="F34" s="24"/>
      <c r="G34" s="175"/>
    </row>
    <row r="35" spans="2:7" s="13" customFormat="1" ht="2.25" customHeight="1">
      <c r="B35" s="174"/>
      <c r="C35" s="51"/>
      <c r="D35" s="23"/>
      <c r="E35" s="23"/>
      <c r="F35" s="24"/>
      <c r="G35" s="175"/>
    </row>
    <row r="36" spans="2:7" s="13" customFormat="1" ht="14.25" customHeight="1">
      <c r="B36" s="174"/>
      <c r="C36" s="51">
        <v>8</v>
      </c>
      <c r="D36" s="23"/>
      <c r="E36" s="610" t="s">
        <v>15</v>
      </c>
      <c r="F36" s="24"/>
      <c r="G36" s="175"/>
    </row>
    <row r="37" spans="2:7" s="13" customFormat="1" ht="9" customHeight="1">
      <c r="B37" s="174"/>
      <c r="C37" s="52"/>
      <c r="D37" s="25"/>
      <c r="E37" s="25"/>
      <c r="F37" s="26"/>
      <c r="G37" s="175"/>
    </row>
    <row r="38" spans="2:7" s="13" customFormat="1" ht="49.5" customHeight="1" thickBot="1">
      <c r="B38" s="176"/>
      <c r="C38" s="177"/>
      <c r="D38" s="177"/>
      <c r="E38" s="177"/>
      <c r="F38" s="177"/>
      <c r="G38" s="178"/>
    </row>
    <row r="39" spans="2:7" s="13" customFormat="1" ht="14.25"/>
  </sheetData>
  <sheetProtection algorithmName="SHA-512" hashValue="V0W/pe0weKD7f02kD8dD9N3bBSDhLnIiXnUwAqPBBznQhLG2MCedxwfteduKWEh6GphNdfEJ97QcTD6gnGS/bg==" saltValue="BV9MdWJkcS35DNu3y2e5rA==" spinCount="100000" sheet="1" objects="1" scenarios="1" selectLockedCells="1" selectUnlockedCells="1"/>
  <mergeCells count="3">
    <mergeCell ref="C13:F13"/>
    <mergeCell ref="C11:F11"/>
    <mergeCell ref="C8:G8"/>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BH128"/>
  <sheetViews>
    <sheetView showZeros="0" zoomScaleNormal="100" zoomScaleSheetLayoutView="100" workbookViewId="0">
      <pane ySplit="2" topLeftCell="A3" activePane="bottomLeft" state="frozen"/>
      <selection pane="bottomLeft" activeCell="C68" sqref="C68"/>
    </sheetView>
  </sheetViews>
  <sheetFormatPr defaultRowHeight="12.75"/>
  <cols>
    <col min="1" max="1" width="2.140625" customWidth="1"/>
    <col min="2" max="2" width="33.28515625" customWidth="1"/>
    <col min="3" max="3" width="67" customWidth="1"/>
    <col min="4" max="4" width="1.7109375" customWidth="1"/>
    <col min="5" max="5" width="1.7109375" hidden="1" customWidth="1"/>
    <col min="6" max="6" width="4.85546875" hidden="1" customWidth="1"/>
    <col min="7" max="7" width="8.7109375" hidden="1" customWidth="1"/>
    <col min="8" max="8" width="11" hidden="1" customWidth="1"/>
    <col min="9" max="10" width="3.28515625" hidden="1" customWidth="1"/>
    <col min="11" max="11" width="7.28515625" style="180" hidden="1" customWidth="1"/>
    <col min="12" max="12" width="8.42578125" style="180" hidden="1" customWidth="1"/>
    <col min="13" max="13" width="26.28515625" style="180" hidden="1" customWidth="1"/>
    <col min="14" max="14" width="20.5703125" style="180" hidden="1" customWidth="1"/>
    <col min="15" max="15" width="25.28515625" style="180" hidden="1" customWidth="1"/>
    <col min="16" max="16" width="7.5703125" style="180" hidden="1" customWidth="1"/>
    <col min="17" max="17" width="25.28515625" style="180" hidden="1" customWidth="1"/>
    <col min="18" max="18" width="7.140625" style="180" hidden="1" customWidth="1"/>
    <col min="19" max="19" width="26.85546875" style="180" hidden="1" customWidth="1"/>
    <col min="20" max="20" width="14.28515625" style="180" hidden="1" customWidth="1"/>
    <col min="21" max="21" width="8.42578125" style="180" hidden="1" customWidth="1"/>
    <col min="22" max="22" width="11.42578125" style="8" hidden="1" customWidth="1"/>
    <col min="23" max="23" width="13" style="8" hidden="1" customWidth="1"/>
    <col min="24" max="25" width="32.140625" style="8" hidden="1" customWidth="1"/>
    <col min="26" max="26" width="37.42578125" style="8" hidden="1" customWidth="1"/>
    <col min="27" max="27" width="36.28515625" style="8" hidden="1" customWidth="1"/>
    <col min="28" max="58" width="9.140625" hidden="1" customWidth="1"/>
    <col min="59" max="59" width="9.140625" style="251" hidden="1" customWidth="1"/>
    <col min="60" max="60" width="9.140625" hidden="1" customWidth="1"/>
  </cols>
  <sheetData>
    <row r="1" spans="1:59" ht="24.75" customHeight="1">
      <c r="A1" s="823" t="s">
        <v>785</v>
      </c>
      <c r="B1" s="824"/>
      <c r="C1" s="824"/>
      <c r="D1" s="825"/>
      <c r="K1" s="725" t="s">
        <v>105</v>
      </c>
      <c r="L1" s="725"/>
      <c r="M1" s="725"/>
      <c r="N1" s="725"/>
      <c r="O1" s="725"/>
      <c r="P1" s="725"/>
      <c r="Q1" s="725"/>
      <c r="R1" s="725"/>
      <c r="S1" s="725"/>
      <c r="T1" s="725"/>
      <c r="U1" s="725"/>
      <c r="V1" s="726" t="s">
        <v>106</v>
      </c>
      <c r="W1" s="726"/>
      <c r="X1" s="726"/>
      <c r="Y1" s="726"/>
      <c r="Z1" s="726"/>
      <c r="AA1" s="726"/>
    </row>
    <row r="2" spans="1:59" s="114" customFormat="1" ht="15.75" customHeight="1" thickBot="1">
      <c r="A2" s="896" t="s">
        <v>786</v>
      </c>
      <c r="B2" s="897"/>
      <c r="C2" s="897"/>
      <c r="D2" s="898"/>
      <c r="E2"/>
      <c r="F2" s="11"/>
      <c r="G2" t="s">
        <v>107</v>
      </c>
      <c r="H2" t="s">
        <v>108</v>
      </c>
      <c r="I2"/>
      <c r="J2"/>
      <c r="K2" s="683" t="s">
        <v>109</v>
      </c>
      <c r="L2" s="687" t="s">
        <v>110</v>
      </c>
      <c r="M2" s="687"/>
      <c r="N2" s="685" t="s">
        <v>20</v>
      </c>
      <c r="O2" s="685" t="s">
        <v>111</v>
      </c>
      <c r="P2" s="685" t="s">
        <v>112</v>
      </c>
      <c r="Q2" s="685" t="s">
        <v>113</v>
      </c>
      <c r="R2" s="685" t="s">
        <v>114</v>
      </c>
      <c r="S2" s="685" t="s">
        <v>115</v>
      </c>
      <c r="T2" s="685" t="s">
        <v>116</v>
      </c>
      <c r="U2" s="685" t="s">
        <v>117</v>
      </c>
      <c r="V2" s="681" t="s">
        <v>118</v>
      </c>
      <c r="W2" s="681" t="s">
        <v>119</v>
      </c>
      <c r="X2" s="681" t="s">
        <v>120</v>
      </c>
      <c r="Y2" s="681" t="s">
        <v>121</v>
      </c>
      <c r="Z2" s="681" t="s">
        <v>122</v>
      </c>
      <c r="AA2" s="681" t="s">
        <v>123</v>
      </c>
      <c r="AC2" s="59"/>
      <c r="BG2" s="257"/>
    </row>
    <row r="3" spans="1:59" ht="15" customHeight="1" thickBot="1">
      <c r="A3" s="755" t="s">
        <v>787</v>
      </c>
      <c r="B3" s="711"/>
      <c r="C3" s="711"/>
      <c r="D3" s="756"/>
      <c r="K3" s="684"/>
      <c r="L3" s="325" t="s">
        <v>788</v>
      </c>
      <c r="M3" s="193" t="s">
        <v>127</v>
      </c>
      <c r="N3" s="686"/>
      <c r="O3" s="686"/>
      <c r="P3" s="686"/>
      <c r="Q3" s="686"/>
      <c r="R3" s="686"/>
      <c r="S3" s="686"/>
      <c r="T3" s="686"/>
      <c r="U3" s="686"/>
      <c r="V3" s="682"/>
      <c r="W3" s="682"/>
      <c r="X3" s="682"/>
      <c r="Y3" s="682"/>
      <c r="Z3" s="682"/>
      <c r="AA3" s="682"/>
      <c r="AB3" s="253"/>
      <c r="AD3" s="264" t="s">
        <v>22</v>
      </c>
      <c r="AE3" s="264" t="s">
        <v>23</v>
      </c>
      <c r="AF3" s="264" t="s">
        <v>24</v>
      </c>
      <c r="AG3" s="253" t="s">
        <v>25</v>
      </c>
      <c r="AH3" s="253" t="s">
        <v>26</v>
      </c>
      <c r="AI3" s="253" t="s">
        <v>27</v>
      </c>
      <c r="AJ3" s="253" t="s">
        <v>28</v>
      </c>
      <c r="AK3" s="253" t="s">
        <v>29</v>
      </c>
      <c r="AL3" s="253" t="s">
        <v>30</v>
      </c>
      <c r="AM3" s="253" t="s">
        <v>31</v>
      </c>
      <c r="AN3" s="253" t="s">
        <v>32</v>
      </c>
      <c r="AO3" s="253" t="s">
        <v>33</v>
      </c>
      <c r="AP3" s="253" t="s">
        <v>34</v>
      </c>
      <c r="AQ3" s="253" t="s">
        <v>35</v>
      </c>
      <c r="AR3" s="253" t="s">
        <v>36</v>
      </c>
      <c r="AS3" s="253" t="s">
        <v>37</v>
      </c>
      <c r="AT3" s="253" t="s">
        <v>38</v>
      </c>
      <c r="AU3" s="253" t="s">
        <v>39</v>
      </c>
      <c r="AV3" s="253" t="s">
        <v>40</v>
      </c>
      <c r="AW3" s="253" t="s">
        <v>41</v>
      </c>
      <c r="AX3" s="253" t="s">
        <v>42</v>
      </c>
      <c r="AY3" s="253" t="s">
        <v>43</v>
      </c>
      <c r="AZ3" s="253" t="s">
        <v>44</v>
      </c>
      <c r="BA3" s="253" t="s">
        <v>45</v>
      </c>
      <c r="BB3" s="253" t="s">
        <v>46</v>
      </c>
      <c r="BC3" s="253" t="s">
        <v>47</v>
      </c>
      <c r="BD3" s="253" t="s">
        <v>48</v>
      </c>
      <c r="BE3" s="253" t="s">
        <v>49</v>
      </c>
      <c r="BF3" s="253" t="s">
        <v>50</v>
      </c>
      <c r="BG3" s="256" t="s">
        <v>51</v>
      </c>
    </row>
    <row r="4" spans="1:59" ht="18" customHeight="1">
      <c r="A4" s="892"/>
      <c r="B4" s="893"/>
      <c r="C4" s="14"/>
      <c r="D4" s="15"/>
    </row>
    <row r="5" spans="1:59" ht="96.75" customHeight="1">
      <c r="A5" s="22"/>
      <c r="B5" s="894" t="s">
        <v>789</v>
      </c>
      <c r="C5" s="895"/>
      <c r="D5" s="16"/>
    </row>
    <row r="6" spans="1:59" ht="14.25" customHeight="1">
      <c r="A6" s="22"/>
      <c r="B6" s="198"/>
      <c r="C6" s="198"/>
      <c r="D6" s="16"/>
      <c r="K6"/>
      <c r="L6"/>
      <c r="M6"/>
      <c r="N6"/>
      <c r="O6"/>
      <c r="P6"/>
      <c r="Q6"/>
      <c r="R6"/>
      <c r="S6"/>
      <c r="T6"/>
      <c r="U6"/>
      <c r="V6"/>
      <c r="W6"/>
      <c r="X6"/>
      <c r="Y6"/>
      <c r="Z6"/>
      <c r="AA6"/>
    </row>
    <row r="7" spans="1:59" ht="14.25" customHeight="1">
      <c r="A7" s="22"/>
      <c r="B7" s="802" t="s">
        <v>790</v>
      </c>
      <c r="C7" s="804"/>
      <c r="D7" s="16"/>
      <c r="K7"/>
      <c r="L7"/>
      <c r="M7"/>
      <c r="N7"/>
      <c r="O7"/>
      <c r="P7"/>
      <c r="Q7"/>
      <c r="R7"/>
      <c r="S7"/>
      <c r="T7"/>
      <c r="U7"/>
      <c r="V7"/>
      <c r="W7"/>
      <c r="X7"/>
      <c r="Y7"/>
      <c r="Z7"/>
      <c r="AA7"/>
    </row>
    <row r="8" spans="1:59" ht="14.25" customHeight="1">
      <c r="A8" s="22"/>
      <c r="B8" s="899"/>
      <c r="C8" s="900"/>
      <c r="D8" s="16"/>
      <c r="K8"/>
      <c r="L8"/>
      <c r="M8"/>
      <c r="N8"/>
      <c r="O8"/>
      <c r="P8"/>
      <c r="Q8"/>
      <c r="R8"/>
      <c r="S8"/>
      <c r="T8"/>
      <c r="U8"/>
      <c r="V8"/>
      <c r="W8"/>
      <c r="X8"/>
      <c r="Y8"/>
      <c r="Z8"/>
      <c r="AA8"/>
      <c r="BB8" s="10"/>
    </row>
    <row r="9" spans="1:59" ht="14.25" customHeight="1">
      <c r="A9" s="22"/>
      <c r="B9" s="805"/>
      <c r="C9" s="807"/>
      <c r="D9" s="16"/>
      <c r="K9"/>
      <c r="L9"/>
      <c r="M9"/>
      <c r="N9"/>
      <c r="O9"/>
      <c r="P9"/>
      <c r="Q9"/>
      <c r="R9"/>
      <c r="S9"/>
      <c r="T9"/>
      <c r="U9"/>
      <c r="V9"/>
      <c r="W9"/>
      <c r="X9"/>
      <c r="Y9"/>
      <c r="Z9"/>
      <c r="AA9"/>
    </row>
    <row r="10" spans="1:59" ht="12.75" customHeight="1">
      <c r="A10" s="890"/>
      <c r="B10" s="891"/>
      <c r="C10" s="111"/>
      <c r="D10" s="16"/>
      <c r="I10" t="s">
        <v>128</v>
      </c>
    </row>
    <row r="11" spans="1:59" ht="48" customHeight="1">
      <c r="A11" s="834" t="s">
        <v>791</v>
      </c>
      <c r="B11" s="702"/>
      <c r="C11" s="248"/>
      <c r="D11" s="17"/>
      <c r="J11" t="s">
        <v>125</v>
      </c>
      <c r="K11" s="181"/>
      <c r="L11" s="181"/>
      <c r="V11" s="180"/>
      <c r="W11" s="180"/>
      <c r="X11" s="180"/>
      <c r="Y11" s="180"/>
      <c r="Z11" s="180"/>
      <c r="AB11" s="8"/>
      <c r="AC11" s="8"/>
    </row>
    <row r="12" spans="1:59" ht="6" customHeight="1">
      <c r="A12" s="50"/>
      <c r="B12" s="30"/>
      <c r="C12" s="111"/>
      <c r="D12" s="16"/>
      <c r="I12" t="s">
        <v>128</v>
      </c>
      <c r="V12" s="180"/>
      <c r="W12" s="180"/>
      <c r="X12" s="180"/>
      <c r="Y12" s="180"/>
      <c r="Z12" s="180"/>
      <c r="AB12" s="8"/>
      <c r="AC12" s="8"/>
    </row>
    <row r="13" spans="1:59" ht="24" customHeight="1">
      <c r="A13" s="834" t="s">
        <v>792</v>
      </c>
      <c r="B13" s="702"/>
      <c r="C13" s="248"/>
      <c r="D13" s="17"/>
      <c r="J13" t="s">
        <v>125</v>
      </c>
      <c r="K13" s="181" t="str">
        <f ca="1">SUBSTITUTE(CELL("address",C13),"$","")</f>
        <v>C13</v>
      </c>
      <c r="L13" s="223">
        <v>10</v>
      </c>
      <c r="M13" s="180" t="str">
        <f ca="1">MID(CELL("filename",L13),FIND("]",CELL("filename",L13))+1,256)</f>
        <v>7. Bid Certification &amp; Contacts</v>
      </c>
      <c r="N13" s="180" t="s">
        <v>793</v>
      </c>
      <c r="O13" s="180" t="s">
        <v>794</v>
      </c>
      <c r="Q13" s="180" t="str">
        <f ca="1">L13&amp;"_"&amp;K13&amp;"_"&amp;O13</f>
        <v>10_C13_Submitted_by</v>
      </c>
      <c r="R13" s="180" t="s">
        <v>133</v>
      </c>
      <c r="S13" s="180">
        <v>100</v>
      </c>
      <c r="U13" s="180" t="s">
        <v>57</v>
      </c>
      <c r="V13" s="180" t="s">
        <v>58</v>
      </c>
      <c r="W13" s="180"/>
      <c r="X13"/>
      <c r="Y13"/>
      <c r="Z13"/>
      <c r="AB13" s="8"/>
      <c r="AC13" s="8"/>
    </row>
    <row r="14" spans="1:59" ht="6" customHeight="1">
      <c r="A14" s="890"/>
      <c r="B14" s="891"/>
      <c r="C14" s="112"/>
      <c r="D14" s="18"/>
      <c r="I14" t="s">
        <v>128</v>
      </c>
      <c r="V14" s="180"/>
      <c r="W14" s="180"/>
      <c r="X14" s="180"/>
      <c r="Y14" s="180"/>
      <c r="Z14" s="180"/>
      <c r="AB14" s="8"/>
      <c r="AC14" s="8"/>
    </row>
    <row r="15" spans="1:59" ht="24" customHeight="1">
      <c r="A15" s="834" t="s">
        <v>795</v>
      </c>
      <c r="B15" s="702"/>
      <c r="C15" s="248"/>
      <c r="D15" s="17"/>
      <c r="J15" t="s">
        <v>125</v>
      </c>
      <c r="K15" s="181" t="str">
        <f ca="1">SUBSTITUTE(CELL("address",C15),"$","")</f>
        <v>C15</v>
      </c>
      <c r="L15" s="181">
        <f>$L$13</f>
        <v>10</v>
      </c>
      <c r="M15" s="180" t="str">
        <f ca="1">MID(CELL("filename",L15),FIND("]",CELL("filename",L15))+1,256)</f>
        <v>7. Bid Certification &amp; Contacts</v>
      </c>
      <c r="N15" s="180" t="s">
        <v>793</v>
      </c>
      <c r="O15" s="180" t="s">
        <v>796</v>
      </c>
      <c r="Q15" s="180" t="str">
        <f ca="1">L15&amp;"_"&amp;K15&amp;"_"&amp;O15</f>
        <v>10_C15_Name_of_Respondent_Entity</v>
      </c>
      <c r="R15" s="180" t="s">
        <v>133</v>
      </c>
      <c r="S15" s="180">
        <v>100</v>
      </c>
      <c r="U15" s="180" t="s">
        <v>58</v>
      </c>
      <c r="V15" s="180" t="s">
        <v>58</v>
      </c>
      <c r="W15" s="180"/>
      <c r="X15" s="180"/>
      <c r="Y15" s="180"/>
      <c r="Z15" s="180"/>
      <c r="AA15"/>
      <c r="AB15" s="8"/>
      <c r="AC15" s="8"/>
    </row>
    <row r="16" spans="1:59" ht="6" customHeight="1">
      <c r="A16" s="890"/>
      <c r="B16" s="891"/>
      <c r="C16" s="319"/>
      <c r="D16" s="18"/>
      <c r="I16" t="s">
        <v>128</v>
      </c>
      <c r="V16" s="180"/>
      <c r="W16" s="180"/>
      <c r="X16" s="180"/>
      <c r="Y16" s="180"/>
      <c r="Z16" s="180"/>
      <c r="AB16" s="8"/>
      <c r="AC16" s="8"/>
    </row>
    <row r="17" spans="1:59" ht="42.75" customHeight="1">
      <c r="A17" s="834" t="s">
        <v>797</v>
      </c>
      <c r="B17" s="692"/>
      <c r="C17" s="585"/>
      <c r="D17" s="18"/>
      <c r="J17" t="s">
        <v>125</v>
      </c>
      <c r="K17" s="181"/>
      <c r="L17" s="181"/>
      <c r="V17" s="180"/>
      <c r="W17" s="180"/>
      <c r="X17" s="180"/>
      <c r="Y17" s="180"/>
      <c r="Z17" s="180"/>
      <c r="AB17" s="8"/>
      <c r="AC17" s="8"/>
    </row>
    <row r="18" spans="1:59" s="192" customFormat="1" ht="18" customHeight="1">
      <c r="A18" s="239" t="s">
        <v>798</v>
      </c>
      <c r="B18" s="240"/>
      <c r="C18" s="320"/>
      <c r="D18" s="241"/>
      <c r="J18" s="192" t="s">
        <v>125</v>
      </c>
      <c r="K18" s="180"/>
      <c r="L18" s="180"/>
      <c r="M18" s="180"/>
      <c r="N18" s="180"/>
      <c r="O18" s="180"/>
      <c r="P18" s="180"/>
      <c r="Q18" s="180"/>
      <c r="R18" s="180"/>
      <c r="S18" s="180"/>
      <c r="T18" s="180"/>
      <c r="U18" s="180"/>
      <c r="V18" s="180"/>
      <c r="W18" s="180"/>
      <c r="X18" s="180"/>
      <c r="Y18" s="180"/>
      <c r="Z18" s="180"/>
      <c r="AA18" s="242"/>
      <c r="AB18" s="242"/>
      <c r="AC18" s="242"/>
      <c r="BG18" s="252"/>
    </row>
    <row r="19" spans="1:59" ht="6" customHeight="1">
      <c r="A19" s="890"/>
      <c r="B19" s="891"/>
      <c r="C19" s="166"/>
      <c r="D19" s="18"/>
      <c r="I19" t="s">
        <v>128</v>
      </c>
      <c r="V19" s="180"/>
      <c r="W19" s="180"/>
      <c r="X19" s="180"/>
      <c r="Y19" s="180"/>
      <c r="Z19" s="180"/>
      <c r="AB19" s="8"/>
      <c r="AC19" s="8"/>
    </row>
    <row r="20" spans="1:59" ht="24" customHeight="1">
      <c r="A20" s="834" t="s">
        <v>799</v>
      </c>
      <c r="B20" s="702"/>
      <c r="C20" s="248"/>
      <c r="D20" s="17"/>
      <c r="J20" t="s">
        <v>125</v>
      </c>
      <c r="K20" s="181" t="str">
        <f ca="1">SUBSTITUTE(CELL("address",C20),"$","")</f>
        <v>C20</v>
      </c>
      <c r="L20" s="181">
        <f>$L$13</f>
        <v>10</v>
      </c>
      <c r="M20" s="180" t="str">
        <f ca="1">MID(CELL("filename",L20),FIND("]",CELL("filename",L20))+1,256)</f>
        <v>7. Bid Certification &amp; Contacts</v>
      </c>
      <c r="N20" s="180" t="s">
        <v>793</v>
      </c>
      <c r="O20" s="180" t="s">
        <v>800</v>
      </c>
      <c r="Q20" s="180" t="str">
        <f ca="1">L20&amp;"_"&amp;K20&amp;"_"&amp;O20</f>
        <v>10_C20_Name_of_Officer</v>
      </c>
      <c r="R20" s="180" t="s">
        <v>133</v>
      </c>
      <c r="S20" s="180">
        <v>100</v>
      </c>
      <c r="U20" s="180" t="s">
        <v>57</v>
      </c>
      <c r="V20" s="180" t="s">
        <v>58</v>
      </c>
      <c r="W20" s="180"/>
      <c r="X20" s="180"/>
      <c r="Y20" s="180"/>
      <c r="Z20" s="180"/>
      <c r="AB20" s="8"/>
      <c r="AC20" s="8"/>
    </row>
    <row r="21" spans="1:59" ht="6" customHeight="1">
      <c r="A21" s="890"/>
      <c r="B21" s="891"/>
      <c r="C21" s="19"/>
      <c r="D21" s="18"/>
      <c r="I21" t="s">
        <v>128</v>
      </c>
      <c r="V21" s="180"/>
      <c r="W21" s="180"/>
      <c r="X21" s="180"/>
      <c r="Y21" s="180"/>
      <c r="Z21" s="180"/>
      <c r="AB21" s="8"/>
      <c r="AC21" s="8"/>
    </row>
    <row r="22" spans="1:59" ht="24" customHeight="1">
      <c r="A22" s="834" t="s">
        <v>801</v>
      </c>
      <c r="B22" s="702"/>
      <c r="C22" s="248"/>
      <c r="D22" s="17"/>
      <c r="J22" t="s">
        <v>125</v>
      </c>
      <c r="K22" s="181" t="str">
        <f ca="1">SUBSTITUTE(CELL("address",C22),"$","")</f>
        <v>C22</v>
      </c>
      <c r="L22" s="181">
        <f>$L$13</f>
        <v>10</v>
      </c>
      <c r="M22" s="180" t="str">
        <f ca="1">MID(CELL("filename",L22),FIND("]",CELL("filename",L22))+1,256)</f>
        <v>7. Bid Certification &amp; Contacts</v>
      </c>
      <c r="N22" s="180" t="s">
        <v>793</v>
      </c>
      <c r="O22" s="180" t="s">
        <v>802</v>
      </c>
      <c r="Q22" s="180" t="str">
        <f ca="1">L22&amp;"_"&amp;K22&amp;"_"&amp;O22</f>
        <v>10_C22_Title</v>
      </c>
      <c r="R22" s="180" t="s">
        <v>133</v>
      </c>
      <c r="S22" s="180">
        <v>100</v>
      </c>
      <c r="U22" s="180" t="s">
        <v>57</v>
      </c>
      <c r="V22" s="180" t="s">
        <v>58</v>
      </c>
      <c r="W22" s="180"/>
      <c r="X22" s="180"/>
      <c r="Y22" s="180"/>
      <c r="Z22" s="180"/>
      <c r="AB22" s="8"/>
      <c r="AC22" s="8"/>
    </row>
    <row r="23" spans="1:59" ht="6" customHeight="1">
      <c r="A23" s="890"/>
      <c r="B23" s="891"/>
      <c r="C23" s="19"/>
      <c r="D23" s="18"/>
      <c r="I23" t="s">
        <v>128</v>
      </c>
      <c r="V23" s="180"/>
      <c r="W23" s="180"/>
      <c r="X23" s="180"/>
      <c r="Y23" s="180"/>
      <c r="Z23" s="180"/>
      <c r="AB23" s="8"/>
      <c r="AC23" s="8"/>
    </row>
    <row r="24" spans="1:59" ht="24" customHeight="1">
      <c r="A24" s="834" t="s">
        <v>803</v>
      </c>
      <c r="B24" s="702"/>
      <c r="C24" s="349"/>
      <c r="D24" s="17"/>
      <c r="J24" t="s">
        <v>125</v>
      </c>
      <c r="K24" s="181" t="str">
        <f ca="1">SUBSTITUTE(CELL("address",C24),"$","")</f>
        <v>C24</v>
      </c>
      <c r="L24" s="181">
        <f>$L$13</f>
        <v>10</v>
      </c>
      <c r="M24" s="180" t="str">
        <f ca="1">MID(CELL("filename",L24),FIND("]",CELL("filename",L24))+1,256)</f>
        <v>7. Bid Certification &amp; Contacts</v>
      </c>
      <c r="N24" s="180" t="s">
        <v>793</v>
      </c>
      <c r="O24" s="180" t="s">
        <v>804</v>
      </c>
      <c r="Q24" s="180" t="str">
        <f ca="1">L24&amp;"_"&amp;K24&amp;"_"&amp;O24</f>
        <v>10_C24_Date_Signed</v>
      </c>
      <c r="R24" s="180" t="s">
        <v>805</v>
      </c>
      <c r="T24" s="181" t="s">
        <v>806</v>
      </c>
      <c r="U24" s="180" t="s">
        <v>57</v>
      </c>
      <c r="V24" s="180" t="s">
        <v>58</v>
      </c>
      <c r="W24" s="180"/>
      <c r="X24" s="180"/>
      <c r="Y24" s="180"/>
      <c r="Z24" s="180"/>
      <c r="AA24" s="10" t="s">
        <v>807</v>
      </c>
      <c r="AB24" s="8"/>
      <c r="AC24" s="8"/>
    </row>
    <row r="25" spans="1:59" ht="15" customHeight="1">
      <c r="A25" s="890"/>
      <c r="B25" s="891"/>
      <c r="C25" s="113"/>
      <c r="D25" s="18"/>
      <c r="I25" t="s">
        <v>128</v>
      </c>
      <c r="V25" s="180"/>
      <c r="W25" s="180"/>
      <c r="X25" s="180"/>
      <c r="Y25" s="180"/>
      <c r="Z25" s="180"/>
      <c r="AB25" s="8"/>
      <c r="AC25" s="8"/>
    </row>
    <row r="26" spans="1:59" ht="12.75" customHeight="1">
      <c r="A26" s="50"/>
      <c r="B26" s="901" t="s">
        <v>808</v>
      </c>
      <c r="C26" s="901"/>
      <c r="D26" s="18"/>
      <c r="J26" t="s">
        <v>125</v>
      </c>
      <c r="V26" s="180"/>
      <c r="W26" s="180"/>
      <c r="X26" s="180"/>
      <c r="Y26" s="180"/>
      <c r="Z26" s="180"/>
      <c r="AB26" s="8"/>
      <c r="AC26" s="8"/>
    </row>
    <row r="27" spans="1:59" ht="3.75" customHeight="1">
      <c r="A27" s="890"/>
      <c r="B27" s="891"/>
      <c r="C27" s="321"/>
      <c r="D27" s="18"/>
      <c r="I27" t="s">
        <v>128</v>
      </c>
      <c r="V27" s="180"/>
      <c r="W27" s="180"/>
      <c r="X27" s="180"/>
      <c r="Y27" s="180"/>
      <c r="Z27" s="180"/>
      <c r="AB27" s="8"/>
      <c r="AC27" s="8"/>
    </row>
    <row r="28" spans="1:59" ht="12.75" customHeight="1">
      <c r="A28" s="50"/>
      <c r="B28" s="902" t="s">
        <v>809</v>
      </c>
      <c r="C28" s="902"/>
      <c r="D28" s="18"/>
      <c r="J28" t="s">
        <v>125</v>
      </c>
      <c r="V28" s="180"/>
      <c r="W28" s="180"/>
      <c r="X28" s="180"/>
      <c r="Y28" s="180"/>
      <c r="Z28" s="180"/>
      <c r="AB28" s="8"/>
      <c r="AC28" s="8"/>
    </row>
    <row r="29" spans="1:59" ht="6" customHeight="1" thickBot="1">
      <c r="A29" s="50"/>
      <c r="B29" s="30"/>
      <c r="C29" s="321"/>
      <c r="D29" s="18"/>
      <c r="I29" t="s">
        <v>128</v>
      </c>
      <c r="V29" s="180"/>
      <c r="W29" s="180"/>
      <c r="X29" s="180"/>
      <c r="Y29" s="180"/>
      <c r="Z29" s="180"/>
      <c r="AB29" s="8"/>
      <c r="AC29" s="8"/>
    </row>
    <row r="30" spans="1:59" ht="15" customHeight="1" thickBot="1">
      <c r="A30" s="755" t="s">
        <v>810</v>
      </c>
      <c r="B30" s="711"/>
      <c r="C30" s="711"/>
      <c r="D30" s="756"/>
      <c r="J30" t="s">
        <v>125</v>
      </c>
      <c r="V30" s="180"/>
      <c r="W30" s="180"/>
      <c r="X30" s="180"/>
      <c r="Y30" s="180"/>
      <c r="Z30" s="180"/>
      <c r="AB30" s="8"/>
      <c r="AC30" s="8"/>
    </row>
    <row r="31" spans="1:59" ht="6" customHeight="1">
      <c r="A31" s="892"/>
      <c r="B31" s="893"/>
      <c r="C31" s="19"/>
      <c r="D31" s="18"/>
      <c r="I31" t="s">
        <v>128</v>
      </c>
      <c r="V31" s="180"/>
      <c r="W31" s="180"/>
      <c r="X31" s="180"/>
      <c r="Y31" s="180"/>
      <c r="Z31" s="180"/>
      <c r="AB31" s="8"/>
      <c r="AC31" s="8"/>
    </row>
    <row r="32" spans="1:59" ht="24" customHeight="1">
      <c r="A32" s="834" t="s">
        <v>811</v>
      </c>
      <c r="B32" s="702"/>
      <c r="C32" s="248"/>
      <c r="D32" s="17"/>
      <c r="J32" t="s">
        <v>125</v>
      </c>
      <c r="K32" s="181" t="str">
        <f ca="1">SUBSTITUTE(CELL("address",C32),"$","")</f>
        <v>C32</v>
      </c>
      <c r="L32" s="181">
        <f>$L$13</f>
        <v>10</v>
      </c>
      <c r="M32" s="180" t="str">
        <f ca="1">MID(CELL("filename",L32),FIND("]",CELL("filename",L32))+1,256)</f>
        <v>7. Bid Certification &amp; Contacts</v>
      </c>
      <c r="N32" s="180" t="s">
        <v>812</v>
      </c>
      <c r="O32" s="180" t="s">
        <v>813</v>
      </c>
      <c r="P32" s="180">
        <v>1</v>
      </c>
      <c r="Q32" s="180" t="str">
        <f ca="1">L32&amp;"_"&amp;K32&amp;"_"&amp;O32&amp;"_"&amp;P32</f>
        <v>10_C32_Contact_Name_1</v>
      </c>
      <c r="R32" s="180" t="s">
        <v>133</v>
      </c>
      <c r="S32" s="180">
        <v>100</v>
      </c>
      <c r="U32" s="180" t="s">
        <v>57</v>
      </c>
      <c r="V32" s="180" t="s">
        <v>58</v>
      </c>
      <c r="W32" s="180"/>
      <c r="X32" s="180"/>
      <c r="Y32" s="180"/>
      <c r="Z32" s="180"/>
      <c r="AB32" s="8"/>
      <c r="AC32" s="8"/>
    </row>
    <row r="33" spans="1:29" ht="6" customHeight="1">
      <c r="A33" s="890"/>
      <c r="B33" s="891"/>
      <c r="C33" s="19"/>
      <c r="D33" s="18"/>
      <c r="I33" t="s">
        <v>128</v>
      </c>
      <c r="V33" s="180"/>
      <c r="W33" s="180"/>
      <c r="X33" s="180"/>
      <c r="Y33" s="180"/>
      <c r="Z33" s="180"/>
      <c r="AB33" s="8"/>
      <c r="AC33" s="8"/>
    </row>
    <row r="34" spans="1:29" ht="24" customHeight="1">
      <c r="A34" s="834" t="s">
        <v>814</v>
      </c>
      <c r="B34" s="702"/>
      <c r="C34" s="248"/>
      <c r="D34" s="17"/>
      <c r="J34" t="s">
        <v>125</v>
      </c>
      <c r="K34" s="181" t="str">
        <f ca="1">SUBSTITUTE(CELL("address",C34),"$","")</f>
        <v>C34</v>
      </c>
      <c r="L34" s="181">
        <f>$L$13</f>
        <v>10</v>
      </c>
      <c r="M34" s="180" t="str">
        <f ca="1">MID(CELL("filename",L34),FIND("]",CELL("filename",L34))+1,256)</f>
        <v>7. Bid Certification &amp; Contacts</v>
      </c>
      <c r="N34" s="180" t="s">
        <v>812</v>
      </c>
      <c r="O34" s="180" t="s">
        <v>815</v>
      </c>
      <c r="P34" s="180">
        <v>1</v>
      </c>
      <c r="Q34" s="180" t="str">
        <f ca="1">L34&amp;"_"&amp;K34&amp;"_"&amp;O34&amp;"_"&amp;P34</f>
        <v>10_C34_Contact_Title_1</v>
      </c>
      <c r="R34" s="180" t="s">
        <v>133</v>
      </c>
      <c r="S34" s="180">
        <v>100</v>
      </c>
      <c r="U34" s="180" t="s">
        <v>57</v>
      </c>
      <c r="V34" s="180" t="s">
        <v>58</v>
      </c>
      <c r="W34" s="180"/>
      <c r="X34" s="180"/>
      <c r="Y34" s="180"/>
      <c r="Z34" s="180"/>
      <c r="AB34" s="8"/>
      <c r="AC34" s="8"/>
    </row>
    <row r="35" spans="1:29" ht="6" customHeight="1">
      <c r="A35" s="890"/>
      <c r="B35" s="891"/>
      <c r="C35" s="19"/>
      <c r="D35" s="18"/>
      <c r="I35" t="s">
        <v>128</v>
      </c>
      <c r="V35" s="180"/>
      <c r="W35" s="180"/>
      <c r="X35" s="180"/>
      <c r="Y35" s="180"/>
      <c r="Z35" s="180"/>
      <c r="AB35" s="8"/>
      <c r="AC35" s="8"/>
    </row>
    <row r="36" spans="1:29" ht="24" customHeight="1">
      <c r="A36" s="834" t="s">
        <v>816</v>
      </c>
      <c r="B36" s="702"/>
      <c r="C36" s="248"/>
      <c r="D36" s="17"/>
      <c r="J36" t="s">
        <v>125</v>
      </c>
      <c r="K36" s="181" t="str">
        <f ca="1">SUBSTITUTE(CELL("address",C36),"$","")</f>
        <v>C36</v>
      </c>
      <c r="L36" s="181">
        <f>$L$13</f>
        <v>10</v>
      </c>
      <c r="M36" s="180" t="str">
        <f ca="1">MID(CELL("filename",L36),FIND("]",CELL("filename",L36))+1,256)</f>
        <v>7. Bid Certification &amp; Contacts</v>
      </c>
      <c r="N36" s="180" t="s">
        <v>812</v>
      </c>
      <c r="O36" s="180" t="s">
        <v>817</v>
      </c>
      <c r="P36" s="180">
        <v>1</v>
      </c>
      <c r="Q36" s="180" t="str">
        <f ca="1">L36&amp;"_"&amp;K36&amp;"_"&amp;O36&amp;"_"&amp;P36</f>
        <v>10_C36_Name_of_Company_1</v>
      </c>
      <c r="R36" s="180" t="s">
        <v>133</v>
      </c>
      <c r="S36" s="180">
        <v>100</v>
      </c>
      <c r="U36" s="180" t="s">
        <v>57</v>
      </c>
      <c r="V36" s="180" t="s">
        <v>58</v>
      </c>
      <c r="W36" s="180"/>
      <c r="X36" s="180"/>
      <c r="Y36" s="180"/>
      <c r="Z36" s="180"/>
      <c r="AB36" s="8"/>
      <c r="AC36" s="8"/>
    </row>
    <row r="37" spans="1:29" ht="6" customHeight="1">
      <c r="A37" s="890"/>
      <c r="B37" s="891"/>
      <c r="C37" s="19"/>
      <c r="D37" s="18"/>
      <c r="I37" t="s">
        <v>128</v>
      </c>
      <c r="V37" s="180"/>
      <c r="W37" s="180"/>
      <c r="X37" s="180"/>
      <c r="Y37" s="180"/>
      <c r="Z37" s="180"/>
      <c r="AB37" s="8"/>
      <c r="AC37" s="8"/>
    </row>
    <row r="38" spans="1:29" ht="24" customHeight="1">
      <c r="A38" s="834" t="s">
        <v>818</v>
      </c>
      <c r="B38" s="702"/>
      <c r="C38" s="248"/>
      <c r="D38" s="17"/>
      <c r="J38" t="s">
        <v>125</v>
      </c>
      <c r="K38" s="181" t="str">
        <f ca="1">SUBSTITUTE(CELL("address",C38),"$","")</f>
        <v>C38</v>
      </c>
      <c r="L38" s="181">
        <f>$L$13</f>
        <v>10</v>
      </c>
      <c r="M38" s="180" t="str">
        <f ca="1">MID(CELL("filename",L38),FIND("]",CELL("filename",L38))+1,256)</f>
        <v>7. Bid Certification &amp; Contacts</v>
      </c>
      <c r="N38" s="180" t="s">
        <v>812</v>
      </c>
      <c r="O38" s="180" t="s">
        <v>819</v>
      </c>
      <c r="P38" s="180">
        <v>1</v>
      </c>
      <c r="Q38" s="180" t="str">
        <f ca="1">L38&amp;"_"&amp;K38&amp;"_"&amp;O38&amp;"_"&amp;P38</f>
        <v>10_C38_Mailing_Address_1</v>
      </c>
      <c r="R38" s="180" t="s">
        <v>133</v>
      </c>
      <c r="S38" s="180">
        <v>100</v>
      </c>
      <c r="U38" s="180" t="s">
        <v>57</v>
      </c>
      <c r="V38" s="180" t="s">
        <v>58</v>
      </c>
      <c r="W38" s="180"/>
      <c r="X38" s="180"/>
      <c r="Y38" s="180"/>
      <c r="Z38" s="180"/>
      <c r="AA38"/>
      <c r="AB38" s="8"/>
      <c r="AC38" s="8"/>
    </row>
    <row r="39" spans="1:29" ht="6" customHeight="1">
      <c r="A39" s="890"/>
      <c r="B39" s="891"/>
      <c r="C39" s="19"/>
      <c r="D39" s="18"/>
      <c r="I39" t="s">
        <v>128</v>
      </c>
      <c r="V39" s="180"/>
      <c r="W39" s="180"/>
      <c r="X39" s="180"/>
      <c r="Y39" s="180"/>
      <c r="Z39" s="180"/>
      <c r="AA39"/>
      <c r="AB39" s="8"/>
      <c r="AC39" s="8"/>
    </row>
    <row r="40" spans="1:29" ht="24" customHeight="1">
      <c r="A40" s="834" t="s">
        <v>820</v>
      </c>
      <c r="B40" s="702"/>
      <c r="C40" s="248"/>
      <c r="D40" s="17"/>
      <c r="J40" t="s">
        <v>125</v>
      </c>
      <c r="K40" s="181" t="str">
        <f ca="1">SUBSTITUTE(CELL("address",C40),"$","")</f>
        <v>C40</v>
      </c>
      <c r="L40" s="181">
        <f>$L$13</f>
        <v>10</v>
      </c>
      <c r="M40" s="180" t="str">
        <f ca="1">MID(CELL("filename",L40),FIND("]",CELL("filename",L40))+1,256)</f>
        <v>7. Bid Certification &amp; Contacts</v>
      </c>
      <c r="N40" s="180" t="s">
        <v>812</v>
      </c>
      <c r="O40" s="180" t="s">
        <v>820</v>
      </c>
      <c r="P40" s="180">
        <v>1</v>
      </c>
      <c r="Q40" s="180" t="str">
        <f ca="1">L40&amp;"_"&amp;K40&amp;"_"&amp;O40&amp;"_"&amp;P40</f>
        <v>10_C40_City_1</v>
      </c>
      <c r="R40" s="180" t="s">
        <v>133</v>
      </c>
      <c r="S40" s="180">
        <v>100</v>
      </c>
      <c r="U40" s="180" t="s">
        <v>57</v>
      </c>
      <c r="V40" s="180" t="s">
        <v>58</v>
      </c>
      <c r="W40" s="180"/>
      <c r="X40" s="180"/>
      <c r="Y40" s="180"/>
      <c r="Z40" s="180"/>
      <c r="AA40"/>
      <c r="AB40" s="8"/>
      <c r="AC40" s="8"/>
    </row>
    <row r="41" spans="1:29" ht="6" customHeight="1">
      <c r="A41" s="890"/>
      <c r="B41" s="891"/>
      <c r="C41" s="19"/>
      <c r="D41" s="18"/>
      <c r="I41" t="s">
        <v>128</v>
      </c>
      <c r="V41" s="180"/>
      <c r="W41" s="180"/>
      <c r="X41" s="180"/>
      <c r="Y41" s="180"/>
      <c r="Z41" s="180"/>
      <c r="AA41"/>
      <c r="AB41" s="8"/>
      <c r="AC41" s="8"/>
    </row>
    <row r="42" spans="1:29" ht="24" customHeight="1">
      <c r="A42" s="834" t="s">
        <v>821</v>
      </c>
      <c r="B42" s="702"/>
      <c r="C42" s="248"/>
      <c r="D42" s="17"/>
      <c r="J42" t="s">
        <v>125</v>
      </c>
      <c r="K42" s="181" t="str">
        <f ca="1">SUBSTITUTE(CELL("address",C42),"$","")</f>
        <v>C42</v>
      </c>
      <c r="L42" s="181">
        <f>$L$13</f>
        <v>10</v>
      </c>
      <c r="M42" s="180" t="str">
        <f ca="1">MID(CELL("filename",L42),FIND("]",CELL("filename",L42))+1,256)</f>
        <v>7. Bid Certification &amp; Contacts</v>
      </c>
      <c r="N42" s="180" t="s">
        <v>812</v>
      </c>
      <c r="O42" s="180" t="s">
        <v>386</v>
      </c>
      <c r="P42" s="180">
        <v>1</v>
      </c>
      <c r="Q42" s="180" t="str">
        <f ca="1">L42&amp;"_"&amp;K42&amp;"_"&amp;O42&amp;"_"&amp;P42</f>
        <v>10_C42_State_Province_1</v>
      </c>
      <c r="R42" s="180" t="s">
        <v>133</v>
      </c>
      <c r="S42" s="180">
        <v>100</v>
      </c>
      <c r="U42" s="180" t="s">
        <v>57</v>
      </c>
      <c r="V42" s="180" t="s">
        <v>58</v>
      </c>
      <c r="W42" s="180"/>
      <c r="X42" s="180"/>
      <c r="Y42" s="180"/>
      <c r="Z42" s="180"/>
      <c r="AA42"/>
      <c r="AB42" s="8"/>
      <c r="AC42" s="8"/>
    </row>
    <row r="43" spans="1:29" ht="6" customHeight="1">
      <c r="A43" s="890"/>
      <c r="B43" s="891"/>
      <c r="C43" s="19"/>
      <c r="D43" s="18"/>
      <c r="I43" t="s">
        <v>128</v>
      </c>
      <c r="V43" s="180"/>
      <c r="W43" s="180"/>
      <c r="X43" s="180"/>
      <c r="Y43" s="180"/>
      <c r="Z43" s="180"/>
      <c r="AA43"/>
      <c r="AB43" s="8"/>
      <c r="AC43" s="8"/>
    </row>
    <row r="44" spans="1:29" ht="24" customHeight="1">
      <c r="A44" s="834" t="s">
        <v>822</v>
      </c>
      <c r="B44" s="702"/>
      <c r="C44" s="248"/>
      <c r="D44" s="17"/>
      <c r="J44" t="s">
        <v>125</v>
      </c>
      <c r="K44" s="181" t="str">
        <f ca="1">SUBSTITUTE(CELL("address",C44),"$","")</f>
        <v>C44</v>
      </c>
      <c r="L44" s="181">
        <f>$L$13</f>
        <v>10</v>
      </c>
      <c r="M44" s="180" t="str">
        <f ca="1">MID(CELL("filename",L44),FIND("]",CELL("filename",L44))+1,256)</f>
        <v>7. Bid Certification &amp; Contacts</v>
      </c>
      <c r="N44" s="180" t="s">
        <v>812</v>
      </c>
      <c r="O44" s="180" t="s">
        <v>823</v>
      </c>
      <c r="P44" s="180">
        <v>1</v>
      </c>
      <c r="Q44" s="180" t="str">
        <f ca="1">L44&amp;"_"&amp;K44&amp;"_"&amp;O44&amp;"_"&amp;P44</f>
        <v>10_C44_Zip_Code_1</v>
      </c>
      <c r="R44" s="180" t="s">
        <v>133</v>
      </c>
      <c r="S44" s="180">
        <v>100</v>
      </c>
      <c r="U44" s="180" t="s">
        <v>57</v>
      </c>
      <c r="V44" s="180" t="s">
        <v>58</v>
      </c>
      <c r="W44" s="180"/>
      <c r="X44" s="180"/>
      <c r="Y44" s="180"/>
      <c r="Z44" s="180" t="s">
        <v>824</v>
      </c>
      <c r="AA44"/>
      <c r="AB44" s="8"/>
      <c r="AC44" s="8"/>
    </row>
    <row r="45" spans="1:29" ht="6" customHeight="1">
      <c r="A45" s="890"/>
      <c r="B45" s="891"/>
      <c r="C45" s="19"/>
      <c r="D45" s="18"/>
      <c r="I45" t="s">
        <v>128</v>
      </c>
      <c r="V45" s="180"/>
      <c r="W45" s="180"/>
      <c r="X45" s="180"/>
      <c r="Y45" s="180"/>
      <c r="Z45" s="180"/>
      <c r="AA45"/>
      <c r="AB45" s="8"/>
      <c r="AC45" s="8"/>
    </row>
    <row r="46" spans="1:29" ht="24" customHeight="1">
      <c r="A46" s="834" t="s">
        <v>825</v>
      </c>
      <c r="B46" s="702"/>
      <c r="C46" s="248"/>
      <c r="D46" s="17"/>
      <c r="J46" t="s">
        <v>125</v>
      </c>
      <c r="K46" s="181" t="str">
        <f ca="1">SUBSTITUTE(CELL("address",C46),"$","")</f>
        <v>C46</v>
      </c>
      <c r="L46" s="181">
        <f>$L$13</f>
        <v>10</v>
      </c>
      <c r="M46" s="180" t="str">
        <f ca="1">MID(CELL("filename",L46),FIND("]",CELL("filename",L46))+1,256)</f>
        <v>7. Bid Certification &amp; Contacts</v>
      </c>
      <c r="N46" s="180" t="s">
        <v>812</v>
      </c>
      <c r="O46" s="180" t="s">
        <v>826</v>
      </c>
      <c r="P46" s="180">
        <v>1</v>
      </c>
      <c r="Q46" s="180" t="str">
        <f ca="1">L46&amp;"_"&amp;K46&amp;"_"&amp;O46&amp;"_"&amp;P46</f>
        <v>10_C46_Primary_Phone_1</v>
      </c>
      <c r="R46" s="180" t="s">
        <v>133</v>
      </c>
      <c r="S46" s="180">
        <v>100</v>
      </c>
      <c r="U46" s="180" t="s">
        <v>57</v>
      </c>
      <c r="V46" s="180" t="s">
        <v>58</v>
      </c>
      <c r="W46" s="180"/>
      <c r="X46" s="180"/>
      <c r="Y46" s="180"/>
      <c r="Z46" s="180" t="s">
        <v>827</v>
      </c>
      <c r="AA46" s="10" t="s">
        <v>828</v>
      </c>
      <c r="AB46" s="8"/>
      <c r="AC46" s="8"/>
    </row>
    <row r="47" spans="1:29" ht="6" customHeight="1">
      <c r="A47" s="890"/>
      <c r="B47" s="891"/>
      <c r="C47" s="19"/>
      <c r="D47" s="18"/>
      <c r="I47" t="s">
        <v>128</v>
      </c>
      <c r="V47" s="180"/>
      <c r="W47" s="180"/>
      <c r="X47" s="180"/>
      <c r="Y47" s="180"/>
      <c r="Z47" s="180"/>
      <c r="AA47"/>
      <c r="AB47" s="8"/>
      <c r="AC47" s="8"/>
    </row>
    <row r="48" spans="1:29" ht="24" customHeight="1">
      <c r="A48" s="834" t="s">
        <v>829</v>
      </c>
      <c r="B48" s="702"/>
      <c r="C48" s="248"/>
      <c r="D48" s="17"/>
      <c r="J48" t="s">
        <v>125</v>
      </c>
      <c r="K48" s="181" t="str">
        <f ca="1">SUBSTITUTE(CELL("address",C48),"$","")</f>
        <v>C48</v>
      </c>
      <c r="L48" s="181">
        <f>$L$13</f>
        <v>10</v>
      </c>
      <c r="M48" s="180" t="str">
        <f ca="1">MID(CELL("filename",L48),FIND("]",CELL("filename",L48))+1,256)</f>
        <v>7. Bid Certification &amp; Contacts</v>
      </c>
      <c r="N48" s="180" t="s">
        <v>812</v>
      </c>
      <c r="O48" s="180" t="s">
        <v>829</v>
      </c>
      <c r="P48" s="180">
        <v>1</v>
      </c>
      <c r="Q48" s="180" t="str">
        <f ca="1">L48&amp;"_"&amp;K48&amp;"_"&amp;O48&amp;"_"&amp;P48</f>
        <v>10_C48_Email_1</v>
      </c>
      <c r="R48" s="180" t="s">
        <v>133</v>
      </c>
      <c r="S48" s="180">
        <v>100</v>
      </c>
      <c r="U48" s="180" t="s">
        <v>57</v>
      </c>
      <c r="V48" s="180" t="s">
        <v>58</v>
      </c>
      <c r="W48" s="180"/>
      <c r="X48" s="180"/>
      <c r="Y48" s="180"/>
      <c r="Z48" s="180" t="s">
        <v>830</v>
      </c>
      <c r="AA48"/>
      <c r="AB48" s="8"/>
      <c r="AC48" s="8"/>
    </row>
    <row r="49" spans="1:29" ht="6" customHeight="1" thickBot="1">
      <c r="A49" s="903"/>
      <c r="B49" s="904"/>
      <c r="C49" s="19"/>
      <c r="D49" s="18"/>
      <c r="I49" t="s">
        <v>128</v>
      </c>
      <c r="V49" s="180"/>
      <c r="W49" s="180"/>
      <c r="X49" s="180"/>
      <c r="Y49" s="180"/>
      <c r="Z49" s="180"/>
      <c r="AA49"/>
      <c r="AB49" s="8"/>
      <c r="AC49" s="8"/>
    </row>
    <row r="50" spans="1:29" ht="15" customHeight="1" thickBot="1">
      <c r="A50" s="755" t="s">
        <v>831</v>
      </c>
      <c r="B50" s="711"/>
      <c r="C50" s="711"/>
      <c r="D50" s="756"/>
      <c r="H50" s="8"/>
      <c r="J50" t="s">
        <v>125</v>
      </c>
      <c r="V50" s="180"/>
      <c r="W50" s="180"/>
      <c r="X50" s="180"/>
      <c r="Y50" s="180"/>
      <c r="Z50" s="180"/>
      <c r="AA50"/>
      <c r="AB50" s="8"/>
      <c r="AC50" s="8"/>
    </row>
    <row r="51" spans="1:29" ht="6" customHeight="1">
      <c r="A51" s="892"/>
      <c r="B51" s="893"/>
      <c r="C51" s="27"/>
      <c r="D51" s="28"/>
      <c r="I51" t="s">
        <v>128</v>
      </c>
      <c r="V51" s="180"/>
      <c r="W51" s="180"/>
      <c r="X51" s="180"/>
      <c r="Y51" s="180"/>
      <c r="Z51" s="180"/>
      <c r="AA51"/>
      <c r="AB51" s="8"/>
      <c r="AC51" s="8"/>
    </row>
    <row r="52" spans="1:29" ht="24" customHeight="1">
      <c r="A52" s="834" t="s">
        <v>811</v>
      </c>
      <c r="B52" s="702"/>
      <c r="C52" s="318"/>
      <c r="D52" s="17"/>
      <c r="J52" t="s">
        <v>125</v>
      </c>
      <c r="K52" s="181" t="str">
        <f ca="1">SUBSTITUTE(CELL("address",C52),"$","")</f>
        <v>C52</v>
      </c>
      <c r="L52" s="181">
        <f>$L$13</f>
        <v>10</v>
      </c>
      <c r="M52" s="180" t="str">
        <f ca="1">MID(CELL("filename",L52),FIND("]",CELL("filename",L52))+1,256)</f>
        <v>7. Bid Certification &amp; Contacts</v>
      </c>
      <c r="N52" s="180" t="s">
        <v>832</v>
      </c>
      <c r="O52" s="180" t="s">
        <v>813</v>
      </c>
      <c r="P52" s="180">
        <v>2</v>
      </c>
      <c r="Q52" s="180" t="str">
        <f ca="1">L52&amp;"_"&amp;K52&amp;"_"&amp;O52&amp;"_"&amp;P52</f>
        <v>10_C52_Contact_Name_2</v>
      </c>
      <c r="R52" s="180" t="s">
        <v>133</v>
      </c>
      <c r="S52" s="180">
        <v>100</v>
      </c>
      <c r="U52" s="180" t="s">
        <v>58</v>
      </c>
      <c r="V52" s="180" t="s">
        <v>58</v>
      </c>
      <c r="W52" s="180"/>
      <c r="X52" s="180"/>
      <c r="Y52" s="180"/>
      <c r="Z52" s="180"/>
      <c r="AA52"/>
      <c r="AB52" s="8"/>
      <c r="AC52" s="8"/>
    </row>
    <row r="53" spans="1:29" ht="6" customHeight="1">
      <c r="A53" s="890"/>
      <c r="B53" s="891"/>
      <c r="C53" s="19"/>
      <c r="D53" s="18"/>
      <c r="I53" t="s">
        <v>128</v>
      </c>
      <c r="V53" s="180"/>
      <c r="W53" s="180"/>
      <c r="X53" s="180"/>
      <c r="Y53" s="180"/>
      <c r="Z53" s="180"/>
      <c r="AA53"/>
      <c r="AB53" s="8"/>
      <c r="AC53" s="8"/>
    </row>
    <row r="54" spans="1:29" ht="24" customHeight="1">
      <c r="A54" s="834" t="s">
        <v>814</v>
      </c>
      <c r="B54" s="702"/>
      <c r="C54" s="318"/>
      <c r="D54" s="17"/>
      <c r="J54" t="s">
        <v>125</v>
      </c>
      <c r="K54" s="181" t="str">
        <f ca="1">SUBSTITUTE(CELL("address",C54),"$","")</f>
        <v>C54</v>
      </c>
      <c r="L54" s="181">
        <f>$L$13</f>
        <v>10</v>
      </c>
      <c r="M54" s="180" t="str">
        <f ca="1">MID(CELL("filename",L54),FIND("]",CELL("filename",L54))+1,256)</f>
        <v>7. Bid Certification &amp; Contacts</v>
      </c>
      <c r="N54" s="180" t="s">
        <v>832</v>
      </c>
      <c r="O54" s="180" t="s">
        <v>815</v>
      </c>
      <c r="P54" s="180">
        <v>2</v>
      </c>
      <c r="Q54" s="180" t="str">
        <f ca="1">L54&amp;"_"&amp;K54&amp;"_"&amp;O54&amp;"_"&amp;P54</f>
        <v>10_C54_Contact_Title_2</v>
      </c>
      <c r="R54" s="180" t="s">
        <v>133</v>
      </c>
      <c r="S54" s="180">
        <v>100</v>
      </c>
      <c r="U54" s="180" t="s">
        <v>58</v>
      </c>
      <c r="V54" s="180" t="s">
        <v>58</v>
      </c>
      <c r="W54" s="180"/>
      <c r="X54" s="180"/>
      <c r="Y54" s="180"/>
      <c r="Z54" s="180"/>
      <c r="AA54"/>
      <c r="AB54" s="8"/>
      <c r="AC54" s="8"/>
    </row>
    <row r="55" spans="1:29" ht="6" customHeight="1">
      <c r="A55" s="890"/>
      <c r="B55" s="891"/>
      <c r="C55" s="19"/>
      <c r="D55" s="18"/>
      <c r="I55" t="s">
        <v>128</v>
      </c>
      <c r="V55" s="180"/>
      <c r="W55" s="180"/>
      <c r="X55" s="180"/>
      <c r="Y55" s="180"/>
      <c r="Z55" s="180"/>
      <c r="AA55"/>
      <c r="AB55" s="8"/>
      <c r="AC55" s="8"/>
    </row>
    <row r="56" spans="1:29" ht="24" customHeight="1">
      <c r="A56" s="834" t="s">
        <v>816</v>
      </c>
      <c r="B56" s="702"/>
      <c r="C56" s="318"/>
      <c r="D56" s="17"/>
      <c r="J56" t="s">
        <v>125</v>
      </c>
      <c r="K56" s="181" t="str">
        <f ca="1">SUBSTITUTE(CELL("address",C56),"$","")</f>
        <v>C56</v>
      </c>
      <c r="L56" s="181">
        <f>$L$13</f>
        <v>10</v>
      </c>
      <c r="M56" s="180" t="str">
        <f ca="1">MID(CELL("filename",L56),FIND("]",CELL("filename",L56))+1,256)</f>
        <v>7. Bid Certification &amp; Contacts</v>
      </c>
      <c r="N56" s="180" t="s">
        <v>832</v>
      </c>
      <c r="O56" s="180" t="s">
        <v>817</v>
      </c>
      <c r="P56" s="180">
        <v>2</v>
      </c>
      <c r="Q56" s="180" t="str">
        <f ca="1">L56&amp;"_"&amp;K56&amp;"_"&amp;O56&amp;"_"&amp;P56</f>
        <v>10_C56_Name_of_Company_2</v>
      </c>
      <c r="R56" s="180" t="s">
        <v>133</v>
      </c>
      <c r="S56" s="180">
        <v>100</v>
      </c>
      <c r="U56" s="180" t="s">
        <v>58</v>
      </c>
      <c r="V56" s="180" t="s">
        <v>58</v>
      </c>
      <c r="W56" s="180"/>
      <c r="X56" s="180"/>
      <c r="Y56" s="180"/>
      <c r="Z56" s="180"/>
      <c r="AA56"/>
      <c r="AB56" s="8"/>
      <c r="AC56" s="8"/>
    </row>
    <row r="57" spans="1:29" ht="6" customHeight="1">
      <c r="A57" s="890"/>
      <c r="B57" s="891"/>
      <c r="C57" s="19"/>
      <c r="D57" s="18"/>
      <c r="I57" t="s">
        <v>128</v>
      </c>
      <c r="V57" s="180"/>
      <c r="W57" s="180"/>
      <c r="X57" s="180"/>
      <c r="Y57" s="180"/>
      <c r="Z57" s="180"/>
      <c r="AA57"/>
      <c r="AB57" s="8"/>
      <c r="AC57" s="8"/>
    </row>
    <row r="58" spans="1:29" ht="24" customHeight="1">
      <c r="A58" s="834" t="s">
        <v>818</v>
      </c>
      <c r="B58" s="702"/>
      <c r="C58" s="318"/>
      <c r="D58" s="17"/>
      <c r="J58" t="s">
        <v>125</v>
      </c>
      <c r="K58" s="181" t="str">
        <f ca="1">SUBSTITUTE(CELL("address",C58),"$","")</f>
        <v>C58</v>
      </c>
      <c r="L58" s="181">
        <f>$L$13</f>
        <v>10</v>
      </c>
      <c r="M58" s="180" t="str">
        <f ca="1">MID(CELL("filename",L58),FIND("]",CELL("filename",L58))+1,256)</f>
        <v>7. Bid Certification &amp; Contacts</v>
      </c>
      <c r="N58" s="180" t="s">
        <v>832</v>
      </c>
      <c r="O58" s="180" t="s">
        <v>819</v>
      </c>
      <c r="P58" s="180">
        <v>2</v>
      </c>
      <c r="Q58" s="180" t="str">
        <f ca="1">L58&amp;"_"&amp;K58&amp;"_"&amp;O58&amp;"_"&amp;P58</f>
        <v>10_C58_Mailing_Address_2</v>
      </c>
      <c r="R58" s="180" t="s">
        <v>133</v>
      </c>
      <c r="S58" s="180">
        <v>100</v>
      </c>
      <c r="U58" s="180" t="s">
        <v>58</v>
      </c>
      <c r="V58" s="180" t="s">
        <v>58</v>
      </c>
      <c r="W58" s="180"/>
      <c r="X58" s="180"/>
      <c r="Y58" s="180"/>
      <c r="Z58" s="180"/>
      <c r="AA58"/>
      <c r="AB58" s="8"/>
      <c r="AC58" s="8"/>
    </row>
    <row r="59" spans="1:29" ht="6" customHeight="1">
      <c r="A59" s="890"/>
      <c r="B59" s="891"/>
      <c r="C59" s="19"/>
      <c r="D59" s="18"/>
      <c r="I59" t="s">
        <v>128</v>
      </c>
      <c r="V59" s="180"/>
      <c r="W59" s="180"/>
      <c r="X59" s="180"/>
      <c r="Y59" s="180"/>
      <c r="Z59" s="180"/>
      <c r="AA59"/>
      <c r="AB59" s="8"/>
      <c r="AC59" s="8"/>
    </row>
    <row r="60" spans="1:29" ht="24" customHeight="1">
      <c r="A60" s="834" t="s">
        <v>820</v>
      </c>
      <c r="B60" s="702"/>
      <c r="C60" s="318"/>
      <c r="D60" s="17"/>
      <c r="J60" t="s">
        <v>125</v>
      </c>
      <c r="K60" s="181" t="str">
        <f ca="1">SUBSTITUTE(CELL("address",C60),"$","")</f>
        <v>C60</v>
      </c>
      <c r="L60" s="181">
        <f>$L$13</f>
        <v>10</v>
      </c>
      <c r="M60" s="180" t="str">
        <f ca="1">MID(CELL("filename",L60),FIND("]",CELL("filename",L60))+1,256)</f>
        <v>7. Bid Certification &amp; Contacts</v>
      </c>
      <c r="N60" s="180" t="s">
        <v>832</v>
      </c>
      <c r="O60" s="180" t="s">
        <v>820</v>
      </c>
      <c r="P60" s="180">
        <v>2</v>
      </c>
      <c r="Q60" s="180" t="str">
        <f ca="1">L60&amp;"_"&amp;K60&amp;"_"&amp;O60&amp;"_"&amp;P60</f>
        <v>10_C60_City_2</v>
      </c>
      <c r="R60" s="180" t="s">
        <v>133</v>
      </c>
      <c r="S60" s="180">
        <v>100</v>
      </c>
      <c r="U60" s="180" t="s">
        <v>58</v>
      </c>
      <c r="V60" s="180" t="s">
        <v>58</v>
      </c>
      <c r="W60" s="180"/>
      <c r="X60" s="180"/>
      <c r="Y60" s="180"/>
      <c r="Z60" s="180"/>
      <c r="AA60"/>
      <c r="AB60" s="8"/>
      <c r="AC60" s="8"/>
    </row>
    <row r="61" spans="1:29" ht="6" customHeight="1">
      <c r="A61" s="890"/>
      <c r="B61" s="891"/>
      <c r="C61" s="19"/>
      <c r="D61" s="18"/>
      <c r="I61" t="s">
        <v>128</v>
      </c>
      <c r="V61" s="180"/>
      <c r="W61" s="180"/>
      <c r="X61" s="180"/>
      <c r="Y61" s="180"/>
      <c r="Z61" s="180"/>
      <c r="AA61"/>
      <c r="AB61" s="8"/>
      <c r="AC61" s="8"/>
    </row>
    <row r="62" spans="1:29" ht="24" customHeight="1">
      <c r="A62" s="834" t="s">
        <v>821</v>
      </c>
      <c r="B62" s="702"/>
      <c r="C62" s="318"/>
      <c r="D62" s="17"/>
      <c r="J62" t="s">
        <v>125</v>
      </c>
      <c r="K62" s="181" t="str">
        <f ca="1">SUBSTITUTE(CELL("address",C62),"$","")</f>
        <v>C62</v>
      </c>
      <c r="L62" s="181">
        <f>$L$13</f>
        <v>10</v>
      </c>
      <c r="M62" s="180" t="str">
        <f ca="1">MID(CELL("filename",L62),FIND("]",CELL("filename",L62))+1,256)</f>
        <v>7. Bid Certification &amp; Contacts</v>
      </c>
      <c r="N62" s="180" t="s">
        <v>832</v>
      </c>
      <c r="O62" s="180" t="s">
        <v>386</v>
      </c>
      <c r="P62" s="180">
        <v>2</v>
      </c>
      <c r="Q62" s="180" t="str">
        <f ca="1">L62&amp;"_"&amp;K62&amp;"_"&amp;O62&amp;"_"&amp;P62</f>
        <v>10_C62_State_Province_2</v>
      </c>
      <c r="R62" s="180" t="s">
        <v>133</v>
      </c>
      <c r="S62" s="180">
        <v>100</v>
      </c>
      <c r="U62" s="180" t="s">
        <v>58</v>
      </c>
      <c r="V62" s="180" t="s">
        <v>58</v>
      </c>
      <c r="W62" s="180"/>
      <c r="X62" s="180"/>
      <c r="Y62" s="180"/>
      <c r="Z62" s="180"/>
      <c r="AA62"/>
      <c r="AB62" s="8"/>
      <c r="AC62" s="8"/>
    </row>
    <row r="63" spans="1:29" ht="6" customHeight="1">
      <c r="A63" s="890"/>
      <c r="B63" s="891"/>
      <c r="C63" s="19"/>
      <c r="D63" s="18"/>
      <c r="I63" t="s">
        <v>128</v>
      </c>
      <c r="V63" s="180"/>
      <c r="W63" s="180"/>
      <c r="X63" s="180"/>
      <c r="Y63" s="180"/>
      <c r="Z63" s="180"/>
      <c r="AA63"/>
      <c r="AB63" s="8"/>
      <c r="AC63" s="8"/>
    </row>
    <row r="64" spans="1:29" ht="24" customHeight="1">
      <c r="A64" s="834" t="s">
        <v>822</v>
      </c>
      <c r="B64" s="702"/>
      <c r="C64" s="318"/>
      <c r="D64" s="17"/>
      <c r="J64" t="s">
        <v>125</v>
      </c>
      <c r="K64" s="181" t="str">
        <f ca="1">SUBSTITUTE(CELL("address",C64),"$","")</f>
        <v>C64</v>
      </c>
      <c r="L64" s="181">
        <f>$L$13</f>
        <v>10</v>
      </c>
      <c r="M64" s="180" t="str">
        <f ca="1">MID(CELL("filename",L64),FIND("]",CELL("filename",L64))+1,256)</f>
        <v>7. Bid Certification &amp; Contacts</v>
      </c>
      <c r="N64" s="180" t="s">
        <v>832</v>
      </c>
      <c r="O64" s="180" t="s">
        <v>823</v>
      </c>
      <c r="P64" s="180">
        <v>2</v>
      </c>
      <c r="Q64" s="180" t="str">
        <f ca="1">L64&amp;"_"&amp;K64&amp;"_"&amp;O64&amp;"_"&amp;P64</f>
        <v>10_C64_Zip_Code_2</v>
      </c>
      <c r="R64" s="180" t="s">
        <v>133</v>
      </c>
      <c r="S64" s="180">
        <v>100</v>
      </c>
      <c r="U64" s="180" t="s">
        <v>58</v>
      </c>
      <c r="V64" s="180" t="s">
        <v>58</v>
      </c>
      <c r="W64" s="180"/>
      <c r="X64" s="180"/>
      <c r="Y64" s="180"/>
      <c r="Z64" s="180" t="s">
        <v>824</v>
      </c>
      <c r="AA64"/>
      <c r="AB64" s="8"/>
      <c r="AC64" s="8"/>
    </row>
    <row r="65" spans="1:59" ht="6" customHeight="1">
      <c r="A65" s="890"/>
      <c r="B65" s="891"/>
      <c r="C65" s="19"/>
      <c r="D65" s="18"/>
      <c r="I65" t="s">
        <v>128</v>
      </c>
      <c r="V65" s="180"/>
      <c r="W65" s="180"/>
      <c r="X65" s="180"/>
      <c r="Y65" s="180"/>
      <c r="Z65" s="180"/>
      <c r="AA65"/>
      <c r="AB65" s="8"/>
      <c r="AC65" s="8"/>
    </row>
    <row r="66" spans="1:59" ht="24" customHeight="1">
      <c r="A66" s="834" t="s">
        <v>825</v>
      </c>
      <c r="B66" s="702"/>
      <c r="C66" s="318"/>
      <c r="D66" s="17"/>
      <c r="J66" t="s">
        <v>125</v>
      </c>
      <c r="K66" s="181" t="str">
        <f ca="1">SUBSTITUTE(CELL("address",C66),"$","")</f>
        <v>C66</v>
      </c>
      <c r="L66" s="181">
        <f>$L$13</f>
        <v>10</v>
      </c>
      <c r="M66" s="180" t="str">
        <f ca="1">MID(CELL("filename",L66),FIND("]",CELL("filename",L66))+1,256)</f>
        <v>7. Bid Certification &amp; Contacts</v>
      </c>
      <c r="N66" s="180" t="s">
        <v>832</v>
      </c>
      <c r="O66" s="180" t="s">
        <v>826</v>
      </c>
      <c r="P66" s="180">
        <v>2</v>
      </c>
      <c r="Q66" s="180" t="str">
        <f ca="1">L66&amp;"_"&amp;K66&amp;"_"&amp;O66&amp;"_"&amp;P66</f>
        <v>10_C66_Primary_Phone_2</v>
      </c>
      <c r="R66" s="180" t="s">
        <v>133</v>
      </c>
      <c r="S66" s="180">
        <v>100</v>
      </c>
      <c r="U66" s="180" t="s">
        <v>58</v>
      </c>
      <c r="V66" s="180" t="s">
        <v>58</v>
      </c>
      <c r="W66" s="180"/>
      <c r="X66" s="180"/>
      <c r="Y66" s="180"/>
      <c r="Z66" s="180" t="s">
        <v>827</v>
      </c>
      <c r="AA66" s="10" t="s">
        <v>828</v>
      </c>
      <c r="AB66" s="8"/>
      <c r="AC66" s="8"/>
    </row>
    <row r="67" spans="1:59" ht="6" customHeight="1">
      <c r="A67" s="890"/>
      <c r="B67" s="891"/>
      <c r="C67" s="19"/>
      <c r="D67" s="18"/>
      <c r="I67" t="s">
        <v>128</v>
      </c>
      <c r="V67" s="180"/>
      <c r="W67" s="180"/>
      <c r="X67" s="180"/>
      <c r="Y67" s="180"/>
      <c r="Z67" s="180"/>
      <c r="AA67"/>
      <c r="AB67" s="8"/>
      <c r="AC67" s="8"/>
    </row>
    <row r="68" spans="1:59" ht="24" customHeight="1">
      <c r="A68" s="834" t="s">
        <v>829</v>
      </c>
      <c r="B68" s="702"/>
      <c r="C68" s="318"/>
      <c r="D68" s="17"/>
      <c r="J68" t="s">
        <v>125</v>
      </c>
      <c r="K68" s="181" t="str">
        <f ca="1">SUBSTITUTE(CELL("address",C68),"$","")</f>
        <v>C68</v>
      </c>
      <c r="L68" s="181">
        <f>$L$13</f>
        <v>10</v>
      </c>
      <c r="M68" s="180" t="str">
        <f ca="1">MID(CELL("filename",L68),FIND("]",CELL("filename",L68))+1,256)</f>
        <v>7. Bid Certification &amp; Contacts</v>
      </c>
      <c r="N68" s="180" t="s">
        <v>832</v>
      </c>
      <c r="O68" s="180" t="s">
        <v>829</v>
      </c>
      <c r="P68" s="180">
        <v>2</v>
      </c>
      <c r="Q68" s="180" t="str">
        <f ca="1">L68&amp;"_"&amp;K68&amp;"_"&amp;O68&amp;"_"&amp;P68</f>
        <v>10_C68_Email_2</v>
      </c>
      <c r="R68" s="180" t="s">
        <v>133</v>
      </c>
      <c r="S68" s="180">
        <v>100</v>
      </c>
      <c r="U68" s="180" t="s">
        <v>58</v>
      </c>
      <c r="V68" s="180" t="s">
        <v>58</v>
      </c>
      <c r="W68" s="180"/>
      <c r="X68" s="180"/>
      <c r="Y68" s="180"/>
      <c r="Z68" s="180" t="s">
        <v>830</v>
      </c>
      <c r="AA68"/>
      <c r="AB68" s="8"/>
      <c r="AC68" s="8"/>
    </row>
    <row r="69" spans="1:59" ht="6" customHeight="1" thickBot="1">
      <c r="A69" s="903"/>
      <c r="B69" s="904"/>
      <c r="C69" s="20"/>
      <c r="D69" s="21"/>
      <c r="I69" s="253" t="s">
        <v>128</v>
      </c>
      <c r="J69" s="253"/>
      <c r="K69" s="254"/>
      <c r="L69" s="254"/>
      <c r="M69" s="254"/>
      <c r="N69" s="254"/>
      <c r="O69" s="254"/>
      <c r="P69" s="254"/>
      <c r="Q69" s="254"/>
      <c r="R69" s="254"/>
      <c r="S69" s="254"/>
      <c r="T69" s="254"/>
      <c r="U69" s="254"/>
      <c r="V69" s="254"/>
      <c r="W69" s="254"/>
      <c r="X69" s="254"/>
      <c r="Y69" s="254"/>
      <c r="Z69" s="254"/>
      <c r="AA69" s="258"/>
      <c r="AB69" s="258"/>
      <c r="AC69" s="8"/>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6"/>
    </row>
    <row r="70" spans="1:59">
      <c r="V70" s="180"/>
      <c r="W70" s="180"/>
      <c r="X70" s="180"/>
      <c r="Y70" s="180"/>
      <c r="Z70" s="180"/>
      <c r="AB70" s="8"/>
      <c r="AC70" s="8"/>
    </row>
    <row r="71" spans="1:59">
      <c r="K71" s="180">
        <f ca="1">COUNTA(K13:K68)</f>
        <v>23</v>
      </c>
      <c r="V71" s="180"/>
      <c r="W71" s="180"/>
      <c r="X71" s="180"/>
      <c r="Y71" s="180"/>
      <c r="Z71" s="180"/>
      <c r="AB71" s="8"/>
      <c r="AC71" s="8"/>
    </row>
    <row r="72" spans="1:59">
      <c r="V72" s="180"/>
      <c r="W72" s="180"/>
      <c r="X72" s="180"/>
      <c r="Y72" s="180"/>
      <c r="Z72" s="180"/>
      <c r="AB72" s="8"/>
      <c r="AC72" s="8"/>
    </row>
    <row r="73" spans="1:59">
      <c r="V73" s="180"/>
      <c r="W73" s="180"/>
      <c r="X73" s="180"/>
      <c r="Y73" s="180"/>
      <c r="Z73" s="180"/>
      <c r="AB73" s="8"/>
      <c r="AC73" s="8"/>
    </row>
    <row r="74" spans="1:59">
      <c r="V74" s="180"/>
      <c r="W74" s="180"/>
      <c r="X74" s="180"/>
      <c r="Y74" s="180"/>
      <c r="Z74" s="180"/>
      <c r="AB74" s="8"/>
      <c r="AC74" s="8"/>
    </row>
    <row r="75" spans="1:59">
      <c r="V75" s="180"/>
      <c r="W75" s="180"/>
      <c r="X75" s="180"/>
      <c r="Y75" s="180"/>
      <c r="Z75" s="180"/>
      <c r="AB75" s="8"/>
      <c r="AC75" s="8"/>
    </row>
    <row r="76" spans="1:59">
      <c r="V76" s="180"/>
      <c r="W76" s="180"/>
      <c r="X76" s="180"/>
      <c r="Y76" s="180"/>
      <c r="Z76" s="180"/>
      <c r="AB76" s="8"/>
      <c r="AC76" s="8"/>
    </row>
    <row r="77" spans="1:59">
      <c r="V77" s="180"/>
      <c r="W77" s="180"/>
      <c r="X77" s="180"/>
      <c r="Y77" s="180"/>
      <c r="Z77" s="180"/>
      <c r="AB77" s="8"/>
      <c r="AC77" s="8"/>
    </row>
    <row r="78" spans="1:59">
      <c r="V78" s="180"/>
      <c r="W78" s="180"/>
      <c r="X78" s="180"/>
      <c r="Y78" s="180"/>
      <c r="Z78" s="180"/>
      <c r="AB78" s="8"/>
      <c r="AC78" s="8"/>
    </row>
    <row r="79" spans="1:59">
      <c r="V79" s="180"/>
      <c r="W79" s="180"/>
      <c r="X79" s="180"/>
      <c r="Y79" s="180"/>
      <c r="Z79" s="180"/>
      <c r="AB79" s="8"/>
      <c r="AC79" s="8"/>
    </row>
    <row r="80" spans="1:59">
      <c r="V80" s="180"/>
      <c r="W80" s="180"/>
      <c r="X80" s="180"/>
      <c r="Y80" s="180"/>
      <c r="Z80" s="180"/>
      <c r="AB80" s="8"/>
      <c r="AC80" s="8"/>
    </row>
    <row r="81" spans="22:29">
      <c r="V81" s="180"/>
      <c r="W81" s="180"/>
      <c r="X81" s="180"/>
      <c r="Y81" s="180"/>
      <c r="Z81" s="180"/>
      <c r="AB81" s="8"/>
      <c r="AC81" s="8"/>
    </row>
    <row r="82" spans="22:29">
      <c r="V82" s="180"/>
      <c r="W82" s="180"/>
      <c r="X82" s="180"/>
      <c r="Y82" s="180"/>
      <c r="Z82" s="180"/>
      <c r="AB82" s="8"/>
      <c r="AC82" s="8"/>
    </row>
    <row r="83" spans="22:29">
      <c r="V83" s="180"/>
      <c r="W83" s="180"/>
      <c r="X83" s="180"/>
      <c r="Y83" s="180"/>
      <c r="Z83" s="180"/>
      <c r="AB83" s="8"/>
      <c r="AC83" s="8"/>
    </row>
    <row r="84" spans="22:29">
      <c r="V84" s="180"/>
      <c r="W84" s="180"/>
      <c r="X84" s="180"/>
      <c r="Y84" s="180"/>
      <c r="Z84" s="180"/>
      <c r="AB84" s="8"/>
      <c r="AC84" s="8"/>
    </row>
    <row r="85" spans="22:29">
      <c r="V85" s="180"/>
      <c r="W85" s="180"/>
      <c r="X85" s="180"/>
      <c r="Y85" s="180"/>
      <c r="Z85" s="180"/>
      <c r="AB85" s="8"/>
      <c r="AC85" s="8"/>
    </row>
    <row r="86" spans="22:29">
      <c r="V86" s="180"/>
      <c r="W86" s="180"/>
      <c r="X86" s="180"/>
      <c r="Y86" s="180"/>
      <c r="Z86" s="180"/>
      <c r="AB86" s="8"/>
      <c r="AC86" s="8"/>
    </row>
    <row r="87" spans="22:29">
      <c r="V87" s="180"/>
      <c r="W87" s="180"/>
      <c r="X87" s="180"/>
      <c r="Y87" s="180"/>
      <c r="Z87" s="180"/>
      <c r="AB87" s="8"/>
      <c r="AC87" s="8"/>
    </row>
    <row r="88" spans="22:29">
      <c r="V88" s="180"/>
      <c r="W88" s="180"/>
      <c r="X88" s="180"/>
      <c r="Y88" s="180"/>
      <c r="Z88" s="180"/>
      <c r="AB88" s="8"/>
      <c r="AC88" s="8"/>
    </row>
    <row r="89" spans="22:29">
      <c r="V89" s="180"/>
      <c r="W89" s="180"/>
      <c r="X89" s="180"/>
      <c r="Y89" s="180"/>
      <c r="Z89" s="180"/>
      <c r="AB89" s="8"/>
      <c r="AC89" s="8"/>
    </row>
    <row r="90" spans="22:29">
      <c r="V90" s="180"/>
      <c r="W90" s="180"/>
      <c r="X90" s="180"/>
      <c r="Y90" s="180"/>
      <c r="Z90" s="180"/>
      <c r="AB90" s="8"/>
      <c r="AC90" s="8"/>
    </row>
    <row r="91" spans="22:29">
      <c r="V91" s="180"/>
      <c r="W91" s="180"/>
      <c r="X91" s="180"/>
      <c r="Y91" s="180"/>
      <c r="Z91" s="180"/>
      <c r="AB91" s="8"/>
      <c r="AC91" s="8"/>
    </row>
    <row r="92" spans="22:29">
      <c r="V92" s="180"/>
      <c r="W92" s="180"/>
      <c r="X92" s="180"/>
      <c r="Y92" s="180"/>
      <c r="Z92" s="180"/>
      <c r="AB92" s="8"/>
      <c r="AC92" s="8"/>
    </row>
    <row r="93" spans="22:29">
      <c r="V93" s="180"/>
      <c r="W93" s="180"/>
      <c r="X93" s="180"/>
      <c r="Y93" s="180"/>
      <c r="Z93" s="180"/>
      <c r="AB93" s="8"/>
      <c r="AC93" s="8"/>
    </row>
    <row r="94" spans="22:29">
      <c r="V94" s="180"/>
      <c r="W94" s="180"/>
      <c r="X94" s="180"/>
      <c r="Y94" s="180"/>
      <c r="Z94" s="180"/>
      <c r="AB94" s="8"/>
      <c r="AC94" s="8"/>
    </row>
    <row r="95" spans="22:29">
      <c r="V95" s="180"/>
      <c r="W95" s="180"/>
      <c r="X95" s="180"/>
      <c r="Y95" s="180"/>
      <c r="Z95" s="180"/>
      <c r="AB95" s="8"/>
      <c r="AC95" s="8"/>
    </row>
    <row r="96" spans="22:29">
      <c r="V96" s="180"/>
      <c r="W96" s="180"/>
      <c r="X96" s="180"/>
      <c r="Y96" s="180"/>
      <c r="Z96" s="180"/>
      <c r="AB96" s="8"/>
      <c r="AC96" s="8"/>
    </row>
    <row r="97" spans="22:29">
      <c r="V97" s="180"/>
      <c r="W97" s="180"/>
      <c r="X97" s="180"/>
      <c r="Y97" s="180"/>
      <c r="Z97" s="180"/>
      <c r="AB97" s="8"/>
      <c r="AC97" s="8"/>
    </row>
    <row r="98" spans="22:29">
      <c r="V98" s="180"/>
      <c r="W98" s="180"/>
      <c r="X98" s="180"/>
      <c r="Y98" s="180"/>
      <c r="Z98" s="180"/>
      <c r="AB98" s="8"/>
      <c r="AC98" s="8"/>
    </row>
    <row r="99" spans="22:29">
      <c r="V99" s="180"/>
      <c r="W99" s="180"/>
      <c r="X99" s="180"/>
      <c r="Y99" s="180"/>
      <c r="Z99" s="180"/>
      <c r="AB99" s="8"/>
      <c r="AC99" s="8"/>
    </row>
    <row r="100" spans="22:29">
      <c r="V100" s="180"/>
      <c r="W100" s="180"/>
      <c r="X100" s="180"/>
      <c r="Y100" s="180"/>
      <c r="Z100" s="180"/>
      <c r="AB100" s="8"/>
      <c r="AC100" s="8"/>
    </row>
    <row r="101" spans="22:29">
      <c r="V101" s="180"/>
      <c r="W101" s="180"/>
      <c r="X101" s="180"/>
      <c r="Y101" s="180"/>
      <c r="Z101" s="180"/>
      <c r="AB101" s="8"/>
      <c r="AC101" s="8"/>
    </row>
    <row r="102" spans="22:29">
      <c r="V102" s="180"/>
      <c r="W102" s="180"/>
      <c r="X102" s="180"/>
      <c r="Y102" s="180"/>
      <c r="Z102" s="180"/>
      <c r="AB102" s="8"/>
      <c r="AC102" s="8"/>
    </row>
    <row r="103" spans="22:29">
      <c r="V103" s="180"/>
      <c r="W103" s="180"/>
      <c r="X103" s="180"/>
      <c r="Y103" s="180"/>
      <c r="Z103" s="180"/>
      <c r="AB103" s="8"/>
      <c r="AC103" s="8"/>
    </row>
    <row r="104" spans="22:29">
      <c r="V104" s="180"/>
      <c r="W104" s="180"/>
      <c r="X104" s="180"/>
      <c r="Y104" s="180"/>
      <c r="Z104" s="180"/>
      <c r="AB104" s="8"/>
      <c r="AC104" s="8"/>
    </row>
    <row r="105" spans="22:29">
      <c r="V105" s="180"/>
      <c r="W105" s="180"/>
      <c r="X105" s="180"/>
      <c r="Y105" s="180"/>
      <c r="Z105" s="180"/>
      <c r="AB105" s="8"/>
      <c r="AC105" s="8"/>
    </row>
    <row r="106" spans="22:29">
      <c r="V106" s="180"/>
      <c r="W106" s="180"/>
      <c r="X106" s="180"/>
      <c r="Y106" s="180"/>
      <c r="Z106" s="180"/>
      <c r="AB106" s="8"/>
      <c r="AC106" s="8"/>
    </row>
    <row r="107" spans="22:29">
      <c r="V107" s="180"/>
      <c r="W107" s="180"/>
      <c r="X107" s="180"/>
      <c r="Y107" s="180"/>
      <c r="Z107" s="180"/>
      <c r="AB107" s="8"/>
      <c r="AC107" s="8"/>
    </row>
    <row r="108" spans="22:29">
      <c r="V108" s="180"/>
      <c r="W108" s="180"/>
      <c r="X108" s="180"/>
      <c r="Y108" s="180"/>
      <c r="Z108" s="180"/>
      <c r="AB108" s="8"/>
      <c r="AC108" s="8"/>
    </row>
    <row r="109" spans="22:29">
      <c r="V109" s="180"/>
      <c r="W109" s="180"/>
      <c r="X109" s="180"/>
      <c r="Y109" s="180"/>
      <c r="Z109" s="180"/>
      <c r="AB109" s="8"/>
      <c r="AC109" s="8"/>
    </row>
    <row r="110" spans="22:29">
      <c r="V110" s="180"/>
      <c r="W110" s="180"/>
      <c r="X110" s="180"/>
      <c r="Y110" s="180"/>
      <c r="Z110" s="180"/>
      <c r="AB110" s="8"/>
      <c r="AC110" s="8"/>
    </row>
    <row r="111" spans="22:29">
      <c r="V111" s="180"/>
      <c r="W111" s="180"/>
      <c r="X111" s="180"/>
      <c r="Y111" s="180"/>
      <c r="Z111" s="180"/>
      <c r="AB111" s="8"/>
      <c r="AC111" s="8"/>
    </row>
    <row r="112" spans="22:29">
      <c r="V112" s="180"/>
      <c r="W112" s="180"/>
      <c r="X112" s="180"/>
      <c r="Y112" s="180"/>
      <c r="Z112" s="180"/>
      <c r="AB112" s="8"/>
      <c r="AC112" s="8"/>
    </row>
    <row r="113" spans="22:29">
      <c r="V113" s="180"/>
      <c r="W113" s="180"/>
      <c r="X113" s="180"/>
      <c r="Y113" s="180"/>
      <c r="Z113" s="180"/>
      <c r="AB113" s="8"/>
      <c r="AC113" s="8"/>
    </row>
    <row r="114" spans="22:29">
      <c r="V114" s="180"/>
      <c r="W114" s="180"/>
      <c r="X114" s="180"/>
      <c r="Y114" s="180"/>
      <c r="Z114" s="180"/>
      <c r="AB114" s="8"/>
      <c r="AC114" s="8"/>
    </row>
    <row r="115" spans="22:29">
      <c r="V115" s="180"/>
      <c r="W115" s="180"/>
      <c r="X115" s="180"/>
      <c r="Y115" s="180"/>
      <c r="Z115" s="180"/>
      <c r="AB115" s="8"/>
      <c r="AC115" s="8"/>
    </row>
    <row r="116" spans="22:29">
      <c r="V116" s="180"/>
      <c r="W116" s="180"/>
      <c r="X116" s="180"/>
      <c r="Y116" s="180"/>
      <c r="Z116" s="180"/>
      <c r="AB116" s="8"/>
      <c r="AC116" s="8"/>
    </row>
    <row r="117" spans="22:29">
      <c r="V117" s="180"/>
      <c r="W117" s="180"/>
      <c r="X117" s="180"/>
      <c r="Y117" s="180"/>
      <c r="Z117" s="180"/>
      <c r="AB117" s="8"/>
      <c r="AC117" s="8"/>
    </row>
    <row r="118" spans="22:29">
      <c r="V118" s="180"/>
      <c r="W118" s="180"/>
      <c r="X118" s="180"/>
      <c r="Y118" s="180"/>
      <c r="Z118" s="180"/>
      <c r="AB118" s="8"/>
      <c r="AC118" s="8"/>
    </row>
    <row r="119" spans="22:29">
      <c r="V119" s="180"/>
      <c r="W119" s="180"/>
      <c r="X119" s="180"/>
      <c r="Y119" s="180"/>
      <c r="Z119" s="180"/>
      <c r="AB119" s="8"/>
      <c r="AC119" s="8"/>
    </row>
    <row r="120" spans="22:29">
      <c r="V120" s="180"/>
      <c r="W120" s="180"/>
      <c r="X120" s="180"/>
      <c r="Y120" s="180"/>
      <c r="Z120" s="180"/>
      <c r="AB120" s="8"/>
      <c r="AC120" s="8"/>
    </row>
    <row r="121" spans="22:29">
      <c r="V121" s="180"/>
      <c r="W121" s="180"/>
      <c r="X121" s="180"/>
      <c r="Y121" s="180"/>
      <c r="Z121" s="180"/>
      <c r="AB121" s="8"/>
      <c r="AC121" s="8"/>
    </row>
    <row r="122" spans="22:29">
      <c r="V122" s="180"/>
      <c r="W122" s="180"/>
      <c r="X122" s="180"/>
      <c r="Y122" s="180"/>
      <c r="Z122" s="180"/>
      <c r="AB122" s="8"/>
      <c r="AC122" s="8"/>
    </row>
    <row r="123" spans="22:29">
      <c r="V123" s="180"/>
      <c r="W123" s="180"/>
      <c r="X123" s="180"/>
      <c r="Y123" s="180"/>
      <c r="Z123" s="180"/>
      <c r="AB123" s="8"/>
      <c r="AC123" s="8"/>
    </row>
    <row r="124" spans="22:29">
      <c r="V124" s="180"/>
      <c r="W124" s="180"/>
      <c r="X124" s="180"/>
      <c r="Y124" s="180"/>
      <c r="Z124" s="180"/>
      <c r="AB124" s="8"/>
      <c r="AC124" s="8"/>
    </row>
    <row r="125" spans="22:29">
      <c r="V125" s="180"/>
      <c r="W125" s="180"/>
      <c r="X125" s="180"/>
      <c r="Y125" s="180"/>
      <c r="Z125" s="180"/>
      <c r="AB125" s="8"/>
      <c r="AC125" s="8"/>
    </row>
    <row r="126" spans="22:29">
      <c r="V126" s="180"/>
      <c r="W126" s="180"/>
      <c r="X126" s="180"/>
      <c r="Y126" s="180"/>
      <c r="Z126" s="180"/>
      <c r="AB126" s="8"/>
      <c r="AC126" s="8"/>
    </row>
    <row r="127" spans="22:29">
      <c r="V127" s="180"/>
      <c r="W127" s="180"/>
      <c r="X127" s="180"/>
      <c r="Y127" s="180"/>
      <c r="Z127" s="180"/>
      <c r="AB127" s="8"/>
      <c r="AC127" s="8"/>
    </row>
    <row r="128" spans="22:29">
      <c r="V128" s="180"/>
      <c r="W128" s="180"/>
      <c r="X128" s="180"/>
      <c r="Y128" s="180"/>
      <c r="Z128" s="180"/>
      <c r="AB128" s="8"/>
      <c r="AC128" s="8"/>
    </row>
  </sheetData>
  <sheetProtection algorithmName="SHA-512" hashValue="/zIjWrnQNFlNlQUGyjP/FKVIh0f6JbPcHCr2pSJHu92uM9DRz8SLCXd1/yOFrolRKa6uYF7xOPoG771h1twjdA==" saltValue="056J0/HoSm0ToxlUQCBWsw==" spinCount="100000" sheet="1" objects="1" scenarios="1" selectLockedCells="1"/>
  <mergeCells count="81">
    <mergeCell ref="K1:U1"/>
    <mergeCell ref="V1:AA1"/>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 ref="A57:B57"/>
    <mergeCell ref="A58:B58"/>
    <mergeCell ref="A59:B59"/>
    <mergeCell ref="A39:B39"/>
    <mergeCell ref="A40:B40"/>
    <mergeCell ref="A49:B49"/>
    <mergeCell ref="A48:B48"/>
    <mergeCell ref="A46:B46"/>
    <mergeCell ref="A44:B44"/>
    <mergeCell ref="A42:B42"/>
    <mergeCell ref="A47:B47"/>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1:D1"/>
    <mergeCell ref="A3:D3"/>
    <mergeCell ref="A4:B4"/>
    <mergeCell ref="A13:B13"/>
    <mergeCell ref="A10:B10"/>
    <mergeCell ref="B5:C5"/>
    <mergeCell ref="A11:B11"/>
    <mergeCell ref="A2:D2"/>
    <mergeCell ref="B7:C9"/>
    <mergeCell ref="A20:B20"/>
    <mergeCell ref="A14:B14"/>
    <mergeCell ref="A15:B15"/>
    <mergeCell ref="A16:B16"/>
    <mergeCell ref="A17:B17"/>
    <mergeCell ref="A19:B19"/>
    <mergeCell ref="Y2:Y3"/>
    <mergeCell ref="Z2:Z3"/>
    <mergeCell ref="AA2:AA3"/>
    <mergeCell ref="K2:K3"/>
    <mergeCell ref="V2:V3"/>
    <mergeCell ref="W2:W3"/>
    <mergeCell ref="X2:X3"/>
    <mergeCell ref="L2:M2"/>
    <mergeCell ref="T2:T3"/>
    <mergeCell ref="U2:U3"/>
    <mergeCell ref="S2:S3"/>
    <mergeCell ref="R2:R3"/>
    <mergeCell ref="Q2:Q3"/>
    <mergeCell ref="P2:P3"/>
    <mergeCell ref="O2:O3"/>
    <mergeCell ref="N2:N3"/>
  </mergeCells>
  <dataValidations xWindow="403" yWindow="708" count="7">
    <dataValidation type="textLength" operator="lessThan" allowBlank="1" showInputMessage="1" showErrorMessage="1" promptTitle="Required Field" prompt="Must match Project/Facilty name from Line 14 of  Tab 3. Field is limited to a maximum of 99 characters." sqref="C11">
      <formula1>100</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B398"/>
  <sheetViews>
    <sheetView tabSelected="1" zoomScale="90" zoomScaleNormal="90" workbookViewId="0">
      <selection activeCell="G45" sqref="G45"/>
    </sheetView>
  </sheetViews>
  <sheetFormatPr defaultRowHeight="12.75"/>
  <cols>
    <col min="1" max="1" width="4.140625" customWidth="1"/>
    <col min="3" max="3" width="14.28515625" customWidth="1"/>
    <col min="4" max="4" width="17.85546875" customWidth="1"/>
    <col min="5" max="5" width="17.42578125" customWidth="1"/>
    <col min="6" max="6" width="75.140625" customWidth="1"/>
    <col min="7" max="7" width="17.42578125" customWidth="1"/>
    <col min="8" max="8" width="71.5703125" customWidth="1"/>
    <col min="9" max="9" width="5.7109375" customWidth="1"/>
    <col min="10" max="11" width="8.7109375" hidden="1" customWidth="1"/>
    <col min="12" max="12" width="22.85546875" hidden="1" customWidth="1"/>
    <col min="13" max="13" width="29.7109375" hidden="1" customWidth="1"/>
    <col min="14" max="14" width="29.85546875" hidden="1" customWidth="1"/>
    <col min="15" max="15" width="8.7109375" hidden="1" customWidth="1"/>
    <col min="16" max="16" width="36.85546875" hidden="1" customWidth="1"/>
    <col min="17" max="18" width="8.7109375" hidden="1" customWidth="1"/>
    <col min="19" max="19" width="41.28515625" hidden="1" customWidth="1"/>
    <col min="20" max="21" width="8.7109375" hidden="1" customWidth="1"/>
    <col min="22" max="22" width="13.42578125" hidden="1" customWidth="1"/>
    <col min="23" max="23" width="10.140625" hidden="1" customWidth="1"/>
    <col min="24" max="28" width="8.7109375" hidden="1" customWidth="1"/>
  </cols>
  <sheetData>
    <row r="1" spans="1:26">
      <c r="A1" s="823" t="s">
        <v>833</v>
      </c>
      <c r="B1" s="824"/>
      <c r="C1" s="824"/>
      <c r="D1" s="824"/>
      <c r="E1" s="824"/>
      <c r="F1" s="824"/>
      <c r="G1" s="824"/>
      <c r="H1" s="824"/>
      <c r="I1" s="825"/>
      <c r="J1" s="725" t="s">
        <v>105</v>
      </c>
      <c r="K1" s="725"/>
      <c r="L1" s="725"/>
      <c r="M1" s="725"/>
      <c r="N1" s="725"/>
      <c r="O1" s="725"/>
      <c r="P1" s="725"/>
      <c r="Q1" s="725"/>
      <c r="R1" s="725"/>
      <c r="S1" s="725"/>
      <c r="T1" s="725"/>
      <c r="Z1" t="s">
        <v>834</v>
      </c>
    </row>
    <row r="2" spans="1:26" ht="12.6" customHeight="1">
      <c r="A2" s="911"/>
      <c r="B2" s="764"/>
      <c r="C2" s="764"/>
      <c r="D2" s="764"/>
      <c r="E2" s="764"/>
      <c r="F2" s="764"/>
      <c r="G2" s="764"/>
      <c r="H2" s="764"/>
      <c r="I2" s="912"/>
      <c r="J2" s="906" t="s">
        <v>109</v>
      </c>
      <c r="K2" s="796" t="s">
        <v>110</v>
      </c>
      <c r="L2" s="796"/>
      <c r="M2" s="791" t="s">
        <v>20</v>
      </c>
      <c r="N2" s="791" t="s">
        <v>111</v>
      </c>
      <c r="O2" s="791" t="s">
        <v>112</v>
      </c>
      <c r="P2" s="909" t="s">
        <v>113</v>
      </c>
      <c r="Q2" s="909" t="s">
        <v>835</v>
      </c>
      <c r="R2" s="909" t="s">
        <v>836</v>
      </c>
      <c r="S2" s="909" t="s">
        <v>837</v>
      </c>
      <c r="T2" s="909" t="s">
        <v>105</v>
      </c>
      <c r="U2" s="905" t="s">
        <v>120</v>
      </c>
      <c r="V2" s="905" t="s">
        <v>838</v>
      </c>
      <c r="W2" s="905" t="s">
        <v>122</v>
      </c>
      <c r="Z2" t="s">
        <v>839</v>
      </c>
    </row>
    <row r="3" spans="1:26" ht="15.75" thickBot="1">
      <c r="A3" s="859" t="s">
        <v>17</v>
      </c>
      <c r="B3" s="708"/>
      <c r="C3" s="708"/>
      <c r="D3" s="708"/>
      <c r="E3" s="708"/>
      <c r="F3" s="708"/>
      <c r="G3" s="708"/>
      <c r="H3" s="708"/>
      <c r="I3" s="860"/>
      <c r="J3" s="907"/>
      <c r="K3" s="578" t="s">
        <v>126</v>
      </c>
      <c r="L3" s="486" t="s">
        <v>127</v>
      </c>
      <c r="M3" s="908"/>
      <c r="N3" s="908"/>
      <c r="O3" s="908"/>
      <c r="P3" s="907"/>
      <c r="Q3" s="907"/>
      <c r="R3" s="907"/>
      <c r="S3" s="910"/>
      <c r="T3" s="907"/>
      <c r="U3" s="905"/>
      <c r="V3" s="905"/>
      <c r="W3" s="905"/>
    </row>
    <row r="4" spans="1:26" ht="3.95" customHeight="1">
      <c r="A4" s="41"/>
      <c r="B4" s="42"/>
      <c r="C4" s="42"/>
      <c r="D4" s="42"/>
      <c r="E4" s="11"/>
      <c r="F4" s="11"/>
      <c r="G4" s="11"/>
      <c r="H4" s="11"/>
      <c r="I4" s="35"/>
    </row>
    <row r="5" spans="1:26" ht="17.100000000000001" customHeight="1">
      <c r="A5" s="41"/>
      <c r="B5" s="267" t="s">
        <v>840</v>
      </c>
      <c r="C5" s="42"/>
      <c r="D5" s="42"/>
      <c r="E5" s="11"/>
      <c r="F5" s="11"/>
      <c r="G5" s="11"/>
      <c r="H5" s="11"/>
      <c r="I5" s="35"/>
    </row>
    <row r="6" spans="1:26" ht="3.95" customHeight="1" thickBot="1">
      <c r="A6" s="356"/>
      <c r="B6" s="355"/>
      <c r="C6" s="355"/>
      <c r="D6" s="355"/>
      <c r="E6" s="355"/>
      <c r="F6" s="355"/>
      <c r="G6" s="355"/>
      <c r="H6" s="43"/>
      <c r="I6" s="35"/>
      <c r="Z6" t="s">
        <v>58</v>
      </c>
    </row>
    <row r="7" spans="1:26" s="192" customFormat="1" ht="15" customHeight="1" thickBot="1">
      <c r="A7" s="913"/>
      <c r="B7" s="914"/>
      <c r="C7" s="914"/>
      <c r="D7" s="914"/>
      <c r="E7" s="914"/>
      <c r="F7" s="914"/>
      <c r="G7" s="914"/>
      <c r="H7" s="914"/>
      <c r="I7" s="915"/>
    </row>
    <row r="8" spans="1:26" ht="3.95" customHeight="1">
      <c r="A8" s="356"/>
      <c r="B8" s="355"/>
      <c r="C8" s="355"/>
      <c r="D8" s="355"/>
      <c r="E8" s="355"/>
      <c r="F8" s="355"/>
      <c r="G8" s="355"/>
      <c r="H8" s="43"/>
      <c r="I8" s="35"/>
      <c r="Z8" t="s">
        <v>58</v>
      </c>
    </row>
    <row r="9" spans="1:26" ht="28.5" customHeight="1">
      <c r="A9" s="482"/>
      <c r="B9" s="576" t="s">
        <v>841</v>
      </c>
      <c r="C9" s="577" t="s">
        <v>842</v>
      </c>
      <c r="D9" s="576" t="s">
        <v>843</v>
      </c>
      <c r="E9" s="576" t="s">
        <v>844</v>
      </c>
      <c r="F9" s="576" t="s">
        <v>845</v>
      </c>
      <c r="G9" s="577" t="s">
        <v>846</v>
      </c>
      <c r="H9" s="576" t="s">
        <v>847</v>
      </c>
      <c r="I9" s="218"/>
      <c r="K9" s="192"/>
      <c r="L9" s="192"/>
      <c r="M9" s="192" t="s">
        <v>848</v>
      </c>
      <c r="N9" t="s">
        <v>849</v>
      </c>
    </row>
    <row r="10" spans="1:26" ht="15.6" customHeight="1">
      <c r="A10" s="482"/>
      <c r="B10" s="575">
        <v>1.01</v>
      </c>
      <c r="C10" s="575" t="s">
        <v>850</v>
      </c>
      <c r="D10" s="575" t="s">
        <v>851</v>
      </c>
      <c r="E10" s="575" t="s">
        <v>852</v>
      </c>
      <c r="F10" s="574" t="s">
        <v>853</v>
      </c>
      <c r="G10" s="483"/>
      <c r="H10" s="483"/>
      <c r="I10" s="218"/>
      <c r="J10" t="str">
        <f t="shared" ref="J10:J45" ca="1" si="0">SUBSTITUTE(CELL("address",G10),"$","")</f>
        <v>G10</v>
      </c>
      <c r="K10" s="192" t="e">
        <f>#REF!</f>
        <v>#REF!</v>
      </c>
      <c r="L10" t="e">
        <f ca="1">MID(CELL("filename",#REF!),FIND("]",CELL("filename",#REF!))+1,256)</f>
        <v>#REF!</v>
      </c>
      <c r="M10" s="485" t="str">
        <f t="shared" ref="M10:M45" si="1">C10</f>
        <v>Business</v>
      </c>
      <c r="N10" t="s">
        <v>854</v>
      </c>
      <c r="O10" s="8"/>
      <c r="P10" s="8" t="e">
        <f t="shared" ref="P10:P45" ca="1" si="2">K10&amp;"_"&amp;J10&amp;"_"&amp;N10</f>
        <v>#REF!</v>
      </c>
      <c r="Q10" t="s">
        <v>136</v>
      </c>
      <c r="R10" s="180"/>
      <c r="S10" t="s">
        <v>855</v>
      </c>
      <c r="T10" t="s">
        <v>57</v>
      </c>
    </row>
    <row r="11" spans="1:26" ht="45" customHeight="1">
      <c r="A11" s="482"/>
      <c r="B11" s="575">
        <v>1.02</v>
      </c>
      <c r="C11" s="575" t="s">
        <v>850</v>
      </c>
      <c r="D11" s="575" t="s">
        <v>856</v>
      </c>
      <c r="E11" s="575" t="s">
        <v>852</v>
      </c>
      <c r="F11" s="574" t="s">
        <v>857</v>
      </c>
      <c r="G11" s="483"/>
      <c r="H11" s="483"/>
      <c r="I11" s="218"/>
      <c r="J11" t="str">
        <f t="shared" ca="1" si="0"/>
        <v>G11</v>
      </c>
      <c r="K11" s="192" t="e">
        <f>#REF!</f>
        <v>#REF!</v>
      </c>
      <c r="L11" t="e">
        <f ca="1">MID(CELL("filename",#REF!),FIND("]",CELL("filename",#REF!))+1,256)</f>
        <v>#REF!</v>
      </c>
      <c r="M11" s="485" t="str">
        <f t="shared" si="1"/>
        <v>Business</v>
      </c>
      <c r="N11" t="s">
        <v>858</v>
      </c>
      <c r="P11" s="8" t="e">
        <f t="shared" ca="1" si="2"/>
        <v>#REF!</v>
      </c>
      <c r="Q11" t="s">
        <v>136</v>
      </c>
      <c r="R11" s="180"/>
      <c r="S11" t="s">
        <v>855</v>
      </c>
      <c r="T11" t="s">
        <v>57</v>
      </c>
    </row>
    <row r="12" spans="1:26" ht="15.6" customHeight="1">
      <c r="A12" s="482"/>
      <c r="B12" s="575">
        <v>1.03</v>
      </c>
      <c r="C12" s="575" t="s">
        <v>850</v>
      </c>
      <c r="D12" s="575" t="s">
        <v>859</v>
      </c>
      <c r="E12" s="575" t="s">
        <v>852</v>
      </c>
      <c r="F12" s="574" t="s">
        <v>860</v>
      </c>
      <c r="G12" s="483"/>
      <c r="H12" s="483"/>
      <c r="I12" s="218"/>
      <c r="J12" t="str">
        <f t="shared" ca="1" si="0"/>
        <v>G12</v>
      </c>
      <c r="K12" s="192" t="e">
        <f>#REF!</f>
        <v>#REF!</v>
      </c>
      <c r="L12" t="str">
        <f ca="1">MID(CELL("filename",N7),FIND("]",CELL("filename",N7))+1,256)</f>
        <v>8. Proposal Requirements</v>
      </c>
      <c r="M12" s="485" t="str">
        <f t="shared" si="1"/>
        <v>Business</v>
      </c>
      <c r="N12" t="s">
        <v>861</v>
      </c>
      <c r="P12" s="8" t="e">
        <f t="shared" ca="1" si="2"/>
        <v>#REF!</v>
      </c>
      <c r="Q12" t="s">
        <v>136</v>
      </c>
      <c r="R12" s="180"/>
      <c r="S12" t="s">
        <v>855</v>
      </c>
      <c r="T12" t="s">
        <v>57</v>
      </c>
    </row>
    <row r="13" spans="1:26" ht="15" customHeight="1">
      <c r="A13" s="482"/>
      <c r="B13" s="575">
        <v>1.04</v>
      </c>
      <c r="C13" s="575" t="s">
        <v>850</v>
      </c>
      <c r="D13" s="575" t="s">
        <v>859</v>
      </c>
      <c r="E13" s="575" t="s">
        <v>852</v>
      </c>
      <c r="F13" s="574" t="s">
        <v>862</v>
      </c>
      <c r="G13" s="483"/>
      <c r="H13" s="483"/>
      <c r="I13" s="218"/>
      <c r="J13" t="str">
        <f t="shared" ca="1" si="0"/>
        <v>G13</v>
      </c>
      <c r="K13" s="192" t="e">
        <f>#REF!</f>
        <v>#REF!</v>
      </c>
      <c r="L13" t="str">
        <f ca="1">MID(CELL("filename",N8),FIND("]",CELL("filename",N8))+1,256)</f>
        <v>8. Proposal Requirements</v>
      </c>
      <c r="M13" s="485" t="str">
        <f t="shared" si="1"/>
        <v>Business</v>
      </c>
      <c r="N13" t="s">
        <v>863</v>
      </c>
      <c r="P13" s="8" t="e">
        <f t="shared" ca="1" si="2"/>
        <v>#REF!</v>
      </c>
      <c r="Q13" t="s">
        <v>136</v>
      </c>
      <c r="R13" s="180"/>
      <c r="S13" t="s">
        <v>855</v>
      </c>
      <c r="T13" t="s">
        <v>57</v>
      </c>
    </row>
    <row r="14" spans="1:26" ht="54.6" customHeight="1">
      <c r="A14" s="482"/>
      <c r="B14" s="575">
        <v>1.05</v>
      </c>
      <c r="C14" s="575" t="s">
        <v>850</v>
      </c>
      <c r="D14" s="575" t="s">
        <v>851</v>
      </c>
      <c r="E14" s="575" t="s">
        <v>852</v>
      </c>
      <c r="F14" s="574" t="s">
        <v>864</v>
      </c>
      <c r="G14" s="483"/>
      <c r="H14" s="483"/>
      <c r="I14" s="218"/>
      <c r="J14" t="str">
        <f t="shared" ca="1" si="0"/>
        <v>G14</v>
      </c>
      <c r="K14" s="192" t="e">
        <f>#REF!</f>
        <v>#REF!</v>
      </c>
      <c r="L14" t="e">
        <f ca="1">MID(CELL("filename",#REF!),FIND("]",CELL("filename",#REF!))+1,256)</f>
        <v>#REF!</v>
      </c>
      <c r="M14" s="485" t="str">
        <f t="shared" si="1"/>
        <v>Business</v>
      </c>
      <c r="N14" t="s">
        <v>865</v>
      </c>
      <c r="P14" s="8" t="e">
        <f t="shared" ca="1" si="2"/>
        <v>#REF!</v>
      </c>
      <c r="Q14" t="s">
        <v>136</v>
      </c>
      <c r="R14" s="180"/>
      <c r="S14" t="s">
        <v>855</v>
      </c>
      <c r="T14" t="s">
        <v>57</v>
      </c>
    </row>
    <row r="15" spans="1:26" ht="27.95" customHeight="1">
      <c r="A15" s="482"/>
      <c r="B15" s="575">
        <v>1.06</v>
      </c>
      <c r="C15" s="575" t="s">
        <v>850</v>
      </c>
      <c r="D15" s="575" t="s">
        <v>866</v>
      </c>
      <c r="E15" s="575" t="s">
        <v>852</v>
      </c>
      <c r="F15" s="574" t="s">
        <v>867</v>
      </c>
      <c r="G15" s="483"/>
      <c r="H15" s="483"/>
      <c r="I15" s="218"/>
      <c r="J15" t="str">
        <f t="shared" ca="1" si="0"/>
        <v>G15</v>
      </c>
      <c r="K15" s="192" t="e">
        <f>#REF!</f>
        <v>#REF!</v>
      </c>
      <c r="L15" t="str">
        <f ca="1">MID(CELL("filename",N10),FIND("]",CELL("filename",N10))+1,256)</f>
        <v>8. Proposal Requirements</v>
      </c>
      <c r="M15" s="485" t="str">
        <f t="shared" si="1"/>
        <v>Business</v>
      </c>
      <c r="N15" t="s">
        <v>868</v>
      </c>
      <c r="P15" s="8" t="e">
        <f t="shared" ca="1" si="2"/>
        <v>#REF!</v>
      </c>
      <c r="Q15" t="s">
        <v>136</v>
      </c>
      <c r="R15" s="180"/>
      <c r="S15" t="s">
        <v>855</v>
      </c>
      <c r="T15" t="s">
        <v>57</v>
      </c>
    </row>
    <row r="16" spans="1:26" ht="51">
      <c r="A16" s="482"/>
      <c r="B16" s="575">
        <v>2.0099999999999998</v>
      </c>
      <c r="C16" s="575" t="s">
        <v>647</v>
      </c>
      <c r="D16" s="575" t="s">
        <v>869</v>
      </c>
      <c r="E16" s="575" t="s">
        <v>852</v>
      </c>
      <c r="F16" s="574" t="s">
        <v>870</v>
      </c>
      <c r="G16" s="483"/>
      <c r="H16" s="483"/>
      <c r="I16" s="218"/>
      <c r="J16" t="str">
        <f t="shared" ca="1" si="0"/>
        <v>G16</v>
      </c>
      <c r="K16" s="192" t="e">
        <f>#REF!</f>
        <v>#REF!</v>
      </c>
      <c r="L16" t="str">
        <f ca="1">MID(CELL("filename",N11),FIND("]",CELL("filename",N11))+1,256)</f>
        <v>8. Proposal Requirements</v>
      </c>
      <c r="M16" s="485" t="str">
        <f t="shared" si="1"/>
        <v>Engineering</v>
      </c>
      <c r="N16" t="s">
        <v>871</v>
      </c>
      <c r="P16" s="8" t="e">
        <f t="shared" ca="1" si="2"/>
        <v>#REF!</v>
      </c>
      <c r="Q16" t="s">
        <v>136</v>
      </c>
      <c r="R16" s="180"/>
      <c r="S16" t="s">
        <v>855</v>
      </c>
      <c r="T16" t="s">
        <v>57</v>
      </c>
    </row>
    <row r="17" spans="1:20" ht="45" customHeight="1">
      <c r="A17" s="482"/>
      <c r="B17" s="575">
        <v>2.02</v>
      </c>
      <c r="C17" s="575" t="s">
        <v>647</v>
      </c>
      <c r="D17" s="575" t="s">
        <v>869</v>
      </c>
      <c r="E17" s="575" t="s">
        <v>852</v>
      </c>
      <c r="F17" s="574" t="s">
        <v>872</v>
      </c>
      <c r="G17" s="483"/>
      <c r="H17" s="483"/>
      <c r="I17" s="218"/>
      <c r="J17" t="str">
        <f t="shared" ca="1" si="0"/>
        <v>G17</v>
      </c>
      <c r="K17" s="192" t="e">
        <f>#REF!</f>
        <v>#REF!</v>
      </c>
      <c r="L17" t="e">
        <f ca="1">MID(CELL("filename",#REF!),FIND("]",CELL("filename",#REF!))+1,256)</f>
        <v>#REF!</v>
      </c>
      <c r="M17" s="485" t="str">
        <f t="shared" si="1"/>
        <v>Engineering</v>
      </c>
      <c r="N17" t="s">
        <v>873</v>
      </c>
      <c r="P17" s="8" t="e">
        <f t="shared" ca="1" si="2"/>
        <v>#REF!</v>
      </c>
      <c r="Q17" t="s">
        <v>136</v>
      </c>
      <c r="R17" s="180"/>
      <c r="S17" t="s">
        <v>855</v>
      </c>
      <c r="T17" t="s">
        <v>57</v>
      </c>
    </row>
    <row r="18" spans="1:20" ht="114.75" customHeight="1">
      <c r="A18" s="482"/>
      <c r="B18" s="575">
        <v>2.0299999999999998</v>
      </c>
      <c r="C18" s="575" t="s">
        <v>647</v>
      </c>
      <c r="D18" s="575" t="s">
        <v>874</v>
      </c>
      <c r="E18" s="575" t="s">
        <v>852</v>
      </c>
      <c r="F18" s="574" t="s">
        <v>875</v>
      </c>
      <c r="G18" s="483"/>
      <c r="H18" s="483"/>
      <c r="I18" s="218"/>
      <c r="J18" t="str">
        <f t="shared" ca="1" si="0"/>
        <v>G18</v>
      </c>
      <c r="K18" s="192" t="e">
        <f>#REF!</f>
        <v>#REF!</v>
      </c>
      <c r="L18" t="str">
        <f ca="1">MID(CELL("filename",N13),FIND("]",CELL("filename",N13))+1,256)</f>
        <v>8. Proposal Requirements</v>
      </c>
      <c r="M18" s="485" t="str">
        <f t="shared" si="1"/>
        <v>Engineering</v>
      </c>
      <c r="N18" t="s">
        <v>876</v>
      </c>
      <c r="P18" s="8" t="e">
        <f t="shared" ca="1" si="2"/>
        <v>#REF!</v>
      </c>
      <c r="Q18" t="s">
        <v>136</v>
      </c>
      <c r="R18" s="180"/>
      <c r="S18" t="s">
        <v>855</v>
      </c>
      <c r="T18" t="s">
        <v>57</v>
      </c>
    </row>
    <row r="19" spans="1:20" ht="68.25" customHeight="1">
      <c r="A19" s="482"/>
      <c r="B19" s="575">
        <v>2.04</v>
      </c>
      <c r="C19" s="575" t="s">
        <v>647</v>
      </c>
      <c r="D19" s="575" t="s">
        <v>874</v>
      </c>
      <c r="E19" s="575" t="s">
        <v>852</v>
      </c>
      <c r="F19" s="574" t="s">
        <v>877</v>
      </c>
      <c r="G19" s="483"/>
      <c r="H19" s="483"/>
      <c r="I19" s="218"/>
      <c r="J19" t="str">
        <f t="shared" ca="1" si="0"/>
        <v>G19</v>
      </c>
      <c r="K19" s="192" t="e">
        <f>#REF!</f>
        <v>#REF!</v>
      </c>
      <c r="L19" t="e">
        <f ca="1">MID(CELL("filename",#REF!),FIND("]",CELL("filename",#REF!))+1,256)</f>
        <v>#REF!</v>
      </c>
      <c r="M19" s="485" t="str">
        <f t="shared" si="1"/>
        <v>Engineering</v>
      </c>
      <c r="N19" t="s">
        <v>878</v>
      </c>
      <c r="P19" s="8" t="e">
        <f t="shared" ca="1" si="2"/>
        <v>#REF!</v>
      </c>
      <c r="Q19" t="s">
        <v>136</v>
      </c>
      <c r="R19" s="180"/>
      <c r="S19" t="s">
        <v>855</v>
      </c>
      <c r="T19" t="s">
        <v>57</v>
      </c>
    </row>
    <row r="20" spans="1:20" ht="219.75" customHeight="1">
      <c r="A20" s="482"/>
      <c r="B20" s="575">
        <v>2.0499999999999998</v>
      </c>
      <c r="C20" s="575" t="s">
        <v>647</v>
      </c>
      <c r="D20" s="575" t="s">
        <v>879</v>
      </c>
      <c r="E20" s="575" t="s">
        <v>852</v>
      </c>
      <c r="F20" s="574" t="s">
        <v>880</v>
      </c>
      <c r="G20" s="483"/>
      <c r="H20" s="483"/>
      <c r="I20" s="218"/>
      <c r="J20" t="str">
        <f t="shared" ca="1" si="0"/>
        <v>G20</v>
      </c>
      <c r="K20" s="192" t="e">
        <f>#REF!</f>
        <v>#REF!</v>
      </c>
      <c r="L20" t="e">
        <f ca="1">MID(CELL("filename",#REF!),FIND("]",CELL("filename",#REF!))+1,256)</f>
        <v>#REF!</v>
      </c>
      <c r="M20" s="485" t="str">
        <f t="shared" si="1"/>
        <v>Engineering</v>
      </c>
      <c r="N20" t="s">
        <v>881</v>
      </c>
      <c r="P20" s="8" t="e">
        <f t="shared" ca="1" si="2"/>
        <v>#REF!</v>
      </c>
      <c r="Q20" t="s">
        <v>136</v>
      </c>
      <c r="R20" s="180"/>
      <c r="S20" t="s">
        <v>855</v>
      </c>
      <c r="T20" t="s">
        <v>57</v>
      </c>
    </row>
    <row r="21" spans="1:20" ht="102">
      <c r="A21" s="482"/>
      <c r="B21" s="575">
        <v>2.06</v>
      </c>
      <c r="C21" s="575" t="s">
        <v>647</v>
      </c>
      <c r="D21" s="575" t="s">
        <v>882</v>
      </c>
      <c r="E21" s="575" t="s">
        <v>852</v>
      </c>
      <c r="F21" s="574" t="s">
        <v>883</v>
      </c>
      <c r="G21" s="483"/>
      <c r="H21" s="483"/>
      <c r="I21" s="218"/>
      <c r="J21" t="str">
        <f t="shared" ca="1" si="0"/>
        <v>G21</v>
      </c>
      <c r="K21" s="192" t="e">
        <f>#REF!</f>
        <v>#REF!</v>
      </c>
      <c r="L21" t="e">
        <f ca="1">MID(CELL("filename",#REF!),FIND("]",CELL("filename",#REF!))+1,256)</f>
        <v>#REF!</v>
      </c>
      <c r="M21" s="485" t="str">
        <f t="shared" si="1"/>
        <v>Engineering</v>
      </c>
      <c r="N21" t="s">
        <v>884</v>
      </c>
      <c r="P21" s="8" t="e">
        <f t="shared" ca="1" si="2"/>
        <v>#REF!</v>
      </c>
      <c r="Q21" t="s">
        <v>136</v>
      </c>
      <c r="R21" s="180"/>
      <c r="S21" t="s">
        <v>855</v>
      </c>
      <c r="T21" t="s">
        <v>57</v>
      </c>
    </row>
    <row r="22" spans="1:20" ht="24" customHeight="1">
      <c r="A22" s="482"/>
      <c r="B22" s="575">
        <v>3.01</v>
      </c>
      <c r="C22" s="575" t="s">
        <v>885</v>
      </c>
      <c r="D22" s="575" t="s">
        <v>886</v>
      </c>
      <c r="E22" s="575" t="s">
        <v>852</v>
      </c>
      <c r="F22" s="574" t="s">
        <v>887</v>
      </c>
      <c r="G22" s="483"/>
      <c r="H22" s="483"/>
      <c r="I22" s="218"/>
      <c r="J22" t="str">
        <f t="shared" ca="1" si="0"/>
        <v>G22</v>
      </c>
      <c r="K22" s="192" t="e">
        <f>#REF!</f>
        <v>#REF!</v>
      </c>
      <c r="L22" t="str">
        <f ca="1">MID(CELL("filename",N15),FIND("]",CELL("filename",N15))+1,256)</f>
        <v>8. Proposal Requirements</v>
      </c>
      <c r="M22" s="485" t="str">
        <f t="shared" si="1"/>
        <v>IT</v>
      </c>
      <c r="N22" t="s">
        <v>888</v>
      </c>
      <c r="P22" s="8" t="e">
        <f t="shared" ca="1" si="2"/>
        <v>#REF!</v>
      </c>
      <c r="Q22" t="s">
        <v>136</v>
      </c>
      <c r="R22" s="180"/>
      <c r="S22" t="s">
        <v>855</v>
      </c>
      <c r="T22" t="s">
        <v>57</v>
      </c>
    </row>
    <row r="23" spans="1:20" ht="51.75" customHeight="1">
      <c r="A23" s="482"/>
      <c r="B23" s="575">
        <v>3.02</v>
      </c>
      <c r="C23" s="575" t="s">
        <v>885</v>
      </c>
      <c r="D23" s="575" t="s">
        <v>886</v>
      </c>
      <c r="E23" s="575" t="s">
        <v>852</v>
      </c>
      <c r="F23" s="574" t="s">
        <v>889</v>
      </c>
      <c r="G23" s="483"/>
      <c r="H23" s="483"/>
      <c r="I23" s="218"/>
      <c r="J23" t="str">
        <f t="shared" ca="1" si="0"/>
        <v>G23</v>
      </c>
      <c r="K23" s="192" t="e">
        <f>#REF!</f>
        <v>#REF!</v>
      </c>
      <c r="L23" t="str">
        <f ca="1">MID(CELL("filename",N19),FIND("]",CELL("filename",N19))+1,256)</f>
        <v>8. Proposal Requirements</v>
      </c>
      <c r="M23" s="485" t="str">
        <f t="shared" si="1"/>
        <v>IT</v>
      </c>
      <c r="N23" t="s">
        <v>890</v>
      </c>
      <c r="P23" s="8" t="e">
        <f t="shared" ca="1" si="2"/>
        <v>#REF!</v>
      </c>
      <c r="Q23" t="s">
        <v>136</v>
      </c>
      <c r="R23" s="180"/>
      <c r="S23" t="s">
        <v>855</v>
      </c>
      <c r="T23" t="s">
        <v>57</v>
      </c>
    </row>
    <row r="24" spans="1:20" ht="47.45" customHeight="1">
      <c r="A24" s="482"/>
      <c r="B24" s="575">
        <v>3.03</v>
      </c>
      <c r="C24" s="575" t="s">
        <v>885</v>
      </c>
      <c r="D24" s="575" t="s">
        <v>886</v>
      </c>
      <c r="E24" s="575" t="s">
        <v>852</v>
      </c>
      <c r="F24" s="574" t="s">
        <v>891</v>
      </c>
      <c r="G24" s="483"/>
      <c r="H24" s="483"/>
      <c r="I24" s="218"/>
      <c r="J24" t="str">
        <f t="shared" ca="1" si="0"/>
        <v>G24</v>
      </c>
      <c r="K24" s="192" t="e">
        <f>#REF!</f>
        <v>#REF!</v>
      </c>
      <c r="L24" t="str">
        <f ca="1">MID(CELL("filename",N20),FIND("]",CELL("filename",N20))+1,256)</f>
        <v>8. Proposal Requirements</v>
      </c>
      <c r="M24" s="485" t="str">
        <f t="shared" si="1"/>
        <v>IT</v>
      </c>
      <c r="N24" t="s">
        <v>892</v>
      </c>
      <c r="P24" s="8" t="e">
        <f t="shared" ca="1" si="2"/>
        <v>#REF!</v>
      </c>
      <c r="Q24" t="s">
        <v>136</v>
      </c>
      <c r="R24" s="180"/>
      <c r="S24" t="s">
        <v>855</v>
      </c>
      <c r="T24" t="s">
        <v>57</v>
      </c>
    </row>
    <row r="25" spans="1:20" ht="33.950000000000003" customHeight="1">
      <c r="A25" s="482"/>
      <c r="B25" s="575">
        <v>3.04</v>
      </c>
      <c r="C25" s="575" t="s">
        <v>885</v>
      </c>
      <c r="D25" s="575" t="s">
        <v>886</v>
      </c>
      <c r="E25" s="575" t="s">
        <v>852</v>
      </c>
      <c r="F25" s="574" t="s">
        <v>893</v>
      </c>
      <c r="G25" s="483"/>
      <c r="H25" s="483"/>
      <c r="I25" s="218"/>
      <c r="J25" t="str">
        <f t="shared" ca="1" si="0"/>
        <v>G25</v>
      </c>
      <c r="K25" s="192" t="e">
        <f>#REF!</f>
        <v>#REF!</v>
      </c>
      <c r="L25" t="str">
        <f ca="1">MID(CELL("filename",N21),FIND("]",CELL("filename",N21))+1,256)</f>
        <v>8. Proposal Requirements</v>
      </c>
      <c r="M25" s="485" t="str">
        <f t="shared" si="1"/>
        <v>IT</v>
      </c>
      <c r="N25" t="s">
        <v>894</v>
      </c>
      <c r="P25" s="8" t="e">
        <f t="shared" ca="1" si="2"/>
        <v>#REF!</v>
      </c>
      <c r="Q25" t="s">
        <v>136</v>
      </c>
      <c r="R25" s="180"/>
      <c r="S25" t="s">
        <v>855</v>
      </c>
      <c r="T25" t="s">
        <v>57</v>
      </c>
    </row>
    <row r="26" spans="1:20" ht="51">
      <c r="A26" s="482"/>
      <c r="B26" s="575">
        <v>3.05</v>
      </c>
      <c r="C26" s="575" t="s">
        <v>885</v>
      </c>
      <c r="D26" s="575" t="s">
        <v>886</v>
      </c>
      <c r="E26" s="575" t="s">
        <v>852</v>
      </c>
      <c r="F26" s="574" t="s">
        <v>895</v>
      </c>
      <c r="G26" s="483"/>
      <c r="H26" s="483"/>
      <c r="I26" s="218"/>
      <c r="J26" t="str">
        <f t="shared" ca="1" si="0"/>
        <v>G26</v>
      </c>
      <c r="K26" s="192" t="e">
        <f>#REF!</f>
        <v>#REF!</v>
      </c>
      <c r="L26" t="e">
        <f ca="1">MID(CELL("filename",#REF!),FIND("]",CELL("filename",#REF!))+1,256)</f>
        <v>#REF!</v>
      </c>
      <c r="M26" s="485" t="str">
        <f t="shared" si="1"/>
        <v>IT</v>
      </c>
      <c r="N26" t="s">
        <v>896</v>
      </c>
      <c r="P26" s="8" t="e">
        <f t="shared" ca="1" si="2"/>
        <v>#REF!</v>
      </c>
      <c r="Q26" t="s">
        <v>136</v>
      </c>
      <c r="R26" s="180"/>
      <c r="S26" t="s">
        <v>855</v>
      </c>
      <c r="T26" t="s">
        <v>57</v>
      </c>
    </row>
    <row r="27" spans="1:20" ht="72.95" customHeight="1">
      <c r="A27" s="482"/>
      <c r="B27" s="575">
        <v>3.06</v>
      </c>
      <c r="C27" s="575" t="s">
        <v>885</v>
      </c>
      <c r="D27" s="575" t="s">
        <v>886</v>
      </c>
      <c r="E27" s="575" t="s">
        <v>852</v>
      </c>
      <c r="F27" s="574" t="s">
        <v>897</v>
      </c>
      <c r="G27" s="483"/>
      <c r="H27" s="483"/>
      <c r="I27" s="218"/>
      <c r="J27" t="str">
        <f t="shared" ca="1" si="0"/>
        <v>G27</v>
      </c>
      <c r="K27" s="192" t="e">
        <f>#REF!</f>
        <v>#REF!</v>
      </c>
      <c r="L27" t="str">
        <f ca="1">MID(CELL("filename",N22),FIND("]",CELL("filename",N22))+1,256)</f>
        <v>8. Proposal Requirements</v>
      </c>
      <c r="M27" s="485" t="str">
        <f t="shared" si="1"/>
        <v>IT</v>
      </c>
      <c r="N27" t="s">
        <v>898</v>
      </c>
      <c r="P27" s="8" t="e">
        <f t="shared" ca="1" si="2"/>
        <v>#REF!</v>
      </c>
      <c r="Q27" t="s">
        <v>136</v>
      </c>
      <c r="R27" s="180"/>
      <c r="S27" t="s">
        <v>855</v>
      </c>
      <c r="T27" t="s">
        <v>57</v>
      </c>
    </row>
    <row r="28" spans="1:20" ht="39.75" customHeight="1">
      <c r="A28" s="482"/>
      <c r="B28" s="575">
        <v>3.07</v>
      </c>
      <c r="C28" s="575" t="s">
        <v>885</v>
      </c>
      <c r="D28" s="575" t="s">
        <v>899</v>
      </c>
      <c r="E28" s="575" t="s">
        <v>852</v>
      </c>
      <c r="F28" s="574" t="s">
        <v>900</v>
      </c>
      <c r="G28" s="483"/>
      <c r="H28" s="483"/>
      <c r="I28" s="218"/>
      <c r="J28" t="str">
        <f t="shared" ca="1" si="0"/>
        <v>G28</v>
      </c>
      <c r="K28" s="192" t="e">
        <f>#REF!</f>
        <v>#REF!</v>
      </c>
      <c r="L28" t="e">
        <f ca="1">MID(CELL("filename",#REF!),FIND("]",CELL("filename",#REF!))+1,256)</f>
        <v>#REF!</v>
      </c>
      <c r="M28" s="485" t="str">
        <f t="shared" si="1"/>
        <v>IT</v>
      </c>
      <c r="N28" t="s">
        <v>901</v>
      </c>
      <c r="P28" s="8" t="e">
        <f t="shared" ca="1" si="2"/>
        <v>#REF!</v>
      </c>
      <c r="Q28" t="s">
        <v>136</v>
      </c>
      <c r="R28" s="180"/>
      <c r="S28" t="s">
        <v>855</v>
      </c>
      <c r="T28" t="s">
        <v>57</v>
      </c>
    </row>
    <row r="29" spans="1:20" ht="342.95" customHeight="1">
      <c r="A29" s="482"/>
      <c r="B29" s="575">
        <v>3.08</v>
      </c>
      <c r="C29" s="575" t="s">
        <v>885</v>
      </c>
      <c r="D29" s="575" t="s">
        <v>902</v>
      </c>
      <c r="E29" s="575" t="s">
        <v>903</v>
      </c>
      <c r="F29" s="574" t="s">
        <v>904</v>
      </c>
      <c r="G29" s="483"/>
      <c r="H29" s="483"/>
      <c r="I29" s="218"/>
      <c r="J29" t="str">
        <f t="shared" ca="1" si="0"/>
        <v>G29</v>
      </c>
      <c r="K29" s="192" t="e">
        <f>#REF!</f>
        <v>#REF!</v>
      </c>
      <c r="L29" t="str">
        <f ca="1">MID(CELL("filename",N28),FIND("]",CELL("filename",N28))+1,256)</f>
        <v>8. Proposal Requirements</v>
      </c>
      <c r="M29" s="485" t="str">
        <f t="shared" si="1"/>
        <v>IT</v>
      </c>
      <c r="N29" t="s">
        <v>905</v>
      </c>
      <c r="P29" s="8" t="e">
        <f t="shared" ca="1" si="2"/>
        <v>#REF!</v>
      </c>
      <c r="Q29" t="s">
        <v>136</v>
      </c>
      <c r="R29" s="180"/>
      <c r="S29" t="s">
        <v>855</v>
      </c>
      <c r="T29" t="s">
        <v>57</v>
      </c>
    </row>
    <row r="30" spans="1:20" ht="25.5">
      <c r="A30" s="482"/>
      <c r="B30" s="575">
        <v>4.01</v>
      </c>
      <c r="C30" s="575" t="s">
        <v>906</v>
      </c>
      <c r="D30" s="575" t="s">
        <v>907</v>
      </c>
      <c r="E30" s="575" t="s">
        <v>852</v>
      </c>
      <c r="F30" s="574" t="s">
        <v>908</v>
      </c>
      <c r="G30" s="483"/>
      <c r="H30" s="483"/>
      <c r="I30" s="218"/>
      <c r="J30" t="str">
        <f t="shared" ca="1" si="0"/>
        <v>G30</v>
      </c>
      <c r="K30" s="192" t="e">
        <f>#REF!</f>
        <v>#REF!</v>
      </c>
      <c r="L30" t="e">
        <f ca="1">MID(CELL("filename",#REF!),FIND("]",CELL("filename",#REF!))+1,256)</f>
        <v>#REF!</v>
      </c>
      <c r="M30" s="485" t="str">
        <f t="shared" si="1"/>
        <v>Load Office</v>
      </c>
      <c r="N30" t="s">
        <v>909</v>
      </c>
      <c r="P30" s="8" t="e">
        <f t="shared" ca="1" si="2"/>
        <v>#REF!</v>
      </c>
      <c r="Q30" t="s">
        <v>136</v>
      </c>
      <c r="R30" s="180"/>
      <c r="S30" t="s">
        <v>855</v>
      </c>
      <c r="T30" t="s">
        <v>57</v>
      </c>
    </row>
    <row r="31" spans="1:20" ht="43.5" customHeight="1">
      <c r="A31" s="482"/>
      <c r="B31" s="575">
        <v>4.0199999999999996</v>
      </c>
      <c r="C31" s="575" t="s">
        <v>906</v>
      </c>
      <c r="D31" s="575" t="s">
        <v>910</v>
      </c>
      <c r="E31" s="575" t="s">
        <v>852</v>
      </c>
      <c r="F31" s="574" t="s">
        <v>911</v>
      </c>
      <c r="G31" s="483"/>
      <c r="H31" s="483"/>
      <c r="I31" s="218"/>
      <c r="J31" t="str">
        <f t="shared" ca="1" si="0"/>
        <v>G31</v>
      </c>
      <c r="K31" s="192" t="e">
        <f>#REF!</f>
        <v>#REF!</v>
      </c>
      <c r="L31" t="e">
        <f ca="1">MID(CELL("filename",#REF!),FIND("]",CELL("filename",#REF!))+1,256)</f>
        <v>#REF!</v>
      </c>
      <c r="M31" s="485" t="str">
        <f t="shared" si="1"/>
        <v>Load Office</v>
      </c>
      <c r="N31" t="s">
        <v>912</v>
      </c>
      <c r="P31" s="8" t="e">
        <f t="shared" ca="1" si="2"/>
        <v>#REF!</v>
      </c>
      <c r="Q31" t="s">
        <v>136</v>
      </c>
      <c r="R31" s="180"/>
      <c r="S31" t="s">
        <v>855</v>
      </c>
      <c r="T31" t="s">
        <v>57</v>
      </c>
    </row>
    <row r="32" spans="1:20" ht="35.1" customHeight="1">
      <c r="A32" s="482"/>
      <c r="B32" s="575">
        <v>4.03</v>
      </c>
      <c r="C32" s="575" t="s">
        <v>906</v>
      </c>
      <c r="D32" s="575" t="s">
        <v>913</v>
      </c>
      <c r="E32" s="575" t="s">
        <v>852</v>
      </c>
      <c r="F32" s="574" t="s">
        <v>914</v>
      </c>
      <c r="G32" s="483"/>
      <c r="H32" s="483"/>
      <c r="I32" s="218"/>
      <c r="J32" t="str">
        <f t="shared" ca="1" si="0"/>
        <v>G32</v>
      </c>
      <c r="K32" s="192" t="e">
        <f>#REF!</f>
        <v>#REF!</v>
      </c>
      <c r="L32" t="e">
        <f ca="1">MID(CELL("filename",#REF!),FIND("]",CELL("filename",#REF!))+1,256)</f>
        <v>#REF!</v>
      </c>
      <c r="M32" s="485" t="str">
        <f t="shared" si="1"/>
        <v>Load Office</v>
      </c>
      <c r="N32" t="s">
        <v>915</v>
      </c>
      <c r="P32" s="8" t="e">
        <f t="shared" ca="1" si="2"/>
        <v>#REF!</v>
      </c>
      <c r="Q32" t="s">
        <v>136</v>
      </c>
      <c r="R32" s="180"/>
      <c r="S32" t="s">
        <v>855</v>
      </c>
      <c r="T32" t="s">
        <v>57</v>
      </c>
    </row>
    <row r="33" spans="1:20" ht="31.5" customHeight="1">
      <c r="A33" s="482"/>
      <c r="B33" s="575">
        <v>5.01</v>
      </c>
      <c r="C33" s="575" t="s">
        <v>557</v>
      </c>
      <c r="D33" s="575" t="s">
        <v>916</v>
      </c>
      <c r="E33" s="575" t="s">
        <v>852</v>
      </c>
      <c r="F33" s="574" t="s">
        <v>917</v>
      </c>
      <c r="G33" s="483"/>
      <c r="H33" s="483"/>
      <c r="I33" s="218"/>
      <c r="J33" t="str">
        <f t="shared" ca="1" si="0"/>
        <v>G33</v>
      </c>
      <c r="K33" s="192" t="e">
        <f>#REF!</f>
        <v>#REF!</v>
      </c>
      <c r="L33" t="e">
        <f ca="1">MID(CELL("filename",#REF!),FIND("]",CELL("filename",#REF!))+1,256)</f>
        <v>#REF!</v>
      </c>
      <c r="M33" s="485" t="str">
        <f t="shared" si="1"/>
        <v>Operations</v>
      </c>
      <c r="N33" t="s">
        <v>918</v>
      </c>
      <c r="P33" s="8" t="e">
        <f t="shared" ca="1" si="2"/>
        <v>#REF!</v>
      </c>
      <c r="Q33" t="s">
        <v>136</v>
      </c>
      <c r="R33" s="180"/>
      <c r="S33" t="s">
        <v>855</v>
      </c>
      <c r="T33" t="s">
        <v>57</v>
      </c>
    </row>
    <row r="34" spans="1:20" ht="51.75" customHeight="1">
      <c r="A34" s="482"/>
      <c r="B34" s="575">
        <v>5.0199999999999996</v>
      </c>
      <c r="C34" s="575" t="s">
        <v>557</v>
      </c>
      <c r="D34" s="575" t="s">
        <v>919</v>
      </c>
      <c r="E34" s="575" t="s">
        <v>852</v>
      </c>
      <c r="F34" s="574" t="s">
        <v>920</v>
      </c>
      <c r="G34" s="483"/>
      <c r="H34" s="483"/>
      <c r="I34" s="218"/>
      <c r="J34" t="str">
        <f t="shared" ca="1" si="0"/>
        <v>G34</v>
      </c>
      <c r="K34" s="192" t="e">
        <f>#REF!</f>
        <v>#REF!</v>
      </c>
      <c r="L34" t="str">
        <f ca="1">MID(CELL("filename",N29),FIND("]",CELL("filename",N29))+1,256)</f>
        <v>8. Proposal Requirements</v>
      </c>
      <c r="M34" s="485" t="str">
        <f t="shared" si="1"/>
        <v>Operations</v>
      </c>
      <c r="N34" t="s">
        <v>921</v>
      </c>
      <c r="P34" s="8" t="e">
        <f t="shared" ca="1" si="2"/>
        <v>#REF!</v>
      </c>
      <c r="Q34" t="s">
        <v>136</v>
      </c>
      <c r="R34" s="180"/>
      <c r="S34" t="s">
        <v>855</v>
      </c>
      <c r="T34" t="s">
        <v>57</v>
      </c>
    </row>
    <row r="35" spans="1:20" ht="32.450000000000003" customHeight="1">
      <c r="A35" s="482"/>
      <c r="B35" s="575">
        <v>5.03</v>
      </c>
      <c r="C35" s="575" t="s">
        <v>557</v>
      </c>
      <c r="D35" s="575" t="s">
        <v>922</v>
      </c>
      <c r="E35" s="575" t="s">
        <v>852</v>
      </c>
      <c r="F35" s="574" t="s">
        <v>923</v>
      </c>
      <c r="G35" s="483"/>
      <c r="H35" s="483"/>
      <c r="I35" s="218"/>
      <c r="J35" t="str">
        <f t="shared" ca="1" si="0"/>
        <v>G35</v>
      </c>
      <c r="K35" s="192" t="e">
        <f>#REF!</f>
        <v>#REF!</v>
      </c>
      <c r="L35" t="str">
        <f ca="1">MID(CELL("filename",N30),FIND("]",CELL("filename",N30))+1,256)</f>
        <v>8. Proposal Requirements</v>
      </c>
      <c r="M35" s="485" t="str">
        <f t="shared" si="1"/>
        <v>Operations</v>
      </c>
      <c r="N35" t="s">
        <v>924</v>
      </c>
      <c r="P35" s="8" t="e">
        <f t="shared" ca="1" si="2"/>
        <v>#REF!</v>
      </c>
      <c r="Q35" t="s">
        <v>136</v>
      </c>
      <c r="R35" s="180"/>
      <c r="S35" t="s">
        <v>855</v>
      </c>
      <c r="T35" t="s">
        <v>57</v>
      </c>
    </row>
    <row r="36" spans="1:20" ht="16.5" customHeight="1">
      <c r="A36" s="482"/>
      <c r="B36" s="575">
        <v>5.04</v>
      </c>
      <c r="C36" s="575" t="s">
        <v>557</v>
      </c>
      <c r="D36" s="575" t="s">
        <v>922</v>
      </c>
      <c r="E36" s="575" t="s">
        <v>852</v>
      </c>
      <c r="F36" s="574" t="s">
        <v>925</v>
      </c>
      <c r="G36" s="483"/>
      <c r="H36" s="483"/>
      <c r="I36" s="218"/>
      <c r="J36" t="str">
        <f t="shared" ca="1" si="0"/>
        <v>G36</v>
      </c>
      <c r="K36" s="192" t="e">
        <f>#REF!</f>
        <v>#REF!</v>
      </c>
      <c r="L36" t="str">
        <f ca="1">MID(CELL("filename",N31),FIND("]",CELL("filename",N31))+1,256)</f>
        <v>8. Proposal Requirements</v>
      </c>
      <c r="M36" s="485" t="str">
        <f t="shared" si="1"/>
        <v>Operations</v>
      </c>
      <c r="N36" t="s">
        <v>926</v>
      </c>
      <c r="P36" s="8" t="e">
        <f t="shared" ca="1" si="2"/>
        <v>#REF!</v>
      </c>
      <c r="Q36" t="s">
        <v>136</v>
      </c>
      <c r="R36" s="180"/>
      <c r="S36" t="s">
        <v>855</v>
      </c>
      <c r="T36" t="s">
        <v>57</v>
      </c>
    </row>
    <row r="37" spans="1:20" ht="28.5" customHeight="1">
      <c r="A37" s="482"/>
      <c r="B37" s="575">
        <v>5.05</v>
      </c>
      <c r="C37" s="575" t="s">
        <v>557</v>
      </c>
      <c r="D37" s="575" t="s">
        <v>922</v>
      </c>
      <c r="E37" s="575" t="s">
        <v>852</v>
      </c>
      <c r="F37" s="574" t="s">
        <v>927</v>
      </c>
      <c r="G37" s="483"/>
      <c r="H37" s="483"/>
      <c r="I37" s="218"/>
      <c r="J37" t="str">
        <f t="shared" ca="1" si="0"/>
        <v>G37</v>
      </c>
      <c r="K37" s="192" t="e">
        <f>#REF!</f>
        <v>#REF!</v>
      </c>
      <c r="L37" t="str">
        <f ca="1">MID(CELL("filename",N32),FIND("]",CELL("filename",N32))+1,256)</f>
        <v>8. Proposal Requirements</v>
      </c>
      <c r="M37" s="485" t="str">
        <f t="shared" si="1"/>
        <v>Operations</v>
      </c>
      <c r="N37" t="s">
        <v>928</v>
      </c>
      <c r="P37" s="8" t="e">
        <f t="shared" ca="1" si="2"/>
        <v>#REF!</v>
      </c>
      <c r="Q37" t="s">
        <v>136</v>
      </c>
      <c r="R37" s="180"/>
      <c r="S37" t="s">
        <v>855</v>
      </c>
      <c r="T37" t="s">
        <v>57</v>
      </c>
    </row>
    <row r="38" spans="1:20" ht="30.95" customHeight="1">
      <c r="A38" s="482"/>
      <c r="B38" s="575">
        <v>5.0599999999999996</v>
      </c>
      <c r="C38" s="575" t="s">
        <v>557</v>
      </c>
      <c r="D38" s="575" t="s">
        <v>929</v>
      </c>
      <c r="E38" s="575" t="s">
        <v>852</v>
      </c>
      <c r="F38" s="574" t="s">
        <v>930</v>
      </c>
      <c r="G38" s="483"/>
      <c r="H38" s="483"/>
      <c r="I38" s="218"/>
      <c r="J38" t="str">
        <f t="shared" ca="1" si="0"/>
        <v>G38</v>
      </c>
      <c r="K38" s="192" t="e">
        <f>#REF!</f>
        <v>#REF!</v>
      </c>
      <c r="L38" t="str">
        <f ca="1">MID(CELL("filename",N33),FIND("]",CELL("filename",N33))+1,256)</f>
        <v>8. Proposal Requirements</v>
      </c>
      <c r="M38" s="485" t="str">
        <f t="shared" si="1"/>
        <v>Operations</v>
      </c>
      <c r="N38" t="s">
        <v>931</v>
      </c>
      <c r="P38" s="8" t="e">
        <f t="shared" ca="1" si="2"/>
        <v>#REF!</v>
      </c>
      <c r="Q38" t="s">
        <v>136</v>
      </c>
      <c r="R38" s="180"/>
      <c r="S38" t="s">
        <v>855</v>
      </c>
      <c r="T38" t="s">
        <v>57</v>
      </c>
    </row>
    <row r="39" spans="1:20" ht="58.5" customHeight="1">
      <c r="A39" s="482"/>
      <c r="B39" s="575">
        <v>5.07</v>
      </c>
      <c r="C39" s="575" t="s">
        <v>557</v>
      </c>
      <c r="D39" s="575" t="s">
        <v>932</v>
      </c>
      <c r="E39" s="575" t="s">
        <v>852</v>
      </c>
      <c r="F39" s="574" t="s">
        <v>933</v>
      </c>
      <c r="G39" s="483"/>
      <c r="H39" s="483"/>
      <c r="I39" s="218"/>
      <c r="J39" t="str">
        <f t="shared" ca="1" si="0"/>
        <v>G39</v>
      </c>
      <c r="K39" s="192" t="e">
        <f>#REF!</f>
        <v>#REF!</v>
      </c>
      <c r="L39" t="e">
        <f ca="1">MID(CELL("filename",#REF!),FIND("]",CELL("filename",#REF!))+1,256)</f>
        <v>#REF!</v>
      </c>
      <c r="M39" s="485" t="str">
        <f t="shared" si="1"/>
        <v>Operations</v>
      </c>
      <c r="N39" t="s">
        <v>934</v>
      </c>
      <c r="P39" s="8" t="e">
        <f t="shared" ca="1" si="2"/>
        <v>#REF!</v>
      </c>
      <c r="Q39" t="s">
        <v>136</v>
      </c>
      <c r="R39" s="180"/>
      <c r="S39" t="s">
        <v>855</v>
      </c>
      <c r="T39" t="s">
        <v>57</v>
      </c>
    </row>
    <row r="40" spans="1:20" ht="29.1" customHeight="1">
      <c r="A40" s="482"/>
      <c r="B40" s="575">
        <v>5.08</v>
      </c>
      <c r="C40" s="575" t="s">
        <v>557</v>
      </c>
      <c r="D40" s="575" t="s">
        <v>932</v>
      </c>
      <c r="E40" s="575" t="s">
        <v>852</v>
      </c>
      <c r="F40" s="574" t="s">
        <v>935</v>
      </c>
      <c r="G40" s="483"/>
      <c r="H40" s="483"/>
      <c r="I40" s="218"/>
      <c r="J40" t="str">
        <f t="shared" ca="1" si="0"/>
        <v>G40</v>
      </c>
      <c r="K40" s="192" t="e">
        <f>#REF!</f>
        <v>#REF!</v>
      </c>
      <c r="L40" t="e">
        <f ca="1">MID(CELL("filename",#REF!),FIND("]",CELL("filename",#REF!))+1,256)</f>
        <v>#REF!</v>
      </c>
      <c r="M40" s="485" t="str">
        <f t="shared" si="1"/>
        <v>Operations</v>
      </c>
      <c r="N40" t="s">
        <v>932</v>
      </c>
      <c r="P40" s="8" t="e">
        <f t="shared" ca="1" si="2"/>
        <v>#REF!</v>
      </c>
      <c r="Q40" t="s">
        <v>136</v>
      </c>
      <c r="R40" s="180"/>
      <c r="S40" t="s">
        <v>855</v>
      </c>
      <c r="T40" t="s">
        <v>57</v>
      </c>
    </row>
    <row r="41" spans="1:20" ht="29.45" customHeight="1">
      <c r="A41" s="482"/>
      <c r="B41" s="575">
        <v>5.09</v>
      </c>
      <c r="C41" s="575" t="s">
        <v>557</v>
      </c>
      <c r="D41" s="575" t="s">
        <v>932</v>
      </c>
      <c r="E41" s="575" t="s">
        <v>852</v>
      </c>
      <c r="F41" s="574" t="s">
        <v>936</v>
      </c>
      <c r="G41" s="483"/>
      <c r="H41" s="483"/>
      <c r="I41" s="218"/>
      <c r="J41" t="str">
        <f t="shared" ca="1" si="0"/>
        <v>G41</v>
      </c>
      <c r="K41" s="192" t="e">
        <f>#REF!</f>
        <v>#REF!</v>
      </c>
      <c r="L41" t="e">
        <f ca="1">MID(CELL("filename",#REF!),FIND("]",CELL("filename",#REF!))+1,256)</f>
        <v>#REF!</v>
      </c>
      <c r="M41" s="485" t="str">
        <f t="shared" si="1"/>
        <v>Operations</v>
      </c>
      <c r="N41" t="s">
        <v>937</v>
      </c>
      <c r="P41" s="8" t="e">
        <f t="shared" ca="1" si="2"/>
        <v>#REF!</v>
      </c>
      <c r="Q41" t="s">
        <v>136</v>
      </c>
      <c r="R41" s="180"/>
      <c r="S41" t="s">
        <v>855</v>
      </c>
      <c r="T41" t="s">
        <v>57</v>
      </c>
    </row>
    <row r="42" spans="1:20" ht="17.100000000000001" customHeight="1">
      <c r="A42" s="482"/>
      <c r="B42" s="575">
        <v>5.0999999999999996</v>
      </c>
      <c r="C42" s="575" t="s">
        <v>557</v>
      </c>
      <c r="D42" s="575" t="s">
        <v>932</v>
      </c>
      <c r="E42" s="575" t="s">
        <v>852</v>
      </c>
      <c r="F42" s="574" t="s">
        <v>938</v>
      </c>
      <c r="G42" s="483"/>
      <c r="H42" s="483"/>
      <c r="I42" s="218"/>
      <c r="J42" t="str">
        <f t="shared" ca="1" si="0"/>
        <v>G42</v>
      </c>
      <c r="K42" s="192" t="e">
        <f>#REF!</f>
        <v>#REF!</v>
      </c>
      <c r="L42" t="str">
        <f ca="1">MID(CELL("filename",N35),FIND("]",CELL("filename",N35))+1,256)</f>
        <v>8. Proposal Requirements</v>
      </c>
      <c r="M42" s="485" t="str">
        <f t="shared" si="1"/>
        <v>Operations</v>
      </c>
      <c r="N42" t="s">
        <v>939</v>
      </c>
      <c r="P42" s="8" t="e">
        <f t="shared" ca="1" si="2"/>
        <v>#REF!</v>
      </c>
      <c r="Q42" t="s">
        <v>136</v>
      </c>
      <c r="R42" s="180"/>
      <c r="S42" t="s">
        <v>855</v>
      </c>
      <c r="T42" t="s">
        <v>57</v>
      </c>
    </row>
    <row r="43" spans="1:20" ht="29.1" customHeight="1">
      <c r="A43" s="482"/>
      <c r="B43" s="575">
        <v>5.1100000000000003</v>
      </c>
      <c r="C43" s="575" t="s">
        <v>557</v>
      </c>
      <c r="D43" s="575" t="s">
        <v>932</v>
      </c>
      <c r="E43" s="575" t="s">
        <v>852</v>
      </c>
      <c r="F43" s="574" t="s">
        <v>940</v>
      </c>
      <c r="G43" s="483"/>
      <c r="H43" s="483"/>
      <c r="I43" s="218"/>
      <c r="J43" t="str">
        <f t="shared" ca="1" si="0"/>
        <v>G43</v>
      </c>
      <c r="K43" s="192" t="e">
        <f>#REF!</f>
        <v>#REF!</v>
      </c>
      <c r="L43" t="str">
        <f ca="1">MID(CELL("filename",N36),FIND("]",CELL("filename",N36))+1,256)</f>
        <v>8. Proposal Requirements</v>
      </c>
      <c r="M43" s="485" t="str">
        <f t="shared" si="1"/>
        <v>Operations</v>
      </c>
      <c r="N43" t="s">
        <v>941</v>
      </c>
      <c r="P43" s="8" t="e">
        <f t="shared" ca="1" si="2"/>
        <v>#REF!</v>
      </c>
      <c r="Q43" t="s">
        <v>136</v>
      </c>
      <c r="R43" s="180"/>
      <c r="S43" t="s">
        <v>855</v>
      </c>
      <c r="T43" t="s">
        <v>57</v>
      </c>
    </row>
    <row r="44" spans="1:20" ht="27.75" customHeight="1">
      <c r="A44" s="482"/>
      <c r="B44" s="575">
        <v>5.12</v>
      </c>
      <c r="C44" s="575" t="s">
        <v>557</v>
      </c>
      <c r="D44" s="575" t="s">
        <v>932</v>
      </c>
      <c r="E44" s="575" t="s">
        <v>852</v>
      </c>
      <c r="F44" s="574" t="s">
        <v>942</v>
      </c>
      <c r="G44" s="483"/>
      <c r="H44" s="483"/>
      <c r="I44" s="218"/>
      <c r="J44" t="str">
        <f t="shared" ca="1" si="0"/>
        <v>G44</v>
      </c>
      <c r="K44" s="192" t="e">
        <f>#REF!</f>
        <v>#REF!</v>
      </c>
      <c r="L44" t="str">
        <f ca="1">MID(CELL("filename",N37),FIND("]",CELL("filename",N37))+1,256)</f>
        <v>8. Proposal Requirements</v>
      </c>
      <c r="M44" s="485" t="str">
        <f t="shared" si="1"/>
        <v>Operations</v>
      </c>
      <c r="N44" t="s">
        <v>943</v>
      </c>
      <c r="P44" s="8" t="e">
        <f t="shared" ca="1" si="2"/>
        <v>#REF!</v>
      </c>
      <c r="Q44" t="s">
        <v>136</v>
      </c>
      <c r="R44" s="180"/>
      <c r="S44" t="s">
        <v>855</v>
      </c>
      <c r="T44" t="s">
        <v>57</v>
      </c>
    </row>
    <row r="45" spans="1:20" ht="29.45" customHeight="1">
      <c r="A45" s="482"/>
      <c r="B45" s="575">
        <v>5.13</v>
      </c>
      <c r="C45" s="575" t="s">
        <v>557</v>
      </c>
      <c r="D45" s="575" t="s">
        <v>944</v>
      </c>
      <c r="E45" s="575" t="s">
        <v>852</v>
      </c>
      <c r="F45" s="574" t="s">
        <v>945</v>
      </c>
      <c r="G45" s="483"/>
      <c r="H45" s="483"/>
      <c r="I45" s="218"/>
      <c r="J45" t="str">
        <f t="shared" ca="1" si="0"/>
        <v>G45</v>
      </c>
      <c r="K45" s="192" t="e">
        <f>#REF!</f>
        <v>#REF!</v>
      </c>
      <c r="L45" t="str">
        <f ca="1">MID(CELL("filename",N39),FIND("]",CELL("filename",N39))+1,256)</f>
        <v>8. Proposal Requirements</v>
      </c>
      <c r="M45" s="485" t="str">
        <f t="shared" si="1"/>
        <v>Operations</v>
      </c>
      <c r="N45" t="s">
        <v>946</v>
      </c>
      <c r="P45" s="8" t="e">
        <f t="shared" ca="1" si="2"/>
        <v>#REF!</v>
      </c>
      <c r="Q45" t="s">
        <v>136</v>
      </c>
      <c r="R45" s="180"/>
      <c r="S45" t="s">
        <v>855</v>
      </c>
      <c r="T45" t="s">
        <v>57</v>
      </c>
    </row>
    <row r="46" spans="1:20" ht="15" customHeight="1" thickBot="1">
      <c r="A46" s="484"/>
      <c r="B46" s="484"/>
      <c r="C46" s="484"/>
      <c r="D46" s="484"/>
      <c r="E46" s="484"/>
      <c r="F46" s="484"/>
      <c r="G46" s="484"/>
      <c r="H46" s="484"/>
      <c r="I46" s="353"/>
    </row>
    <row r="47" spans="1:20" ht="15" customHeight="1">
      <c r="A47" s="180"/>
      <c r="B47" s="180"/>
      <c r="C47" s="180"/>
      <c r="D47" s="180"/>
      <c r="E47" s="180"/>
      <c r="F47" s="180"/>
      <c r="G47" s="180"/>
      <c r="H47" s="180"/>
      <c r="I47" s="8"/>
      <c r="K47" s="192"/>
      <c r="L47" s="192"/>
      <c r="M47" s="192"/>
    </row>
    <row r="48" spans="1:20" ht="15" customHeight="1">
      <c r="A48" s="180"/>
      <c r="B48" s="180"/>
      <c r="C48" s="180"/>
      <c r="D48" s="180"/>
      <c r="E48" s="180"/>
      <c r="F48" s="180"/>
      <c r="G48" s="180"/>
      <c r="H48" s="180"/>
      <c r="I48" s="8"/>
    </row>
    <row r="49" spans="1:13" ht="15" customHeight="1">
      <c r="A49" s="180"/>
      <c r="B49" s="180"/>
      <c r="C49" s="180"/>
      <c r="D49" s="180"/>
      <c r="E49" s="180"/>
      <c r="F49" s="180"/>
      <c r="G49" s="180"/>
      <c r="H49" s="180"/>
      <c r="I49" s="8"/>
      <c r="K49" s="192"/>
      <c r="L49" s="192"/>
      <c r="M49" s="192"/>
    </row>
    <row r="50" spans="1:13" ht="15" customHeight="1">
      <c r="A50" s="180"/>
      <c r="B50" s="180"/>
      <c r="C50" s="180"/>
      <c r="D50" s="180"/>
      <c r="E50" s="180"/>
      <c r="F50" s="180"/>
      <c r="G50" s="180"/>
      <c r="H50" s="180"/>
      <c r="I50" s="8"/>
    </row>
    <row r="51" spans="1:13" ht="15" customHeight="1">
      <c r="A51" s="180"/>
      <c r="B51" s="180"/>
      <c r="C51" s="180"/>
      <c r="D51" s="180"/>
      <c r="E51" s="180"/>
      <c r="F51" s="180"/>
      <c r="G51" s="180"/>
      <c r="H51" s="180"/>
      <c r="I51" s="8"/>
      <c r="K51" s="192"/>
      <c r="L51" s="192"/>
      <c r="M51" s="192"/>
    </row>
    <row r="52" spans="1:13" ht="15" customHeight="1">
      <c r="A52" s="180"/>
      <c r="B52" s="180"/>
      <c r="C52" s="180"/>
      <c r="D52" s="180"/>
      <c r="E52" s="180"/>
      <c r="F52" s="180"/>
      <c r="G52" s="180"/>
      <c r="H52" s="180"/>
      <c r="I52" s="8"/>
    </row>
    <row r="53" spans="1:13" ht="15" customHeight="1">
      <c r="A53" s="180"/>
      <c r="B53" s="180"/>
      <c r="C53" s="180"/>
      <c r="D53" s="180"/>
      <c r="E53" s="180"/>
      <c r="F53" s="180"/>
      <c r="G53" s="180"/>
      <c r="H53" s="180"/>
      <c r="I53" s="8"/>
      <c r="K53" s="192"/>
      <c r="L53" s="192"/>
      <c r="M53" s="192"/>
    </row>
    <row r="54" spans="1:13" ht="15" customHeight="1">
      <c r="A54" s="180"/>
      <c r="B54" s="180"/>
      <c r="C54" s="180"/>
      <c r="D54" s="180"/>
      <c r="E54" s="180"/>
      <c r="F54" s="180"/>
      <c r="G54" s="180"/>
      <c r="H54" s="180"/>
      <c r="I54" s="8"/>
    </row>
    <row r="55" spans="1:13" ht="15" customHeight="1">
      <c r="A55" s="180"/>
      <c r="B55" s="180"/>
      <c r="C55" s="180"/>
      <c r="D55" s="180"/>
      <c r="E55" s="180"/>
      <c r="F55" s="180"/>
      <c r="G55" s="180"/>
      <c r="H55" s="180"/>
      <c r="I55" s="8"/>
      <c r="K55" s="192"/>
      <c r="L55" s="192"/>
      <c r="M55" s="192"/>
    </row>
    <row r="56" spans="1:13" ht="15" customHeight="1">
      <c r="A56" s="180"/>
      <c r="B56" s="180"/>
      <c r="C56" s="180"/>
      <c r="D56" s="180"/>
      <c r="E56" s="180"/>
      <c r="F56" s="180"/>
      <c r="G56" s="180"/>
      <c r="H56" s="180"/>
      <c r="I56" s="8"/>
    </row>
    <row r="57" spans="1:13" ht="15" customHeight="1">
      <c r="A57" s="180"/>
      <c r="B57" s="180"/>
      <c r="C57" s="180"/>
      <c r="D57" s="180"/>
      <c r="E57" s="180"/>
      <c r="F57" s="180"/>
      <c r="G57" s="180"/>
      <c r="H57" s="180"/>
      <c r="I57" s="8"/>
      <c r="K57" s="192"/>
      <c r="L57" s="192"/>
      <c r="M57" s="192"/>
    </row>
    <row r="58" spans="1:13" ht="15" customHeight="1">
      <c r="A58" s="180"/>
      <c r="B58" s="180"/>
      <c r="C58" s="180"/>
      <c r="D58" s="180"/>
      <c r="E58" s="180"/>
      <c r="F58" s="180"/>
      <c r="G58" s="180"/>
      <c r="H58" s="180"/>
      <c r="I58" s="8"/>
    </row>
    <row r="59" spans="1:13" ht="15" customHeight="1">
      <c r="A59" s="180"/>
      <c r="B59" s="180"/>
      <c r="C59" s="180"/>
      <c r="D59" s="180"/>
      <c r="E59" s="180"/>
      <c r="F59" s="180"/>
      <c r="G59" s="180"/>
      <c r="H59" s="180"/>
      <c r="I59" s="8"/>
    </row>
    <row r="60" spans="1:13" ht="15" customHeight="1">
      <c r="A60" s="180"/>
      <c r="B60" s="180"/>
      <c r="C60" s="180"/>
      <c r="D60" s="180"/>
      <c r="E60" s="180"/>
      <c r="F60" s="180"/>
      <c r="G60" s="180"/>
      <c r="H60" s="180"/>
      <c r="I60" s="8"/>
    </row>
    <row r="61" spans="1:13" ht="15" customHeight="1">
      <c r="A61" s="180"/>
      <c r="B61" s="180"/>
      <c r="C61" s="180"/>
      <c r="D61" s="180"/>
      <c r="E61" s="180"/>
      <c r="F61" s="180"/>
      <c r="G61" s="180"/>
      <c r="H61" s="180"/>
      <c r="I61" s="8"/>
    </row>
    <row r="62" spans="1:13" ht="15" customHeight="1">
      <c r="A62" s="180"/>
      <c r="B62" s="180"/>
      <c r="C62" s="180"/>
      <c r="D62" s="180"/>
      <c r="E62" s="180"/>
      <c r="F62" s="180"/>
      <c r="G62" s="180"/>
      <c r="H62" s="180"/>
      <c r="I62" s="8"/>
    </row>
    <row r="63" spans="1:13" ht="15" customHeight="1">
      <c r="A63" s="180"/>
      <c r="B63" s="180"/>
      <c r="C63" s="180"/>
      <c r="D63" s="180"/>
      <c r="E63" s="180"/>
      <c r="F63" s="180"/>
      <c r="G63" s="180"/>
      <c r="H63" s="180"/>
      <c r="I63" s="8"/>
    </row>
    <row r="64" spans="1:13" ht="15" customHeight="1">
      <c r="A64" s="180"/>
      <c r="B64" s="180"/>
      <c r="C64" s="180"/>
      <c r="D64" s="180"/>
      <c r="E64" s="180"/>
      <c r="F64" s="180"/>
      <c r="G64" s="180"/>
      <c r="H64" s="180"/>
      <c r="I64" s="8"/>
    </row>
    <row r="65" spans="1:10" ht="15" customHeight="1">
      <c r="A65" s="180"/>
      <c r="B65" s="180"/>
      <c r="C65" s="180"/>
      <c r="D65" s="180"/>
      <c r="E65" s="180"/>
      <c r="F65" s="180"/>
      <c r="G65" s="180"/>
      <c r="H65" s="180"/>
      <c r="I65" s="8"/>
    </row>
    <row r="66" spans="1:10" ht="15" customHeight="1">
      <c r="A66" s="180"/>
      <c r="B66" s="180"/>
      <c r="C66" s="180"/>
      <c r="D66" s="180"/>
      <c r="E66" s="180"/>
      <c r="F66" s="180"/>
      <c r="G66" s="180"/>
      <c r="H66" s="180"/>
      <c r="I66" s="8"/>
    </row>
    <row r="67" spans="1:10" ht="15" customHeight="1">
      <c r="A67" s="180"/>
      <c r="B67" s="180"/>
      <c r="C67" s="180"/>
      <c r="D67" s="180"/>
      <c r="E67" s="180"/>
      <c r="F67" s="180"/>
      <c r="G67" s="180"/>
      <c r="H67" s="180"/>
      <c r="I67" s="8"/>
    </row>
    <row r="68" spans="1:10" ht="15" customHeight="1">
      <c r="A68" s="180"/>
      <c r="B68" s="180"/>
      <c r="C68" s="180"/>
      <c r="D68" s="180"/>
      <c r="E68" s="180"/>
      <c r="F68" s="180"/>
      <c r="G68" s="180"/>
      <c r="H68" s="180"/>
      <c r="I68" s="8"/>
    </row>
    <row r="69" spans="1:10" ht="15" customHeight="1">
      <c r="A69" s="180"/>
      <c r="B69" s="180"/>
      <c r="C69" s="180"/>
      <c r="D69" s="180"/>
      <c r="E69" s="180"/>
      <c r="F69" s="180"/>
      <c r="G69" s="180"/>
      <c r="H69" s="180"/>
      <c r="I69" s="8"/>
    </row>
    <row r="70" spans="1:10" ht="15" customHeight="1">
      <c r="A70" s="180"/>
      <c r="B70" s="180"/>
      <c r="C70" s="180"/>
      <c r="D70" s="180"/>
      <c r="E70" s="180"/>
      <c r="F70" s="180"/>
      <c r="G70" s="180"/>
      <c r="H70" s="180"/>
      <c r="I70" s="8"/>
    </row>
    <row r="71" spans="1:10" ht="15" customHeight="1">
      <c r="A71" s="180"/>
      <c r="B71" s="180"/>
      <c r="C71" s="180"/>
      <c r="D71" s="180"/>
      <c r="E71" s="180"/>
      <c r="F71" s="180"/>
      <c r="G71" s="180"/>
      <c r="H71" s="180"/>
      <c r="I71" s="8"/>
    </row>
    <row r="72" spans="1:10" ht="15" customHeight="1">
      <c r="A72" s="180"/>
      <c r="B72" s="180"/>
      <c r="C72" s="180"/>
      <c r="D72" s="180"/>
      <c r="E72" s="180"/>
      <c r="F72" s="180"/>
      <c r="G72" s="180"/>
      <c r="H72" s="180"/>
      <c r="I72" s="8"/>
    </row>
    <row r="73" spans="1:10" ht="15" customHeight="1">
      <c r="A73" s="180"/>
      <c r="B73" s="180"/>
      <c r="C73" s="180"/>
      <c r="D73" s="180"/>
      <c r="E73" s="180"/>
      <c r="F73" s="180"/>
      <c r="G73" s="180"/>
      <c r="H73" s="180"/>
      <c r="I73" s="8"/>
    </row>
    <row r="74" spans="1:10" ht="15" customHeight="1">
      <c r="A74" s="180"/>
      <c r="B74" s="180"/>
      <c r="C74" s="180"/>
      <c r="D74" s="180"/>
      <c r="E74" s="180"/>
      <c r="F74" s="180"/>
      <c r="G74" s="180"/>
      <c r="H74" s="180"/>
      <c r="I74" s="8"/>
      <c r="J74" s="199"/>
    </row>
    <row r="75" spans="1:10" ht="15" customHeight="1">
      <c r="A75" s="180"/>
      <c r="B75" s="180"/>
      <c r="C75" s="180"/>
      <c r="D75" s="180"/>
      <c r="E75" s="180"/>
      <c r="F75" s="180"/>
      <c r="G75" s="180"/>
      <c r="H75" s="180"/>
      <c r="I75" s="8"/>
    </row>
    <row r="76" spans="1:10" ht="15" customHeight="1">
      <c r="A76" s="180"/>
      <c r="B76" s="180"/>
      <c r="C76" s="180"/>
      <c r="D76" s="180"/>
      <c r="E76" s="180"/>
      <c r="F76" s="180"/>
      <c r="G76" s="180"/>
      <c r="H76" s="180"/>
      <c r="I76" s="8"/>
    </row>
    <row r="77" spans="1:10" ht="15" customHeight="1">
      <c r="A77" s="180"/>
      <c r="B77" s="180"/>
      <c r="C77" s="180"/>
      <c r="D77" s="180"/>
      <c r="E77" s="180"/>
      <c r="F77" s="180"/>
      <c r="G77" s="180"/>
      <c r="H77" s="180"/>
      <c r="I77" s="8"/>
    </row>
    <row r="78" spans="1:10" ht="15" customHeight="1">
      <c r="A78" s="180"/>
      <c r="B78" s="180"/>
      <c r="C78" s="180"/>
      <c r="D78" s="180"/>
      <c r="E78" s="180"/>
      <c r="F78" s="180"/>
      <c r="G78" s="180"/>
      <c r="H78" s="180"/>
      <c r="I78" s="8"/>
    </row>
    <row r="79" spans="1:10" ht="15" customHeight="1">
      <c r="A79" s="180"/>
      <c r="B79" s="180"/>
      <c r="C79" s="180"/>
      <c r="D79" s="180"/>
      <c r="E79" s="180"/>
      <c r="F79" s="180"/>
      <c r="G79" s="180"/>
      <c r="H79" s="180"/>
      <c r="I79" s="8"/>
    </row>
    <row r="80" spans="1:10" ht="15" customHeight="1">
      <c r="A80" s="180"/>
      <c r="B80" s="180"/>
      <c r="C80" s="180"/>
      <c r="D80" s="180"/>
      <c r="E80" s="180"/>
      <c r="F80" s="180"/>
      <c r="G80" s="180"/>
      <c r="H80" s="180"/>
      <c r="I80" s="8"/>
      <c r="J80" s="8"/>
    </row>
    <row r="81" spans="1:10" ht="15" customHeight="1">
      <c r="A81" s="180"/>
      <c r="B81" s="180"/>
      <c r="C81" s="180"/>
      <c r="D81" s="180"/>
      <c r="E81" s="180"/>
      <c r="F81" s="180"/>
      <c r="G81" s="180"/>
      <c r="H81" s="180"/>
      <c r="I81" s="8"/>
      <c r="J81" s="8"/>
    </row>
    <row r="82" spans="1:10" ht="15" customHeight="1">
      <c r="A82" s="180"/>
      <c r="B82" s="180"/>
      <c r="C82" s="180"/>
      <c r="D82" s="180"/>
      <c r="E82" s="180"/>
      <c r="F82" s="180"/>
      <c r="G82" s="180"/>
      <c r="H82" s="180"/>
      <c r="I82" s="8"/>
      <c r="J82" s="8"/>
    </row>
    <row r="83" spans="1:10" ht="15" customHeight="1">
      <c r="A83" s="180"/>
      <c r="B83" s="180"/>
      <c r="C83" s="180"/>
      <c r="D83" s="180"/>
      <c r="E83" s="180"/>
      <c r="F83" s="180"/>
      <c r="G83" s="180"/>
      <c r="H83" s="180"/>
      <c r="I83" s="8"/>
    </row>
    <row r="84" spans="1:10" ht="15" customHeight="1">
      <c r="A84" s="180"/>
      <c r="B84" s="180"/>
      <c r="C84" s="180"/>
      <c r="D84" s="180"/>
      <c r="E84" s="180"/>
      <c r="F84" s="180"/>
      <c r="G84" s="180"/>
      <c r="H84" s="180"/>
      <c r="I84" s="8"/>
    </row>
    <row r="85" spans="1:10" ht="15" customHeight="1">
      <c r="A85" s="180"/>
      <c r="B85" s="180"/>
      <c r="C85" s="180"/>
      <c r="D85" s="180"/>
      <c r="E85" s="180"/>
      <c r="F85" s="180"/>
      <c r="G85" s="180"/>
      <c r="H85" s="180"/>
      <c r="I85" s="8"/>
    </row>
    <row r="86" spans="1:10" ht="15" customHeight="1">
      <c r="A86" s="180"/>
      <c r="B86" s="180"/>
      <c r="C86" s="180"/>
      <c r="D86" s="180"/>
      <c r="E86" s="180"/>
      <c r="F86" s="180"/>
      <c r="G86" s="180"/>
      <c r="H86" s="180"/>
      <c r="I86" s="8"/>
    </row>
    <row r="87" spans="1:10" ht="15" customHeight="1">
      <c r="A87" s="180"/>
      <c r="B87" s="180"/>
      <c r="C87" s="180"/>
      <c r="D87" s="180"/>
      <c r="E87" s="180"/>
      <c r="F87" s="180"/>
      <c r="G87" s="180"/>
      <c r="H87" s="180"/>
      <c r="I87" s="8"/>
    </row>
    <row r="88" spans="1:10" ht="15" customHeight="1">
      <c r="A88" s="180"/>
      <c r="B88" s="180"/>
      <c r="C88" s="180"/>
      <c r="D88" s="180"/>
      <c r="E88" s="180"/>
      <c r="F88" s="180"/>
      <c r="G88" s="180"/>
      <c r="H88" s="180"/>
      <c r="I88" s="8"/>
    </row>
    <row r="89" spans="1:10" ht="15" customHeight="1">
      <c r="A89" s="180"/>
      <c r="B89" s="180"/>
      <c r="C89" s="180"/>
      <c r="D89" s="180"/>
      <c r="E89" s="180"/>
      <c r="F89" s="180"/>
      <c r="G89" s="180"/>
      <c r="H89" s="180"/>
      <c r="I89" s="8"/>
    </row>
    <row r="90" spans="1:10" ht="15" customHeight="1">
      <c r="A90" s="180"/>
      <c r="B90" s="180"/>
      <c r="C90" s="180"/>
      <c r="D90" s="180"/>
      <c r="E90" s="180"/>
      <c r="F90" s="180"/>
      <c r="G90" s="180"/>
      <c r="H90" s="180"/>
      <c r="I90" s="8"/>
    </row>
    <row r="91" spans="1:10" ht="15" customHeight="1">
      <c r="A91" s="180"/>
      <c r="B91" s="180"/>
      <c r="C91" s="180"/>
      <c r="D91" s="180"/>
      <c r="E91" s="180"/>
      <c r="F91" s="180"/>
      <c r="G91" s="180"/>
      <c r="H91" s="180"/>
      <c r="I91" s="8"/>
    </row>
    <row r="92" spans="1:10" ht="15" customHeight="1">
      <c r="A92" s="180"/>
      <c r="B92" s="180"/>
      <c r="C92" s="180"/>
      <c r="D92" s="180"/>
      <c r="E92" s="180"/>
      <c r="F92" s="180"/>
      <c r="G92" s="180"/>
      <c r="H92" s="180"/>
      <c r="I92" s="8"/>
    </row>
    <row r="93" spans="1:10" ht="15" customHeight="1">
      <c r="A93" s="180"/>
      <c r="B93" s="180"/>
      <c r="C93" s="180"/>
      <c r="D93" s="180"/>
      <c r="E93" s="180"/>
      <c r="F93" s="180"/>
      <c r="G93" s="180"/>
      <c r="H93" s="180"/>
      <c r="I93" s="8"/>
    </row>
    <row r="94" spans="1:10" ht="15" customHeight="1">
      <c r="A94" s="180"/>
      <c r="B94" s="180"/>
      <c r="C94" s="180"/>
      <c r="D94" s="180"/>
      <c r="E94" s="180"/>
      <c r="F94" s="180"/>
      <c r="G94" s="180"/>
      <c r="H94" s="180"/>
      <c r="I94" s="8"/>
    </row>
    <row r="95" spans="1:10" ht="15" customHeight="1">
      <c r="A95" s="180"/>
      <c r="B95" s="180"/>
      <c r="C95" s="180"/>
      <c r="D95" s="180"/>
      <c r="E95" s="180"/>
      <c r="F95" s="180"/>
      <c r="G95" s="180"/>
      <c r="H95" s="180"/>
      <c r="I95" s="8"/>
    </row>
    <row r="96" spans="1:10" ht="15" customHeight="1">
      <c r="A96" s="180"/>
      <c r="B96" s="180"/>
      <c r="C96" s="180"/>
      <c r="D96" s="180"/>
      <c r="E96" s="180"/>
      <c r="F96" s="180"/>
      <c r="G96" s="180"/>
      <c r="H96" s="180"/>
      <c r="I96" s="8"/>
    </row>
    <row r="97" spans="1:9" ht="15" customHeight="1">
      <c r="A97" s="180"/>
      <c r="B97" s="180"/>
      <c r="C97" s="180"/>
      <c r="D97" s="180"/>
      <c r="E97" s="180"/>
      <c r="F97" s="180"/>
      <c r="G97" s="180"/>
      <c r="H97" s="180"/>
      <c r="I97" s="8"/>
    </row>
    <row r="98" spans="1:9" ht="15" customHeight="1">
      <c r="A98" s="180"/>
      <c r="B98" s="180"/>
      <c r="C98" s="180"/>
      <c r="D98" s="180"/>
      <c r="E98" s="180"/>
      <c r="F98" s="180"/>
      <c r="G98" s="180"/>
      <c r="H98" s="180"/>
      <c r="I98" s="8"/>
    </row>
    <row r="99" spans="1:9" ht="15" customHeight="1">
      <c r="A99" s="180"/>
      <c r="B99" s="180"/>
      <c r="C99" s="180"/>
      <c r="D99" s="180"/>
      <c r="E99" s="180"/>
      <c r="F99" s="180"/>
      <c r="G99" s="180"/>
      <c r="H99" s="180"/>
      <c r="I99" s="8"/>
    </row>
    <row r="100" spans="1:9" ht="15" customHeight="1">
      <c r="A100" s="180"/>
      <c r="B100" s="180"/>
      <c r="C100" s="180"/>
      <c r="D100" s="180"/>
      <c r="E100" s="180"/>
      <c r="F100" s="180"/>
      <c r="G100" s="180"/>
      <c r="H100" s="180"/>
      <c r="I100" s="8"/>
    </row>
    <row r="101" spans="1:9" ht="15" customHeight="1">
      <c r="A101" s="180"/>
      <c r="B101" s="180"/>
      <c r="C101" s="180"/>
      <c r="D101" s="180"/>
      <c r="E101" s="180"/>
      <c r="F101" s="180"/>
      <c r="G101" s="180"/>
      <c r="H101" s="180"/>
      <c r="I101" s="8"/>
    </row>
    <row r="102" spans="1:9" ht="15" customHeight="1">
      <c r="A102" s="180"/>
      <c r="B102" s="180"/>
      <c r="C102" s="180"/>
      <c r="D102" s="180"/>
      <c r="E102" s="180"/>
      <c r="F102" s="180"/>
      <c r="G102" s="180"/>
      <c r="H102" s="180"/>
      <c r="I102" s="8"/>
    </row>
    <row r="103" spans="1:9" ht="15" customHeight="1">
      <c r="A103" s="180"/>
      <c r="B103" s="180"/>
      <c r="C103" s="180"/>
      <c r="D103" s="180"/>
      <c r="E103" s="180"/>
      <c r="F103" s="180"/>
      <c r="G103" s="180"/>
      <c r="H103" s="180"/>
      <c r="I103" s="8"/>
    </row>
    <row r="104" spans="1:9" ht="15" customHeight="1">
      <c r="A104" s="180"/>
      <c r="B104" s="180"/>
      <c r="C104" s="180"/>
      <c r="D104" s="180"/>
      <c r="E104" s="180"/>
      <c r="F104" s="180"/>
      <c r="G104" s="180"/>
      <c r="H104" s="180"/>
      <c r="I104" s="8"/>
    </row>
    <row r="105" spans="1:9" ht="15" customHeight="1">
      <c r="A105" s="180"/>
      <c r="B105" s="180"/>
      <c r="C105" s="180"/>
      <c r="D105" s="180"/>
      <c r="E105" s="180"/>
      <c r="F105" s="180"/>
      <c r="G105" s="180"/>
      <c r="H105" s="180"/>
      <c r="I105" s="8"/>
    </row>
    <row r="106" spans="1:9" ht="15" customHeight="1">
      <c r="A106" s="180"/>
      <c r="B106" s="180"/>
      <c r="C106" s="180"/>
      <c r="D106" s="180"/>
      <c r="E106" s="180"/>
      <c r="F106" s="180"/>
      <c r="G106" s="180"/>
      <c r="H106" s="180"/>
      <c r="I106" s="8"/>
    </row>
    <row r="107" spans="1:9" ht="15" customHeight="1">
      <c r="A107" s="180"/>
      <c r="B107" s="180"/>
      <c r="C107" s="180"/>
      <c r="D107" s="180"/>
      <c r="E107" s="180"/>
      <c r="F107" s="180"/>
      <c r="G107" s="180"/>
      <c r="H107" s="180"/>
      <c r="I107" s="8"/>
    </row>
    <row r="108" spans="1:9" ht="15" customHeight="1">
      <c r="A108" s="180"/>
      <c r="B108" s="180"/>
      <c r="C108" s="180"/>
      <c r="D108" s="180"/>
      <c r="E108" s="180"/>
      <c r="F108" s="180"/>
      <c r="G108" s="180"/>
      <c r="H108" s="180"/>
      <c r="I108" s="8"/>
    </row>
    <row r="109" spans="1:9" ht="15" customHeight="1">
      <c r="A109" s="180"/>
      <c r="B109" s="180"/>
      <c r="C109" s="180"/>
      <c r="D109" s="180"/>
      <c r="E109" s="180"/>
      <c r="F109" s="180"/>
      <c r="G109" s="180"/>
      <c r="H109" s="180"/>
      <c r="I109" s="8"/>
    </row>
    <row r="110" spans="1:9" ht="15" customHeight="1">
      <c r="A110" s="180"/>
      <c r="B110" s="180"/>
      <c r="C110" s="180"/>
      <c r="D110" s="180"/>
      <c r="E110" s="180"/>
      <c r="F110" s="180"/>
      <c r="G110" s="180"/>
      <c r="H110" s="180"/>
      <c r="I110" s="8"/>
    </row>
    <row r="111" spans="1:9" ht="15" customHeight="1">
      <c r="A111" s="180"/>
      <c r="B111" s="180"/>
      <c r="C111" s="180"/>
      <c r="D111" s="180"/>
      <c r="E111" s="180"/>
      <c r="F111" s="180"/>
      <c r="G111" s="180"/>
      <c r="H111" s="180"/>
      <c r="I111" s="8"/>
    </row>
    <row r="112" spans="1:9" ht="15" customHeight="1">
      <c r="A112" s="180"/>
      <c r="B112" s="180"/>
      <c r="C112" s="180"/>
      <c r="D112" s="180"/>
      <c r="E112" s="180"/>
      <c r="F112" s="180"/>
      <c r="G112" s="180"/>
      <c r="H112" s="180"/>
      <c r="I112" s="8"/>
    </row>
    <row r="113" spans="1:10" ht="15" customHeight="1">
      <c r="A113" s="180"/>
      <c r="B113" s="180"/>
      <c r="C113" s="180"/>
      <c r="D113" s="180"/>
      <c r="E113" s="180"/>
      <c r="F113" s="180"/>
      <c r="G113" s="180"/>
      <c r="H113" s="180"/>
      <c r="I113" s="8"/>
    </row>
    <row r="114" spans="1:10" ht="15" customHeight="1">
      <c r="A114" s="180"/>
      <c r="B114" s="180"/>
      <c r="C114" s="180"/>
      <c r="D114" s="180"/>
      <c r="E114" s="180"/>
      <c r="F114" s="180"/>
      <c r="G114" s="180"/>
      <c r="H114" s="180"/>
      <c r="I114" s="8"/>
    </row>
    <row r="115" spans="1:10" ht="15" customHeight="1">
      <c r="A115" s="180"/>
      <c r="B115" s="180"/>
      <c r="C115" s="180"/>
      <c r="D115" s="180"/>
      <c r="E115" s="180"/>
      <c r="F115" s="180"/>
      <c r="G115" s="180"/>
      <c r="H115" s="180"/>
      <c r="I115" s="8"/>
    </row>
    <row r="116" spans="1:10" ht="15" customHeight="1">
      <c r="A116" s="180"/>
      <c r="B116" s="180"/>
      <c r="C116" s="180"/>
      <c r="D116" s="180"/>
      <c r="E116" s="180"/>
      <c r="F116" s="180"/>
      <c r="G116" s="180"/>
      <c r="H116" s="180"/>
      <c r="I116" s="8"/>
    </row>
    <row r="117" spans="1:10" ht="15" customHeight="1">
      <c r="A117" s="180"/>
      <c r="B117" s="180"/>
      <c r="C117" s="180"/>
      <c r="D117" s="180"/>
      <c r="E117" s="180"/>
      <c r="F117" s="180"/>
      <c r="G117" s="180"/>
      <c r="H117" s="180"/>
      <c r="I117" s="8"/>
    </row>
    <row r="118" spans="1:10" ht="15" customHeight="1">
      <c r="A118" s="180"/>
      <c r="B118" s="180"/>
      <c r="C118" s="180"/>
      <c r="D118" s="180"/>
      <c r="E118" s="180"/>
      <c r="F118" s="180"/>
      <c r="G118" s="180"/>
      <c r="H118" s="180"/>
      <c r="I118" s="8"/>
    </row>
    <row r="119" spans="1:10" ht="15" customHeight="1">
      <c r="A119" s="180"/>
      <c r="B119" s="180"/>
      <c r="C119" s="180"/>
      <c r="D119" s="180"/>
      <c r="E119" s="180"/>
      <c r="F119" s="180"/>
      <c r="G119" s="180"/>
      <c r="H119" s="180"/>
      <c r="I119" s="8"/>
    </row>
    <row r="120" spans="1:10" ht="15" customHeight="1">
      <c r="A120" s="180"/>
      <c r="B120" s="180"/>
      <c r="C120" s="180"/>
      <c r="D120" s="180"/>
      <c r="E120" s="180"/>
      <c r="F120" s="180"/>
      <c r="G120" s="180"/>
      <c r="H120" s="180"/>
      <c r="I120" s="8"/>
    </row>
    <row r="121" spans="1:10" ht="15" customHeight="1">
      <c r="A121" s="180"/>
      <c r="B121" s="180"/>
      <c r="C121" s="180"/>
      <c r="D121" s="180"/>
      <c r="E121" s="180"/>
      <c r="F121" s="180"/>
      <c r="G121" s="180"/>
      <c r="H121" s="180"/>
      <c r="I121" s="8"/>
    </row>
    <row r="122" spans="1:10" ht="15" customHeight="1">
      <c r="A122" s="180"/>
      <c r="B122" s="180"/>
      <c r="C122" s="180"/>
      <c r="D122" s="180"/>
      <c r="E122" s="180"/>
      <c r="F122" s="180"/>
      <c r="G122" s="180"/>
      <c r="H122" s="180"/>
      <c r="I122" s="8"/>
    </row>
    <row r="123" spans="1:10" s="192" customFormat="1" ht="15" customHeight="1">
      <c r="A123" s="180"/>
      <c r="B123" s="180"/>
      <c r="C123" s="180"/>
      <c r="D123" s="180"/>
      <c r="E123" s="180"/>
      <c r="F123" s="180"/>
      <c r="G123" s="180"/>
      <c r="H123" s="180"/>
      <c r="I123" s="8"/>
    </row>
    <row r="124" spans="1:10" s="192" customFormat="1" ht="15" customHeight="1">
      <c r="A124" s="180"/>
      <c r="B124" s="180"/>
      <c r="C124" s="180"/>
      <c r="D124" s="180"/>
      <c r="E124" s="180"/>
      <c r="F124" s="180"/>
      <c r="G124" s="180"/>
      <c r="H124" s="180"/>
      <c r="I124" s="8"/>
      <c r="J124" s="242"/>
    </row>
    <row r="125" spans="1:10" ht="15" customHeight="1">
      <c r="A125" s="180"/>
      <c r="B125" s="180"/>
      <c r="C125" s="180"/>
      <c r="D125" s="180"/>
      <c r="E125" s="180"/>
      <c r="F125" s="180"/>
      <c r="G125" s="180"/>
      <c r="H125" s="180"/>
      <c r="I125" s="8"/>
    </row>
    <row r="126" spans="1:10" s="192" customFormat="1" ht="15" customHeight="1">
      <c r="A126" s="180"/>
      <c r="B126" s="180"/>
      <c r="C126" s="180"/>
      <c r="D126" s="180"/>
      <c r="E126" s="180"/>
      <c r="F126" s="180"/>
      <c r="G126" s="180"/>
      <c r="H126" s="180"/>
      <c r="I126" s="8"/>
      <c r="J126" s="242"/>
    </row>
    <row r="127" spans="1:10" ht="15" customHeight="1">
      <c r="A127" s="180"/>
      <c r="B127" s="180"/>
      <c r="C127" s="180"/>
      <c r="D127" s="180"/>
      <c r="E127" s="180"/>
      <c r="F127" s="180"/>
      <c r="G127" s="180"/>
      <c r="H127" s="180"/>
      <c r="I127" s="8"/>
    </row>
    <row r="128" spans="1:10" ht="15" customHeight="1">
      <c r="A128" s="180"/>
      <c r="B128" s="180"/>
      <c r="C128" s="180"/>
      <c r="D128" s="180"/>
      <c r="E128" s="180"/>
      <c r="F128" s="180"/>
      <c r="G128" s="180"/>
      <c r="H128" s="180"/>
      <c r="I128" s="8"/>
    </row>
    <row r="129" spans="1:9" ht="15" customHeight="1">
      <c r="A129" s="180"/>
      <c r="B129" s="180"/>
      <c r="C129" s="180"/>
      <c r="D129" s="180"/>
      <c r="E129" s="180"/>
      <c r="F129" s="180"/>
      <c r="G129" s="180"/>
      <c r="H129" s="180"/>
      <c r="I129" s="8"/>
    </row>
    <row r="130" spans="1:9" ht="15" customHeight="1">
      <c r="A130" s="180"/>
      <c r="B130" s="180"/>
      <c r="C130" s="180"/>
      <c r="D130" s="180"/>
      <c r="E130" s="180"/>
      <c r="F130" s="180"/>
      <c r="G130" s="180"/>
      <c r="H130" s="180"/>
      <c r="I130" s="8"/>
    </row>
    <row r="131" spans="1:9" ht="15" customHeight="1">
      <c r="A131" s="180"/>
      <c r="B131" s="180"/>
      <c r="C131" s="180"/>
      <c r="D131" s="180"/>
      <c r="E131" s="180"/>
      <c r="F131" s="180"/>
      <c r="G131" s="180"/>
      <c r="H131" s="180"/>
      <c r="I131" s="8"/>
    </row>
    <row r="132" spans="1:9" ht="15" customHeight="1">
      <c r="A132" s="180"/>
      <c r="B132" s="180"/>
      <c r="C132" s="180"/>
      <c r="D132" s="180"/>
      <c r="E132" s="180"/>
      <c r="F132" s="180"/>
      <c r="G132" s="180"/>
      <c r="H132" s="180"/>
      <c r="I132" s="8"/>
    </row>
    <row r="133" spans="1:9" ht="15" customHeight="1">
      <c r="A133" s="180"/>
      <c r="B133" s="180"/>
      <c r="C133" s="180"/>
      <c r="D133" s="180"/>
      <c r="E133" s="180"/>
      <c r="F133" s="180"/>
      <c r="G133" s="180"/>
      <c r="H133" s="180"/>
      <c r="I133" s="8"/>
    </row>
    <row r="134" spans="1:9" ht="15" customHeight="1">
      <c r="A134" s="180"/>
      <c r="B134" s="180"/>
      <c r="C134" s="180"/>
      <c r="D134" s="180"/>
      <c r="E134" s="180"/>
      <c r="F134" s="180"/>
      <c r="G134" s="180"/>
      <c r="H134" s="180"/>
      <c r="I134" s="8"/>
    </row>
    <row r="135" spans="1:9" ht="15" customHeight="1">
      <c r="A135" s="180"/>
      <c r="B135" s="180"/>
      <c r="C135" s="180"/>
      <c r="D135" s="180"/>
      <c r="E135" s="180"/>
      <c r="F135" s="180"/>
      <c r="G135" s="180"/>
      <c r="H135" s="180"/>
      <c r="I135" s="8"/>
    </row>
    <row r="136" spans="1:9" ht="15" customHeight="1">
      <c r="A136" s="180"/>
      <c r="B136" s="180"/>
      <c r="C136" s="180"/>
      <c r="D136" s="180"/>
      <c r="E136" s="180"/>
      <c r="F136" s="180"/>
      <c r="G136" s="180"/>
      <c r="H136" s="180"/>
      <c r="I136" s="8"/>
    </row>
    <row r="137" spans="1:9" ht="15" customHeight="1">
      <c r="A137" s="180"/>
      <c r="B137" s="180"/>
      <c r="C137" s="180"/>
      <c r="D137" s="180"/>
      <c r="E137" s="180"/>
      <c r="F137" s="180"/>
      <c r="G137" s="180"/>
      <c r="H137" s="180"/>
      <c r="I137" s="8"/>
    </row>
    <row r="138" spans="1:9" ht="15" customHeight="1">
      <c r="A138" s="180"/>
      <c r="B138" s="180"/>
      <c r="C138" s="180"/>
      <c r="D138" s="180"/>
      <c r="E138" s="180"/>
      <c r="F138" s="180"/>
      <c r="G138" s="180"/>
      <c r="H138" s="180"/>
      <c r="I138" s="8"/>
    </row>
    <row r="139" spans="1:9" ht="15" customHeight="1">
      <c r="A139" s="180"/>
      <c r="B139" s="180"/>
      <c r="C139" s="180"/>
      <c r="D139" s="180"/>
      <c r="E139" s="180"/>
      <c r="F139" s="180"/>
      <c r="G139" s="180"/>
      <c r="H139" s="180"/>
      <c r="I139" s="8"/>
    </row>
    <row r="140" spans="1:9" ht="15" customHeight="1">
      <c r="A140" s="180"/>
      <c r="B140" s="180"/>
      <c r="C140" s="180"/>
      <c r="D140" s="180"/>
      <c r="E140" s="180"/>
      <c r="F140" s="180"/>
      <c r="G140" s="180"/>
      <c r="H140" s="180"/>
      <c r="I140" s="8"/>
    </row>
    <row r="141" spans="1:9" ht="15" customHeight="1">
      <c r="A141" s="180"/>
      <c r="B141" s="180"/>
      <c r="C141" s="180"/>
      <c r="D141" s="180"/>
      <c r="E141" s="180"/>
      <c r="F141" s="180"/>
      <c r="G141" s="180"/>
      <c r="H141" s="180"/>
      <c r="I141" s="8"/>
    </row>
    <row r="142" spans="1:9" s="192" customFormat="1" ht="15" customHeight="1">
      <c r="A142" s="180"/>
      <c r="B142" s="180"/>
      <c r="C142" s="180"/>
      <c r="D142" s="180"/>
      <c r="E142" s="180"/>
      <c r="F142" s="180"/>
      <c r="G142" s="180"/>
      <c r="H142" s="180"/>
      <c r="I142" s="8"/>
    </row>
    <row r="143" spans="1:9" ht="15" customHeight="1">
      <c r="A143" s="180"/>
      <c r="B143" s="180"/>
      <c r="C143" s="180"/>
      <c r="D143" s="180"/>
      <c r="E143" s="180"/>
      <c r="F143" s="180"/>
      <c r="G143" s="180"/>
      <c r="H143" s="180"/>
      <c r="I143" s="8"/>
    </row>
    <row r="144" spans="1:9" ht="15" customHeight="1">
      <c r="A144" s="180"/>
      <c r="B144" s="180"/>
      <c r="C144" s="180"/>
      <c r="D144" s="180"/>
      <c r="E144" s="180"/>
      <c r="F144" s="180"/>
      <c r="G144" s="180"/>
      <c r="H144" s="180"/>
      <c r="I144" s="8"/>
    </row>
    <row r="145" spans="1:9" ht="15" customHeight="1">
      <c r="A145" s="180"/>
      <c r="B145" s="180"/>
      <c r="C145" s="180"/>
      <c r="D145" s="180"/>
      <c r="E145" s="180"/>
      <c r="F145" s="180"/>
      <c r="G145" s="180"/>
      <c r="H145" s="180"/>
      <c r="I145" s="8"/>
    </row>
    <row r="146" spans="1:9" ht="15" customHeight="1">
      <c r="A146" s="180"/>
      <c r="B146" s="180"/>
      <c r="C146" s="180"/>
      <c r="D146" s="180"/>
      <c r="E146" s="180"/>
      <c r="F146" s="180"/>
      <c r="G146" s="180"/>
      <c r="H146" s="180"/>
      <c r="I146" s="8"/>
    </row>
    <row r="147" spans="1:9" ht="15" customHeight="1">
      <c r="A147" s="180"/>
      <c r="B147" s="180"/>
      <c r="C147" s="180"/>
      <c r="D147" s="180"/>
      <c r="E147" s="180"/>
      <c r="F147" s="180"/>
      <c r="G147" s="180"/>
      <c r="H147" s="180"/>
      <c r="I147" s="8"/>
    </row>
    <row r="148" spans="1:9" ht="15" customHeight="1">
      <c r="A148" s="180"/>
      <c r="B148" s="180"/>
      <c r="C148" s="180"/>
      <c r="D148" s="180"/>
      <c r="E148" s="180"/>
      <c r="F148" s="180"/>
      <c r="G148" s="180"/>
      <c r="H148" s="180"/>
      <c r="I148" s="8"/>
    </row>
    <row r="149" spans="1:9" ht="15" customHeight="1">
      <c r="A149" s="180"/>
      <c r="B149" s="180"/>
      <c r="C149" s="180"/>
      <c r="D149" s="180"/>
      <c r="E149" s="180"/>
      <c r="F149" s="180"/>
      <c r="G149" s="180"/>
      <c r="H149" s="180"/>
      <c r="I149" s="8"/>
    </row>
    <row r="150" spans="1:9" ht="15" customHeight="1">
      <c r="A150" s="180"/>
      <c r="B150" s="180"/>
      <c r="C150" s="180"/>
      <c r="D150" s="180"/>
      <c r="E150" s="180"/>
      <c r="F150" s="180"/>
      <c r="G150" s="180"/>
      <c r="H150" s="180"/>
      <c r="I150" s="8"/>
    </row>
    <row r="151" spans="1:9" ht="15" customHeight="1">
      <c r="A151" s="180"/>
      <c r="B151" s="180"/>
      <c r="C151" s="180"/>
      <c r="D151" s="180"/>
      <c r="E151" s="180"/>
      <c r="F151" s="180"/>
      <c r="G151" s="180"/>
      <c r="H151" s="180"/>
      <c r="I151" s="8"/>
    </row>
    <row r="152" spans="1:9" ht="15" customHeight="1">
      <c r="A152" s="180"/>
      <c r="B152" s="180"/>
      <c r="C152" s="180"/>
      <c r="D152" s="180"/>
      <c r="E152" s="180"/>
      <c r="F152" s="180"/>
      <c r="G152" s="180"/>
      <c r="H152" s="180"/>
      <c r="I152" s="8"/>
    </row>
    <row r="153" spans="1:9" ht="15" customHeight="1">
      <c r="A153" s="180"/>
      <c r="B153" s="180"/>
      <c r="C153" s="180"/>
      <c r="D153" s="180"/>
      <c r="E153" s="180"/>
      <c r="F153" s="180"/>
      <c r="G153" s="180"/>
      <c r="H153" s="180"/>
      <c r="I153" s="8"/>
    </row>
    <row r="154" spans="1:9" s="192" customFormat="1" ht="15" customHeight="1">
      <c r="A154" s="180"/>
      <c r="B154" s="180"/>
      <c r="C154" s="180"/>
      <c r="D154" s="180"/>
      <c r="E154" s="180"/>
      <c r="F154" s="180"/>
      <c r="G154" s="180"/>
      <c r="H154" s="180"/>
      <c r="I154" s="8"/>
    </row>
    <row r="155" spans="1:9" ht="15" customHeight="1">
      <c r="A155" s="180"/>
      <c r="B155" s="180"/>
      <c r="C155" s="180"/>
      <c r="D155" s="180"/>
      <c r="E155" s="180"/>
      <c r="F155" s="180"/>
      <c r="G155" s="180"/>
      <c r="H155" s="180"/>
      <c r="I155" s="8"/>
    </row>
    <row r="156" spans="1:9" ht="15" customHeight="1">
      <c r="A156" s="180"/>
      <c r="B156" s="180"/>
      <c r="C156" s="180"/>
      <c r="D156" s="180"/>
      <c r="E156" s="180"/>
      <c r="F156" s="180"/>
      <c r="G156" s="180"/>
      <c r="H156" s="180"/>
      <c r="I156" s="8"/>
    </row>
    <row r="157" spans="1:9" ht="15" customHeight="1">
      <c r="A157" s="180"/>
      <c r="B157" s="180"/>
      <c r="C157" s="180"/>
      <c r="D157" s="180"/>
      <c r="E157" s="180"/>
      <c r="F157" s="180"/>
      <c r="G157" s="180"/>
      <c r="H157" s="180"/>
      <c r="I157" s="8"/>
    </row>
    <row r="158" spans="1:9" ht="15" customHeight="1">
      <c r="A158" s="180"/>
      <c r="B158" s="180"/>
      <c r="C158" s="180"/>
      <c r="D158" s="180"/>
      <c r="E158" s="180"/>
      <c r="F158" s="180"/>
      <c r="G158" s="180"/>
      <c r="H158" s="180"/>
      <c r="I158" s="8"/>
    </row>
    <row r="159" spans="1:9" ht="15" customHeight="1">
      <c r="A159" s="180"/>
      <c r="B159" s="180"/>
      <c r="C159" s="180"/>
      <c r="D159" s="180"/>
      <c r="E159" s="180"/>
      <c r="F159" s="180"/>
      <c r="G159" s="180"/>
      <c r="H159" s="180"/>
      <c r="I159" s="8"/>
    </row>
    <row r="160" spans="1:9" ht="15" customHeight="1">
      <c r="A160" s="180"/>
      <c r="B160" s="180"/>
      <c r="C160" s="180"/>
      <c r="D160" s="180"/>
      <c r="E160" s="180"/>
      <c r="F160" s="180"/>
      <c r="G160" s="180"/>
      <c r="H160" s="180"/>
      <c r="I160" s="8"/>
    </row>
    <row r="161" spans="1:9" ht="15" customHeight="1">
      <c r="A161" s="180"/>
      <c r="B161" s="180"/>
      <c r="C161" s="180"/>
      <c r="D161" s="180"/>
      <c r="E161" s="180"/>
      <c r="F161" s="180"/>
      <c r="G161" s="180"/>
      <c r="H161" s="180"/>
      <c r="I161" s="8"/>
    </row>
    <row r="162" spans="1:9" ht="15" customHeight="1">
      <c r="A162" s="180"/>
      <c r="B162" s="180"/>
      <c r="C162" s="180"/>
      <c r="D162" s="180"/>
      <c r="E162" s="180"/>
      <c r="F162" s="180"/>
      <c r="G162" s="180"/>
      <c r="H162" s="180"/>
      <c r="I162" s="8"/>
    </row>
    <row r="163" spans="1:9" ht="15" customHeight="1">
      <c r="A163" s="180"/>
      <c r="B163" s="180"/>
      <c r="C163" s="180"/>
      <c r="D163" s="180"/>
      <c r="E163" s="180"/>
      <c r="F163" s="180"/>
      <c r="G163" s="180"/>
      <c r="H163" s="180"/>
      <c r="I163" s="8"/>
    </row>
    <row r="164" spans="1:9" ht="15" customHeight="1">
      <c r="A164" s="180"/>
      <c r="B164" s="180"/>
      <c r="C164" s="180"/>
      <c r="D164" s="180"/>
      <c r="E164" s="180"/>
      <c r="F164" s="180"/>
      <c r="G164" s="180"/>
      <c r="H164" s="180"/>
      <c r="I164" s="8"/>
    </row>
    <row r="165" spans="1:9" ht="15" customHeight="1">
      <c r="A165" s="180"/>
      <c r="B165" s="180"/>
      <c r="C165" s="180"/>
      <c r="D165" s="180"/>
      <c r="E165" s="180"/>
      <c r="F165" s="180"/>
      <c r="G165" s="180"/>
      <c r="H165" s="180"/>
      <c r="I165" s="8"/>
    </row>
    <row r="166" spans="1:9" ht="15" customHeight="1">
      <c r="A166" s="180"/>
      <c r="B166" s="180"/>
      <c r="C166" s="180"/>
      <c r="D166" s="180"/>
      <c r="E166" s="180"/>
      <c r="F166" s="180"/>
      <c r="G166" s="180"/>
      <c r="H166" s="180"/>
      <c r="I166" s="8"/>
    </row>
    <row r="167" spans="1:9" ht="15" customHeight="1">
      <c r="A167" s="180"/>
      <c r="B167" s="180"/>
      <c r="C167" s="180"/>
      <c r="D167" s="180"/>
      <c r="E167" s="180"/>
      <c r="F167" s="180"/>
      <c r="G167" s="180"/>
      <c r="H167" s="180"/>
      <c r="I167" s="8"/>
    </row>
    <row r="168" spans="1:9" ht="15" customHeight="1">
      <c r="A168" s="180"/>
      <c r="B168" s="180"/>
      <c r="C168" s="180"/>
      <c r="D168" s="180"/>
      <c r="E168" s="180"/>
      <c r="F168" s="180"/>
      <c r="G168" s="180"/>
      <c r="H168" s="180"/>
      <c r="I168" s="8"/>
    </row>
    <row r="169" spans="1:9" ht="15" customHeight="1">
      <c r="A169" s="180"/>
      <c r="B169" s="180"/>
      <c r="C169" s="180"/>
      <c r="D169" s="180"/>
      <c r="E169" s="180"/>
      <c r="F169" s="180"/>
      <c r="G169" s="180"/>
      <c r="H169" s="180"/>
      <c r="I169" s="8"/>
    </row>
    <row r="170" spans="1:9" ht="15" customHeight="1">
      <c r="A170" s="180"/>
      <c r="B170" s="180"/>
      <c r="C170" s="180"/>
      <c r="D170" s="180"/>
      <c r="E170" s="180"/>
      <c r="F170" s="180"/>
      <c r="G170" s="180"/>
      <c r="H170" s="180"/>
      <c r="I170" s="8"/>
    </row>
    <row r="171" spans="1:9" ht="15" customHeight="1">
      <c r="A171" s="180"/>
      <c r="B171" s="180"/>
      <c r="C171" s="180"/>
      <c r="D171" s="180"/>
      <c r="E171" s="180"/>
      <c r="F171" s="180"/>
      <c r="G171" s="180"/>
      <c r="H171" s="180"/>
      <c r="I171" s="8"/>
    </row>
    <row r="172" spans="1:9" s="192" customFormat="1" ht="15" customHeight="1">
      <c r="A172" s="180"/>
      <c r="B172" s="180"/>
      <c r="C172" s="180"/>
      <c r="D172" s="180"/>
      <c r="E172" s="180"/>
      <c r="F172" s="180"/>
      <c r="G172" s="180"/>
      <c r="H172" s="180"/>
      <c r="I172" s="8"/>
    </row>
    <row r="173" spans="1:9" ht="15" customHeight="1">
      <c r="A173" s="180"/>
      <c r="B173" s="180"/>
      <c r="C173" s="180"/>
      <c r="D173" s="180"/>
      <c r="E173" s="180"/>
      <c r="F173" s="180"/>
      <c r="G173" s="180"/>
      <c r="H173" s="180"/>
      <c r="I173" s="8"/>
    </row>
    <row r="174" spans="1:9" ht="15" customHeight="1">
      <c r="A174" s="180"/>
      <c r="B174" s="180"/>
      <c r="C174" s="180"/>
      <c r="D174" s="180"/>
      <c r="E174" s="180"/>
      <c r="F174" s="180"/>
      <c r="G174" s="180"/>
      <c r="H174" s="180"/>
      <c r="I174" s="8"/>
    </row>
    <row r="175" spans="1:9" ht="15" customHeight="1">
      <c r="A175" s="180"/>
      <c r="B175" s="180"/>
      <c r="C175" s="180"/>
      <c r="D175" s="180"/>
      <c r="E175" s="180"/>
      <c r="F175" s="180"/>
      <c r="G175" s="180"/>
      <c r="H175" s="180"/>
      <c r="I175" s="8"/>
    </row>
    <row r="176" spans="1:9" ht="15" customHeight="1">
      <c r="A176" s="180"/>
      <c r="B176" s="180"/>
      <c r="C176" s="180"/>
      <c r="D176" s="180"/>
      <c r="E176" s="180"/>
      <c r="F176" s="180"/>
      <c r="G176" s="180"/>
      <c r="H176" s="180"/>
      <c r="I176" s="8"/>
    </row>
    <row r="177" spans="1:9" ht="15" customHeight="1">
      <c r="A177" s="180"/>
      <c r="B177" s="180"/>
      <c r="C177" s="180"/>
      <c r="D177" s="180"/>
      <c r="E177" s="180"/>
      <c r="F177" s="180"/>
      <c r="G177" s="180"/>
      <c r="H177" s="180"/>
      <c r="I177" s="8"/>
    </row>
    <row r="178" spans="1:9" ht="15" customHeight="1">
      <c r="A178" s="180"/>
      <c r="B178" s="180"/>
      <c r="C178" s="180"/>
      <c r="D178" s="180"/>
      <c r="E178" s="180"/>
      <c r="F178" s="180"/>
      <c r="G178" s="180"/>
      <c r="H178" s="180"/>
      <c r="I178" s="8"/>
    </row>
    <row r="179" spans="1:9" ht="15" customHeight="1">
      <c r="A179" s="180"/>
      <c r="B179" s="180"/>
      <c r="C179" s="180"/>
      <c r="D179" s="180"/>
      <c r="E179" s="180"/>
      <c r="F179" s="180"/>
      <c r="G179" s="180"/>
      <c r="H179" s="180"/>
      <c r="I179" s="8"/>
    </row>
    <row r="180" spans="1:9" ht="15" customHeight="1">
      <c r="A180" s="180"/>
      <c r="B180" s="180"/>
      <c r="C180" s="180"/>
      <c r="D180" s="180"/>
      <c r="E180" s="180"/>
      <c r="F180" s="180"/>
      <c r="G180" s="180"/>
      <c r="H180" s="180"/>
      <c r="I180" s="8"/>
    </row>
    <row r="181" spans="1:9" ht="15" customHeight="1">
      <c r="A181" s="180"/>
      <c r="B181" s="180"/>
      <c r="C181" s="180"/>
      <c r="D181" s="180"/>
      <c r="E181" s="180"/>
      <c r="F181" s="180"/>
      <c r="G181" s="180"/>
      <c r="H181" s="180"/>
      <c r="I181" s="8"/>
    </row>
    <row r="182" spans="1:9" ht="15" customHeight="1">
      <c r="A182" s="180"/>
      <c r="B182" s="180"/>
      <c r="C182" s="180"/>
      <c r="D182" s="180"/>
      <c r="E182" s="180"/>
      <c r="F182" s="180"/>
      <c r="G182" s="180"/>
      <c r="H182" s="180"/>
      <c r="I182" s="8"/>
    </row>
    <row r="183" spans="1:9" ht="15" customHeight="1">
      <c r="A183" s="180"/>
      <c r="B183" s="180"/>
      <c r="C183" s="180"/>
      <c r="D183" s="180"/>
      <c r="E183" s="180"/>
      <c r="F183" s="180"/>
      <c r="G183" s="180"/>
      <c r="H183" s="180"/>
      <c r="I183" s="8"/>
    </row>
    <row r="184" spans="1:9" ht="15" customHeight="1">
      <c r="A184" s="180"/>
      <c r="B184" s="180"/>
      <c r="C184" s="180"/>
      <c r="D184" s="180"/>
      <c r="E184" s="180"/>
      <c r="F184" s="180"/>
      <c r="G184" s="180"/>
      <c r="H184" s="180"/>
      <c r="I184" s="8"/>
    </row>
    <row r="185" spans="1:9" ht="15" customHeight="1">
      <c r="A185" s="180"/>
      <c r="B185" s="180"/>
      <c r="C185" s="180"/>
      <c r="D185" s="180"/>
      <c r="E185" s="180"/>
      <c r="F185" s="180"/>
      <c r="G185" s="180"/>
      <c r="H185" s="180"/>
      <c r="I185" s="8"/>
    </row>
    <row r="186" spans="1:9" ht="15" customHeight="1">
      <c r="A186" s="180"/>
      <c r="B186" s="180"/>
      <c r="C186" s="180"/>
      <c r="D186" s="180"/>
      <c r="E186" s="180"/>
      <c r="F186" s="180"/>
      <c r="G186" s="180"/>
      <c r="H186" s="180"/>
      <c r="I186" s="8"/>
    </row>
    <row r="187" spans="1:9" ht="15" customHeight="1">
      <c r="A187" s="180"/>
      <c r="B187" s="180"/>
      <c r="C187" s="180"/>
      <c r="D187" s="180"/>
      <c r="E187" s="180"/>
      <c r="F187" s="180"/>
      <c r="G187" s="180"/>
      <c r="H187" s="180"/>
      <c r="I187" s="8"/>
    </row>
    <row r="188" spans="1:9" ht="15" customHeight="1">
      <c r="A188" s="180"/>
      <c r="B188" s="180"/>
      <c r="C188" s="180"/>
      <c r="D188" s="180"/>
      <c r="E188" s="180"/>
      <c r="F188" s="180"/>
      <c r="G188" s="180"/>
      <c r="H188" s="180"/>
      <c r="I188" s="8"/>
    </row>
    <row r="189" spans="1:9" ht="15" customHeight="1">
      <c r="A189" s="180"/>
      <c r="B189" s="180"/>
      <c r="C189" s="180"/>
      <c r="D189" s="180"/>
      <c r="E189" s="180"/>
      <c r="F189" s="180"/>
      <c r="G189" s="180"/>
      <c r="H189" s="180"/>
      <c r="I189" s="8"/>
    </row>
    <row r="190" spans="1:9" ht="15" customHeight="1">
      <c r="A190" s="180"/>
      <c r="B190" s="180"/>
      <c r="C190" s="180"/>
      <c r="D190" s="180"/>
      <c r="E190" s="180"/>
      <c r="F190" s="180"/>
      <c r="G190" s="180"/>
      <c r="H190" s="180"/>
      <c r="I190" s="8"/>
    </row>
    <row r="191" spans="1:9" ht="15" customHeight="1">
      <c r="A191" s="180"/>
      <c r="B191" s="180"/>
      <c r="C191" s="180"/>
      <c r="D191" s="180"/>
      <c r="E191" s="180"/>
      <c r="F191" s="180"/>
      <c r="G191" s="180"/>
      <c r="H191" s="180"/>
      <c r="I191" s="8"/>
    </row>
    <row r="192" spans="1:9" ht="15" customHeight="1">
      <c r="A192" s="180"/>
      <c r="B192" s="180"/>
      <c r="C192" s="180"/>
      <c r="D192" s="180"/>
      <c r="E192" s="180"/>
      <c r="F192" s="180"/>
      <c r="G192" s="180"/>
      <c r="H192" s="180"/>
      <c r="I192" s="8"/>
    </row>
    <row r="193" spans="1:9" ht="15" customHeight="1">
      <c r="A193" s="180"/>
      <c r="B193" s="180"/>
      <c r="C193" s="180"/>
      <c r="D193" s="180"/>
      <c r="E193" s="180"/>
      <c r="F193" s="180"/>
      <c r="G193" s="180"/>
      <c r="H193" s="180"/>
      <c r="I193" s="8"/>
    </row>
    <row r="194" spans="1:9" ht="15" customHeight="1">
      <c r="A194" s="180"/>
      <c r="B194" s="180"/>
      <c r="C194" s="180"/>
      <c r="D194" s="180"/>
      <c r="E194" s="180"/>
      <c r="F194" s="180"/>
      <c r="G194" s="180"/>
      <c r="H194" s="180"/>
      <c r="I194" s="8"/>
    </row>
    <row r="195" spans="1:9" ht="15" customHeight="1">
      <c r="A195" s="180"/>
      <c r="B195" s="180"/>
      <c r="C195" s="180"/>
      <c r="D195" s="180"/>
      <c r="E195" s="180"/>
      <c r="F195" s="180"/>
      <c r="G195" s="180"/>
      <c r="H195" s="180"/>
      <c r="I195" s="8"/>
    </row>
    <row r="196" spans="1:9" ht="15" customHeight="1">
      <c r="A196" s="180"/>
      <c r="B196" s="180"/>
      <c r="C196" s="180"/>
      <c r="D196" s="180"/>
      <c r="E196" s="180"/>
      <c r="F196" s="180"/>
      <c r="G196" s="180"/>
      <c r="H196" s="180"/>
      <c r="I196" s="8"/>
    </row>
    <row r="197" spans="1:9" ht="15" customHeight="1">
      <c r="A197" s="180"/>
      <c r="B197" s="180"/>
      <c r="C197" s="180"/>
      <c r="D197" s="180"/>
      <c r="E197" s="180"/>
      <c r="F197" s="180"/>
      <c r="G197" s="180"/>
      <c r="H197" s="180"/>
      <c r="I197" s="8"/>
    </row>
    <row r="198" spans="1:9" ht="15" customHeight="1">
      <c r="A198" s="180"/>
      <c r="B198" s="180"/>
      <c r="C198" s="180"/>
      <c r="D198" s="180"/>
      <c r="E198" s="180"/>
      <c r="F198" s="180"/>
      <c r="G198" s="180"/>
      <c r="H198" s="180"/>
      <c r="I198" s="8"/>
    </row>
    <row r="199" spans="1:9" ht="15" customHeight="1">
      <c r="A199" s="180"/>
      <c r="B199" s="180"/>
      <c r="C199" s="180"/>
      <c r="D199" s="180"/>
      <c r="E199" s="180"/>
      <c r="F199" s="180"/>
      <c r="G199" s="180"/>
      <c r="H199" s="180"/>
      <c r="I199" s="8"/>
    </row>
    <row r="200" spans="1:9" ht="15" customHeight="1">
      <c r="A200" s="180"/>
      <c r="B200" s="180"/>
      <c r="C200" s="180"/>
      <c r="D200" s="180"/>
      <c r="E200" s="180"/>
      <c r="F200" s="180"/>
      <c r="G200" s="180"/>
      <c r="H200" s="180"/>
      <c r="I200" s="8"/>
    </row>
    <row r="201" spans="1:9" s="192" customFormat="1" ht="15" customHeight="1">
      <c r="A201" s="180"/>
      <c r="B201" s="180"/>
      <c r="C201" s="180"/>
      <c r="D201" s="180"/>
      <c r="E201" s="180"/>
      <c r="F201" s="180"/>
      <c r="G201" s="180"/>
      <c r="H201" s="180"/>
      <c r="I201" s="8"/>
    </row>
    <row r="202" spans="1:9" ht="15" customHeight="1">
      <c r="A202" s="180"/>
      <c r="B202" s="180"/>
      <c r="C202" s="180"/>
      <c r="D202" s="180"/>
      <c r="E202" s="180"/>
      <c r="F202" s="180"/>
      <c r="G202" s="180"/>
      <c r="H202" s="180"/>
      <c r="I202" s="8"/>
    </row>
    <row r="203" spans="1:9" ht="15" customHeight="1">
      <c r="A203" s="180"/>
      <c r="B203" s="180"/>
      <c r="C203" s="180"/>
      <c r="D203" s="180"/>
      <c r="E203" s="180"/>
      <c r="F203" s="180"/>
      <c r="G203" s="180"/>
      <c r="H203" s="180"/>
      <c r="I203" s="8"/>
    </row>
    <row r="204" spans="1:9" ht="15" customHeight="1">
      <c r="A204" s="180"/>
      <c r="B204" s="180"/>
      <c r="C204" s="180"/>
      <c r="D204" s="180"/>
      <c r="E204" s="180"/>
      <c r="F204" s="180"/>
      <c r="G204" s="180"/>
      <c r="H204" s="180"/>
      <c r="I204" s="8"/>
    </row>
    <row r="205" spans="1:9" ht="15" customHeight="1">
      <c r="A205" s="180"/>
      <c r="B205" s="180"/>
      <c r="C205" s="180"/>
      <c r="D205" s="180"/>
      <c r="E205" s="180"/>
      <c r="F205" s="180"/>
      <c r="G205" s="180"/>
      <c r="H205" s="180"/>
      <c r="I205" s="8"/>
    </row>
    <row r="206" spans="1:9" ht="15" customHeight="1">
      <c r="A206" s="180"/>
      <c r="B206" s="180"/>
      <c r="C206" s="180"/>
      <c r="D206" s="180"/>
      <c r="E206" s="180"/>
      <c r="F206" s="180"/>
      <c r="G206" s="180"/>
      <c r="H206" s="180"/>
      <c r="I206" s="8"/>
    </row>
    <row r="207" spans="1:9" ht="15" customHeight="1">
      <c r="A207" s="180"/>
      <c r="B207" s="180"/>
      <c r="C207" s="180"/>
      <c r="D207" s="180"/>
      <c r="E207" s="180"/>
      <c r="F207" s="180"/>
      <c r="G207" s="180"/>
      <c r="H207" s="180"/>
      <c r="I207" s="8"/>
    </row>
    <row r="208" spans="1:9" ht="15" customHeight="1">
      <c r="A208" s="180"/>
      <c r="B208" s="180"/>
      <c r="C208" s="180"/>
      <c r="D208" s="180"/>
      <c r="E208" s="180"/>
      <c r="F208" s="180"/>
      <c r="G208" s="180"/>
      <c r="H208" s="180"/>
      <c r="I208" s="8"/>
    </row>
    <row r="209" spans="1:9" ht="15" customHeight="1">
      <c r="A209" s="180"/>
      <c r="B209" s="180"/>
      <c r="C209" s="180"/>
      <c r="D209" s="180"/>
      <c r="E209" s="180"/>
      <c r="F209" s="180"/>
      <c r="G209" s="180"/>
      <c r="H209" s="180"/>
      <c r="I209" s="8"/>
    </row>
    <row r="210" spans="1:9" s="192" customFormat="1" ht="15" customHeight="1">
      <c r="A210" s="180"/>
      <c r="B210" s="180"/>
      <c r="C210" s="180"/>
      <c r="D210" s="180"/>
      <c r="E210" s="180"/>
      <c r="F210" s="180"/>
      <c r="G210" s="180"/>
      <c r="H210" s="180"/>
      <c r="I210" s="8"/>
    </row>
    <row r="211" spans="1:9" ht="15" customHeight="1">
      <c r="A211" s="180"/>
      <c r="B211" s="180"/>
      <c r="C211" s="180"/>
      <c r="D211" s="180"/>
      <c r="E211" s="180"/>
      <c r="F211" s="180"/>
      <c r="G211" s="180"/>
      <c r="H211" s="180"/>
      <c r="I211" s="8"/>
    </row>
    <row r="212" spans="1:9" ht="15" customHeight="1">
      <c r="A212" s="180"/>
      <c r="B212" s="180"/>
      <c r="C212" s="180"/>
      <c r="D212" s="180"/>
      <c r="E212" s="180"/>
      <c r="F212" s="180"/>
      <c r="G212" s="180"/>
      <c r="H212" s="180"/>
      <c r="I212" s="8"/>
    </row>
    <row r="213" spans="1:9" ht="15" customHeight="1">
      <c r="A213" s="180"/>
      <c r="B213" s="180"/>
      <c r="C213" s="180"/>
      <c r="D213" s="180"/>
      <c r="E213" s="180"/>
      <c r="F213" s="180"/>
      <c r="G213" s="180"/>
      <c r="H213" s="180"/>
      <c r="I213" s="8"/>
    </row>
    <row r="214" spans="1:9" ht="15" customHeight="1">
      <c r="A214" s="180"/>
      <c r="B214" s="180"/>
      <c r="C214" s="180"/>
      <c r="D214" s="180"/>
      <c r="E214" s="180"/>
      <c r="F214" s="180"/>
      <c r="G214" s="180"/>
      <c r="H214" s="180"/>
      <c r="I214" s="8"/>
    </row>
    <row r="215" spans="1:9" ht="15" customHeight="1">
      <c r="A215" s="180"/>
      <c r="B215" s="180"/>
      <c r="C215" s="180"/>
      <c r="D215" s="180"/>
      <c r="E215" s="180"/>
      <c r="F215" s="180"/>
      <c r="G215" s="180"/>
      <c r="H215" s="180"/>
      <c r="I215" s="8"/>
    </row>
    <row r="216" spans="1:9" ht="15" customHeight="1">
      <c r="A216" s="180"/>
      <c r="B216" s="180"/>
      <c r="C216" s="180"/>
      <c r="D216" s="180"/>
      <c r="E216" s="180"/>
      <c r="F216" s="180"/>
      <c r="G216" s="180"/>
      <c r="H216" s="180"/>
      <c r="I216" s="8"/>
    </row>
    <row r="217" spans="1:9" ht="15" customHeight="1">
      <c r="A217" s="180"/>
      <c r="B217" s="180"/>
      <c r="C217" s="180"/>
      <c r="D217" s="180"/>
      <c r="E217" s="180"/>
      <c r="F217" s="180"/>
      <c r="G217" s="180"/>
      <c r="H217" s="180"/>
      <c r="I217" s="8"/>
    </row>
    <row r="218" spans="1:9" s="192" customFormat="1" ht="15" customHeight="1">
      <c r="A218" s="180"/>
      <c r="B218" s="180"/>
      <c r="C218" s="180"/>
      <c r="D218" s="180"/>
      <c r="E218" s="180"/>
      <c r="F218" s="180"/>
      <c r="G218" s="180"/>
      <c r="H218" s="180"/>
      <c r="I218" s="8"/>
    </row>
    <row r="219" spans="1:9" ht="15" customHeight="1">
      <c r="A219" s="180"/>
      <c r="B219" s="180"/>
      <c r="C219" s="180"/>
      <c r="D219" s="180"/>
      <c r="E219" s="180"/>
      <c r="F219" s="180"/>
      <c r="G219" s="180"/>
      <c r="H219" s="180"/>
      <c r="I219" s="8"/>
    </row>
    <row r="220" spans="1:9" ht="15" customHeight="1">
      <c r="A220" s="180"/>
      <c r="B220" s="180"/>
      <c r="C220" s="180"/>
      <c r="D220" s="180"/>
      <c r="E220" s="180"/>
      <c r="F220" s="180"/>
      <c r="G220" s="180"/>
      <c r="H220" s="180"/>
      <c r="I220" s="8"/>
    </row>
    <row r="221" spans="1:9" ht="15" customHeight="1">
      <c r="A221" s="180"/>
      <c r="B221" s="180"/>
      <c r="C221" s="180"/>
      <c r="D221" s="180"/>
      <c r="E221" s="180"/>
      <c r="F221" s="180"/>
      <c r="G221" s="180"/>
      <c r="H221" s="180"/>
      <c r="I221" s="8"/>
    </row>
    <row r="222" spans="1:9" ht="15" customHeight="1">
      <c r="A222" s="180"/>
      <c r="B222" s="180"/>
      <c r="C222" s="180"/>
      <c r="D222" s="180"/>
      <c r="E222" s="180"/>
      <c r="F222" s="180"/>
      <c r="G222" s="180"/>
      <c r="H222" s="180"/>
      <c r="I222" s="8"/>
    </row>
    <row r="223" spans="1:9" ht="15" customHeight="1">
      <c r="A223" s="180"/>
      <c r="B223" s="180"/>
      <c r="C223" s="180"/>
      <c r="D223" s="180"/>
      <c r="E223" s="180"/>
      <c r="F223" s="180"/>
      <c r="G223" s="180"/>
      <c r="H223" s="180"/>
      <c r="I223" s="8"/>
    </row>
    <row r="224" spans="1:9" ht="15" customHeight="1">
      <c r="A224" s="180"/>
      <c r="B224" s="180"/>
      <c r="C224" s="180"/>
      <c r="D224" s="180"/>
      <c r="E224" s="180"/>
      <c r="F224" s="180"/>
      <c r="G224" s="180"/>
      <c r="H224" s="180"/>
      <c r="I224" s="8"/>
    </row>
    <row r="225" spans="1:9" ht="15" customHeight="1">
      <c r="A225" s="180"/>
      <c r="B225" s="180"/>
      <c r="C225" s="180"/>
      <c r="D225" s="180"/>
      <c r="E225" s="180"/>
      <c r="F225" s="180"/>
      <c r="G225" s="180"/>
      <c r="H225" s="180"/>
      <c r="I225" s="8"/>
    </row>
    <row r="226" spans="1:9" ht="15" customHeight="1">
      <c r="A226" s="180"/>
      <c r="B226" s="180"/>
      <c r="C226" s="180"/>
      <c r="D226" s="180"/>
      <c r="E226" s="180"/>
      <c r="F226" s="180"/>
      <c r="G226" s="180"/>
      <c r="H226" s="180"/>
      <c r="I226" s="8"/>
    </row>
    <row r="227" spans="1:9" ht="15" customHeight="1">
      <c r="A227" s="180"/>
      <c r="B227" s="180"/>
      <c r="C227" s="180"/>
      <c r="D227" s="180"/>
      <c r="E227" s="180"/>
      <c r="F227" s="180"/>
      <c r="G227" s="180"/>
      <c r="H227" s="180"/>
      <c r="I227" s="8"/>
    </row>
    <row r="228" spans="1:9" ht="15" customHeight="1">
      <c r="A228" s="180"/>
      <c r="B228" s="180"/>
      <c r="C228" s="180"/>
      <c r="D228" s="180"/>
      <c r="E228" s="180"/>
      <c r="F228" s="180"/>
      <c r="G228" s="180"/>
      <c r="H228" s="180"/>
      <c r="I228" s="8"/>
    </row>
    <row r="229" spans="1:9" ht="15" customHeight="1">
      <c r="A229" s="180"/>
      <c r="B229" s="180"/>
      <c r="C229" s="180"/>
      <c r="D229" s="180"/>
      <c r="E229" s="180"/>
      <c r="F229" s="180"/>
      <c r="G229" s="180"/>
      <c r="H229" s="180"/>
      <c r="I229" s="8"/>
    </row>
    <row r="230" spans="1:9" ht="15" customHeight="1">
      <c r="A230" s="180"/>
      <c r="B230" s="180"/>
      <c r="C230" s="180"/>
      <c r="D230" s="180"/>
      <c r="E230" s="180"/>
      <c r="F230" s="180"/>
      <c r="G230" s="180"/>
      <c r="H230" s="180"/>
      <c r="I230" s="8"/>
    </row>
    <row r="231" spans="1:9" ht="15" customHeight="1">
      <c r="A231" s="180"/>
      <c r="B231" s="180"/>
      <c r="C231" s="180"/>
      <c r="D231" s="180"/>
      <c r="E231" s="180"/>
      <c r="F231" s="180"/>
      <c r="G231" s="180"/>
      <c r="H231" s="180"/>
      <c r="I231" s="8"/>
    </row>
    <row r="232" spans="1:9" ht="15" customHeight="1">
      <c r="A232" s="180"/>
      <c r="B232" s="180"/>
      <c r="C232" s="180"/>
      <c r="D232" s="180"/>
      <c r="E232" s="180"/>
      <c r="F232" s="180"/>
      <c r="G232" s="180"/>
      <c r="H232" s="180"/>
      <c r="I232" s="8"/>
    </row>
    <row r="233" spans="1:9" ht="15" customHeight="1">
      <c r="A233" s="180"/>
      <c r="B233" s="180"/>
      <c r="C233" s="180"/>
      <c r="D233" s="180"/>
      <c r="E233" s="180"/>
      <c r="F233" s="180"/>
      <c r="G233" s="180"/>
      <c r="H233" s="180"/>
      <c r="I233" s="8"/>
    </row>
    <row r="234" spans="1:9" ht="15" customHeight="1">
      <c r="A234" s="180"/>
      <c r="B234" s="180"/>
      <c r="C234" s="180"/>
      <c r="D234" s="180"/>
      <c r="E234" s="180"/>
      <c r="F234" s="180"/>
      <c r="G234" s="180"/>
      <c r="H234" s="180"/>
      <c r="I234" s="8"/>
    </row>
    <row r="235" spans="1:9" ht="15" customHeight="1">
      <c r="A235" s="180"/>
      <c r="B235" s="180"/>
      <c r="C235" s="180"/>
      <c r="D235" s="180"/>
      <c r="E235" s="180"/>
      <c r="F235" s="180"/>
      <c r="G235" s="180"/>
      <c r="H235" s="180"/>
      <c r="I235" s="8"/>
    </row>
    <row r="236" spans="1:9" ht="15" customHeight="1">
      <c r="A236" s="180"/>
      <c r="B236" s="180"/>
      <c r="C236" s="180"/>
      <c r="D236" s="180"/>
      <c r="E236" s="180"/>
      <c r="F236" s="180"/>
      <c r="G236" s="180"/>
      <c r="H236" s="180"/>
      <c r="I236" s="8"/>
    </row>
    <row r="237" spans="1:9" ht="15" customHeight="1">
      <c r="A237" s="180"/>
      <c r="B237" s="180"/>
      <c r="C237" s="180"/>
      <c r="D237" s="180"/>
      <c r="E237" s="180"/>
      <c r="F237" s="180"/>
      <c r="G237" s="180"/>
      <c r="H237" s="180"/>
      <c r="I237" s="8"/>
    </row>
    <row r="238" spans="1:9" s="192" customFormat="1" ht="15" customHeight="1">
      <c r="A238" s="180"/>
      <c r="B238" s="180"/>
      <c r="C238" s="180"/>
      <c r="D238" s="180"/>
      <c r="E238" s="180"/>
      <c r="F238" s="180"/>
      <c r="G238" s="180"/>
      <c r="H238" s="180"/>
      <c r="I238" s="8"/>
    </row>
    <row r="239" spans="1:9" ht="15" customHeight="1">
      <c r="A239" s="180"/>
      <c r="B239" s="180"/>
      <c r="C239" s="180"/>
      <c r="D239" s="180"/>
      <c r="E239" s="180"/>
      <c r="F239" s="180"/>
      <c r="G239" s="180"/>
      <c r="H239" s="180"/>
      <c r="I239" s="8"/>
    </row>
    <row r="240" spans="1:9" ht="15" customHeight="1">
      <c r="A240" s="180"/>
      <c r="B240" s="180"/>
      <c r="C240" s="180"/>
      <c r="D240" s="180"/>
      <c r="E240" s="180"/>
      <c r="F240" s="180"/>
      <c r="G240" s="180"/>
      <c r="H240" s="180"/>
      <c r="I240" s="8"/>
    </row>
    <row r="241" spans="1:9" ht="15" customHeight="1">
      <c r="A241" s="180"/>
      <c r="B241" s="180"/>
      <c r="C241" s="180"/>
      <c r="D241" s="180"/>
      <c r="E241" s="180"/>
      <c r="F241" s="180"/>
      <c r="G241" s="180"/>
      <c r="H241" s="180"/>
      <c r="I241" s="8"/>
    </row>
    <row r="242" spans="1:9" ht="15" customHeight="1">
      <c r="A242" s="180"/>
      <c r="B242" s="180"/>
      <c r="C242" s="180"/>
      <c r="D242" s="180"/>
      <c r="E242" s="180"/>
      <c r="F242" s="180"/>
      <c r="G242" s="180"/>
      <c r="H242" s="180"/>
      <c r="I242" s="8"/>
    </row>
    <row r="243" spans="1:9" ht="15" customHeight="1">
      <c r="A243" s="180"/>
      <c r="B243" s="180"/>
      <c r="C243" s="180"/>
      <c r="D243" s="180"/>
      <c r="E243" s="180"/>
      <c r="F243" s="180"/>
      <c r="G243" s="180"/>
      <c r="H243" s="180"/>
      <c r="I243" s="8"/>
    </row>
    <row r="244" spans="1:9" ht="15" customHeight="1">
      <c r="A244" s="180"/>
      <c r="B244" s="180"/>
      <c r="C244" s="180"/>
      <c r="D244" s="180"/>
      <c r="E244" s="180"/>
      <c r="F244" s="180"/>
      <c r="G244" s="180"/>
      <c r="H244" s="180"/>
      <c r="I244" s="8"/>
    </row>
    <row r="245" spans="1:9" ht="15" customHeight="1">
      <c r="A245" s="180"/>
      <c r="B245" s="180"/>
      <c r="C245" s="180"/>
      <c r="D245" s="180"/>
      <c r="E245" s="180"/>
      <c r="F245" s="180"/>
      <c r="G245" s="180"/>
      <c r="H245" s="180"/>
      <c r="I245" s="8"/>
    </row>
    <row r="246" spans="1:9" s="192" customFormat="1" ht="15" customHeight="1">
      <c r="A246" s="180"/>
      <c r="B246" s="180"/>
      <c r="C246" s="180"/>
      <c r="D246" s="180"/>
      <c r="E246" s="180"/>
      <c r="F246" s="180"/>
      <c r="G246" s="180"/>
      <c r="H246" s="180"/>
      <c r="I246" s="8"/>
    </row>
    <row r="247" spans="1:9" ht="15" customHeight="1">
      <c r="A247" s="180"/>
      <c r="B247" s="180"/>
      <c r="C247" s="180"/>
      <c r="D247" s="180"/>
      <c r="E247" s="180"/>
      <c r="F247" s="180"/>
      <c r="G247" s="180"/>
      <c r="H247" s="180"/>
      <c r="I247" s="8"/>
    </row>
    <row r="248" spans="1:9" ht="15" customHeight="1">
      <c r="A248" s="180"/>
      <c r="B248" s="180"/>
      <c r="C248" s="180"/>
      <c r="D248" s="180"/>
      <c r="E248" s="180"/>
      <c r="F248" s="180"/>
      <c r="G248" s="180"/>
      <c r="H248" s="180"/>
      <c r="I248" s="8"/>
    </row>
    <row r="249" spans="1:9" ht="15" customHeight="1">
      <c r="A249" s="180"/>
      <c r="B249" s="180"/>
      <c r="C249" s="180"/>
      <c r="D249" s="180"/>
      <c r="E249" s="180"/>
      <c r="F249" s="180"/>
      <c r="G249" s="180"/>
      <c r="H249" s="180"/>
      <c r="I249" s="8"/>
    </row>
    <row r="250" spans="1:9" ht="15" customHeight="1">
      <c r="A250" s="180"/>
      <c r="B250" s="180"/>
      <c r="C250" s="180"/>
      <c r="D250" s="180"/>
      <c r="E250" s="180"/>
      <c r="F250" s="180"/>
      <c r="G250" s="180"/>
      <c r="H250" s="180"/>
      <c r="I250" s="8"/>
    </row>
    <row r="251" spans="1:9" ht="15" customHeight="1">
      <c r="A251" s="180"/>
      <c r="B251" s="180"/>
      <c r="C251" s="180"/>
      <c r="D251" s="180"/>
      <c r="E251" s="180"/>
      <c r="F251" s="180"/>
      <c r="G251" s="180"/>
      <c r="H251" s="180"/>
      <c r="I251" s="8"/>
    </row>
    <row r="252" spans="1:9" ht="15" customHeight="1">
      <c r="A252" s="180"/>
      <c r="B252" s="180"/>
      <c r="C252" s="180"/>
      <c r="D252" s="180"/>
      <c r="E252" s="180"/>
      <c r="F252" s="180"/>
      <c r="G252" s="180"/>
      <c r="H252" s="180"/>
      <c r="I252" s="8"/>
    </row>
    <row r="253" spans="1:9" ht="15" customHeight="1">
      <c r="A253" s="180"/>
      <c r="B253" s="180"/>
      <c r="C253" s="180"/>
      <c r="D253" s="180"/>
      <c r="E253" s="180"/>
      <c r="F253" s="180"/>
      <c r="G253" s="180"/>
      <c r="H253" s="180"/>
      <c r="I253" s="8"/>
    </row>
    <row r="254" spans="1:9" ht="15" customHeight="1">
      <c r="A254" s="180"/>
      <c r="B254" s="180"/>
      <c r="C254" s="180"/>
      <c r="D254" s="180"/>
      <c r="E254" s="180"/>
      <c r="F254" s="180"/>
      <c r="G254" s="180"/>
      <c r="H254" s="180"/>
      <c r="I254" s="8"/>
    </row>
    <row r="255" spans="1:9" ht="15" customHeight="1">
      <c r="A255" s="180"/>
      <c r="B255" s="180"/>
      <c r="C255" s="180"/>
      <c r="D255" s="180"/>
      <c r="E255" s="180"/>
      <c r="F255" s="180"/>
      <c r="G255" s="180"/>
      <c r="H255" s="180"/>
      <c r="I255" s="8"/>
    </row>
    <row r="256" spans="1:9" ht="15" customHeight="1">
      <c r="A256" s="180"/>
      <c r="B256" s="180"/>
      <c r="C256" s="180"/>
      <c r="D256" s="180"/>
      <c r="E256" s="180"/>
      <c r="F256" s="180"/>
      <c r="G256" s="180"/>
      <c r="H256" s="180"/>
      <c r="I256" s="8"/>
    </row>
    <row r="257" spans="1:9" ht="15" customHeight="1">
      <c r="A257" s="180"/>
      <c r="B257" s="180"/>
      <c r="C257" s="180"/>
      <c r="D257" s="180"/>
      <c r="E257" s="180"/>
      <c r="F257" s="180"/>
      <c r="G257" s="180"/>
      <c r="H257" s="180"/>
      <c r="I257" s="8"/>
    </row>
    <row r="258" spans="1:9" ht="15" customHeight="1">
      <c r="A258" s="180"/>
      <c r="B258" s="180"/>
      <c r="C258" s="180"/>
      <c r="D258" s="180"/>
      <c r="E258" s="180"/>
      <c r="F258" s="180"/>
      <c r="G258" s="180"/>
      <c r="H258" s="180"/>
      <c r="I258" s="8"/>
    </row>
    <row r="259" spans="1:9" ht="15" customHeight="1">
      <c r="A259" s="180"/>
      <c r="B259" s="180"/>
      <c r="C259" s="180"/>
      <c r="D259" s="180"/>
      <c r="E259" s="180"/>
      <c r="F259" s="180"/>
      <c r="G259" s="180"/>
      <c r="H259" s="180"/>
      <c r="I259" s="8"/>
    </row>
    <row r="260" spans="1:9" ht="15" customHeight="1">
      <c r="A260" s="180"/>
      <c r="B260" s="180"/>
      <c r="C260" s="180"/>
      <c r="D260" s="180"/>
      <c r="E260" s="180"/>
      <c r="F260" s="180"/>
      <c r="G260" s="180"/>
      <c r="H260" s="180"/>
      <c r="I260" s="8"/>
    </row>
    <row r="261" spans="1:9" ht="15" customHeight="1">
      <c r="A261" s="180"/>
      <c r="B261" s="180"/>
      <c r="C261" s="180"/>
      <c r="D261" s="180"/>
      <c r="E261" s="180"/>
      <c r="F261" s="180"/>
      <c r="G261" s="180"/>
      <c r="H261" s="180"/>
      <c r="I261" s="8"/>
    </row>
    <row r="262" spans="1:9" ht="15" customHeight="1">
      <c r="A262" s="180"/>
      <c r="B262" s="180"/>
      <c r="C262" s="180"/>
      <c r="D262" s="180"/>
      <c r="E262" s="180"/>
      <c r="F262" s="180"/>
      <c r="G262" s="180"/>
      <c r="H262" s="180"/>
      <c r="I262" s="8"/>
    </row>
    <row r="263" spans="1:9" ht="15" customHeight="1">
      <c r="A263" s="180"/>
      <c r="B263" s="180"/>
      <c r="C263" s="180"/>
      <c r="D263" s="180"/>
      <c r="E263" s="180"/>
      <c r="F263" s="180"/>
      <c r="G263" s="180"/>
      <c r="H263" s="180"/>
      <c r="I263" s="8"/>
    </row>
    <row r="264" spans="1:9" ht="15" customHeight="1">
      <c r="A264" s="180"/>
      <c r="B264" s="180"/>
      <c r="C264" s="180"/>
      <c r="D264" s="180"/>
      <c r="E264" s="180"/>
      <c r="F264" s="180"/>
      <c r="G264" s="180"/>
      <c r="H264" s="180"/>
      <c r="I264" s="8"/>
    </row>
    <row r="265" spans="1:9" s="192" customFormat="1" ht="15" customHeight="1">
      <c r="A265" s="180"/>
      <c r="B265" s="180"/>
      <c r="C265" s="180"/>
      <c r="D265" s="180"/>
      <c r="E265" s="180"/>
      <c r="F265" s="180"/>
      <c r="G265" s="180"/>
      <c r="H265" s="180"/>
      <c r="I265" s="8"/>
    </row>
    <row r="266" spans="1:9" ht="15" customHeight="1">
      <c r="A266" s="180"/>
      <c r="B266" s="180"/>
      <c r="C266" s="180"/>
      <c r="D266" s="180"/>
      <c r="E266" s="180"/>
      <c r="F266" s="180"/>
      <c r="G266" s="180"/>
      <c r="H266" s="180"/>
      <c r="I266" s="8"/>
    </row>
    <row r="267" spans="1:9" ht="15" customHeight="1">
      <c r="A267" s="180"/>
      <c r="B267" s="180"/>
      <c r="C267" s="180"/>
      <c r="D267" s="180"/>
      <c r="E267" s="180"/>
      <c r="F267" s="180"/>
      <c r="G267" s="180"/>
      <c r="H267" s="180"/>
      <c r="I267" s="8"/>
    </row>
    <row r="268" spans="1:9" ht="15" customHeight="1">
      <c r="A268" s="180"/>
      <c r="B268" s="180"/>
      <c r="C268" s="180"/>
      <c r="D268" s="180"/>
      <c r="E268" s="180"/>
      <c r="F268" s="180"/>
      <c r="G268" s="180"/>
      <c r="H268" s="180"/>
      <c r="I268" s="8"/>
    </row>
    <row r="269" spans="1:9" ht="15" customHeight="1">
      <c r="A269" s="180"/>
      <c r="B269" s="180"/>
      <c r="C269" s="180"/>
      <c r="D269" s="180"/>
      <c r="E269" s="180"/>
      <c r="F269" s="180"/>
      <c r="G269" s="180"/>
      <c r="H269" s="180"/>
      <c r="I269" s="8"/>
    </row>
    <row r="270" spans="1:9" ht="15" customHeight="1">
      <c r="A270" s="180"/>
      <c r="B270" s="180"/>
      <c r="C270" s="180"/>
      <c r="D270" s="180"/>
      <c r="E270" s="180"/>
      <c r="F270" s="180"/>
      <c r="G270" s="180"/>
      <c r="H270" s="180"/>
      <c r="I270" s="8"/>
    </row>
    <row r="271" spans="1:9" ht="15" customHeight="1">
      <c r="A271" s="180"/>
      <c r="B271" s="180"/>
      <c r="C271" s="180"/>
      <c r="D271" s="180"/>
      <c r="E271" s="180"/>
      <c r="F271" s="180"/>
      <c r="G271" s="180"/>
      <c r="H271" s="180"/>
      <c r="I271" s="8"/>
    </row>
    <row r="272" spans="1:9" ht="15" customHeight="1">
      <c r="A272" s="180"/>
      <c r="B272" s="180"/>
      <c r="C272" s="180"/>
      <c r="D272" s="180"/>
      <c r="E272" s="180"/>
      <c r="F272" s="180"/>
      <c r="G272" s="180"/>
      <c r="H272" s="180"/>
      <c r="I272" s="8"/>
    </row>
    <row r="273" spans="1:9" s="192" customFormat="1" ht="15" customHeight="1">
      <c r="A273" s="180"/>
      <c r="B273" s="180"/>
      <c r="C273" s="180"/>
      <c r="D273" s="180"/>
      <c r="E273" s="180"/>
      <c r="F273" s="180"/>
      <c r="G273" s="180"/>
      <c r="H273" s="180"/>
      <c r="I273" s="8"/>
    </row>
    <row r="274" spans="1:9" ht="15" customHeight="1">
      <c r="A274" s="180"/>
      <c r="B274" s="180"/>
      <c r="C274" s="180"/>
      <c r="D274" s="180"/>
      <c r="E274" s="180"/>
      <c r="F274" s="180"/>
      <c r="G274" s="180"/>
      <c r="H274" s="180"/>
      <c r="I274" s="8"/>
    </row>
    <row r="275" spans="1:9" ht="15" customHeight="1">
      <c r="A275" s="180"/>
      <c r="B275" s="180"/>
      <c r="C275" s="180"/>
      <c r="D275" s="180"/>
      <c r="E275" s="180"/>
      <c r="F275" s="180"/>
      <c r="G275" s="180"/>
      <c r="H275" s="180"/>
      <c r="I275" s="8"/>
    </row>
    <row r="276" spans="1:9" ht="15" customHeight="1">
      <c r="A276" s="180"/>
      <c r="B276" s="180"/>
      <c r="C276" s="180"/>
      <c r="D276" s="180"/>
      <c r="E276" s="180"/>
      <c r="F276" s="180"/>
      <c r="G276" s="180"/>
      <c r="H276" s="180"/>
      <c r="I276" s="8"/>
    </row>
    <row r="277" spans="1:9" ht="15" customHeight="1">
      <c r="A277" s="180"/>
      <c r="B277" s="180"/>
      <c r="C277" s="180"/>
      <c r="D277" s="180"/>
      <c r="E277" s="180"/>
      <c r="F277" s="180"/>
      <c r="G277" s="180"/>
      <c r="H277" s="180"/>
      <c r="I277" s="8"/>
    </row>
    <row r="278" spans="1:9" ht="15" customHeight="1">
      <c r="A278" s="180"/>
      <c r="B278" s="180"/>
      <c r="C278" s="180"/>
      <c r="D278" s="180"/>
      <c r="E278" s="180"/>
      <c r="F278" s="180"/>
      <c r="G278" s="180"/>
      <c r="H278" s="180"/>
      <c r="I278" s="8"/>
    </row>
    <row r="279" spans="1:9" ht="15" customHeight="1">
      <c r="A279" s="180"/>
      <c r="B279" s="180"/>
      <c r="C279" s="180"/>
      <c r="D279" s="180"/>
      <c r="E279" s="180"/>
      <c r="F279" s="180"/>
      <c r="G279" s="180"/>
      <c r="H279" s="180"/>
      <c r="I279" s="8"/>
    </row>
    <row r="280" spans="1:9" ht="15" customHeight="1">
      <c r="A280" s="180"/>
      <c r="B280" s="180"/>
      <c r="C280" s="180"/>
      <c r="D280" s="180"/>
      <c r="E280" s="180"/>
      <c r="F280" s="180"/>
      <c r="G280" s="180"/>
      <c r="H280" s="180"/>
      <c r="I280" s="8"/>
    </row>
    <row r="281" spans="1:9" ht="15" customHeight="1">
      <c r="A281" s="180"/>
      <c r="B281" s="180"/>
      <c r="C281" s="180"/>
      <c r="D281" s="180"/>
      <c r="E281" s="180"/>
      <c r="F281" s="180"/>
      <c r="G281" s="180"/>
      <c r="H281" s="180"/>
      <c r="I281" s="8"/>
    </row>
    <row r="282" spans="1:9" ht="15" customHeight="1">
      <c r="A282" s="180"/>
      <c r="B282" s="180"/>
      <c r="C282" s="180"/>
      <c r="D282" s="180"/>
      <c r="E282" s="180"/>
      <c r="F282" s="180"/>
      <c r="G282" s="180"/>
      <c r="H282" s="180"/>
      <c r="I282" s="8"/>
    </row>
    <row r="283" spans="1:9" ht="15" customHeight="1">
      <c r="A283" s="180"/>
      <c r="B283" s="180"/>
      <c r="C283" s="180"/>
      <c r="D283" s="180"/>
      <c r="E283" s="180"/>
      <c r="F283" s="180"/>
      <c r="G283" s="180"/>
      <c r="H283" s="180"/>
      <c r="I283" s="8"/>
    </row>
    <row r="284" spans="1:9" ht="15" customHeight="1">
      <c r="A284" s="180"/>
      <c r="B284" s="180"/>
      <c r="C284" s="180"/>
      <c r="D284" s="180"/>
      <c r="E284" s="180"/>
      <c r="F284" s="180"/>
      <c r="G284" s="180"/>
      <c r="H284" s="180"/>
      <c r="I284" s="8"/>
    </row>
    <row r="285" spans="1:9" ht="15" customHeight="1">
      <c r="A285" s="180"/>
      <c r="B285" s="180"/>
      <c r="C285" s="180"/>
      <c r="D285" s="180"/>
      <c r="E285" s="180"/>
      <c r="F285" s="180"/>
      <c r="G285" s="180"/>
      <c r="H285" s="180"/>
      <c r="I285" s="8"/>
    </row>
    <row r="286" spans="1:9" ht="15" customHeight="1">
      <c r="A286" s="180"/>
      <c r="B286" s="180"/>
      <c r="C286" s="180"/>
      <c r="D286" s="180"/>
      <c r="E286" s="180"/>
      <c r="F286" s="180"/>
      <c r="G286" s="180"/>
      <c r="H286" s="180"/>
      <c r="I286" s="8"/>
    </row>
    <row r="287" spans="1:9" ht="15" customHeight="1">
      <c r="A287" s="180"/>
      <c r="B287" s="180"/>
      <c r="C287" s="180"/>
      <c r="D287" s="180"/>
      <c r="E287" s="180"/>
      <c r="F287" s="180"/>
      <c r="G287" s="180"/>
      <c r="H287" s="180"/>
      <c r="I287" s="8"/>
    </row>
    <row r="288" spans="1:9" ht="15" customHeight="1">
      <c r="A288" s="180"/>
      <c r="B288" s="180"/>
      <c r="C288" s="180"/>
      <c r="D288" s="180"/>
      <c r="E288" s="180"/>
      <c r="F288" s="180"/>
      <c r="G288" s="180"/>
      <c r="H288" s="180"/>
      <c r="I288" s="8"/>
    </row>
    <row r="289" spans="1:9" ht="15" customHeight="1">
      <c r="A289" s="180"/>
      <c r="B289" s="180"/>
      <c r="C289" s="180"/>
      <c r="D289" s="180"/>
      <c r="E289" s="180"/>
      <c r="F289" s="180"/>
      <c r="G289" s="180"/>
      <c r="H289" s="180"/>
      <c r="I289" s="8"/>
    </row>
    <row r="290" spans="1:9" ht="15" customHeight="1">
      <c r="A290" s="180"/>
      <c r="B290" s="180"/>
      <c r="C290" s="180"/>
      <c r="D290" s="180"/>
      <c r="E290" s="180"/>
      <c r="F290" s="180"/>
      <c r="G290" s="180"/>
      <c r="H290" s="180"/>
      <c r="I290" s="8"/>
    </row>
    <row r="291" spans="1:9" ht="15" customHeight="1">
      <c r="A291" s="180"/>
      <c r="B291" s="180"/>
      <c r="C291" s="180"/>
      <c r="D291" s="180"/>
      <c r="E291" s="180"/>
      <c r="F291" s="180"/>
      <c r="G291" s="180"/>
      <c r="H291" s="180"/>
      <c r="I291" s="8"/>
    </row>
    <row r="292" spans="1:9" ht="15" customHeight="1">
      <c r="A292" s="180"/>
      <c r="B292" s="180"/>
      <c r="C292" s="180"/>
      <c r="D292" s="180"/>
      <c r="E292" s="180"/>
      <c r="F292" s="180"/>
      <c r="G292" s="180"/>
      <c r="H292" s="180"/>
      <c r="I292" s="8"/>
    </row>
    <row r="293" spans="1:9" ht="15" customHeight="1">
      <c r="A293" s="180"/>
      <c r="B293" s="180"/>
      <c r="C293" s="180"/>
      <c r="D293" s="180"/>
      <c r="E293" s="180"/>
      <c r="F293" s="180"/>
      <c r="G293" s="180"/>
      <c r="H293" s="180"/>
      <c r="I293" s="8"/>
    </row>
    <row r="294" spans="1:9" ht="15" customHeight="1">
      <c r="A294" s="180"/>
      <c r="B294" s="180"/>
      <c r="C294" s="180"/>
      <c r="D294" s="180"/>
      <c r="E294" s="180"/>
      <c r="F294" s="180"/>
      <c r="G294" s="180"/>
      <c r="H294" s="180"/>
      <c r="I294" s="8"/>
    </row>
    <row r="295" spans="1:9" ht="15" customHeight="1">
      <c r="A295" s="180"/>
      <c r="B295" s="180"/>
      <c r="C295" s="180"/>
      <c r="D295" s="180"/>
      <c r="E295" s="180"/>
      <c r="F295" s="180"/>
      <c r="G295" s="180"/>
      <c r="H295" s="180"/>
      <c r="I295" s="8"/>
    </row>
    <row r="296" spans="1:9" ht="15" customHeight="1">
      <c r="A296" s="180"/>
      <c r="B296" s="180"/>
      <c r="C296" s="180"/>
      <c r="D296" s="180"/>
      <c r="E296" s="180"/>
      <c r="F296" s="180"/>
      <c r="G296" s="180"/>
      <c r="H296" s="180"/>
      <c r="I296" s="8"/>
    </row>
    <row r="297" spans="1:9" ht="15" customHeight="1">
      <c r="A297" s="180"/>
      <c r="B297" s="180"/>
      <c r="C297" s="180"/>
      <c r="D297" s="180"/>
      <c r="E297" s="180"/>
      <c r="F297" s="180"/>
      <c r="G297" s="180"/>
      <c r="H297" s="180"/>
      <c r="I297" s="8"/>
    </row>
    <row r="298" spans="1:9" s="192" customFormat="1" ht="15" customHeight="1">
      <c r="A298" s="180"/>
      <c r="B298" s="180"/>
      <c r="C298" s="180"/>
      <c r="D298" s="180"/>
      <c r="E298" s="180"/>
      <c r="F298" s="180"/>
      <c r="G298" s="180"/>
      <c r="H298" s="180"/>
      <c r="I298" s="8"/>
    </row>
    <row r="299" spans="1:9" ht="15" customHeight="1">
      <c r="A299" s="180"/>
      <c r="B299" s="180"/>
      <c r="C299" s="180"/>
      <c r="D299" s="180"/>
      <c r="E299" s="180"/>
      <c r="F299" s="180"/>
      <c r="G299" s="180"/>
      <c r="H299" s="180"/>
      <c r="I299" s="8"/>
    </row>
    <row r="300" spans="1:9" ht="15" customHeight="1">
      <c r="A300" s="180"/>
      <c r="B300" s="180"/>
      <c r="C300" s="180"/>
      <c r="D300" s="180"/>
      <c r="E300" s="180"/>
      <c r="F300" s="180"/>
      <c r="G300" s="180"/>
      <c r="H300" s="180"/>
      <c r="I300" s="8"/>
    </row>
    <row r="301" spans="1:9" ht="15" customHeight="1">
      <c r="A301" s="180"/>
      <c r="B301" s="180"/>
      <c r="C301" s="180"/>
      <c r="D301" s="180"/>
      <c r="E301" s="180"/>
      <c r="F301" s="180"/>
      <c r="G301" s="180"/>
      <c r="H301" s="180"/>
      <c r="I301" s="8"/>
    </row>
    <row r="302" spans="1:9" ht="15" customHeight="1">
      <c r="A302" s="180"/>
      <c r="B302" s="180"/>
      <c r="C302" s="180"/>
      <c r="D302" s="180"/>
      <c r="E302" s="180"/>
      <c r="F302" s="180"/>
      <c r="G302" s="180"/>
      <c r="H302" s="180"/>
      <c r="I302" s="8"/>
    </row>
    <row r="303" spans="1:9" ht="15" customHeight="1">
      <c r="A303" s="180"/>
      <c r="B303" s="180"/>
      <c r="C303" s="180"/>
      <c r="D303" s="180"/>
      <c r="E303" s="180"/>
      <c r="F303" s="180"/>
      <c r="G303" s="180"/>
      <c r="H303" s="180"/>
      <c r="I303" s="8"/>
    </row>
    <row r="304" spans="1:9" ht="15" customHeight="1">
      <c r="A304" s="180"/>
      <c r="B304" s="180"/>
      <c r="C304" s="180"/>
      <c r="D304" s="180"/>
      <c r="E304" s="180"/>
      <c r="F304" s="180"/>
      <c r="G304" s="180"/>
      <c r="H304" s="180"/>
      <c r="I304" s="8"/>
    </row>
    <row r="305" spans="1:9" ht="15" customHeight="1">
      <c r="A305" s="180"/>
      <c r="B305" s="180"/>
      <c r="C305" s="180"/>
      <c r="D305" s="180"/>
      <c r="E305" s="180"/>
      <c r="F305" s="180"/>
      <c r="G305" s="180"/>
      <c r="H305" s="180"/>
      <c r="I305" s="8"/>
    </row>
    <row r="306" spans="1:9" ht="15" customHeight="1">
      <c r="A306" s="180"/>
      <c r="B306" s="180"/>
      <c r="C306" s="180"/>
      <c r="D306" s="180"/>
      <c r="E306" s="180"/>
      <c r="F306" s="180"/>
      <c r="G306" s="180"/>
      <c r="H306" s="180"/>
      <c r="I306" s="8"/>
    </row>
    <row r="307" spans="1:9" ht="15" customHeight="1">
      <c r="A307" s="180"/>
      <c r="B307" s="180"/>
      <c r="C307" s="180"/>
      <c r="D307" s="180"/>
      <c r="E307" s="180"/>
      <c r="F307" s="180"/>
      <c r="G307" s="180"/>
      <c r="H307" s="180"/>
      <c r="I307" s="8"/>
    </row>
    <row r="308" spans="1:9" ht="15" customHeight="1">
      <c r="A308" s="180"/>
      <c r="B308" s="180"/>
      <c r="C308" s="180"/>
      <c r="D308" s="180"/>
      <c r="E308" s="180"/>
      <c r="F308" s="180"/>
      <c r="G308" s="180"/>
      <c r="H308" s="180"/>
      <c r="I308" s="8"/>
    </row>
    <row r="309" spans="1:9" ht="15" customHeight="1">
      <c r="A309" s="180"/>
      <c r="B309" s="180"/>
      <c r="C309" s="180"/>
      <c r="D309" s="180"/>
      <c r="E309" s="180"/>
      <c r="F309" s="180"/>
      <c r="G309" s="180"/>
      <c r="H309" s="180"/>
      <c r="I309" s="8"/>
    </row>
    <row r="310" spans="1:9" ht="15" customHeight="1">
      <c r="A310" s="180"/>
      <c r="B310" s="180"/>
      <c r="C310" s="180"/>
      <c r="D310" s="180"/>
      <c r="E310" s="180"/>
      <c r="F310" s="180"/>
      <c r="G310" s="180"/>
      <c r="H310" s="180"/>
      <c r="I310" s="8"/>
    </row>
    <row r="311" spans="1:9" ht="15" customHeight="1">
      <c r="A311" s="180"/>
      <c r="B311" s="180"/>
      <c r="C311" s="180"/>
      <c r="D311" s="180"/>
      <c r="E311" s="180"/>
      <c r="F311" s="180"/>
      <c r="G311" s="180"/>
      <c r="H311" s="180"/>
      <c r="I311" s="8"/>
    </row>
    <row r="312" spans="1:9" ht="15" customHeight="1">
      <c r="A312" s="180"/>
      <c r="B312" s="180"/>
      <c r="C312" s="180"/>
      <c r="D312" s="180"/>
      <c r="E312" s="180"/>
      <c r="F312" s="180"/>
      <c r="G312" s="180"/>
      <c r="H312" s="180"/>
      <c r="I312" s="8"/>
    </row>
    <row r="313" spans="1:9" ht="15" customHeight="1">
      <c r="A313" s="180"/>
      <c r="B313" s="180"/>
      <c r="C313" s="180"/>
      <c r="D313" s="180"/>
      <c r="E313" s="180"/>
      <c r="F313" s="180"/>
      <c r="G313" s="180"/>
      <c r="H313" s="180"/>
      <c r="I313" s="8"/>
    </row>
    <row r="314" spans="1:9" ht="15" customHeight="1">
      <c r="A314" s="180"/>
      <c r="B314" s="180"/>
      <c r="C314" s="180"/>
      <c r="D314" s="180"/>
      <c r="E314" s="180"/>
      <c r="F314" s="180"/>
      <c r="G314" s="180"/>
      <c r="H314" s="180"/>
      <c r="I314" s="8"/>
    </row>
    <row r="315" spans="1:9" ht="15" customHeight="1">
      <c r="A315" s="180"/>
      <c r="B315" s="180"/>
      <c r="C315" s="180"/>
      <c r="D315" s="180"/>
      <c r="E315" s="180"/>
      <c r="F315" s="180"/>
      <c r="G315" s="180"/>
      <c r="H315" s="180"/>
      <c r="I315" s="8"/>
    </row>
    <row r="316" spans="1:9" s="192" customFormat="1" ht="15" customHeight="1">
      <c r="A316" s="180"/>
      <c r="B316" s="180"/>
      <c r="C316" s="180"/>
      <c r="D316" s="180"/>
      <c r="E316" s="180"/>
      <c r="F316" s="180"/>
      <c r="G316" s="180"/>
      <c r="H316" s="180"/>
      <c r="I316" s="8"/>
    </row>
    <row r="317" spans="1:9" ht="15" customHeight="1">
      <c r="A317" s="180"/>
      <c r="B317" s="180"/>
      <c r="C317" s="180"/>
      <c r="D317" s="180"/>
      <c r="E317" s="180"/>
      <c r="F317" s="180"/>
      <c r="G317" s="180"/>
      <c r="H317" s="180"/>
      <c r="I317" s="8"/>
    </row>
    <row r="318" spans="1:9" ht="15" customHeight="1">
      <c r="A318" s="180"/>
      <c r="B318" s="180"/>
      <c r="C318" s="180"/>
      <c r="D318" s="180"/>
      <c r="E318" s="180"/>
      <c r="F318" s="180"/>
      <c r="G318" s="180"/>
      <c r="H318" s="180"/>
      <c r="I318" s="8"/>
    </row>
    <row r="319" spans="1:9" ht="15" customHeight="1">
      <c r="A319" s="180"/>
      <c r="B319" s="180"/>
      <c r="C319" s="180"/>
      <c r="D319" s="180"/>
      <c r="E319" s="180"/>
      <c r="F319" s="180"/>
      <c r="G319" s="180"/>
      <c r="H319" s="180"/>
      <c r="I319" s="8"/>
    </row>
    <row r="320" spans="1:9" ht="15" customHeight="1">
      <c r="A320" s="180"/>
      <c r="B320" s="180"/>
      <c r="C320" s="180"/>
      <c r="D320" s="180"/>
      <c r="E320" s="180"/>
      <c r="F320" s="180"/>
      <c r="G320" s="180"/>
      <c r="H320" s="180"/>
      <c r="I320" s="8"/>
    </row>
    <row r="321" spans="1:9" ht="15" customHeight="1">
      <c r="A321" s="180"/>
      <c r="B321" s="180"/>
      <c r="C321" s="180"/>
      <c r="D321" s="180"/>
      <c r="E321" s="180"/>
      <c r="F321" s="180"/>
      <c r="G321" s="180"/>
      <c r="H321" s="180"/>
      <c r="I321" s="8"/>
    </row>
    <row r="322" spans="1:9" ht="15" customHeight="1">
      <c r="A322" s="180"/>
      <c r="B322" s="180"/>
      <c r="C322" s="180"/>
      <c r="D322" s="180"/>
      <c r="E322" s="180"/>
      <c r="F322" s="180"/>
      <c r="G322" s="180"/>
      <c r="H322" s="180"/>
      <c r="I322" s="8"/>
    </row>
    <row r="323" spans="1:9" ht="15" customHeight="1">
      <c r="A323" s="180"/>
      <c r="B323" s="180"/>
      <c r="C323" s="180"/>
      <c r="D323" s="180"/>
      <c r="E323" s="180"/>
      <c r="F323" s="180"/>
      <c r="G323" s="180"/>
      <c r="H323" s="180"/>
      <c r="I323" s="8"/>
    </row>
    <row r="324" spans="1:9" ht="15" customHeight="1">
      <c r="A324" s="180"/>
      <c r="B324" s="180"/>
      <c r="C324" s="180"/>
      <c r="D324" s="180"/>
      <c r="E324" s="180"/>
      <c r="F324" s="180"/>
      <c r="G324" s="180"/>
      <c r="H324" s="180"/>
      <c r="I324" s="8"/>
    </row>
    <row r="325" spans="1:9" s="192" customFormat="1" ht="15" customHeight="1">
      <c r="A325" s="180"/>
      <c r="B325" s="180"/>
      <c r="C325" s="180"/>
      <c r="D325" s="180"/>
      <c r="E325" s="180"/>
      <c r="F325" s="180"/>
      <c r="G325" s="180"/>
      <c r="H325" s="180"/>
      <c r="I325" s="8"/>
    </row>
    <row r="326" spans="1:9" ht="15" customHeight="1">
      <c r="A326" s="180"/>
      <c r="B326" s="180"/>
      <c r="C326" s="180"/>
      <c r="D326" s="180"/>
      <c r="E326" s="180"/>
      <c r="F326" s="180"/>
      <c r="G326" s="180"/>
      <c r="H326" s="180"/>
      <c r="I326" s="8"/>
    </row>
    <row r="327" spans="1:9" ht="15" customHeight="1">
      <c r="A327" s="180"/>
      <c r="B327" s="180"/>
      <c r="C327" s="180"/>
      <c r="D327" s="180"/>
      <c r="E327" s="180"/>
      <c r="F327" s="180"/>
      <c r="G327" s="180"/>
      <c r="H327" s="180"/>
      <c r="I327" s="8"/>
    </row>
    <row r="328" spans="1:9" ht="15" customHeight="1">
      <c r="A328" s="180"/>
      <c r="B328" s="180"/>
      <c r="C328" s="180"/>
      <c r="D328" s="180"/>
      <c r="E328" s="180"/>
      <c r="F328" s="180"/>
      <c r="G328" s="180"/>
      <c r="H328" s="180"/>
      <c r="I328" s="8"/>
    </row>
    <row r="329" spans="1:9" ht="15" customHeight="1">
      <c r="A329" s="180"/>
      <c r="B329" s="180"/>
      <c r="C329" s="180"/>
      <c r="D329" s="180"/>
      <c r="E329" s="180"/>
      <c r="F329" s="180"/>
      <c r="G329" s="180"/>
      <c r="H329" s="180"/>
      <c r="I329" s="8"/>
    </row>
    <row r="330" spans="1:9" ht="15" customHeight="1">
      <c r="A330" s="180"/>
      <c r="B330" s="180"/>
      <c r="C330" s="180"/>
      <c r="D330" s="180"/>
      <c r="E330" s="180"/>
      <c r="F330" s="180"/>
      <c r="G330" s="180"/>
      <c r="H330" s="180"/>
      <c r="I330" s="8"/>
    </row>
    <row r="331" spans="1:9" ht="15" customHeight="1">
      <c r="A331" s="180"/>
      <c r="B331" s="180"/>
      <c r="C331" s="180"/>
      <c r="D331" s="180"/>
      <c r="E331" s="180"/>
      <c r="F331" s="180"/>
      <c r="G331" s="180"/>
      <c r="H331" s="180"/>
      <c r="I331" s="8"/>
    </row>
    <row r="332" spans="1:9" ht="15" customHeight="1">
      <c r="A332" s="180"/>
      <c r="B332" s="180"/>
      <c r="C332" s="180"/>
      <c r="D332" s="180"/>
      <c r="E332" s="180"/>
      <c r="F332" s="180"/>
      <c r="G332" s="180"/>
      <c r="H332" s="180"/>
      <c r="I332" s="8"/>
    </row>
    <row r="333" spans="1:9" ht="15" customHeight="1">
      <c r="A333" s="180"/>
      <c r="B333" s="180"/>
      <c r="C333" s="180"/>
      <c r="D333" s="180"/>
      <c r="E333" s="180"/>
      <c r="F333" s="180"/>
      <c r="G333" s="180"/>
      <c r="H333" s="180"/>
      <c r="I333" s="8"/>
    </row>
    <row r="334" spans="1:9" ht="15" customHeight="1">
      <c r="A334" s="180"/>
      <c r="B334" s="180"/>
      <c r="C334" s="180"/>
      <c r="D334" s="180"/>
      <c r="E334" s="180"/>
      <c r="F334" s="180"/>
      <c r="G334" s="180"/>
      <c r="H334" s="180"/>
      <c r="I334" s="8"/>
    </row>
    <row r="335" spans="1:9" ht="15" customHeight="1">
      <c r="A335" s="180"/>
      <c r="B335" s="180"/>
      <c r="C335" s="180"/>
      <c r="D335" s="180"/>
      <c r="E335" s="180"/>
      <c r="F335" s="180"/>
      <c r="G335" s="180"/>
      <c r="H335" s="180"/>
      <c r="I335" s="8"/>
    </row>
    <row r="336" spans="1:9" ht="15" customHeight="1">
      <c r="A336" s="180"/>
      <c r="B336" s="180"/>
      <c r="C336" s="180"/>
      <c r="D336" s="180"/>
      <c r="E336" s="180"/>
      <c r="F336" s="180"/>
      <c r="G336" s="180"/>
      <c r="H336" s="180"/>
      <c r="I336" s="8"/>
    </row>
    <row r="337" spans="1:9" ht="15" customHeight="1">
      <c r="A337" s="180"/>
      <c r="B337" s="180"/>
      <c r="C337" s="180"/>
      <c r="D337" s="180"/>
      <c r="E337" s="180"/>
      <c r="F337" s="180"/>
      <c r="G337" s="180"/>
      <c r="H337" s="180"/>
      <c r="I337" s="8"/>
    </row>
    <row r="338" spans="1:9" ht="15" customHeight="1">
      <c r="A338" s="180"/>
      <c r="B338" s="180"/>
      <c r="C338" s="180"/>
      <c r="D338" s="180"/>
      <c r="E338" s="180"/>
      <c r="F338" s="180"/>
      <c r="G338" s="180"/>
      <c r="H338" s="180"/>
      <c r="I338" s="8"/>
    </row>
    <row r="339" spans="1:9" ht="15" customHeight="1">
      <c r="A339" s="180"/>
      <c r="B339" s="180"/>
      <c r="C339" s="180"/>
      <c r="D339" s="180"/>
      <c r="E339" s="180"/>
      <c r="F339" s="180"/>
      <c r="G339" s="180"/>
      <c r="H339" s="180"/>
      <c r="I339" s="8"/>
    </row>
    <row r="340" spans="1:9" ht="15" customHeight="1">
      <c r="A340" s="180"/>
      <c r="B340" s="180"/>
      <c r="C340" s="180"/>
      <c r="D340" s="180"/>
      <c r="E340" s="180"/>
      <c r="F340" s="180"/>
      <c r="G340" s="180"/>
      <c r="H340" s="180"/>
      <c r="I340" s="8"/>
    </row>
    <row r="341" spans="1:9" ht="15" customHeight="1">
      <c r="A341" s="180"/>
      <c r="B341" s="180"/>
      <c r="C341" s="180"/>
      <c r="D341" s="180"/>
      <c r="E341" s="180"/>
      <c r="F341" s="180"/>
      <c r="G341" s="180"/>
      <c r="H341" s="180"/>
      <c r="I341" s="8"/>
    </row>
    <row r="342" spans="1:9" ht="15" customHeight="1">
      <c r="A342" s="180"/>
      <c r="B342" s="180"/>
      <c r="C342" s="180"/>
      <c r="D342" s="180"/>
      <c r="E342" s="180"/>
      <c r="F342" s="180"/>
      <c r="G342" s="180"/>
      <c r="H342" s="180"/>
      <c r="I342" s="8"/>
    </row>
    <row r="343" spans="1:9" ht="15" customHeight="1">
      <c r="A343" s="180"/>
      <c r="B343" s="180"/>
      <c r="C343" s="180"/>
      <c r="D343" s="180"/>
      <c r="E343" s="180"/>
      <c r="F343" s="180"/>
      <c r="G343" s="180"/>
      <c r="H343" s="180"/>
      <c r="I343" s="8"/>
    </row>
    <row r="344" spans="1:9" ht="15" customHeight="1">
      <c r="A344" s="180"/>
      <c r="B344" s="180"/>
      <c r="C344" s="180"/>
      <c r="D344" s="180"/>
      <c r="E344" s="180"/>
      <c r="F344" s="180"/>
      <c r="G344" s="180"/>
      <c r="H344" s="180"/>
      <c r="I344" s="8"/>
    </row>
    <row r="345" spans="1:9" ht="15" customHeight="1">
      <c r="A345" s="180"/>
      <c r="B345" s="180"/>
      <c r="C345" s="180"/>
      <c r="D345" s="180"/>
      <c r="E345" s="180"/>
      <c r="F345" s="180"/>
      <c r="G345" s="180"/>
      <c r="H345" s="180"/>
      <c r="I345" s="8"/>
    </row>
    <row r="346" spans="1:9" ht="15" customHeight="1">
      <c r="A346" s="180"/>
      <c r="B346" s="180"/>
      <c r="C346" s="180"/>
      <c r="D346" s="180"/>
      <c r="E346" s="180"/>
      <c r="F346" s="180"/>
      <c r="G346" s="180"/>
      <c r="H346" s="180"/>
      <c r="I346" s="8"/>
    </row>
    <row r="347" spans="1:9" ht="15" customHeight="1">
      <c r="A347" s="180"/>
      <c r="B347" s="180"/>
      <c r="C347" s="180"/>
      <c r="D347" s="180"/>
      <c r="E347" s="180"/>
      <c r="F347" s="180"/>
      <c r="G347" s="180"/>
      <c r="H347" s="180"/>
      <c r="I347" s="8"/>
    </row>
    <row r="348" spans="1:9" ht="15" customHeight="1">
      <c r="A348" s="180"/>
      <c r="B348" s="180"/>
      <c r="C348" s="180"/>
      <c r="D348" s="180"/>
      <c r="E348" s="180"/>
      <c r="F348" s="180"/>
      <c r="G348" s="180"/>
      <c r="H348" s="180"/>
      <c r="I348" s="8"/>
    </row>
    <row r="349" spans="1:9" ht="15" customHeight="1">
      <c r="A349" s="180"/>
      <c r="B349" s="180"/>
      <c r="C349" s="180"/>
      <c r="D349" s="180"/>
      <c r="E349" s="180"/>
      <c r="F349" s="180"/>
      <c r="G349" s="180"/>
      <c r="H349" s="180"/>
      <c r="I349" s="8"/>
    </row>
    <row r="350" spans="1:9" ht="15" customHeight="1">
      <c r="A350" s="180"/>
      <c r="B350" s="180"/>
      <c r="C350" s="180"/>
      <c r="D350" s="180"/>
      <c r="E350" s="180"/>
      <c r="F350" s="180"/>
      <c r="G350" s="180"/>
      <c r="H350" s="180"/>
      <c r="I350" s="8"/>
    </row>
    <row r="351" spans="1:9" ht="15" customHeight="1">
      <c r="A351" s="180"/>
      <c r="B351" s="180"/>
      <c r="C351" s="180"/>
      <c r="D351" s="180"/>
      <c r="E351" s="180"/>
      <c r="F351" s="180"/>
      <c r="G351" s="180"/>
      <c r="H351" s="180"/>
      <c r="I351" s="8"/>
    </row>
    <row r="352" spans="1:9" ht="15" customHeight="1">
      <c r="A352" s="180"/>
      <c r="B352" s="180"/>
      <c r="C352" s="180"/>
      <c r="D352" s="180"/>
      <c r="E352" s="180"/>
      <c r="F352" s="180"/>
      <c r="G352" s="180"/>
      <c r="H352" s="180"/>
      <c r="I352" s="8"/>
    </row>
    <row r="353" spans="1:9" ht="15" customHeight="1">
      <c r="A353" s="180"/>
      <c r="B353" s="180"/>
      <c r="C353" s="180"/>
      <c r="D353" s="180"/>
      <c r="E353" s="180"/>
      <c r="F353" s="180"/>
      <c r="G353" s="180"/>
      <c r="H353" s="180"/>
      <c r="I353" s="8"/>
    </row>
    <row r="354" spans="1:9" ht="15" customHeight="1">
      <c r="A354" s="180"/>
      <c r="B354" s="180"/>
      <c r="C354" s="180"/>
      <c r="D354" s="180"/>
      <c r="E354" s="180"/>
      <c r="F354" s="180"/>
      <c r="G354" s="180"/>
      <c r="H354" s="180"/>
      <c r="I354" s="8"/>
    </row>
    <row r="355" spans="1:9" ht="15" customHeight="1">
      <c r="A355" s="180"/>
      <c r="B355" s="180"/>
      <c r="C355" s="180"/>
      <c r="D355" s="180"/>
      <c r="E355" s="180"/>
      <c r="F355" s="180"/>
      <c r="G355" s="180"/>
      <c r="H355" s="180"/>
      <c r="I355" s="8"/>
    </row>
    <row r="356" spans="1:9" ht="15" customHeight="1">
      <c r="A356" s="180"/>
      <c r="B356" s="180"/>
      <c r="C356" s="180"/>
      <c r="D356" s="180"/>
      <c r="E356" s="180"/>
      <c r="F356" s="180"/>
      <c r="G356" s="180"/>
      <c r="H356" s="180"/>
      <c r="I356" s="8"/>
    </row>
    <row r="357" spans="1:9" ht="15" customHeight="1">
      <c r="A357" s="180"/>
      <c r="B357" s="180"/>
      <c r="C357" s="180"/>
      <c r="D357" s="180"/>
      <c r="E357" s="180"/>
      <c r="F357" s="180"/>
      <c r="G357" s="180"/>
      <c r="H357" s="180"/>
      <c r="I357" s="8"/>
    </row>
    <row r="358" spans="1:9" ht="15" customHeight="1">
      <c r="A358" s="180"/>
      <c r="B358" s="180"/>
      <c r="C358" s="180"/>
      <c r="D358" s="180"/>
      <c r="E358" s="180"/>
      <c r="F358" s="180"/>
      <c r="G358" s="180"/>
      <c r="H358" s="180"/>
      <c r="I358" s="8"/>
    </row>
    <row r="359" spans="1:9" ht="15" customHeight="1">
      <c r="A359" s="180"/>
      <c r="B359" s="180"/>
      <c r="C359" s="180"/>
      <c r="D359" s="180"/>
      <c r="E359" s="180"/>
      <c r="F359" s="180"/>
      <c r="G359" s="180"/>
      <c r="H359" s="180"/>
      <c r="I359" s="8"/>
    </row>
    <row r="360" spans="1:9" ht="15" customHeight="1">
      <c r="A360" s="180"/>
      <c r="B360" s="180"/>
      <c r="C360" s="180"/>
      <c r="D360" s="180"/>
      <c r="E360" s="180"/>
      <c r="F360" s="180"/>
      <c r="G360" s="180"/>
      <c r="H360" s="180"/>
      <c r="I360" s="8"/>
    </row>
    <row r="361" spans="1:9" ht="15" customHeight="1">
      <c r="A361" s="180"/>
      <c r="B361" s="180"/>
      <c r="C361" s="180"/>
      <c r="D361" s="180"/>
      <c r="E361" s="180"/>
      <c r="F361" s="180"/>
      <c r="G361" s="180"/>
      <c r="H361" s="180"/>
      <c r="I361" s="8"/>
    </row>
    <row r="362" spans="1:9" ht="15" customHeight="1">
      <c r="A362" s="180"/>
      <c r="B362" s="180"/>
      <c r="C362" s="180"/>
      <c r="D362" s="180"/>
      <c r="E362" s="180"/>
      <c r="F362" s="180"/>
      <c r="G362" s="180"/>
      <c r="H362" s="180"/>
      <c r="I362" s="8"/>
    </row>
    <row r="363" spans="1:9" ht="15" customHeight="1">
      <c r="A363" s="180"/>
      <c r="B363" s="180"/>
      <c r="C363" s="180"/>
      <c r="D363" s="180"/>
      <c r="E363" s="180"/>
      <c r="F363" s="180"/>
      <c r="G363" s="180"/>
      <c r="H363" s="180"/>
      <c r="I363" s="8"/>
    </row>
    <row r="364" spans="1:9" ht="15" customHeight="1">
      <c r="A364" s="180"/>
      <c r="B364" s="180"/>
      <c r="C364" s="180"/>
      <c r="D364" s="180"/>
      <c r="E364" s="180"/>
      <c r="F364" s="180"/>
      <c r="G364" s="180"/>
      <c r="H364" s="180"/>
      <c r="I364" s="8"/>
    </row>
    <row r="365" spans="1:9" ht="15" customHeight="1">
      <c r="A365" s="180"/>
      <c r="B365" s="180"/>
      <c r="C365" s="180"/>
      <c r="D365" s="180"/>
      <c r="E365" s="180"/>
      <c r="F365" s="180"/>
      <c r="G365" s="180"/>
      <c r="H365" s="180"/>
      <c r="I365" s="8"/>
    </row>
    <row r="366" spans="1:9" ht="15" customHeight="1">
      <c r="A366" s="180"/>
      <c r="B366" s="180"/>
      <c r="C366" s="180"/>
      <c r="D366" s="180"/>
      <c r="E366" s="180"/>
      <c r="F366" s="180"/>
      <c r="G366" s="180"/>
      <c r="H366" s="180"/>
      <c r="I366" s="8"/>
    </row>
    <row r="367" spans="1:9" ht="15" customHeight="1">
      <c r="A367" s="180"/>
      <c r="B367" s="180"/>
      <c r="C367" s="180"/>
      <c r="D367" s="180"/>
      <c r="E367" s="180"/>
      <c r="F367" s="180"/>
      <c r="G367" s="180"/>
      <c r="H367" s="180"/>
      <c r="I367" s="8"/>
    </row>
    <row r="368" spans="1:9" ht="15" customHeight="1">
      <c r="A368" s="180"/>
      <c r="B368" s="180"/>
      <c r="C368" s="180"/>
      <c r="D368" s="180"/>
      <c r="E368" s="180"/>
      <c r="F368" s="180"/>
      <c r="G368" s="180"/>
      <c r="H368" s="180"/>
      <c r="I368" s="8"/>
    </row>
    <row r="369" spans="1:9" ht="15" customHeight="1">
      <c r="A369" s="180"/>
      <c r="B369" s="180"/>
      <c r="C369" s="180"/>
      <c r="D369" s="180"/>
      <c r="E369" s="180"/>
      <c r="F369" s="180"/>
      <c r="G369" s="180"/>
      <c r="H369" s="180"/>
      <c r="I369" s="8"/>
    </row>
    <row r="370" spans="1:9" ht="15" customHeight="1">
      <c r="A370" s="180"/>
      <c r="B370" s="180"/>
      <c r="C370" s="180"/>
      <c r="D370" s="180"/>
      <c r="E370" s="180"/>
      <c r="F370" s="180"/>
      <c r="G370" s="180"/>
      <c r="H370" s="180"/>
      <c r="I370" s="8"/>
    </row>
    <row r="371" spans="1:9" ht="15" customHeight="1">
      <c r="A371" s="180"/>
      <c r="B371" s="180"/>
      <c r="C371" s="180"/>
      <c r="D371" s="180"/>
      <c r="E371" s="180"/>
      <c r="F371" s="180"/>
      <c r="G371" s="180"/>
      <c r="H371" s="180"/>
      <c r="I371" s="8"/>
    </row>
    <row r="372" spans="1:9" s="192" customFormat="1" ht="15" customHeight="1">
      <c r="A372" s="180"/>
      <c r="B372" s="180"/>
      <c r="C372" s="180"/>
      <c r="D372" s="180"/>
      <c r="E372" s="180"/>
      <c r="F372" s="180"/>
      <c r="G372" s="180"/>
      <c r="H372" s="180"/>
      <c r="I372" s="8"/>
    </row>
    <row r="373" spans="1:9" ht="15" customHeight="1">
      <c r="A373" s="180"/>
      <c r="B373" s="180"/>
      <c r="C373" s="180"/>
      <c r="D373" s="180"/>
      <c r="E373" s="180"/>
      <c r="F373" s="180"/>
      <c r="G373" s="180"/>
      <c r="H373" s="180"/>
      <c r="I373" s="8"/>
    </row>
    <row r="374" spans="1:9" ht="15" customHeight="1">
      <c r="A374" s="180"/>
      <c r="B374" s="180"/>
      <c r="C374" s="180"/>
      <c r="D374" s="180"/>
      <c r="E374" s="180"/>
      <c r="F374" s="180"/>
      <c r="G374" s="180"/>
      <c r="H374" s="180"/>
      <c r="I374" s="8"/>
    </row>
    <row r="375" spans="1:9" ht="15" customHeight="1">
      <c r="A375" s="180"/>
      <c r="B375" s="180"/>
      <c r="C375" s="180"/>
      <c r="D375" s="180"/>
      <c r="E375" s="180"/>
      <c r="F375" s="180"/>
      <c r="G375" s="180"/>
      <c r="H375" s="180"/>
      <c r="I375" s="8"/>
    </row>
    <row r="376" spans="1:9" ht="15" customHeight="1">
      <c r="A376" s="180"/>
      <c r="B376" s="180"/>
      <c r="C376" s="180"/>
      <c r="D376" s="180"/>
      <c r="E376" s="180"/>
      <c r="F376" s="180"/>
      <c r="G376" s="180"/>
      <c r="H376" s="180"/>
      <c r="I376" s="8"/>
    </row>
    <row r="377" spans="1:9" ht="15" customHeight="1">
      <c r="A377" s="180"/>
      <c r="B377" s="180"/>
      <c r="C377" s="180"/>
      <c r="D377" s="180"/>
      <c r="E377" s="180"/>
      <c r="F377" s="180"/>
      <c r="G377" s="180"/>
      <c r="H377" s="180"/>
      <c r="I377" s="8"/>
    </row>
    <row r="378" spans="1:9" ht="15" customHeight="1">
      <c r="A378" s="180"/>
      <c r="B378" s="180"/>
      <c r="C378" s="180"/>
      <c r="D378" s="180"/>
      <c r="E378" s="180"/>
      <c r="F378" s="180"/>
      <c r="G378" s="180"/>
      <c r="H378" s="180"/>
      <c r="I378" s="8"/>
    </row>
    <row r="379" spans="1:9" ht="15" customHeight="1">
      <c r="A379" s="180"/>
      <c r="B379" s="180"/>
      <c r="C379" s="180"/>
      <c r="D379" s="180"/>
      <c r="E379" s="180"/>
      <c r="F379" s="180"/>
      <c r="G379" s="180"/>
      <c r="H379" s="180"/>
      <c r="I379" s="8"/>
    </row>
    <row r="380" spans="1:9" ht="15" customHeight="1">
      <c r="A380" s="180"/>
      <c r="B380" s="180"/>
      <c r="C380" s="180"/>
      <c r="D380" s="180"/>
      <c r="E380" s="180"/>
      <c r="F380" s="180"/>
      <c r="G380" s="180"/>
      <c r="H380" s="180"/>
      <c r="I380" s="8"/>
    </row>
    <row r="381" spans="1:9" ht="15" customHeight="1">
      <c r="A381" s="180"/>
      <c r="B381" s="180"/>
      <c r="C381" s="180"/>
      <c r="D381" s="180"/>
      <c r="E381" s="180"/>
      <c r="F381" s="180"/>
      <c r="G381" s="180"/>
      <c r="H381" s="180"/>
      <c r="I381" s="8"/>
    </row>
    <row r="382" spans="1:9" ht="15" customHeight="1">
      <c r="A382" s="180"/>
      <c r="B382" s="180"/>
      <c r="C382" s="180"/>
      <c r="D382" s="180"/>
      <c r="E382" s="180"/>
      <c r="F382" s="180"/>
      <c r="G382" s="180"/>
      <c r="H382" s="180"/>
      <c r="I382" s="8"/>
    </row>
    <row r="383" spans="1:9" ht="15" customHeight="1">
      <c r="A383" s="180"/>
      <c r="B383" s="180"/>
      <c r="C383" s="180"/>
      <c r="D383" s="180"/>
      <c r="E383" s="180"/>
      <c r="F383" s="180"/>
      <c r="G383" s="180"/>
      <c r="H383" s="180"/>
      <c r="I383" s="8"/>
    </row>
    <row r="384" spans="1:9" ht="15" customHeight="1">
      <c r="A384" s="180"/>
      <c r="B384" s="180"/>
      <c r="C384" s="180"/>
      <c r="D384" s="180"/>
      <c r="E384" s="180"/>
      <c r="F384" s="180"/>
      <c r="G384" s="180"/>
      <c r="H384" s="180"/>
      <c r="I384" s="8"/>
    </row>
    <row r="385" spans="1:9" ht="15" customHeight="1">
      <c r="A385" s="180"/>
      <c r="B385" s="180"/>
      <c r="C385" s="180"/>
      <c r="D385" s="180"/>
      <c r="E385" s="180"/>
      <c r="F385" s="180"/>
      <c r="G385" s="180"/>
      <c r="H385" s="180"/>
      <c r="I385" s="8"/>
    </row>
    <row r="386" spans="1:9" ht="15" customHeight="1">
      <c r="A386" s="180"/>
      <c r="B386" s="180"/>
      <c r="C386" s="180"/>
      <c r="D386" s="180"/>
      <c r="E386" s="180"/>
      <c r="F386" s="180"/>
      <c r="G386" s="180"/>
      <c r="H386" s="180"/>
      <c r="I386" s="8"/>
    </row>
    <row r="387" spans="1:9" ht="15" customHeight="1">
      <c r="A387" s="180"/>
      <c r="B387" s="180"/>
      <c r="C387" s="180"/>
      <c r="D387" s="180"/>
      <c r="E387" s="180"/>
      <c r="F387" s="180"/>
      <c r="G387" s="180"/>
      <c r="H387" s="180"/>
      <c r="I387" s="8"/>
    </row>
    <row r="388" spans="1:9" ht="15" customHeight="1">
      <c r="A388" s="180"/>
      <c r="B388" s="180"/>
      <c r="C388" s="180"/>
      <c r="D388" s="180"/>
      <c r="E388" s="180"/>
      <c r="F388" s="180"/>
      <c r="G388" s="180"/>
      <c r="H388" s="180"/>
      <c r="I388" s="8"/>
    </row>
    <row r="389" spans="1:9" ht="15" customHeight="1">
      <c r="A389" s="180"/>
      <c r="B389" s="180"/>
      <c r="C389" s="180"/>
      <c r="D389" s="180"/>
      <c r="E389" s="180"/>
      <c r="F389" s="180"/>
      <c r="G389" s="180"/>
      <c r="H389" s="180"/>
      <c r="I389" s="8"/>
    </row>
    <row r="390" spans="1:9" ht="15" customHeight="1">
      <c r="A390" s="180"/>
      <c r="B390" s="180"/>
      <c r="C390" s="180"/>
      <c r="D390" s="180"/>
      <c r="E390" s="180"/>
      <c r="F390" s="180"/>
      <c r="G390" s="180"/>
      <c r="H390" s="180"/>
      <c r="I390" s="8"/>
    </row>
    <row r="391" spans="1:9" ht="15" customHeight="1">
      <c r="A391" s="180"/>
      <c r="B391" s="180"/>
      <c r="C391" s="180"/>
      <c r="D391" s="180"/>
      <c r="E391" s="180"/>
      <c r="F391" s="180"/>
      <c r="G391" s="180"/>
      <c r="H391" s="180"/>
      <c r="I391" s="8"/>
    </row>
    <row r="392" spans="1:9" s="192" customFormat="1" ht="15" customHeight="1">
      <c r="A392" s="180"/>
      <c r="B392" s="180"/>
      <c r="C392" s="180"/>
      <c r="D392" s="180"/>
      <c r="E392" s="180"/>
      <c r="F392" s="180"/>
      <c r="G392" s="180"/>
      <c r="H392" s="180"/>
      <c r="I392" s="8"/>
    </row>
    <row r="393" spans="1:9" ht="15" customHeight="1">
      <c r="A393" s="180"/>
      <c r="B393" s="180"/>
      <c r="C393" s="180"/>
      <c r="D393" s="180"/>
      <c r="E393" s="180"/>
      <c r="F393" s="180"/>
      <c r="G393" s="180"/>
      <c r="H393" s="180"/>
      <c r="I393" s="8"/>
    </row>
    <row r="394" spans="1:9" ht="15" customHeight="1">
      <c r="A394" s="180"/>
      <c r="B394" s="180"/>
      <c r="C394" s="180"/>
      <c r="D394" s="180"/>
      <c r="E394" s="180"/>
      <c r="F394" s="180"/>
      <c r="G394" s="180"/>
      <c r="H394" s="180"/>
      <c r="I394" s="8"/>
    </row>
    <row r="395" spans="1:9" ht="15" customHeight="1">
      <c r="A395" s="180"/>
      <c r="B395" s="180"/>
      <c r="C395" s="180"/>
      <c r="D395" s="180"/>
      <c r="E395" s="180"/>
      <c r="F395" s="180"/>
      <c r="G395" s="180"/>
      <c r="H395" s="180"/>
      <c r="I395" s="8"/>
    </row>
    <row r="396" spans="1:9" ht="15" customHeight="1">
      <c r="A396" s="180"/>
      <c r="B396" s="180"/>
      <c r="C396" s="180"/>
      <c r="D396" s="180"/>
      <c r="E396" s="180"/>
      <c r="F396" s="180"/>
      <c r="G396" s="180"/>
      <c r="H396" s="180"/>
      <c r="I396" s="8"/>
    </row>
    <row r="397" spans="1:9" ht="15" customHeight="1">
      <c r="A397" s="180"/>
      <c r="B397" s="180"/>
      <c r="C397" s="180"/>
      <c r="D397" s="180"/>
      <c r="E397" s="180"/>
      <c r="F397" s="180"/>
      <c r="G397" s="180"/>
      <c r="H397" s="180"/>
      <c r="I397" s="8"/>
    </row>
    <row r="398" spans="1:9" ht="15" customHeight="1">
      <c r="A398" s="180"/>
      <c r="B398" s="180"/>
      <c r="C398" s="180"/>
      <c r="D398" s="180"/>
      <c r="E398" s="180"/>
      <c r="F398" s="180"/>
      <c r="G398" s="180"/>
      <c r="H398" s="180"/>
      <c r="I398" s="8"/>
    </row>
  </sheetData>
  <sheetProtection algorithmName="SHA-512" hashValue="HDKubB0bjFMb//dCaIuPDao8wZF0he+Nl+9FV4mH5xdVvpnH9t8wnXzCEGWbfO/8QwouJGJvNIqRmXMvMvjDUA==" saltValue="bkMTMK72lwmQ/k6IVvJWjg==" spinCount="100000" sheet="1" objects="1" scenarios="1"/>
  <protectedRanges>
    <protectedRange sqref="G10:H45" name="Range1"/>
  </protectedRanges>
  <mergeCells count="17">
    <mergeCell ref="A1:I2"/>
    <mergeCell ref="A7:I7"/>
    <mergeCell ref="A3:I3"/>
    <mergeCell ref="U2:U3"/>
    <mergeCell ref="W2:W3"/>
    <mergeCell ref="J1:T1"/>
    <mergeCell ref="J2:J3"/>
    <mergeCell ref="K2:L2"/>
    <mergeCell ref="N2:N3"/>
    <mergeCell ref="O2:O3"/>
    <mergeCell ref="M2:M3"/>
    <mergeCell ref="P2:P3"/>
    <mergeCell ref="Q2:Q3"/>
    <mergeCell ref="R2:R3"/>
    <mergeCell ref="V2:V3"/>
    <mergeCell ref="S2:S3"/>
    <mergeCell ref="T2:T3"/>
  </mergeCells>
  <conditionalFormatting sqref="B10:F45">
    <cfRule type="expression" dxfId="0" priority="1">
      <formula>ISBLANK(#REF!)</formula>
    </cfRule>
  </conditionalFormatting>
  <dataValidations count="1">
    <dataValidation type="list" allowBlank="1" showInputMessage="1" showErrorMessage="1" sqref="G10:G45">
      <formula1>$M$9:$N$9</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0"/>
  <sheetViews>
    <sheetView topLeftCell="A196" workbookViewId="0">
      <selection activeCell="G219" sqref="G219"/>
    </sheetView>
  </sheetViews>
  <sheetFormatPr defaultColWidth="8.7109375" defaultRowHeight="15"/>
  <cols>
    <col min="1" max="1" width="8.7109375" style="493"/>
    <col min="2" max="2" width="27" style="493" bestFit="1" customWidth="1"/>
    <col min="3" max="3" width="33" style="493" customWidth="1"/>
    <col min="4" max="4" width="13.7109375" style="493" customWidth="1"/>
    <col min="5" max="5" width="8.7109375" style="493"/>
    <col min="6" max="6" width="102.5703125" style="493" bestFit="1" customWidth="1"/>
    <col min="7" max="7" width="10.85546875" style="493" customWidth="1"/>
    <col min="8" max="8" width="8.7109375" style="493"/>
    <col min="9" max="9" width="120.7109375" style="493" bestFit="1" customWidth="1"/>
    <col min="10" max="16384" width="8.7109375" style="493"/>
  </cols>
  <sheetData>
    <row r="1" spans="1:10">
      <c r="A1" s="496" t="s">
        <v>109</v>
      </c>
      <c r="B1" s="496" t="s">
        <v>127</v>
      </c>
      <c r="C1" s="496" t="s">
        <v>113</v>
      </c>
      <c r="D1" s="496" t="s">
        <v>835</v>
      </c>
      <c r="E1" s="496" t="s">
        <v>836</v>
      </c>
      <c r="F1" s="496" t="s">
        <v>837</v>
      </c>
      <c r="G1" s="496" t="s">
        <v>105</v>
      </c>
      <c r="H1" s="496" t="s">
        <v>120</v>
      </c>
      <c r="I1" s="496" t="s">
        <v>838</v>
      </c>
      <c r="J1" s="496" t="s">
        <v>122</v>
      </c>
    </row>
    <row r="2" spans="1:10">
      <c r="A2" s="493" t="s">
        <v>947</v>
      </c>
      <c r="B2" s="493" t="s">
        <v>16</v>
      </c>
      <c r="C2" s="493" t="s">
        <v>948</v>
      </c>
      <c r="D2" s="493" t="s">
        <v>136</v>
      </c>
      <c r="F2" s="493" t="s">
        <v>57</v>
      </c>
      <c r="G2" s="493" t="s">
        <v>57</v>
      </c>
      <c r="I2" s="493" t="s">
        <v>949</v>
      </c>
    </row>
    <row r="3" spans="1:10">
      <c r="A3" s="493" t="s">
        <v>950</v>
      </c>
      <c r="B3" s="493" t="s">
        <v>16</v>
      </c>
      <c r="C3" s="493" t="s">
        <v>951</v>
      </c>
      <c r="D3" s="493" t="s">
        <v>136</v>
      </c>
      <c r="F3" s="493" t="s">
        <v>57</v>
      </c>
      <c r="G3" s="493" t="s">
        <v>57</v>
      </c>
      <c r="I3" s="493" t="s">
        <v>952</v>
      </c>
    </row>
    <row r="4" spans="1:10">
      <c r="A4" s="493" t="s">
        <v>953</v>
      </c>
      <c r="B4" s="493" t="s">
        <v>16</v>
      </c>
      <c r="C4" s="493" t="s">
        <v>954</v>
      </c>
      <c r="D4" s="493" t="s">
        <v>136</v>
      </c>
      <c r="F4" s="493" t="s">
        <v>57</v>
      </c>
      <c r="G4" s="493" t="s">
        <v>57</v>
      </c>
      <c r="I4" s="493" t="s">
        <v>955</v>
      </c>
    </row>
    <row r="5" spans="1:10">
      <c r="A5" s="493" t="s">
        <v>956</v>
      </c>
      <c r="B5" s="493" t="s">
        <v>16</v>
      </c>
      <c r="C5" s="493" t="s">
        <v>957</v>
      </c>
      <c r="D5" s="493" t="s">
        <v>136</v>
      </c>
      <c r="F5" s="493" t="s">
        <v>57</v>
      </c>
      <c r="G5" s="493" t="s">
        <v>57</v>
      </c>
      <c r="I5" s="493" t="s">
        <v>958</v>
      </c>
    </row>
    <row r="6" spans="1:10">
      <c r="A6" s="493" t="s">
        <v>959</v>
      </c>
      <c r="B6" s="493" t="s">
        <v>16</v>
      </c>
      <c r="C6" s="493" t="s">
        <v>960</v>
      </c>
      <c r="D6" s="493" t="s">
        <v>136</v>
      </c>
      <c r="F6" s="493" t="s">
        <v>961</v>
      </c>
      <c r="G6" s="493" t="s">
        <v>57</v>
      </c>
    </row>
    <row r="7" spans="1:10">
      <c r="A7" s="493" t="s">
        <v>962</v>
      </c>
      <c r="B7" s="493" t="s">
        <v>16</v>
      </c>
      <c r="C7" s="493" t="s">
        <v>963</v>
      </c>
      <c r="D7" s="493" t="s">
        <v>136</v>
      </c>
      <c r="F7" s="493" t="s">
        <v>961</v>
      </c>
      <c r="G7" s="493" t="s">
        <v>57</v>
      </c>
    </row>
    <row r="8" spans="1:10">
      <c r="A8" s="493" t="s">
        <v>964</v>
      </c>
      <c r="B8" s="493" t="s">
        <v>16</v>
      </c>
      <c r="C8" s="493" t="s">
        <v>965</v>
      </c>
      <c r="D8" s="493" t="s">
        <v>136</v>
      </c>
      <c r="F8" s="493" t="s">
        <v>961</v>
      </c>
      <c r="G8" s="493" t="s">
        <v>57</v>
      </c>
    </row>
    <row r="9" spans="1:10">
      <c r="A9" s="493" t="s">
        <v>966</v>
      </c>
      <c r="B9" s="493" t="s">
        <v>16</v>
      </c>
      <c r="C9" s="493" t="s">
        <v>967</v>
      </c>
      <c r="D9" s="493" t="s">
        <v>136</v>
      </c>
      <c r="F9" s="493" t="s">
        <v>961</v>
      </c>
      <c r="G9" s="493" t="s">
        <v>57</v>
      </c>
    </row>
    <row r="10" spans="1:10">
      <c r="A10" s="493" t="s">
        <v>968</v>
      </c>
      <c r="B10" s="493" t="s">
        <v>16</v>
      </c>
      <c r="C10" s="493" t="s">
        <v>969</v>
      </c>
      <c r="D10" s="493" t="s">
        <v>136</v>
      </c>
      <c r="F10" s="493" t="s">
        <v>961</v>
      </c>
      <c r="G10" s="493" t="s">
        <v>57</v>
      </c>
    </row>
    <row r="11" spans="1:10">
      <c r="A11" s="493" t="s">
        <v>970</v>
      </c>
      <c r="B11" s="493" t="s">
        <v>16</v>
      </c>
      <c r="C11" s="493" t="s">
        <v>971</v>
      </c>
      <c r="D11" s="493" t="s">
        <v>136</v>
      </c>
      <c r="F11" s="493" t="s">
        <v>961</v>
      </c>
      <c r="G11" s="493" t="s">
        <v>57</v>
      </c>
    </row>
    <row r="12" spans="1:10">
      <c r="A12" s="493" t="s">
        <v>972</v>
      </c>
      <c r="B12" s="493" t="s">
        <v>16</v>
      </c>
      <c r="C12" s="493" t="s">
        <v>973</v>
      </c>
      <c r="D12" s="493" t="s">
        <v>136</v>
      </c>
      <c r="F12" s="493" t="s">
        <v>961</v>
      </c>
      <c r="G12" s="493" t="s">
        <v>57</v>
      </c>
    </row>
    <row r="13" spans="1:10">
      <c r="A13" s="493" t="s">
        <v>974</v>
      </c>
      <c r="B13" s="493" t="s">
        <v>16</v>
      </c>
      <c r="C13" s="493" t="s">
        <v>975</v>
      </c>
      <c r="D13" s="493" t="s">
        <v>136</v>
      </c>
      <c r="F13" s="493" t="s">
        <v>961</v>
      </c>
      <c r="G13" s="493" t="s">
        <v>57</v>
      </c>
    </row>
    <row r="14" spans="1:10">
      <c r="A14" s="493" t="s">
        <v>976</v>
      </c>
      <c r="B14" s="493" t="s">
        <v>16</v>
      </c>
      <c r="C14" s="493" t="s">
        <v>977</v>
      </c>
      <c r="D14" s="493" t="s">
        <v>136</v>
      </c>
      <c r="F14" s="493" t="s">
        <v>961</v>
      </c>
      <c r="G14" s="493" t="s">
        <v>57</v>
      </c>
    </row>
    <row r="15" spans="1:10">
      <c r="A15" s="493" t="s">
        <v>978</v>
      </c>
      <c r="B15" s="493" t="s">
        <v>16</v>
      </c>
      <c r="C15" s="493" t="s">
        <v>979</v>
      </c>
      <c r="D15" s="493" t="s">
        <v>136</v>
      </c>
      <c r="F15" s="493" t="s">
        <v>961</v>
      </c>
      <c r="G15" s="493" t="s">
        <v>57</v>
      </c>
    </row>
    <row r="16" spans="1:10">
      <c r="A16" s="493" t="s">
        <v>980</v>
      </c>
      <c r="B16" s="493" t="s">
        <v>16</v>
      </c>
      <c r="C16" s="493" t="s">
        <v>981</v>
      </c>
      <c r="D16" s="493" t="s">
        <v>136</v>
      </c>
      <c r="F16" s="493" t="s">
        <v>57</v>
      </c>
      <c r="G16" s="493" t="s">
        <v>57</v>
      </c>
      <c r="I16" s="493" t="s">
        <v>982</v>
      </c>
    </row>
    <row r="17" spans="1:9">
      <c r="A17" s="493" t="s">
        <v>983</v>
      </c>
      <c r="B17" s="493" t="s">
        <v>16</v>
      </c>
      <c r="C17" s="493" t="s">
        <v>984</v>
      </c>
      <c r="D17" s="493" t="s">
        <v>136</v>
      </c>
      <c r="F17" s="493" t="s">
        <v>57</v>
      </c>
      <c r="G17" s="493" t="s">
        <v>57</v>
      </c>
      <c r="I17" s="493" t="s">
        <v>985</v>
      </c>
    </row>
    <row r="18" spans="1:9">
      <c r="A18" s="493" t="s">
        <v>986</v>
      </c>
      <c r="B18" s="493" t="s">
        <v>16</v>
      </c>
      <c r="C18" s="493" t="s">
        <v>987</v>
      </c>
      <c r="D18" s="493" t="s">
        <v>136</v>
      </c>
      <c r="F18" s="493" t="s">
        <v>57</v>
      </c>
      <c r="G18" s="493" t="s">
        <v>57</v>
      </c>
      <c r="I18" s="493" t="s">
        <v>988</v>
      </c>
    </row>
    <row r="19" spans="1:9">
      <c r="A19" s="493" t="s">
        <v>989</v>
      </c>
      <c r="B19" s="493" t="s">
        <v>16</v>
      </c>
      <c r="C19" s="493" t="s">
        <v>990</v>
      </c>
      <c r="D19" s="493" t="s">
        <v>136</v>
      </c>
      <c r="F19" s="493" t="s">
        <v>991</v>
      </c>
      <c r="G19" s="493" t="s">
        <v>57</v>
      </c>
    </row>
    <row r="20" spans="1:9">
      <c r="A20" s="493" t="s">
        <v>992</v>
      </c>
      <c r="B20" s="493" t="s">
        <v>16</v>
      </c>
      <c r="C20" s="493" t="s">
        <v>993</v>
      </c>
      <c r="D20" s="493" t="s">
        <v>136</v>
      </c>
      <c r="F20" s="493" t="s">
        <v>57</v>
      </c>
      <c r="G20" s="493" t="s">
        <v>57</v>
      </c>
      <c r="I20" s="493" t="s">
        <v>994</v>
      </c>
    </row>
    <row r="21" spans="1:9">
      <c r="A21" s="493" t="s">
        <v>995</v>
      </c>
      <c r="B21" s="493" t="s">
        <v>16</v>
      </c>
      <c r="C21" s="493" t="s">
        <v>996</v>
      </c>
      <c r="D21" s="493" t="s">
        <v>136</v>
      </c>
      <c r="F21" s="493" t="s">
        <v>997</v>
      </c>
      <c r="G21" s="493" t="s">
        <v>57</v>
      </c>
      <c r="I21" s="493" t="s">
        <v>998</v>
      </c>
    </row>
    <row r="22" spans="1:9">
      <c r="A22" s="493" t="s">
        <v>999</v>
      </c>
      <c r="B22" s="493" t="s">
        <v>16</v>
      </c>
      <c r="C22" s="493" t="s">
        <v>1000</v>
      </c>
      <c r="D22" s="493" t="s">
        <v>136</v>
      </c>
      <c r="F22" s="493" t="s">
        <v>961</v>
      </c>
      <c r="G22" s="493" t="s">
        <v>57</v>
      </c>
    </row>
    <row r="23" spans="1:9">
      <c r="A23" s="493" t="s">
        <v>1001</v>
      </c>
      <c r="B23" s="493" t="s">
        <v>16</v>
      </c>
      <c r="C23" s="493" t="s">
        <v>1002</v>
      </c>
      <c r="D23" s="493" t="s">
        <v>136</v>
      </c>
      <c r="F23" s="493" t="s">
        <v>961</v>
      </c>
      <c r="G23" s="493" t="s">
        <v>57</v>
      </c>
    </row>
    <row r="24" spans="1:9">
      <c r="A24" s="493" t="s">
        <v>1003</v>
      </c>
      <c r="B24" s="493" t="s">
        <v>16</v>
      </c>
      <c r="C24" s="493" t="s">
        <v>1004</v>
      </c>
      <c r="D24" s="493" t="s">
        <v>136</v>
      </c>
      <c r="F24" s="493" t="s">
        <v>57</v>
      </c>
      <c r="G24" s="493" t="s">
        <v>57</v>
      </c>
      <c r="I24" s="493" t="s">
        <v>1005</v>
      </c>
    </row>
    <row r="25" spans="1:9">
      <c r="A25" s="493" t="s">
        <v>1006</v>
      </c>
      <c r="B25" s="493" t="s">
        <v>16</v>
      </c>
      <c r="C25" s="493" t="s">
        <v>1007</v>
      </c>
      <c r="D25" s="493" t="s">
        <v>136</v>
      </c>
      <c r="F25" s="493" t="s">
        <v>961</v>
      </c>
      <c r="G25" s="493" t="s">
        <v>57</v>
      </c>
    </row>
    <row r="26" spans="1:9">
      <c r="A26" s="493" t="s">
        <v>1008</v>
      </c>
      <c r="B26" s="493" t="s">
        <v>16</v>
      </c>
      <c r="C26" s="493" t="s">
        <v>1009</v>
      </c>
      <c r="D26" s="493" t="s">
        <v>136</v>
      </c>
      <c r="F26" s="493" t="s">
        <v>1010</v>
      </c>
      <c r="G26" s="493" t="s">
        <v>57</v>
      </c>
    </row>
    <row r="27" spans="1:9">
      <c r="A27" s="493" t="s">
        <v>1011</v>
      </c>
      <c r="B27" s="493" t="s">
        <v>16</v>
      </c>
      <c r="C27" s="493" t="s">
        <v>1012</v>
      </c>
      <c r="D27" s="493" t="s">
        <v>136</v>
      </c>
      <c r="F27" s="493" t="s">
        <v>1013</v>
      </c>
      <c r="G27" s="493" t="s">
        <v>57</v>
      </c>
    </row>
    <row r="28" spans="1:9">
      <c r="A28" s="493" t="s">
        <v>1014</v>
      </c>
      <c r="B28" s="493" t="s">
        <v>16</v>
      </c>
      <c r="C28" s="493" t="s">
        <v>1015</v>
      </c>
      <c r="D28" s="493" t="s">
        <v>136</v>
      </c>
      <c r="F28" s="493" t="s">
        <v>1016</v>
      </c>
      <c r="G28" s="493" t="s">
        <v>57</v>
      </c>
    </row>
    <row r="29" spans="1:9">
      <c r="A29" s="493" t="s">
        <v>1017</v>
      </c>
      <c r="B29" s="493" t="s">
        <v>16</v>
      </c>
      <c r="C29" s="493" t="s">
        <v>1018</v>
      </c>
      <c r="D29" s="493" t="s">
        <v>136</v>
      </c>
      <c r="F29" s="493" t="s">
        <v>1016</v>
      </c>
      <c r="G29" s="493" t="s">
        <v>57</v>
      </c>
    </row>
    <row r="30" spans="1:9">
      <c r="A30" s="493" t="s">
        <v>1019</v>
      </c>
      <c r="B30" s="493" t="s">
        <v>16</v>
      </c>
      <c r="C30" s="493" t="s">
        <v>1020</v>
      </c>
      <c r="D30" s="493" t="s">
        <v>136</v>
      </c>
      <c r="F30" s="493" t="s">
        <v>1016</v>
      </c>
      <c r="G30" s="493" t="s">
        <v>57</v>
      </c>
    </row>
    <row r="31" spans="1:9">
      <c r="A31" s="493" t="s">
        <v>1021</v>
      </c>
      <c r="B31" s="493" t="s">
        <v>16</v>
      </c>
      <c r="C31" s="493" t="s">
        <v>1022</v>
      </c>
      <c r="D31" s="493" t="s">
        <v>136</v>
      </c>
      <c r="F31" s="493" t="s">
        <v>1016</v>
      </c>
      <c r="G31" s="493" t="s">
        <v>57</v>
      </c>
    </row>
    <row r="32" spans="1:9">
      <c r="A32" s="493" t="s">
        <v>1023</v>
      </c>
      <c r="B32" s="493" t="s">
        <v>16</v>
      </c>
      <c r="C32" s="493" t="s">
        <v>1024</v>
      </c>
      <c r="D32" s="493" t="s">
        <v>136</v>
      </c>
      <c r="F32" s="493" t="s">
        <v>1016</v>
      </c>
      <c r="G32" s="493" t="s">
        <v>57</v>
      </c>
    </row>
    <row r="33" spans="1:9">
      <c r="A33" s="493" t="s">
        <v>1025</v>
      </c>
      <c r="B33" s="493" t="s">
        <v>16</v>
      </c>
      <c r="C33" s="493" t="s">
        <v>1026</v>
      </c>
      <c r="D33" s="493" t="s">
        <v>136</v>
      </c>
      <c r="F33" s="493" t="s">
        <v>1016</v>
      </c>
      <c r="G33" s="493" t="s">
        <v>57</v>
      </c>
    </row>
    <row r="34" spans="1:9">
      <c r="A34" s="493" t="s">
        <v>1027</v>
      </c>
      <c r="B34" s="493" t="s">
        <v>16</v>
      </c>
      <c r="C34" s="493" t="s">
        <v>1028</v>
      </c>
      <c r="D34" s="493" t="s">
        <v>136</v>
      </c>
      <c r="F34" s="493" t="s">
        <v>961</v>
      </c>
      <c r="G34" s="493" t="s">
        <v>57</v>
      </c>
    </row>
    <row r="35" spans="1:9">
      <c r="A35" s="493" t="s">
        <v>1029</v>
      </c>
      <c r="B35" s="493" t="s">
        <v>16</v>
      </c>
      <c r="C35" s="493" t="s">
        <v>1030</v>
      </c>
      <c r="D35" s="493" t="s">
        <v>136</v>
      </c>
      <c r="F35" s="493" t="s">
        <v>57</v>
      </c>
      <c r="G35" s="493" t="s">
        <v>57</v>
      </c>
      <c r="I35" s="493" t="s">
        <v>1031</v>
      </c>
    </row>
    <row r="36" spans="1:9">
      <c r="A36" s="493" t="s">
        <v>1032</v>
      </c>
      <c r="B36" s="493" t="s">
        <v>16</v>
      </c>
      <c r="C36" s="493" t="s">
        <v>1033</v>
      </c>
      <c r="D36" s="493" t="s">
        <v>136</v>
      </c>
      <c r="F36" s="493" t="s">
        <v>1034</v>
      </c>
      <c r="G36" s="493" t="s">
        <v>57</v>
      </c>
    </row>
    <row r="37" spans="1:9">
      <c r="A37" s="493" t="s">
        <v>1035</v>
      </c>
      <c r="B37" s="493" t="s">
        <v>16</v>
      </c>
      <c r="C37" s="493" t="s">
        <v>1036</v>
      </c>
      <c r="D37" s="493" t="s">
        <v>136</v>
      </c>
      <c r="F37" s="493" t="s">
        <v>57</v>
      </c>
      <c r="G37" s="493" t="s">
        <v>57</v>
      </c>
      <c r="I37" s="493" t="s">
        <v>1037</v>
      </c>
    </row>
    <row r="38" spans="1:9">
      <c r="A38" s="493" t="s">
        <v>1038</v>
      </c>
      <c r="B38" s="493" t="s">
        <v>16</v>
      </c>
      <c r="C38" s="493" t="s">
        <v>1039</v>
      </c>
      <c r="D38" s="493" t="s">
        <v>136</v>
      </c>
      <c r="F38" s="493" t="s">
        <v>57</v>
      </c>
      <c r="G38" s="493" t="s">
        <v>57</v>
      </c>
      <c r="I38" s="493" t="s">
        <v>1040</v>
      </c>
    </row>
    <row r="39" spans="1:9">
      <c r="A39" s="493" t="s">
        <v>1041</v>
      </c>
      <c r="B39" s="493" t="s">
        <v>16</v>
      </c>
      <c r="C39" s="493" t="s">
        <v>1042</v>
      </c>
      <c r="D39" s="493" t="s">
        <v>136</v>
      </c>
      <c r="F39" s="493" t="s">
        <v>57</v>
      </c>
      <c r="G39" s="493" t="s">
        <v>57</v>
      </c>
      <c r="I39" s="493" t="s">
        <v>1043</v>
      </c>
    </row>
    <row r="40" spans="1:9">
      <c r="A40" s="493" t="s">
        <v>1044</v>
      </c>
      <c r="B40" s="493" t="s">
        <v>16</v>
      </c>
      <c r="C40" s="493" t="s">
        <v>1045</v>
      </c>
      <c r="D40" s="493" t="s">
        <v>136</v>
      </c>
      <c r="F40" s="493" t="s">
        <v>57</v>
      </c>
      <c r="G40" s="493" t="s">
        <v>57</v>
      </c>
      <c r="I40" s="493" t="s">
        <v>1046</v>
      </c>
    </row>
    <row r="41" spans="1:9">
      <c r="A41" s="493" t="s">
        <v>1047</v>
      </c>
      <c r="B41" s="493" t="s">
        <v>16</v>
      </c>
      <c r="C41" s="493" t="s">
        <v>1048</v>
      </c>
      <c r="D41" s="493" t="s">
        <v>136</v>
      </c>
      <c r="F41" s="493" t="s">
        <v>1049</v>
      </c>
      <c r="G41" s="493" t="s">
        <v>57</v>
      </c>
    </row>
    <row r="42" spans="1:9">
      <c r="A42" s="493" t="s">
        <v>1050</v>
      </c>
      <c r="B42" s="493" t="s">
        <v>16</v>
      </c>
      <c r="C42" s="493" t="s">
        <v>1051</v>
      </c>
      <c r="D42" s="493" t="s">
        <v>136</v>
      </c>
      <c r="F42" s="493" t="s">
        <v>961</v>
      </c>
      <c r="G42" s="493" t="s">
        <v>57</v>
      </c>
    </row>
    <row r="43" spans="1:9">
      <c r="A43" s="493" t="s">
        <v>1052</v>
      </c>
      <c r="B43" s="493" t="s">
        <v>16</v>
      </c>
      <c r="C43" s="493" t="s">
        <v>1053</v>
      </c>
      <c r="D43" s="493" t="s">
        <v>136</v>
      </c>
      <c r="F43" s="493" t="s">
        <v>961</v>
      </c>
      <c r="G43" s="493" t="s">
        <v>57</v>
      </c>
    </row>
    <row r="44" spans="1:9">
      <c r="A44" s="493" t="s">
        <v>1054</v>
      </c>
      <c r="B44" s="493" t="s">
        <v>16</v>
      </c>
      <c r="C44" s="493" t="s">
        <v>1055</v>
      </c>
      <c r="D44" s="493" t="s">
        <v>136</v>
      </c>
      <c r="F44" s="493" t="s">
        <v>961</v>
      </c>
      <c r="G44" s="493" t="s">
        <v>57</v>
      </c>
    </row>
    <row r="45" spans="1:9">
      <c r="A45" s="493" t="s">
        <v>1056</v>
      </c>
      <c r="B45" s="493" t="s">
        <v>104</v>
      </c>
      <c r="C45" s="493" t="s">
        <v>1057</v>
      </c>
      <c r="D45" s="493" t="s">
        <v>133</v>
      </c>
      <c r="E45" s="493">
        <v>100</v>
      </c>
      <c r="G45" s="493" t="s">
        <v>57</v>
      </c>
    </row>
    <row r="46" spans="1:9">
      <c r="A46" s="493" t="s">
        <v>1058</v>
      </c>
      <c r="B46" s="493" t="s">
        <v>104</v>
      </c>
      <c r="C46" s="493" t="s">
        <v>1059</v>
      </c>
      <c r="D46" s="493" t="s">
        <v>136</v>
      </c>
      <c r="F46" s="493" t="s">
        <v>1060</v>
      </c>
      <c r="G46" s="493" t="s">
        <v>57</v>
      </c>
    </row>
    <row r="47" spans="1:9">
      <c r="A47" s="493" t="s">
        <v>1061</v>
      </c>
      <c r="B47" s="493" t="s">
        <v>104</v>
      </c>
      <c r="C47" s="493" t="s">
        <v>1062</v>
      </c>
      <c r="D47" s="493" t="s">
        <v>133</v>
      </c>
      <c r="E47" s="493">
        <v>100</v>
      </c>
      <c r="G47" s="493" t="s">
        <v>58</v>
      </c>
    </row>
    <row r="48" spans="1:9">
      <c r="A48" s="493" t="s">
        <v>1063</v>
      </c>
      <c r="B48" s="493" t="s">
        <v>104</v>
      </c>
      <c r="C48" s="493" t="s">
        <v>1064</v>
      </c>
      <c r="D48" s="493" t="s">
        <v>136</v>
      </c>
      <c r="F48" s="493" t="s">
        <v>1065</v>
      </c>
      <c r="G48" s="493" t="s">
        <v>57</v>
      </c>
    </row>
    <row r="49" spans="1:7">
      <c r="A49" s="493" t="s">
        <v>1066</v>
      </c>
      <c r="B49" s="493" t="s">
        <v>104</v>
      </c>
      <c r="C49" s="493" t="s">
        <v>1067</v>
      </c>
      <c r="D49" s="493" t="s">
        <v>133</v>
      </c>
      <c r="E49" s="493">
        <v>100</v>
      </c>
      <c r="F49" s="493" t="s">
        <v>58</v>
      </c>
      <c r="G49" s="493" t="s">
        <v>58</v>
      </c>
    </row>
    <row r="50" spans="1:7">
      <c r="A50" s="493" t="s">
        <v>1068</v>
      </c>
      <c r="B50" s="493" t="s">
        <v>104</v>
      </c>
      <c r="C50" s="493" t="s">
        <v>1069</v>
      </c>
      <c r="D50" s="493" t="s">
        <v>136</v>
      </c>
      <c r="F50" s="493" t="s">
        <v>1060</v>
      </c>
      <c r="G50" s="493" t="s">
        <v>57</v>
      </c>
    </row>
    <row r="51" spans="1:7">
      <c r="A51" s="493" t="s">
        <v>1070</v>
      </c>
      <c r="B51" s="493" t="s">
        <v>104</v>
      </c>
      <c r="C51" s="493" t="s">
        <v>1071</v>
      </c>
      <c r="D51" s="493" t="s">
        <v>133</v>
      </c>
      <c r="E51" s="493">
        <v>100</v>
      </c>
      <c r="G51" s="493" t="s">
        <v>58</v>
      </c>
    </row>
    <row r="52" spans="1:7">
      <c r="A52" s="493" t="s">
        <v>1072</v>
      </c>
      <c r="B52" s="493" t="s">
        <v>104</v>
      </c>
      <c r="C52" s="493" t="s">
        <v>1073</v>
      </c>
      <c r="D52" s="493" t="s">
        <v>136</v>
      </c>
      <c r="F52" s="493" t="s">
        <v>1060</v>
      </c>
      <c r="G52" s="493" t="s">
        <v>57</v>
      </c>
    </row>
    <row r="53" spans="1:7">
      <c r="A53" s="493" t="s">
        <v>1074</v>
      </c>
      <c r="B53" s="493" t="s">
        <v>104</v>
      </c>
      <c r="C53" s="493" t="s">
        <v>1075</v>
      </c>
      <c r="D53" s="493" t="s">
        <v>133</v>
      </c>
      <c r="E53" s="493">
        <v>100</v>
      </c>
      <c r="G53" s="493" t="s">
        <v>58</v>
      </c>
    </row>
    <row r="54" spans="1:7">
      <c r="A54" s="493" t="s">
        <v>1076</v>
      </c>
      <c r="B54" s="493" t="s">
        <v>104</v>
      </c>
      <c r="C54" s="493" t="s">
        <v>1077</v>
      </c>
      <c r="D54" s="493" t="s">
        <v>133</v>
      </c>
      <c r="E54" s="493">
        <v>2000</v>
      </c>
      <c r="G54" s="493" t="s">
        <v>58</v>
      </c>
    </row>
    <row r="55" spans="1:7">
      <c r="A55" s="493" t="s">
        <v>1078</v>
      </c>
      <c r="B55" s="493" t="s">
        <v>104</v>
      </c>
      <c r="C55" s="493" t="s">
        <v>1079</v>
      </c>
      <c r="D55" s="493" t="s">
        <v>136</v>
      </c>
      <c r="F55" s="493" t="s">
        <v>1080</v>
      </c>
      <c r="G55" s="493" t="s">
        <v>57</v>
      </c>
    </row>
    <row r="56" spans="1:7">
      <c r="A56" s="493" t="s">
        <v>1081</v>
      </c>
      <c r="B56" s="493" t="s">
        <v>104</v>
      </c>
      <c r="C56" s="493" t="s">
        <v>1082</v>
      </c>
      <c r="D56" s="493" t="s">
        <v>136</v>
      </c>
      <c r="F56" s="493" t="s">
        <v>1080</v>
      </c>
      <c r="G56" s="493" t="s">
        <v>57</v>
      </c>
    </row>
    <row r="57" spans="1:7">
      <c r="A57" s="493" t="s">
        <v>1083</v>
      </c>
      <c r="B57" s="493" t="s">
        <v>104</v>
      </c>
      <c r="C57" s="493" t="s">
        <v>1084</v>
      </c>
      <c r="D57" s="493" t="s">
        <v>136</v>
      </c>
      <c r="F57" s="493" t="s">
        <v>1080</v>
      </c>
      <c r="G57" s="493" t="s">
        <v>57</v>
      </c>
    </row>
    <row r="58" spans="1:7">
      <c r="A58" s="493" t="s">
        <v>1085</v>
      </c>
      <c r="B58" s="493" t="s">
        <v>104</v>
      </c>
      <c r="C58" s="493" t="s">
        <v>1086</v>
      </c>
      <c r="D58" s="493" t="s">
        <v>136</v>
      </c>
      <c r="F58" s="493" t="s">
        <v>1060</v>
      </c>
      <c r="G58" s="493" t="s">
        <v>57</v>
      </c>
    </row>
    <row r="59" spans="1:7">
      <c r="A59" s="493" t="s">
        <v>1087</v>
      </c>
      <c r="B59" s="493" t="s">
        <v>104</v>
      </c>
      <c r="C59" s="493" t="s">
        <v>1088</v>
      </c>
      <c r="D59" s="493" t="s">
        <v>136</v>
      </c>
      <c r="F59" s="493" t="s">
        <v>1060</v>
      </c>
      <c r="G59" s="493" t="s">
        <v>57</v>
      </c>
    </row>
    <row r="60" spans="1:7">
      <c r="A60" s="493" t="s">
        <v>1089</v>
      </c>
      <c r="B60" s="493" t="s">
        <v>104</v>
      </c>
      <c r="C60" s="493" t="s">
        <v>1090</v>
      </c>
      <c r="D60" s="493" t="s">
        <v>136</v>
      </c>
      <c r="F60" s="493" t="s">
        <v>1060</v>
      </c>
      <c r="G60" s="493" t="s">
        <v>57</v>
      </c>
    </row>
    <row r="61" spans="1:7">
      <c r="A61" s="493" t="s">
        <v>1091</v>
      </c>
      <c r="B61" s="493" t="s">
        <v>104</v>
      </c>
      <c r="C61" s="493" t="s">
        <v>1092</v>
      </c>
      <c r="D61" s="493" t="s">
        <v>136</v>
      </c>
      <c r="F61" s="493" t="s">
        <v>1060</v>
      </c>
      <c r="G61" s="493" t="s">
        <v>57</v>
      </c>
    </row>
    <row r="62" spans="1:7">
      <c r="A62" s="493" t="s">
        <v>1093</v>
      </c>
      <c r="B62" s="493" t="s">
        <v>104</v>
      </c>
      <c r="C62" s="493" t="s">
        <v>1094</v>
      </c>
      <c r="D62" s="493" t="s">
        <v>136</v>
      </c>
      <c r="F62" s="493" t="s">
        <v>1080</v>
      </c>
      <c r="G62" s="493" t="s">
        <v>58</v>
      </c>
    </row>
    <row r="63" spans="1:7">
      <c r="A63" s="493" t="s">
        <v>1095</v>
      </c>
      <c r="B63" s="493" t="s">
        <v>104</v>
      </c>
      <c r="C63" s="493" t="s">
        <v>1096</v>
      </c>
      <c r="D63" s="493" t="s">
        <v>136</v>
      </c>
      <c r="F63" s="493" t="s">
        <v>1060</v>
      </c>
      <c r="G63" s="493" t="s">
        <v>57</v>
      </c>
    </row>
    <row r="64" spans="1:7">
      <c r="A64" s="493" t="s">
        <v>1097</v>
      </c>
      <c r="B64" s="493" t="s">
        <v>104</v>
      </c>
      <c r="C64" s="493" t="s">
        <v>1098</v>
      </c>
      <c r="D64" s="493" t="s">
        <v>133</v>
      </c>
      <c r="E64" s="493">
        <v>2000</v>
      </c>
      <c r="G64" s="493" t="s">
        <v>58</v>
      </c>
    </row>
    <row r="65" spans="1:7">
      <c r="A65" s="493" t="s">
        <v>1099</v>
      </c>
      <c r="B65" s="493" t="s">
        <v>104</v>
      </c>
      <c r="C65" s="493" t="s">
        <v>1100</v>
      </c>
      <c r="D65" s="493" t="s">
        <v>133</v>
      </c>
      <c r="E65" s="493">
        <v>2000</v>
      </c>
      <c r="G65" s="493" t="s">
        <v>58</v>
      </c>
    </row>
    <row r="66" spans="1:7">
      <c r="A66" s="493" t="s">
        <v>1101</v>
      </c>
      <c r="B66" s="493" t="s">
        <v>104</v>
      </c>
      <c r="C66" s="493" t="s">
        <v>1102</v>
      </c>
      <c r="D66" s="493" t="s">
        <v>136</v>
      </c>
      <c r="F66" s="493" t="s">
        <v>1080</v>
      </c>
      <c r="G66" s="493" t="s">
        <v>57</v>
      </c>
    </row>
    <row r="67" spans="1:7">
      <c r="A67" s="493" t="s">
        <v>1103</v>
      </c>
      <c r="B67" s="493" t="s">
        <v>104</v>
      </c>
      <c r="C67" s="493" t="s">
        <v>1104</v>
      </c>
      <c r="D67" s="493" t="s">
        <v>136</v>
      </c>
      <c r="F67" s="493" t="s">
        <v>1060</v>
      </c>
      <c r="G67" s="493" t="s">
        <v>57</v>
      </c>
    </row>
    <row r="68" spans="1:7">
      <c r="A68" s="493" t="s">
        <v>1105</v>
      </c>
      <c r="B68" s="493" t="s">
        <v>104</v>
      </c>
      <c r="C68" s="493" t="s">
        <v>1106</v>
      </c>
      <c r="D68" s="493" t="s">
        <v>136</v>
      </c>
      <c r="F68" s="493" t="s">
        <v>1060</v>
      </c>
      <c r="G68" s="493" t="s">
        <v>57</v>
      </c>
    </row>
    <row r="69" spans="1:7">
      <c r="A69" s="493" t="s">
        <v>1107</v>
      </c>
      <c r="B69" s="493" t="s">
        <v>104</v>
      </c>
      <c r="C69" s="493" t="s">
        <v>1108</v>
      </c>
      <c r="D69" s="493" t="s">
        <v>136</v>
      </c>
      <c r="F69" s="493" t="s">
        <v>1060</v>
      </c>
      <c r="G69" s="493" t="s">
        <v>57</v>
      </c>
    </row>
    <row r="70" spans="1:7">
      <c r="A70" s="493" t="s">
        <v>1109</v>
      </c>
      <c r="B70" s="493" t="s">
        <v>104</v>
      </c>
      <c r="C70" s="493" t="s">
        <v>1110</v>
      </c>
      <c r="D70" s="493" t="s">
        <v>136</v>
      </c>
      <c r="F70" s="493" t="s">
        <v>1060</v>
      </c>
      <c r="G70" s="493" t="s">
        <v>57</v>
      </c>
    </row>
    <row r="71" spans="1:7">
      <c r="A71" s="493" t="s">
        <v>1111</v>
      </c>
      <c r="B71" s="493" t="s">
        <v>104</v>
      </c>
      <c r="C71" s="493" t="s">
        <v>1112</v>
      </c>
      <c r="D71" s="493" t="s">
        <v>136</v>
      </c>
      <c r="F71" s="493" t="s">
        <v>1060</v>
      </c>
      <c r="G71" s="493" t="s">
        <v>57</v>
      </c>
    </row>
    <row r="72" spans="1:7">
      <c r="A72" s="494" t="s">
        <v>1113</v>
      </c>
      <c r="B72" s="494" t="s">
        <v>1114</v>
      </c>
      <c r="C72" s="494" t="s">
        <v>1115</v>
      </c>
      <c r="D72" s="494" t="s">
        <v>133</v>
      </c>
      <c r="E72" s="494">
        <v>100</v>
      </c>
      <c r="F72" s="495"/>
      <c r="G72" s="494" t="s">
        <v>57</v>
      </c>
    </row>
    <row r="73" spans="1:7">
      <c r="A73" s="494" t="s">
        <v>1116</v>
      </c>
      <c r="B73" s="494" t="s">
        <v>1114</v>
      </c>
      <c r="C73" s="494" t="s">
        <v>1117</v>
      </c>
      <c r="D73" s="494" t="s">
        <v>136</v>
      </c>
      <c r="E73" s="494"/>
      <c r="F73" s="495" t="s">
        <v>1118</v>
      </c>
      <c r="G73" s="494" t="s">
        <v>57</v>
      </c>
    </row>
    <row r="74" spans="1:7">
      <c r="A74" s="493" t="s">
        <v>1119</v>
      </c>
      <c r="B74" s="493" t="s">
        <v>1120</v>
      </c>
      <c r="C74" s="493" t="s">
        <v>1121</v>
      </c>
      <c r="D74" s="493" t="s">
        <v>322</v>
      </c>
      <c r="F74" s="493" t="s">
        <v>323</v>
      </c>
      <c r="G74" s="493" t="s">
        <v>58</v>
      </c>
    </row>
    <row r="75" spans="1:7">
      <c r="A75" s="493" t="s">
        <v>1122</v>
      </c>
      <c r="B75" s="493" t="s">
        <v>1120</v>
      </c>
      <c r="C75" s="493" t="s">
        <v>1123</v>
      </c>
      <c r="D75" s="493" t="s">
        <v>279</v>
      </c>
      <c r="F75" s="493" t="s">
        <v>1124</v>
      </c>
      <c r="G75" s="493" t="s">
        <v>58</v>
      </c>
    </row>
    <row r="76" spans="1:7">
      <c r="A76" s="493" t="s">
        <v>1125</v>
      </c>
      <c r="B76" s="493" t="s">
        <v>1120</v>
      </c>
      <c r="C76" s="493" t="s">
        <v>1126</v>
      </c>
      <c r="D76" s="493" t="s">
        <v>1127</v>
      </c>
      <c r="F76" s="493" t="s">
        <v>1128</v>
      </c>
      <c r="G76" s="493" t="s">
        <v>58</v>
      </c>
    </row>
    <row r="77" spans="1:7">
      <c r="A77" s="493" t="s">
        <v>1129</v>
      </c>
      <c r="B77" s="493" t="s">
        <v>1120</v>
      </c>
      <c r="C77" s="493" t="s">
        <v>1130</v>
      </c>
      <c r="D77" s="493" t="s">
        <v>283</v>
      </c>
      <c r="E77" s="493">
        <v>5</v>
      </c>
      <c r="F77" s="493" t="s">
        <v>709</v>
      </c>
      <c r="G77" s="493" t="s">
        <v>58</v>
      </c>
    </row>
    <row r="78" spans="1:7">
      <c r="A78" s="493" t="s">
        <v>1131</v>
      </c>
      <c r="B78" s="493" t="s">
        <v>1120</v>
      </c>
      <c r="C78" s="493" t="s">
        <v>1132</v>
      </c>
      <c r="D78" s="493" t="s">
        <v>283</v>
      </c>
      <c r="E78" s="493">
        <v>5</v>
      </c>
      <c r="F78" s="493" t="s">
        <v>709</v>
      </c>
      <c r="G78" s="493" t="s">
        <v>58</v>
      </c>
    </row>
    <row r="79" spans="1:7">
      <c r="A79" s="493" t="s">
        <v>1133</v>
      </c>
      <c r="B79" s="493" t="s">
        <v>1120</v>
      </c>
      <c r="C79" s="493" t="s">
        <v>1134</v>
      </c>
      <c r="D79" s="493" t="s">
        <v>283</v>
      </c>
      <c r="E79" s="493">
        <v>5</v>
      </c>
      <c r="F79" s="493" t="s">
        <v>709</v>
      </c>
      <c r="G79" s="493" t="s">
        <v>58</v>
      </c>
    </row>
    <row r="80" spans="1:7">
      <c r="A80" s="493" t="s">
        <v>1135</v>
      </c>
      <c r="B80" s="493" t="s">
        <v>1120</v>
      </c>
      <c r="C80" s="493" t="s">
        <v>1136</v>
      </c>
      <c r="D80" s="493" t="s">
        <v>283</v>
      </c>
      <c r="E80" s="493">
        <v>5</v>
      </c>
      <c r="F80" s="493" t="s">
        <v>709</v>
      </c>
      <c r="G80" s="493" t="s">
        <v>58</v>
      </c>
    </row>
    <row r="81" spans="1:7">
      <c r="A81" s="493" t="s">
        <v>1137</v>
      </c>
      <c r="B81" s="493" t="s">
        <v>1120</v>
      </c>
      <c r="C81" s="493" t="s">
        <v>1138</v>
      </c>
      <c r="D81" s="493" t="s">
        <v>283</v>
      </c>
      <c r="E81" s="493">
        <v>5</v>
      </c>
      <c r="F81" s="493" t="s">
        <v>709</v>
      </c>
      <c r="G81" s="493" t="s">
        <v>58</v>
      </c>
    </row>
    <row r="82" spans="1:7">
      <c r="A82" s="493" t="s">
        <v>1139</v>
      </c>
      <c r="B82" s="493" t="s">
        <v>1120</v>
      </c>
      <c r="C82" s="493" t="s">
        <v>1140</v>
      </c>
      <c r="D82" s="493" t="s">
        <v>283</v>
      </c>
      <c r="E82" s="493">
        <v>5</v>
      </c>
      <c r="F82" s="493" t="s">
        <v>709</v>
      </c>
      <c r="G82" s="493" t="s">
        <v>58</v>
      </c>
    </row>
    <row r="83" spans="1:7">
      <c r="A83" s="493" t="s">
        <v>1141</v>
      </c>
      <c r="B83" s="493" t="s">
        <v>1120</v>
      </c>
      <c r="C83" s="493" t="s">
        <v>1142</v>
      </c>
      <c r="D83" s="493" t="s">
        <v>283</v>
      </c>
      <c r="E83" s="493">
        <v>5</v>
      </c>
      <c r="F83" s="493" t="s">
        <v>709</v>
      </c>
      <c r="G83" s="493" t="s">
        <v>58</v>
      </c>
    </row>
    <row r="84" spans="1:7">
      <c r="A84" s="493" t="s">
        <v>1143</v>
      </c>
      <c r="B84" s="493" t="s">
        <v>1120</v>
      </c>
      <c r="C84" s="493" t="s">
        <v>1144</v>
      </c>
      <c r="D84" s="493" t="s">
        <v>283</v>
      </c>
      <c r="E84" s="493">
        <v>5</v>
      </c>
      <c r="F84" s="493" t="s">
        <v>709</v>
      </c>
      <c r="G84" s="493" t="s">
        <v>58</v>
      </c>
    </row>
    <row r="85" spans="1:7">
      <c r="A85" s="493" t="s">
        <v>1145</v>
      </c>
      <c r="B85" s="493" t="s">
        <v>1120</v>
      </c>
      <c r="C85" s="493" t="s">
        <v>1146</v>
      </c>
      <c r="D85" s="493" t="s">
        <v>283</v>
      </c>
      <c r="E85" s="493">
        <v>5</v>
      </c>
      <c r="F85" s="493" t="s">
        <v>709</v>
      </c>
      <c r="G85" s="493" t="s">
        <v>58</v>
      </c>
    </row>
    <row r="86" spans="1:7">
      <c r="A86" s="493" t="s">
        <v>1147</v>
      </c>
      <c r="B86" s="493" t="s">
        <v>1120</v>
      </c>
      <c r="C86" s="493" t="s">
        <v>1148</v>
      </c>
      <c r="D86" s="493" t="s">
        <v>283</v>
      </c>
      <c r="E86" s="493">
        <v>5</v>
      </c>
      <c r="F86" s="493" t="s">
        <v>709</v>
      </c>
      <c r="G86" s="493" t="s">
        <v>58</v>
      </c>
    </row>
    <row r="87" spans="1:7">
      <c r="A87" s="493" t="s">
        <v>1149</v>
      </c>
      <c r="B87" s="493" t="s">
        <v>1120</v>
      </c>
      <c r="C87" s="493" t="s">
        <v>1150</v>
      </c>
      <c r="D87" s="493" t="s">
        <v>304</v>
      </c>
      <c r="E87" s="493">
        <v>100</v>
      </c>
      <c r="G87" s="493" t="s">
        <v>58</v>
      </c>
    </row>
    <row r="88" spans="1:7">
      <c r="A88" s="493" t="s">
        <v>1151</v>
      </c>
      <c r="B88" s="493" t="s">
        <v>1120</v>
      </c>
      <c r="C88" s="493" t="s">
        <v>1152</v>
      </c>
      <c r="D88" s="493" t="s">
        <v>322</v>
      </c>
      <c r="F88" s="493" t="s">
        <v>323</v>
      </c>
      <c r="G88" s="493" t="s">
        <v>58</v>
      </c>
    </row>
    <row r="89" spans="1:7">
      <c r="A89" s="493" t="s">
        <v>1153</v>
      </c>
      <c r="B89" s="493" t="s">
        <v>1120</v>
      </c>
      <c r="C89" s="493" t="s">
        <v>1154</v>
      </c>
      <c r="D89" s="493" t="s">
        <v>283</v>
      </c>
      <c r="F89" s="493" t="s">
        <v>1155</v>
      </c>
      <c r="G89" s="493" t="s">
        <v>58</v>
      </c>
    </row>
    <row r="90" spans="1:7">
      <c r="A90" s="493" t="s">
        <v>1156</v>
      </c>
      <c r="B90" s="493" t="s">
        <v>1120</v>
      </c>
      <c r="C90" s="493" t="s">
        <v>1157</v>
      </c>
      <c r="D90" s="493" t="s">
        <v>283</v>
      </c>
      <c r="E90" s="493">
        <v>5</v>
      </c>
      <c r="F90" s="493" t="s">
        <v>709</v>
      </c>
      <c r="G90" s="493" t="s">
        <v>58</v>
      </c>
    </row>
    <row r="91" spans="1:7">
      <c r="A91" s="493" t="s">
        <v>1158</v>
      </c>
      <c r="B91" s="493" t="s">
        <v>1120</v>
      </c>
      <c r="C91" s="493" t="s">
        <v>1159</v>
      </c>
      <c r="D91" s="493" t="s">
        <v>283</v>
      </c>
      <c r="E91" s="493">
        <v>5</v>
      </c>
      <c r="F91" s="493" t="s">
        <v>709</v>
      </c>
      <c r="G91" s="493" t="s">
        <v>58</v>
      </c>
    </row>
    <row r="92" spans="1:7">
      <c r="A92" s="493" t="s">
        <v>1160</v>
      </c>
      <c r="B92" s="493" t="s">
        <v>1120</v>
      </c>
      <c r="C92" s="493" t="s">
        <v>1161</v>
      </c>
      <c r="D92" s="493" t="s">
        <v>283</v>
      </c>
      <c r="E92" s="493">
        <v>5</v>
      </c>
      <c r="F92" s="493" t="s">
        <v>709</v>
      </c>
      <c r="G92" s="493" t="s">
        <v>58</v>
      </c>
    </row>
    <row r="93" spans="1:7">
      <c r="A93" s="493" t="s">
        <v>1162</v>
      </c>
      <c r="B93" s="493" t="s">
        <v>1120</v>
      </c>
      <c r="C93" s="493" t="s">
        <v>1163</v>
      </c>
      <c r="D93" s="493" t="s">
        <v>283</v>
      </c>
      <c r="E93" s="493">
        <v>5</v>
      </c>
      <c r="F93" s="493" t="s">
        <v>709</v>
      </c>
      <c r="G93" s="493" t="s">
        <v>58</v>
      </c>
    </row>
    <row r="94" spans="1:7">
      <c r="A94" s="493" t="s">
        <v>1164</v>
      </c>
      <c r="B94" s="493" t="s">
        <v>1120</v>
      </c>
      <c r="C94" s="493" t="s">
        <v>1165</v>
      </c>
      <c r="D94" s="493" t="s">
        <v>283</v>
      </c>
      <c r="E94" s="493">
        <v>5</v>
      </c>
      <c r="F94" s="493" t="s">
        <v>709</v>
      </c>
      <c r="G94" s="493" t="s">
        <v>58</v>
      </c>
    </row>
    <row r="95" spans="1:7">
      <c r="A95" s="493" t="s">
        <v>1166</v>
      </c>
      <c r="B95" s="493" t="s">
        <v>1120</v>
      </c>
      <c r="C95" s="493" t="s">
        <v>1167</v>
      </c>
      <c r="D95" s="493" t="s">
        <v>283</v>
      </c>
      <c r="E95" s="493">
        <v>5</v>
      </c>
      <c r="F95" s="493" t="s">
        <v>709</v>
      </c>
      <c r="G95" s="493" t="s">
        <v>58</v>
      </c>
    </row>
    <row r="96" spans="1:7">
      <c r="A96" s="493" t="s">
        <v>1168</v>
      </c>
      <c r="B96" s="493" t="s">
        <v>1120</v>
      </c>
      <c r="C96" s="493" t="s">
        <v>1169</v>
      </c>
      <c r="D96" s="493" t="s">
        <v>283</v>
      </c>
      <c r="E96" s="493">
        <v>5</v>
      </c>
      <c r="F96" s="493" t="s">
        <v>709</v>
      </c>
      <c r="G96" s="493" t="s">
        <v>58</v>
      </c>
    </row>
    <row r="97" spans="1:7">
      <c r="A97" s="493" t="s">
        <v>1170</v>
      </c>
      <c r="B97" s="493" t="s">
        <v>1120</v>
      </c>
      <c r="C97" s="493" t="s">
        <v>1171</v>
      </c>
      <c r="D97" s="493" t="s">
        <v>283</v>
      </c>
      <c r="E97" s="493">
        <v>5</v>
      </c>
      <c r="F97" s="493" t="s">
        <v>709</v>
      </c>
      <c r="G97" s="493" t="s">
        <v>58</v>
      </c>
    </row>
    <row r="98" spans="1:7">
      <c r="A98" s="493" t="s">
        <v>1172</v>
      </c>
      <c r="B98" s="493" t="s">
        <v>1120</v>
      </c>
      <c r="C98" s="493" t="s">
        <v>1173</v>
      </c>
      <c r="D98" s="493" t="s">
        <v>283</v>
      </c>
      <c r="E98" s="493">
        <v>5</v>
      </c>
      <c r="F98" s="493" t="s">
        <v>709</v>
      </c>
      <c r="G98" s="493" t="s">
        <v>58</v>
      </c>
    </row>
    <row r="99" spans="1:7">
      <c r="A99" s="493" t="s">
        <v>1174</v>
      </c>
      <c r="B99" s="493" t="s">
        <v>1120</v>
      </c>
      <c r="C99" s="493" t="s">
        <v>1175</v>
      </c>
      <c r="D99" s="493" t="s">
        <v>283</v>
      </c>
      <c r="E99" s="493">
        <v>5</v>
      </c>
      <c r="F99" s="493" t="s">
        <v>709</v>
      </c>
      <c r="G99" s="493" t="s">
        <v>58</v>
      </c>
    </row>
    <row r="100" spans="1:7">
      <c r="A100" s="493" t="s">
        <v>1176</v>
      </c>
      <c r="B100" s="493" t="s">
        <v>1120</v>
      </c>
      <c r="C100" s="493" t="s">
        <v>1177</v>
      </c>
      <c r="D100" s="493" t="s">
        <v>283</v>
      </c>
      <c r="E100" s="493">
        <v>5</v>
      </c>
      <c r="F100" s="493" t="s">
        <v>709</v>
      </c>
      <c r="G100" s="493" t="s">
        <v>58</v>
      </c>
    </row>
    <row r="101" spans="1:7">
      <c r="A101" s="493" t="s">
        <v>1178</v>
      </c>
      <c r="B101" s="493" t="s">
        <v>1120</v>
      </c>
      <c r="C101" s="493" t="s">
        <v>1179</v>
      </c>
      <c r="D101" s="493" t="s">
        <v>283</v>
      </c>
      <c r="E101" s="493">
        <v>5</v>
      </c>
      <c r="F101" s="493" t="s">
        <v>709</v>
      </c>
      <c r="G101" s="493" t="s">
        <v>58</v>
      </c>
    </row>
    <row r="102" spans="1:7">
      <c r="A102" s="493" t="s">
        <v>1180</v>
      </c>
      <c r="B102" s="493" t="s">
        <v>1120</v>
      </c>
      <c r="C102" s="493" t="s">
        <v>1181</v>
      </c>
      <c r="D102" s="493" t="s">
        <v>283</v>
      </c>
      <c r="E102" s="493">
        <v>5</v>
      </c>
      <c r="F102" s="493" t="s">
        <v>709</v>
      </c>
      <c r="G102" s="493" t="s">
        <v>58</v>
      </c>
    </row>
    <row r="103" spans="1:7">
      <c r="A103" s="493" t="s">
        <v>1182</v>
      </c>
      <c r="B103" s="493" t="s">
        <v>1120</v>
      </c>
      <c r="C103" s="493" t="s">
        <v>1183</v>
      </c>
      <c r="D103" s="493" t="s">
        <v>283</v>
      </c>
      <c r="E103" s="493">
        <v>5</v>
      </c>
      <c r="F103" s="493" t="s">
        <v>709</v>
      </c>
      <c r="G103" s="493" t="s">
        <v>58</v>
      </c>
    </row>
    <row r="104" spans="1:7">
      <c r="A104" s="493" t="s">
        <v>1184</v>
      </c>
      <c r="B104" s="493" t="s">
        <v>1120</v>
      </c>
      <c r="C104" s="493" t="s">
        <v>1185</v>
      </c>
      <c r="D104" s="493" t="s">
        <v>283</v>
      </c>
      <c r="E104" s="493">
        <v>5</v>
      </c>
      <c r="F104" s="493" t="s">
        <v>709</v>
      </c>
      <c r="G104" s="493" t="s">
        <v>58</v>
      </c>
    </row>
    <row r="105" spans="1:7">
      <c r="A105" s="493" t="s">
        <v>1186</v>
      </c>
      <c r="B105" s="493" t="s">
        <v>1120</v>
      </c>
      <c r="C105" s="493" t="s">
        <v>1187</v>
      </c>
      <c r="D105" s="493" t="s">
        <v>283</v>
      </c>
      <c r="E105" s="493">
        <v>5</v>
      </c>
      <c r="F105" s="493" t="s">
        <v>709</v>
      </c>
      <c r="G105" s="493" t="s">
        <v>58</v>
      </c>
    </row>
    <row r="106" spans="1:7">
      <c r="A106" s="493" t="s">
        <v>1188</v>
      </c>
      <c r="B106" s="493" t="s">
        <v>1120</v>
      </c>
      <c r="C106" s="493" t="s">
        <v>1189</v>
      </c>
      <c r="D106" s="493" t="s">
        <v>283</v>
      </c>
      <c r="E106" s="493">
        <v>5</v>
      </c>
      <c r="F106" s="493" t="s">
        <v>709</v>
      </c>
      <c r="G106" s="493" t="s">
        <v>58</v>
      </c>
    </row>
    <row r="107" spans="1:7">
      <c r="A107" s="493" t="s">
        <v>1190</v>
      </c>
      <c r="B107" s="493" t="s">
        <v>1120</v>
      </c>
      <c r="C107" s="493" t="s">
        <v>1191</v>
      </c>
      <c r="D107" s="493" t="s">
        <v>283</v>
      </c>
      <c r="E107" s="493">
        <v>5</v>
      </c>
      <c r="F107" s="493" t="s">
        <v>709</v>
      </c>
      <c r="G107" s="493" t="s">
        <v>58</v>
      </c>
    </row>
    <row r="108" spans="1:7">
      <c r="A108" s="493" t="s">
        <v>1192</v>
      </c>
      <c r="B108" s="493" t="s">
        <v>1120</v>
      </c>
      <c r="C108" s="493" t="s">
        <v>1193</v>
      </c>
      <c r="D108" s="493" t="s">
        <v>283</v>
      </c>
      <c r="E108" s="493">
        <v>5</v>
      </c>
      <c r="F108" s="493" t="s">
        <v>709</v>
      </c>
      <c r="G108" s="493" t="s">
        <v>58</v>
      </c>
    </row>
    <row r="109" spans="1:7">
      <c r="A109" s="493" t="s">
        <v>1194</v>
      </c>
      <c r="B109" s="493" t="s">
        <v>1120</v>
      </c>
      <c r="C109" s="493" t="s">
        <v>1195</v>
      </c>
      <c r="D109" s="493" t="s">
        <v>283</v>
      </c>
      <c r="E109" s="493">
        <v>5</v>
      </c>
      <c r="F109" s="493" t="s">
        <v>709</v>
      </c>
      <c r="G109" s="493" t="s">
        <v>58</v>
      </c>
    </row>
    <row r="110" spans="1:7">
      <c r="A110" s="493" t="s">
        <v>1196</v>
      </c>
      <c r="B110" s="493" t="s">
        <v>1120</v>
      </c>
      <c r="C110" s="493" t="s">
        <v>1197</v>
      </c>
      <c r="D110" s="493" t="s">
        <v>283</v>
      </c>
      <c r="E110" s="493">
        <v>5</v>
      </c>
      <c r="F110" s="493" t="s">
        <v>709</v>
      </c>
      <c r="G110" s="493" t="s">
        <v>58</v>
      </c>
    </row>
    <row r="111" spans="1:7">
      <c r="A111" s="493" t="s">
        <v>1198</v>
      </c>
      <c r="B111" s="493" t="s">
        <v>1120</v>
      </c>
      <c r="C111" s="493" t="s">
        <v>1199</v>
      </c>
      <c r="D111" s="493" t="s">
        <v>283</v>
      </c>
      <c r="E111" s="493">
        <v>5</v>
      </c>
      <c r="F111" s="493" t="s">
        <v>709</v>
      </c>
      <c r="G111" s="493" t="s">
        <v>58</v>
      </c>
    </row>
    <row r="112" spans="1:7">
      <c r="A112" s="493" t="s">
        <v>1200</v>
      </c>
      <c r="B112" s="493" t="s">
        <v>1120</v>
      </c>
      <c r="C112" s="493" t="s">
        <v>1201</v>
      </c>
      <c r="D112" s="493" t="s">
        <v>283</v>
      </c>
      <c r="E112" s="493">
        <v>5</v>
      </c>
      <c r="F112" s="493" t="s">
        <v>709</v>
      </c>
      <c r="G112" s="493" t="s">
        <v>58</v>
      </c>
    </row>
    <row r="113" spans="1:7">
      <c r="A113" s="493" t="s">
        <v>1202</v>
      </c>
      <c r="B113" s="493" t="s">
        <v>1120</v>
      </c>
      <c r="C113" s="493" t="s">
        <v>1203</v>
      </c>
      <c r="D113" s="493" t="s">
        <v>283</v>
      </c>
      <c r="E113" s="493">
        <v>5</v>
      </c>
      <c r="F113" s="493" t="s">
        <v>709</v>
      </c>
      <c r="G113" s="493" t="s">
        <v>58</v>
      </c>
    </row>
    <row r="114" spans="1:7">
      <c r="A114" s="493" t="s">
        <v>1204</v>
      </c>
      <c r="B114" s="493" t="s">
        <v>1120</v>
      </c>
      <c r="C114" s="493" t="s">
        <v>1205</v>
      </c>
      <c r="D114" s="493" t="s">
        <v>283</v>
      </c>
      <c r="E114" s="493">
        <v>5</v>
      </c>
      <c r="F114" s="493" t="s">
        <v>709</v>
      </c>
      <c r="G114" s="493" t="s">
        <v>58</v>
      </c>
    </row>
    <row r="115" spans="1:7">
      <c r="A115" s="493" t="s">
        <v>1206</v>
      </c>
      <c r="B115" s="493" t="s">
        <v>1120</v>
      </c>
      <c r="C115" s="493" t="s">
        <v>1207</v>
      </c>
      <c r="D115" s="493" t="s">
        <v>283</v>
      </c>
      <c r="E115" s="493">
        <v>5</v>
      </c>
      <c r="F115" s="493" t="s">
        <v>709</v>
      </c>
      <c r="G115" s="493" t="s">
        <v>58</v>
      </c>
    </row>
    <row r="116" spans="1:7">
      <c r="A116" s="493" t="s">
        <v>1208</v>
      </c>
      <c r="B116" s="493" t="s">
        <v>1120</v>
      </c>
      <c r="C116" s="493" t="s">
        <v>1209</v>
      </c>
      <c r="D116" s="493" t="s">
        <v>283</v>
      </c>
      <c r="E116" s="493">
        <v>5</v>
      </c>
      <c r="F116" s="493" t="s">
        <v>709</v>
      </c>
      <c r="G116" s="493" t="s">
        <v>58</v>
      </c>
    </row>
    <row r="117" spans="1:7">
      <c r="A117" s="493" t="s">
        <v>1210</v>
      </c>
      <c r="B117" s="493" t="s">
        <v>1120</v>
      </c>
      <c r="C117" s="493" t="s">
        <v>1211</v>
      </c>
      <c r="D117" s="493" t="s">
        <v>283</v>
      </c>
      <c r="E117" s="493">
        <v>5</v>
      </c>
      <c r="F117" s="493" t="s">
        <v>709</v>
      </c>
      <c r="G117" s="493" t="s">
        <v>58</v>
      </c>
    </row>
    <row r="118" spans="1:7">
      <c r="A118" s="493" t="s">
        <v>1212</v>
      </c>
      <c r="B118" s="493" t="s">
        <v>1120</v>
      </c>
      <c r="C118" s="493" t="s">
        <v>1213</v>
      </c>
      <c r="D118" s="493" t="s">
        <v>283</v>
      </c>
      <c r="E118" s="493">
        <v>5</v>
      </c>
      <c r="F118" s="493" t="s">
        <v>709</v>
      </c>
      <c r="G118" s="493" t="s">
        <v>58</v>
      </c>
    </row>
    <row r="119" spans="1:7">
      <c r="A119" s="493" t="s">
        <v>1214</v>
      </c>
      <c r="B119" s="493" t="s">
        <v>1120</v>
      </c>
      <c r="C119" s="493" t="s">
        <v>1215</v>
      </c>
      <c r="D119" s="493" t="s">
        <v>283</v>
      </c>
      <c r="E119" s="493">
        <v>5</v>
      </c>
      <c r="F119" s="493" t="s">
        <v>709</v>
      </c>
      <c r="G119" s="493" t="s">
        <v>58</v>
      </c>
    </row>
    <row r="120" spans="1:7" ht="18" customHeight="1">
      <c r="A120" s="493" t="s">
        <v>1216</v>
      </c>
      <c r="B120" s="493" t="s">
        <v>1120</v>
      </c>
      <c r="C120" s="493" t="s">
        <v>1217</v>
      </c>
      <c r="D120" s="493" t="s">
        <v>322</v>
      </c>
      <c r="F120" s="493" t="s">
        <v>323</v>
      </c>
      <c r="G120" s="493" t="s">
        <v>58</v>
      </c>
    </row>
    <row r="121" spans="1:7">
      <c r="A121" s="493" t="s">
        <v>1218</v>
      </c>
      <c r="B121" s="493" t="s">
        <v>1120</v>
      </c>
      <c r="C121" s="493" t="s">
        <v>1219</v>
      </c>
      <c r="D121" s="493" t="s">
        <v>322</v>
      </c>
      <c r="F121" s="493" t="s">
        <v>323</v>
      </c>
      <c r="G121" s="493" t="s">
        <v>58</v>
      </c>
    </row>
    <row r="122" spans="1:7">
      <c r="A122" s="493" t="s">
        <v>1220</v>
      </c>
      <c r="B122" s="493" t="s">
        <v>1120</v>
      </c>
      <c r="C122" s="493" t="s">
        <v>1221</v>
      </c>
      <c r="D122" s="493" t="s">
        <v>283</v>
      </c>
      <c r="F122" s="493" t="s">
        <v>709</v>
      </c>
      <c r="G122" s="493" t="s">
        <v>58</v>
      </c>
    </row>
    <row r="123" spans="1:7">
      <c r="A123" s="493" t="s">
        <v>1222</v>
      </c>
      <c r="B123" s="493" t="s">
        <v>1120</v>
      </c>
      <c r="C123" s="493" t="s">
        <v>1223</v>
      </c>
      <c r="D123" s="493" t="s">
        <v>322</v>
      </c>
      <c r="F123" s="493" t="s">
        <v>323</v>
      </c>
      <c r="G123" s="493" t="s">
        <v>58</v>
      </c>
    </row>
    <row r="124" spans="1:7">
      <c r="A124" s="493" t="s">
        <v>1224</v>
      </c>
      <c r="B124" s="493" t="s">
        <v>1120</v>
      </c>
      <c r="C124" s="493" t="s">
        <v>1225</v>
      </c>
      <c r="D124" s="493" t="s">
        <v>279</v>
      </c>
      <c r="F124" s="493" t="s">
        <v>709</v>
      </c>
      <c r="G124" s="493" t="s">
        <v>58</v>
      </c>
    </row>
    <row r="125" spans="1:7">
      <c r="A125" s="493" t="s">
        <v>1226</v>
      </c>
      <c r="B125" s="493" t="s">
        <v>1120</v>
      </c>
      <c r="C125" s="493" t="s">
        <v>1227</v>
      </c>
      <c r="D125" s="493" t="s">
        <v>279</v>
      </c>
      <c r="F125" s="493" t="s">
        <v>709</v>
      </c>
      <c r="G125" s="493" t="s">
        <v>58</v>
      </c>
    </row>
    <row r="126" spans="1:7">
      <c r="A126" s="493" t="s">
        <v>1228</v>
      </c>
      <c r="B126" s="493" t="s">
        <v>1120</v>
      </c>
      <c r="C126" s="493" t="s">
        <v>1229</v>
      </c>
      <c r="D126" s="493" t="s">
        <v>279</v>
      </c>
      <c r="F126" s="493" t="s">
        <v>709</v>
      </c>
      <c r="G126" s="493" t="s">
        <v>58</v>
      </c>
    </row>
    <row r="127" spans="1:7">
      <c r="A127" s="493" t="s">
        <v>1230</v>
      </c>
      <c r="B127" s="493" t="s">
        <v>1120</v>
      </c>
      <c r="C127" s="493" t="s">
        <v>1231</v>
      </c>
      <c r="D127" s="493" t="s">
        <v>279</v>
      </c>
      <c r="F127" s="493" t="s">
        <v>709</v>
      </c>
      <c r="G127" s="493" t="s">
        <v>58</v>
      </c>
    </row>
    <row r="128" spans="1:7">
      <c r="A128" s="493" t="s">
        <v>1232</v>
      </c>
      <c r="B128" s="493" t="s">
        <v>1120</v>
      </c>
      <c r="C128" s="493" t="s">
        <v>1233</v>
      </c>
      <c r="D128" s="493" t="s">
        <v>279</v>
      </c>
      <c r="F128" s="493" t="s">
        <v>709</v>
      </c>
      <c r="G128" s="493" t="s">
        <v>58</v>
      </c>
    </row>
    <row r="129" spans="1:8">
      <c r="A129" s="493" t="s">
        <v>1234</v>
      </c>
      <c r="B129" s="493" t="s">
        <v>1120</v>
      </c>
      <c r="C129" s="493" t="s">
        <v>1235</v>
      </c>
      <c r="D129" s="493" t="s">
        <v>279</v>
      </c>
      <c r="F129" s="493" t="s">
        <v>709</v>
      </c>
      <c r="G129" s="493" t="s">
        <v>58</v>
      </c>
    </row>
    <row r="130" spans="1:8">
      <c r="A130" s="493" t="s">
        <v>1236</v>
      </c>
      <c r="B130" s="493" t="s">
        <v>1120</v>
      </c>
      <c r="C130" s="493" t="s">
        <v>1237</v>
      </c>
      <c r="D130" s="493" t="s">
        <v>279</v>
      </c>
      <c r="F130" s="493" t="s">
        <v>709</v>
      </c>
      <c r="G130" s="493" t="s">
        <v>58</v>
      </c>
    </row>
    <row r="131" spans="1:8">
      <c r="A131" s="493" t="s">
        <v>1238</v>
      </c>
      <c r="B131" s="493" t="s">
        <v>1120</v>
      </c>
      <c r="C131" s="493" t="s">
        <v>1239</v>
      </c>
      <c r="D131" s="493" t="s">
        <v>279</v>
      </c>
      <c r="F131" s="493" t="s">
        <v>709</v>
      </c>
      <c r="G131" s="493" t="s">
        <v>58</v>
      </c>
    </row>
    <row r="132" spans="1:8">
      <c r="A132" s="493" t="s">
        <v>1240</v>
      </c>
      <c r="B132" s="493" t="s">
        <v>1120</v>
      </c>
      <c r="C132" s="493" t="s">
        <v>1241</v>
      </c>
      <c r="D132" s="493" t="s">
        <v>279</v>
      </c>
      <c r="F132" s="493" t="s">
        <v>709</v>
      </c>
      <c r="G132" s="493" t="s">
        <v>58</v>
      </c>
    </row>
    <row r="133" spans="1:8">
      <c r="A133" s="493" t="s">
        <v>1242</v>
      </c>
      <c r="B133" s="493" t="s">
        <v>1120</v>
      </c>
      <c r="C133" s="493" t="s">
        <v>1243</v>
      </c>
      <c r="D133" s="493" t="s">
        <v>279</v>
      </c>
      <c r="F133" s="493" t="s">
        <v>709</v>
      </c>
      <c r="G133" s="493" t="s">
        <v>58</v>
      </c>
    </row>
    <row r="134" spans="1:8">
      <c r="A134" s="493" t="s">
        <v>1244</v>
      </c>
      <c r="B134" s="493" t="s">
        <v>1120</v>
      </c>
      <c r="C134" s="493" t="s">
        <v>1245</v>
      </c>
      <c r="D134" s="493" t="s">
        <v>283</v>
      </c>
      <c r="F134" s="493" t="s">
        <v>709</v>
      </c>
      <c r="G134" s="493" t="s">
        <v>58</v>
      </c>
    </row>
    <row r="135" spans="1:8">
      <c r="A135" s="493" t="s">
        <v>1246</v>
      </c>
      <c r="B135" s="493" t="s">
        <v>1247</v>
      </c>
      <c r="C135" s="493" t="s">
        <v>1248</v>
      </c>
      <c r="D135" s="493" t="s">
        <v>1127</v>
      </c>
      <c r="F135" s="493" t="s">
        <v>57</v>
      </c>
      <c r="G135" s="493" t="s">
        <v>58</v>
      </c>
      <c r="H135" s="493" t="s">
        <v>58</v>
      </c>
    </row>
    <row r="136" spans="1:8">
      <c r="A136" s="493" t="s">
        <v>1249</v>
      </c>
      <c r="B136" s="493" t="s">
        <v>1247</v>
      </c>
      <c r="C136" s="493" t="s">
        <v>1250</v>
      </c>
      <c r="D136" s="493" t="s">
        <v>1127</v>
      </c>
      <c r="F136" s="493" t="s">
        <v>57</v>
      </c>
      <c r="G136" s="493" t="s">
        <v>58</v>
      </c>
      <c r="H136" s="493" t="s">
        <v>58</v>
      </c>
    </row>
    <row r="137" spans="1:8">
      <c r="A137" s="493" t="s">
        <v>1251</v>
      </c>
      <c r="B137" s="493" t="s">
        <v>1247</v>
      </c>
      <c r="C137" s="493" t="s">
        <v>1252</v>
      </c>
      <c r="D137" s="493" t="s">
        <v>1127</v>
      </c>
      <c r="F137" s="493" t="s">
        <v>1253</v>
      </c>
      <c r="G137" s="493" t="s">
        <v>58</v>
      </c>
      <c r="H137" s="493" t="s">
        <v>58</v>
      </c>
    </row>
    <row r="138" spans="1:8">
      <c r="A138" s="493" t="s">
        <v>1254</v>
      </c>
      <c r="B138" s="493" t="s">
        <v>1247</v>
      </c>
      <c r="C138" s="493" t="s">
        <v>1255</v>
      </c>
      <c r="D138" s="493" t="s">
        <v>1127</v>
      </c>
      <c r="F138" s="493" t="s">
        <v>1256</v>
      </c>
      <c r="G138" s="493" t="s">
        <v>58</v>
      </c>
    </row>
    <row r="139" spans="1:8">
      <c r="A139" s="493" t="s">
        <v>1257</v>
      </c>
      <c r="B139" s="493" t="s">
        <v>1247</v>
      </c>
      <c r="C139" s="493" t="s">
        <v>1258</v>
      </c>
      <c r="D139" s="493" t="s">
        <v>1127</v>
      </c>
      <c r="F139" s="493" t="s">
        <v>1259</v>
      </c>
      <c r="G139" s="493" t="s">
        <v>58</v>
      </c>
      <c r="H139" s="493" t="s">
        <v>58</v>
      </c>
    </row>
    <row r="140" spans="1:8">
      <c r="A140" s="493" t="s">
        <v>1260</v>
      </c>
      <c r="B140" s="493" t="s">
        <v>1247</v>
      </c>
      <c r="C140" s="493" t="s">
        <v>1261</v>
      </c>
      <c r="D140" s="493" t="s">
        <v>279</v>
      </c>
      <c r="F140" s="493" t="s">
        <v>1262</v>
      </c>
      <c r="G140" s="493" t="s">
        <v>58</v>
      </c>
      <c r="H140" s="493" t="s">
        <v>58</v>
      </c>
    </row>
    <row r="141" spans="1:8">
      <c r="A141" s="493" t="s">
        <v>1263</v>
      </c>
      <c r="B141" s="493" t="s">
        <v>1247</v>
      </c>
      <c r="C141" s="493" t="s">
        <v>1264</v>
      </c>
      <c r="D141" s="493" t="s">
        <v>1127</v>
      </c>
      <c r="F141" s="493" t="s">
        <v>1265</v>
      </c>
      <c r="G141" s="493" t="s">
        <v>58</v>
      </c>
      <c r="H141" s="493" t="s">
        <v>58</v>
      </c>
    </row>
    <row r="142" spans="1:8">
      <c r="A142" s="493" t="s">
        <v>1266</v>
      </c>
      <c r="B142" s="493" t="s">
        <v>1247</v>
      </c>
      <c r="C142" s="493" t="s">
        <v>1267</v>
      </c>
      <c r="D142" s="493" t="s">
        <v>304</v>
      </c>
      <c r="E142" s="493">
        <v>100</v>
      </c>
      <c r="G142" s="493" t="s">
        <v>58</v>
      </c>
      <c r="H142" s="493" t="s">
        <v>58</v>
      </c>
    </row>
    <row r="143" spans="1:8">
      <c r="A143" s="493" t="s">
        <v>1129</v>
      </c>
      <c r="B143" s="493" t="s">
        <v>1247</v>
      </c>
      <c r="C143" s="493" t="s">
        <v>1268</v>
      </c>
      <c r="D143" s="493" t="s">
        <v>304</v>
      </c>
      <c r="E143" s="493">
        <v>100</v>
      </c>
      <c r="G143" s="493" t="s">
        <v>58</v>
      </c>
      <c r="H143" s="493" t="s">
        <v>58</v>
      </c>
    </row>
    <row r="144" spans="1:8">
      <c r="A144" s="493" t="s">
        <v>1133</v>
      </c>
      <c r="B144" s="493" t="s">
        <v>1247</v>
      </c>
      <c r="C144" s="493" t="s">
        <v>1269</v>
      </c>
      <c r="D144" s="493" t="s">
        <v>322</v>
      </c>
      <c r="F144" s="493" t="s">
        <v>323</v>
      </c>
      <c r="G144" s="493" t="s">
        <v>58</v>
      </c>
      <c r="H144" s="493" t="s">
        <v>58</v>
      </c>
    </row>
    <row r="145" spans="1:8">
      <c r="A145" s="493" t="s">
        <v>1137</v>
      </c>
      <c r="B145" s="493" t="s">
        <v>1247</v>
      </c>
      <c r="C145" s="493" t="s">
        <v>1270</v>
      </c>
      <c r="D145" s="493" t="s">
        <v>322</v>
      </c>
      <c r="F145" s="493" t="s">
        <v>323</v>
      </c>
      <c r="G145" s="493" t="s">
        <v>58</v>
      </c>
      <c r="H145" s="493" t="s">
        <v>58</v>
      </c>
    </row>
    <row r="146" spans="1:8">
      <c r="A146" s="493" t="s">
        <v>1141</v>
      </c>
      <c r="B146" s="493" t="s">
        <v>1247</v>
      </c>
      <c r="C146" s="493" t="s">
        <v>1271</v>
      </c>
      <c r="D146" s="493" t="s">
        <v>322</v>
      </c>
      <c r="F146" s="493" t="s">
        <v>323</v>
      </c>
      <c r="G146" s="493" t="s">
        <v>58</v>
      </c>
      <c r="H146" s="493" t="s">
        <v>58</v>
      </c>
    </row>
    <row r="147" spans="1:8">
      <c r="A147" s="493" t="s">
        <v>1272</v>
      </c>
      <c r="B147" s="493" t="s">
        <v>1247</v>
      </c>
      <c r="C147" s="493" t="s">
        <v>1273</v>
      </c>
      <c r="D147" s="493" t="s">
        <v>304</v>
      </c>
      <c r="E147" s="493">
        <v>100</v>
      </c>
      <c r="G147" s="493" t="s">
        <v>58</v>
      </c>
      <c r="H147" s="493" t="s">
        <v>58</v>
      </c>
    </row>
    <row r="148" spans="1:8">
      <c r="A148" s="493" t="s">
        <v>1149</v>
      </c>
      <c r="B148" s="493" t="s">
        <v>1247</v>
      </c>
      <c r="C148" s="493" t="s">
        <v>1274</v>
      </c>
      <c r="D148" s="493" t="s">
        <v>304</v>
      </c>
      <c r="E148" s="493">
        <v>100</v>
      </c>
      <c r="G148" s="493" t="s">
        <v>58</v>
      </c>
      <c r="H148" s="493" t="s">
        <v>58</v>
      </c>
    </row>
    <row r="149" spans="1:8">
      <c r="A149" s="493" t="s">
        <v>1184</v>
      </c>
      <c r="B149" s="493" t="s">
        <v>1247</v>
      </c>
      <c r="C149" s="493" t="s">
        <v>1275</v>
      </c>
      <c r="D149" s="493" t="s">
        <v>283</v>
      </c>
      <c r="F149" s="493" t="s">
        <v>709</v>
      </c>
      <c r="G149" s="493" t="s">
        <v>58</v>
      </c>
      <c r="H149" s="493" t="s">
        <v>58</v>
      </c>
    </row>
    <row r="150" spans="1:8">
      <c r="A150" s="493" t="s">
        <v>1186</v>
      </c>
      <c r="B150" s="493" t="s">
        <v>1247</v>
      </c>
      <c r="C150" s="493" t="s">
        <v>1276</v>
      </c>
      <c r="D150" s="493" t="s">
        <v>283</v>
      </c>
      <c r="F150" s="493" t="s">
        <v>709</v>
      </c>
      <c r="G150" s="493" t="s">
        <v>58</v>
      </c>
      <c r="H150" s="493" t="s">
        <v>58</v>
      </c>
    </row>
    <row r="151" spans="1:8">
      <c r="A151" s="493" t="s">
        <v>1188</v>
      </c>
      <c r="B151" s="493" t="s">
        <v>1247</v>
      </c>
      <c r="C151" s="493" t="s">
        <v>1277</v>
      </c>
      <c r="D151" s="493" t="s">
        <v>283</v>
      </c>
      <c r="F151" s="493" t="s">
        <v>709</v>
      </c>
      <c r="G151" s="493" t="s">
        <v>58</v>
      </c>
      <c r="H151" s="493" t="s">
        <v>58</v>
      </c>
    </row>
    <row r="152" spans="1:8">
      <c r="A152" s="493" t="s">
        <v>1190</v>
      </c>
      <c r="B152" s="493" t="s">
        <v>1247</v>
      </c>
      <c r="C152" s="493" t="s">
        <v>1278</v>
      </c>
      <c r="D152" s="493" t="s">
        <v>283</v>
      </c>
      <c r="F152" s="493" t="s">
        <v>709</v>
      </c>
      <c r="G152" s="493" t="s">
        <v>58</v>
      </c>
      <c r="H152" s="493" t="s">
        <v>58</v>
      </c>
    </row>
    <row r="153" spans="1:8">
      <c r="A153" s="493" t="s">
        <v>1192</v>
      </c>
      <c r="B153" s="493" t="s">
        <v>1247</v>
      </c>
      <c r="C153" s="493" t="s">
        <v>1279</v>
      </c>
      <c r="D153" s="493" t="s">
        <v>283</v>
      </c>
      <c r="F153" s="493" t="s">
        <v>709</v>
      </c>
      <c r="G153" s="493" t="s">
        <v>58</v>
      </c>
      <c r="H153" s="493" t="s">
        <v>58</v>
      </c>
    </row>
    <row r="154" spans="1:8">
      <c r="A154" s="493" t="s">
        <v>1194</v>
      </c>
      <c r="B154" s="493" t="s">
        <v>1247</v>
      </c>
      <c r="C154" s="493" t="s">
        <v>1280</v>
      </c>
      <c r="D154" s="493" t="s">
        <v>283</v>
      </c>
      <c r="F154" s="493" t="s">
        <v>709</v>
      </c>
      <c r="G154" s="493" t="s">
        <v>58</v>
      </c>
      <c r="H154" s="493" t="s">
        <v>58</v>
      </c>
    </row>
    <row r="155" spans="1:8">
      <c r="A155" s="493" t="s">
        <v>1281</v>
      </c>
      <c r="B155" s="493" t="s">
        <v>1247</v>
      </c>
      <c r="C155" s="493" t="s">
        <v>1282</v>
      </c>
      <c r="D155" s="493" t="s">
        <v>283</v>
      </c>
      <c r="F155" s="493" t="s">
        <v>709</v>
      </c>
      <c r="G155" s="493" t="s">
        <v>58</v>
      </c>
      <c r="H155" s="493" t="s">
        <v>58</v>
      </c>
    </row>
    <row r="156" spans="1:8">
      <c r="A156" s="493" t="s">
        <v>1283</v>
      </c>
      <c r="B156" s="493" t="s">
        <v>1247</v>
      </c>
      <c r="C156" s="493" t="s">
        <v>1284</v>
      </c>
      <c r="D156" s="493" t="s">
        <v>283</v>
      </c>
      <c r="F156" s="493" t="s">
        <v>709</v>
      </c>
      <c r="G156" s="493" t="s">
        <v>58</v>
      </c>
      <c r="H156" s="493" t="s">
        <v>58</v>
      </c>
    </row>
    <row r="157" spans="1:8">
      <c r="A157" s="493" t="s">
        <v>1285</v>
      </c>
      <c r="B157" s="493" t="s">
        <v>1247</v>
      </c>
      <c r="C157" s="493" t="s">
        <v>1286</v>
      </c>
      <c r="D157" s="493" t="s">
        <v>283</v>
      </c>
      <c r="F157" s="493" t="s">
        <v>709</v>
      </c>
      <c r="G157" s="493" t="s">
        <v>58</v>
      </c>
      <c r="H157" s="493" t="s">
        <v>58</v>
      </c>
    </row>
    <row r="158" spans="1:8">
      <c r="A158" s="493" t="s">
        <v>1287</v>
      </c>
      <c r="B158" s="493" t="s">
        <v>1247</v>
      </c>
      <c r="C158" s="493" t="s">
        <v>1288</v>
      </c>
      <c r="D158" s="493" t="s">
        <v>283</v>
      </c>
      <c r="F158" s="493" t="s">
        <v>709</v>
      </c>
      <c r="G158" s="493" t="s">
        <v>58</v>
      </c>
      <c r="H158" s="493" t="s">
        <v>58</v>
      </c>
    </row>
    <row r="159" spans="1:8">
      <c r="A159" s="493" t="s">
        <v>1204</v>
      </c>
      <c r="B159" s="493" t="s">
        <v>1247</v>
      </c>
      <c r="C159" s="493" t="s">
        <v>1289</v>
      </c>
      <c r="D159" s="493" t="s">
        <v>283</v>
      </c>
      <c r="F159" s="493" t="s">
        <v>709</v>
      </c>
      <c r="G159" s="493" t="s">
        <v>58</v>
      </c>
      <c r="H159" s="493" t="s">
        <v>58</v>
      </c>
    </row>
    <row r="160" spans="1:8">
      <c r="A160" s="493" t="s">
        <v>1206</v>
      </c>
      <c r="B160" s="493" t="s">
        <v>1247</v>
      </c>
      <c r="C160" s="493" t="s">
        <v>1290</v>
      </c>
      <c r="D160" s="493" t="s">
        <v>283</v>
      </c>
      <c r="F160" s="493" t="s">
        <v>709</v>
      </c>
      <c r="G160" s="493" t="s">
        <v>58</v>
      </c>
      <c r="H160" s="493" t="s">
        <v>58</v>
      </c>
    </row>
    <row r="161" spans="1:8">
      <c r="A161" s="493" t="s">
        <v>1208</v>
      </c>
      <c r="B161" s="493" t="s">
        <v>1247</v>
      </c>
      <c r="C161" s="493" t="s">
        <v>1291</v>
      </c>
      <c r="D161" s="493" t="s">
        <v>283</v>
      </c>
      <c r="F161" s="493" t="s">
        <v>709</v>
      </c>
      <c r="G161" s="493" t="s">
        <v>58</v>
      </c>
      <c r="H161" s="493" t="s">
        <v>58</v>
      </c>
    </row>
    <row r="162" spans="1:8">
      <c r="A162" s="493" t="s">
        <v>1210</v>
      </c>
      <c r="B162" s="493" t="s">
        <v>1247</v>
      </c>
      <c r="C162" s="493" t="s">
        <v>1292</v>
      </c>
      <c r="D162" s="493" t="s">
        <v>283</v>
      </c>
      <c r="F162" s="493" t="s">
        <v>709</v>
      </c>
      <c r="G162" s="493" t="s">
        <v>58</v>
      </c>
      <c r="H162" s="493" t="s">
        <v>58</v>
      </c>
    </row>
    <row r="163" spans="1:8">
      <c r="A163" s="493" t="s">
        <v>1212</v>
      </c>
      <c r="B163" s="493" t="s">
        <v>1247</v>
      </c>
      <c r="C163" s="493" t="s">
        <v>1293</v>
      </c>
      <c r="D163" s="493" t="s">
        <v>283</v>
      </c>
      <c r="F163" s="493" t="s">
        <v>709</v>
      </c>
      <c r="G163" s="493" t="s">
        <v>58</v>
      </c>
      <c r="H163" s="493" t="s">
        <v>58</v>
      </c>
    </row>
    <row r="164" spans="1:8">
      <c r="A164" s="493" t="s">
        <v>1214</v>
      </c>
      <c r="B164" s="493" t="s">
        <v>1247</v>
      </c>
      <c r="C164" s="493" t="s">
        <v>1294</v>
      </c>
      <c r="D164" s="493" t="s">
        <v>283</v>
      </c>
      <c r="F164" s="493" t="s">
        <v>709</v>
      </c>
      <c r="G164" s="493" t="s">
        <v>58</v>
      </c>
      <c r="H164" s="493" t="s">
        <v>58</v>
      </c>
    </row>
    <row r="165" spans="1:8">
      <c r="A165" s="493" t="s">
        <v>1295</v>
      </c>
      <c r="B165" s="493" t="s">
        <v>1247</v>
      </c>
      <c r="C165" s="493" t="s">
        <v>1296</v>
      </c>
      <c r="D165" s="493" t="s">
        <v>283</v>
      </c>
      <c r="F165" s="493" t="s">
        <v>709</v>
      </c>
      <c r="G165" s="493" t="s">
        <v>58</v>
      </c>
      <c r="H165" s="493" t="s">
        <v>58</v>
      </c>
    </row>
    <row r="166" spans="1:8">
      <c r="A166" s="493" t="s">
        <v>1297</v>
      </c>
      <c r="B166" s="493" t="s">
        <v>1247</v>
      </c>
      <c r="C166" s="493" t="s">
        <v>1298</v>
      </c>
      <c r="D166" s="493" t="s">
        <v>283</v>
      </c>
      <c r="F166" s="493" t="s">
        <v>709</v>
      </c>
      <c r="G166" s="493" t="s">
        <v>58</v>
      </c>
      <c r="H166" s="493" t="s">
        <v>58</v>
      </c>
    </row>
    <row r="167" spans="1:8">
      <c r="A167" s="493" t="s">
        <v>1299</v>
      </c>
      <c r="B167" s="493" t="s">
        <v>1247</v>
      </c>
      <c r="C167" s="493" t="s">
        <v>1300</v>
      </c>
      <c r="D167" s="493" t="s">
        <v>283</v>
      </c>
      <c r="F167" s="493" t="s">
        <v>709</v>
      </c>
      <c r="G167" s="493" t="s">
        <v>58</v>
      </c>
      <c r="H167" s="493" t="s">
        <v>58</v>
      </c>
    </row>
    <row r="168" spans="1:8">
      <c r="A168" s="493" t="s">
        <v>1301</v>
      </c>
      <c r="B168" s="493" t="s">
        <v>1247</v>
      </c>
      <c r="C168" s="493" t="s">
        <v>1302</v>
      </c>
      <c r="D168" s="493" t="s">
        <v>283</v>
      </c>
      <c r="F168" s="493" t="s">
        <v>709</v>
      </c>
      <c r="G168" s="493" t="s">
        <v>58</v>
      </c>
      <c r="H168" s="493" t="s">
        <v>58</v>
      </c>
    </row>
    <row r="169" spans="1:8">
      <c r="A169" s="493" t="s">
        <v>1303</v>
      </c>
      <c r="B169" s="493" t="s">
        <v>1247</v>
      </c>
      <c r="C169" s="493" t="s">
        <v>1304</v>
      </c>
      <c r="D169" s="493" t="s">
        <v>283</v>
      </c>
      <c r="F169" s="493" t="s">
        <v>709</v>
      </c>
      <c r="G169" s="493" t="s">
        <v>58</v>
      </c>
      <c r="H169" s="493" t="s">
        <v>58</v>
      </c>
    </row>
    <row r="170" spans="1:8">
      <c r="A170" s="493" t="s">
        <v>1305</v>
      </c>
      <c r="B170" s="493" t="s">
        <v>1247</v>
      </c>
      <c r="C170" s="493" t="s">
        <v>1306</v>
      </c>
      <c r="D170" s="493" t="s">
        <v>283</v>
      </c>
      <c r="F170" s="493" t="s">
        <v>709</v>
      </c>
      <c r="G170" s="493" t="s">
        <v>58</v>
      </c>
      <c r="H170" s="493" t="s">
        <v>58</v>
      </c>
    </row>
    <row r="171" spans="1:8">
      <c r="A171" s="493" t="s">
        <v>1307</v>
      </c>
      <c r="B171" s="493" t="s">
        <v>1247</v>
      </c>
      <c r="C171" s="493" t="s">
        <v>1308</v>
      </c>
      <c r="D171" s="493" t="s">
        <v>283</v>
      </c>
      <c r="F171" s="493" t="s">
        <v>709</v>
      </c>
      <c r="G171" s="493" t="s">
        <v>58</v>
      </c>
      <c r="H171" s="493" t="s">
        <v>58</v>
      </c>
    </row>
    <row r="172" spans="1:8">
      <c r="A172" s="493" t="s">
        <v>1216</v>
      </c>
      <c r="B172" s="493" t="s">
        <v>1247</v>
      </c>
      <c r="C172" s="493" t="s">
        <v>1309</v>
      </c>
      <c r="D172" s="493" t="s">
        <v>283</v>
      </c>
      <c r="F172" s="493" t="s">
        <v>709</v>
      </c>
      <c r="G172" s="493" t="s">
        <v>58</v>
      </c>
      <c r="H172" s="493" t="s">
        <v>58</v>
      </c>
    </row>
    <row r="173" spans="1:8">
      <c r="A173" s="493" t="s">
        <v>1310</v>
      </c>
      <c r="B173" s="493" t="s">
        <v>1247</v>
      </c>
      <c r="C173" s="493" t="s">
        <v>1311</v>
      </c>
      <c r="D173" s="493" t="s">
        <v>283</v>
      </c>
      <c r="F173" s="493" t="s">
        <v>709</v>
      </c>
      <c r="G173" s="493" t="s">
        <v>58</v>
      </c>
      <c r="H173" s="493" t="s">
        <v>58</v>
      </c>
    </row>
    <row r="174" spans="1:8">
      <c r="A174" s="493" t="s">
        <v>1312</v>
      </c>
      <c r="B174" s="493" t="s">
        <v>1247</v>
      </c>
      <c r="C174" s="493" t="s">
        <v>1313</v>
      </c>
      <c r="D174" s="493" t="s">
        <v>283</v>
      </c>
      <c r="F174" s="493" t="s">
        <v>709</v>
      </c>
      <c r="G174" s="493" t="s">
        <v>58</v>
      </c>
      <c r="H174" s="493" t="s">
        <v>58</v>
      </c>
    </row>
    <row r="175" spans="1:8">
      <c r="A175" s="493" t="s">
        <v>1218</v>
      </c>
      <c r="B175" s="493" t="s">
        <v>1247</v>
      </c>
      <c r="C175" s="493" t="s">
        <v>1314</v>
      </c>
      <c r="D175" s="493" t="s">
        <v>283</v>
      </c>
      <c r="F175" s="493" t="s">
        <v>709</v>
      </c>
      <c r="G175" s="493" t="s">
        <v>58</v>
      </c>
      <c r="H175" s="493" t="s">
        <v>58</v>
      </c>
    </row>
    <row r="176" spans="1:8">
      <c r="A176" s="493" t="s">
        <v>1315</v>
      </c>
      <c r="B176" s="493" t="s">
        <v>1247</v>
      </c>
      <c r="C176" s="493" t="s">
        <v>1316</v>
      </c>
      <c r="D176" s="493" t="s">
        <v>283</v>
      </c>
      <c r="F176" s="493" t="s">
        <v>709</v>
      </c>
      <c r="G176" s="493" t="s">
        <v>58</v>
      </c>
      <c r="H176" s="493" t="s">
        <v>58</v>
      </c>
    </row>
    <row r="177" spans="1:8">
      <c r="A177" s="493" t="s">
        <v>1317</v>
      </c>
      <c r="B177" s="493" t="s">
        <v>1247</v>
      </c>
      <c r="C177" s="493" t="s">
        <v>1318</v>
      </c>
      <c r="D177" s="493" t="s">
        <v>283</v>
      </c>
      <c r="F177" s="493" t="s">
        <v>709</v>
      </c>
      <c r="G177" s="493" t="s">
        <v>58</v>
      </c>
      <c r="H177" s="493" t="s">
        <v>58</v>
      </c>
    </row>
    <row r="178" spans="1:8">
      <c r="A178" s="493" t="s">
        <v>1319</v>
      </c>
      <c r="B178" s="493" t="s">
        <v>1247</v>
      </c>
      <c r="C178" s="493" t="s">
        <v>1320</v>
      </c>
      <c r="D178" s="493" t="s">
        <v>283</v>
      </c>
      <c r="F178" s="493" t="s">
        <v>709</v>
      </c>
      <c r="G178" s="493" t="s">
        <v>58</v>
      </c>
      <c r="H178" s="493" t="s">
        <v>58</v>
      </c>
    </row>
    <row r="179" spans="1:8">
      <c r="A179" s="493" t="s">
        <v>1321</v>
      </c>
      <c r="B179" s="493" t="s">
        <v>1247</v>
      </c>
      <c r="C179" s="493" t="s">
        <v>1322</v>
      </c>
      <c r="D179" s="493" t="s">
        <v>283</v>
      </c>
      <c r="F179" s="493" t="s">
        <v>709</v>
      </c>
      <c r="G179" s="493" t="s">
        <v>58</v>
      </c>
      <c r="H179" s="493" t="s">
        <v>58</v>
      </c>
    </row>
    <row r="180" spans="1:8">
      <c r="A180" s="493" t="s">
        <v>1323</v>
      </c>
      <c r="B180" s="493" t="s">
        <v>1247</v>
      </c>
      <c r="C180" s="493" t="s">
        <v>1324</v>
      </c>
      <c r="D180" s="493" t="s">
        <v>283</v>
      </c>
      <c r="F180" s="493" t="s">
        <v>709</v>
      </c>
      <c r="G180" s="493" t="s">
        <v>58</v>
      </c>
      <c r="H180" s="493" t="s">
        <v>58</v>
      </c>
    </row>
    <row r="181" spans="1:8">
      <c r="A181" s="493" t="s">
        <v>1325</v>
      </c>
      <c r="B181" s="493" t="s">
        <v>1247</v>
      </c>
      <c r="C181" s="493" t="s">
        <v>1326</v>
      </c>
      <c r="D181" s="493" t="s">
        <v>283</v>
      </c>
      <c r="F181" s="493" t="s">
        <v>709</v>
      </c>
      <c r="G181" s="493" t="s">
        <v>58</v>
      </c>
      <c r="H181" s="493" t="s">
        <v>58</v>
      </c>
    </row>
    <row r="182" spans="1:8">
      <c r="A182" s="493" t="s">
        <v>1327</v>
      </c>
      <c r="B182" s="493" t="s">
        <v>1247</v>
      </c>
      <c r="C182" s="493" t="s">
        <v>1328</v>
      </c>
      <c r="D182" s="493" t="s">
        <v>283</v>
      </c>
      <c r="F182" s="493" t="s">
        <v>709</v>
      </c>
      <c r="G182" s="493" t="s">
        <v>58</v>
      </c>
      <c r="H182" s="493" t="s">
        <v>58</v>
      </c>
    </row>
    <row r="183" spans="1:8">
      <c r="A183" s="493" t="s">
        <v>1329</v>
      </c>
      <c r="B183" s="493" t="s">
        <v>1247</v>
      </c>
      <c r="C183" s="493" t="s">
        <v>1330</v>
      </c>
      <c r="D183" s="493" t="s">
        <v>283</v>
      </c>
      <c r="F183" s="493" t="s">
        <v>709</v>
      </c>
      <c r="G183" s="493" t="s">
        <v>58</v>
      </c>
      <c r="H183" s="493" t="s">
        <v>58</v>
      </c>
    </row>
    <row r="184" spans="1:8">
      <c r="A184" s="493" t="s">
        <v>1331</v>
      </c>
      <c r="B184" s="493" t="s">
        <v>1247</v>
      </c>
      <c r="C184" s="493" t="s">
        <v>1332</v>
      </c>
      <c r="D184" s="493" t="s">
        <v>283</v>
      </c>
      <c r="F184" s="493" t="s">
        <v>709</v>
      </c>
      <c r="G184" s="493" t="s">
        <v>58</v>
      </c>
      <c r="H184" s="493" t="s">
        <v>58</v>
      </c>
    </row>
    <row r="185" spans="1:8">
      <c r="A185" s="493" t="s">
        <v>1333</v>
      </c>
      <c r="B185" s="493" t="s">
        <v>1247</v>
      </c>
      <c r="C185" s="493" t="s">
        <v>1334</v>
      </c>
      <c r="D185" s="493" t="s">
        <v>283</v>
      </c>
      <c r="F185" s="493" t="s">
        <v>709</v>
      </c>
      <c r="G185" s="493" t="s">
        <v>58</v>
      </c>
      <c r="H185" s="493" t="s">
        <v>58</v>
      </c>
    </row>
    <row r="186" spans="1:8">
      <c r="A186" s="493" t="s">
        <v>1220</v>
      </c>
      <c r="B186" s="493" t="s">
        <v>1247</v>
      </c>
      <c r="C186" s="493" t="s">
        <v>1335</v>
      </c>
      <c r="D186" s="493" t="s">
        <v>283</v>
      </c>
      <c r="F186" s="493" t="s">
        <v>709</v>
      </c>
      <c r="G186" s="493" t="s">
        <v>58</v>
      </c>
      <c r="H186" s="493" t="s">
        <v>58</v>
      </c>
    </row>
    <row r="187" spans="1:8">
      <c r="A187" s="493" t="s">
        <v>1336</v>
      </c>
      <c r="B187" s="493" t="s">
        <v>1247</v>
      </c>
      <c r="C187" s="493" t="s">
        <v>1337</v>
      </c>
      <c r="D187" s="493" t="s">
        <v>283</v>
      </c>
      <c r="F187" s="493" t="s">
        <v>709</v>
      </c>
      <c r="G187" s="493" t="s">
        <v>58</v>
      </c>
      <c r="H187" s="493" t="s">
        <v>58</v>
      </c>
    </row>
    <row r="188" spans="1:8">
      <c r="A188" s="493" t="s">
        <v>1338</v>
      </c>
      <c r="B188" s="493" t="s">
        <v>1247</v>
      </c>
      <c r="C188" s="493" t="s">
        <v>1339</v>
      </c>
      <c r="D188" s="493" t="s">
        <v>283</v>
      </c>
      <c r="F188" s="493" t="s">
        <v>709</v>
      </c>
      <c r="G188" s="493" t="s">
        <v>58</v>
      </c>
      <c r="H188" s="493" t="s">
        <v>58</v>
      </c>
    </row>
    <row r="189" spans="1:8">
      <c r="A189" s="493" t="s">
        <v>1340</v>
      </c>
      <c r="B189" s="493" t="s">
        <v>1247</v>
      </c>
      <c r="C189" s="493" t="s">
        <v>1341</v>
      </c>
      <c r="D189" s="493" t="s">
        <v>283</v>
      </c>
      <c r="F189" s="493" t="s">
        <v>709</v>
      </c>
      <c r="G189" s="493" t="s">
        <v>58</v>
      </c>
      <c r="H189" s="493" t="s">
        <v>58</v>
      </c>
    </row>
    <row r="190" spans="1:8">
      <c r="A190" s="493" t="s">
        <v>1342</v>
      </c>
      <c r="B190" s="493" t="s">
        <v>1247</v>
      </c>
      <c r="C190" s="493" t="s">
        <v>1343</v>
      </c>
      <c r="D190" s="493" t="s">
        <v>283</v>
      </c>
      <c r="F190" s="493" t="s">
        <v>709</v>
      </c>
      <c r="G190" s="493" t="s">
        <v>58</v>
      </c>
      <c r="H190" s="493" t="s">
        <v>58</v>
      </c>
    </row>
    <row r="191" spans="1:8">
      <c r="A191" s="493" t="s">
        <v>1344</v>
      </c>
      <c r="B191" s="493" t="s">
        <v>1247</v>
      </c>
      <c r="C191" s="493" t="s">
        <v>1345</v>
      </c>
      <c r="D191" s="493" t="s">
        <v>283</v>
      </c>
      <c r="F191" s="493" t="s">
        <v>709</v>
      </c>
      <c r="G191" s="493" t="s">
        <v>58</v>
      </c>
      <c r="H191" s="493" t="s">
        <v>58</v>
      </c>
    </row>
    <row r="192" spans="1:8">
      <c r="A192" s="493" t="s">
        <v>1346</v>
      </c>
      <c r="B192" s="493" t="s">
        <v>1247</v>
      </c>
      <c r="C192" s="493" t="s">
        <v>1347</v>
      </c>
      <c r="D192" s="493" t="s">
        <v>283</v>
      </c>
      <c r="F192" s="493" t="s">
        <v>709</v>
      </c>
      <c r="G192" s="493" t="s">
        <v>58</v>
      </c>
      <c r="H192" s="493" t="s">
        <v>58</v>
      </c>
    </row>
    <row r="193" spans="1:8">
      <c r="A193" s="493" t="s">
        <v>1348</v>
      </c>
      <c r="B193" s="493" t="s">
        <v>1247</v>
      </c>
      <c r="C193" s="493" t="s">
        <v>1349</v>
      </c>
      <c r="D193" s="493" t="s">
        <v>283</v>
      </c>
      <c r="F193" s="493" t="s">
        <v>709</v>
      </c>
      <c r="G193" s="493" t="s">
        <v>58</v>
      </c>
      <c r="H193" s="493" t="s">
        <v>58</v>
      </c>
    </row>
    <row r="194" spans="1:8">
      <c r="A194" s="493" t="s">
        <v>1350</v>
      </c>
      <c r="B194" s="493" t="s">
        <v>1247</v>
      </c>
      <c r="C194" s="493" t="s">
        <v>1351</v>
      </c>
      <c r="D194" s="493" t="s">
        <v>283</v>
      </c>
      <c r="F194" s="493" t="s">
        <v>709</v>
      </c>
      <c r="G194" s="493" t="s">
        <v>58</v>
      </c>
      <c r="H194" s="493" t="s">
        <v>58</v>
      </c>
    </row>
    <row r="195" spans="1:8">
      <c r="A195" s="493" t="s">
        <v>1352</v>
      </c>
      <c r="B195" s="493" t="s">
        <v>1247</v>
      </c>
      <c r="C195" s="493" t="s">
        <v>1353</v>
      </c>
      <c r="D195" s="493" t="s">
        <v>283</v>
      </c>
      <c r="F195" s="493" t="s">
        <v>709</v>
      </c>
      <c r="G195" s="493" t="s">
        <v>58</v>
      </c>
      <c r="H195" s="493" t="s">
        <v>58</v>
      </c>
    </row>
    <row r="196" spans="1:8">
      <c r="A196" s="493" t="s">
        <v>1354</v>
      </c>
      <c r="B196" s="493" t="s">
        <v>1247</v>
      </c>
      <c r="C196" s="493" t="s">
        <v>1355</v>
      </c>
      <c r="D196" s="493" t="s">
        <v>283</v>
      </c>
      <c r="F196" s="493" t="s">
        <v>709</v>
      </c>
      <c r="G196" s="493" t="s">
        <v>58</v>
      </c>
      <c r="H196" s="493" t="s">
        <v>58</v>
      </c>
    </row>
    <row r="197" spans="1:8">
      <c r="A197" s="493" t="s">
        <v>1356</v>
      </c>
      <c r="B197" s="493" t="s">
        <v>1247</v>
      </c>
      <c r="C197" s="493" t="s">
        <v>1357</v>
      </c>
      <c r="D197" s="493" t="s">
        <v>283</v>
      </c>
      <c r="F197" s="493" t="s">
        <v>709</v>
      </c>
      <c r="G197" s="493" t="s">
        <v>58</v>
      </c>
      <c r="H197" s="493" t="s">
        <v>58</v>
      </c>
    </row>
    <row r="198" spans="1:8">
      <c r="A198" s="493" t="s">
        <v>1358</v>
      </c>
      <c r="B198" s="493" t="s">
        <v>1247</v>
      </c>
      <c r="C198" s="493" t="s">
        <v>1359</v>
      </c>
      <c r="D198" s="493" t="s">
        <v>283</v>
      </c>
      <c r="F198" s="493" t="s">
        <v>709</v>
      </c>
      <c r="G198" s="493" t="s">
        <v>58</v>
      </c>
      <c r="H198" s="493" t="s">
        <v>58</v>
      </c>
    </row>
    <row r="199" spans="1:8">
      <c r="A199" s="493" t="s">
        <v>1360</v>
      </c>
      <c r="B199" s="493" t="s">
        <v>1247</v>
      </c>
      <c r="C199" s="493" t="s">
        <v>1361</v>
      </c>
      <c r="D199" s="493" t="s">
        <v>283</v>
      </c>
      <c r="F199" s="493" t="s">
        <v>709</v>
      </c>
      <c r="G199" s="493" t="s">
        <v>58</v>
      </c>
      <c r="H199" s="493" t="s">
        <v>58</v>
      </c>
    </row>
    <row r="200" spans="1:8">
      <c r="A200" s="493" t="s">
        <v>1362</v>
      </c>
      <c r="B200" s="493" t="s">
        <v>1247</v>
      </c>
      <c r="C200" s="493" t="s">
        <v>1363</v>
      </c>
      <c r="D200" s="493" t="s">
        <v>283</v>
      </c>
      <c r="F200" s="493" t="s">
        <v>709</v>
      </c>
      <c r="G200" s="493" t="s">
        <v>58</v>
      </c>
      <c r="H200" s="493" t="s">
        <v>58</v>
      </c>
    </row>
    <row r="201" spans="1:8">
      <c r="A201" s="493" t="s">
        <v>1364</v>
      </c>
      <c r="B201" s="493" t="s">
        <v>1247</v>
      </c>
      <c r="C201" s="493" t="s">
        <v>1365</v>
      </c>
      <c r="D201" s="493" t="s">
        <v>283</v>
      </c>
      <c r="F201" s="493" t="s">
        <v>709</v>
      </c>
      <c r="G201" s="493" t="s">
        <v>58</v>
      </c>
      <c r="H201" s="493" t="s">
        <v>58</v>
      </c>
    </row>
    <row r="202" spans="1:8">
      <c r="A202" s="493" t="s">
        <v>1366</v>
      </c>
      <c r="B202" s="493" t="s">
        <v>1247</v>
      </c>
      <c r="C202" s="493" t="s">
        <v>1367</v>
      </c>
      <c r="D202" s="493" t="s">
        <v>283</v>
      </c>
      <c r="F202" s="493" t="s">
        <v>709</v>
      </c>
      <c r="G202" s="493" t="s">
        <v>58</v>
      </c>
      <c r="H202" s="493" t="s">
        <v>58</v>
      </c>
    </row>
    <row r="203" spans="1:8">
      <c r="A203" s="493" t="s">
        <v>1224</v>
      </c>
      <c r="B203" s="493" t="s">
        <v>1247</v>
      </c>
      <c r="C203" s="493" t="s">
        <v>1368</v>
      </c>
      <c r="D203" s="493" t="s">
        <v>283</v>
      </c>
      <c r="F203" s="493" t="s">
        <v>709</v>
      </c>
      <c r="G203" s="493" t="s">
        <v>58</v>
      </c>
      <c r="H203" s="493" t="s">
        <v>58</v>
      </c>
    </row>
    <row r="204" spans="1:8">
      <c r="A204" s="493" t="s">
        <v>1226</v>
      </c>
      <c r="B204" s="493" t="s">
        <v>1247</v>
      </c>
      <c r="C204" s="493" t="s">
        <v>1369</v>
      </c>
      <c r="D204" s="493" t="s">
        <v>283</v>
      </c>
      <c r="F204" s="493" t="s">
        <v>709</v>
      </c>
      <c r="G204" s="493" t="s">
        <v>58</v>
      </c>
      <c r="H204" s="493" t="s">
        <v>58</v>
      </c>
    </row>
    <row r="205" spans="1:8">
      <c r="A205" s="493" t="s">
        <v>1228</v>
      </c>
      <c r="B205" s="493" t="s">
        <v>1247</v>
      </c>
      <c r="C205" s="493" t="s">
        <v>1370</v>
      </c>
      <c r="D205" s="493" t="s">
        <v>283</v>
      </c>
      <c r="F205" s="493" t="s">
        <v>709</v>
      </c>
      <c r="G205" s="493" t="s">
        <v>58</v>
      </c>
      <c r="H205" s="493" t="s">
        <v>58</v>
      </c>
    </row>
    <row r="206" spans="1:8">
      <c r="A206" s="493" t="s">
        <v>1230</v>
      </c>
      <c r="B206" s="493" t="s">
        <v>1247</v>
      </c>
      <c r="C206" s="493" t="s">
        <v>1371</v>
      </c>
      <c r="D206" s="493" t="s">
        <v>283</v>
      </c>
      <c r="F206" s="493" t="s">
        <v>709</v>
      </c>
      <c r="G206" s="493" t="s">
        <v>58</v>
      </c>
      <c r="H206" s="493" t="s">
        <v>58</v>
      </c>
    </row>
    <row r="207" spans="1:8">
      <c r="A207" s="493" t="s">
        <v>1232</v>
      </c>
      <c r="B207" s="493" t="s">
        <v>1247</v>
      </c>
      <c r="C207" s="493" t="s">
        <v>1372</v>
      </c>
      <c r="D207" s="493" t="s">
        <v>283</v>
      </c>
      <c r="F207" s="493" t="s">
        <v>709</v>
      </c>
      <c r="G207" s="493" t="s">
        <v>58</v>
      </c>
      <c r="H207" s="493" t="s">
        <v>58</v>
      </c>
    </row>
    <row r="208" spans="1:8">
      <c r="A208" s="493" t="s">
        <v>1234</v>
      </c>
      <c r="B208" s="493" t="s">
        <v>1247</v>
      </c>
      <c r="C208" s="493" t="s">
        <v>1373</v>
      </c>
      <c r="D208" s="493" t="s">
        <v>283</v>
      </c>
      <c r="F208" s="493" t="s">
        <v>709</v>
      </c>
      <c r="G208" s="493" t="s">
        <v>58</v>
      </c>
      <c r="H208" s="493" t="s">
        <v>58</v>
      </c>
    </row>
    <row r="209" spans="1:8">
      <c r="A209" s="493" t="s">
        <v>1374</v>
      </c>
      <c r="B209" s="493" t="s">
        <v>1247</v>
      </c>
      <c r="C209" s="493" t="s">
        <v>1375</v>
      </c>
      <c r="D209" s="493" t="s">
        <v>322</v>
      </c>
      <c r="F209" s="493" t="s">
        <v>323</v>
      </c>
      <c r="G209" s="493" t="s">
        <v>58</v>
      </c>
      <c r="H209" s="493" t="s">
        <v>58</v>
      </c>
    </row>
    <row r="210" spans="1:8">
      <c r="A210" s="493" t="s">
        <v>1376</v>
      </c>
      <c r="B210" s="493" t="s">
        <v>1247</v>
      </c>
      <c r="C210" s="493" t="s">
        <v>1377</v>
      </c>
      <c r="D210" s="493" t="s">
        <v>322</v>
      </c>
      <c r="F210" s="493" t="s">
        <v>323</v>
      </c>
      <c r="G210" s="493" t="s">
        <v>58</v>
      </c>
      <c r="H210" s="493" t="s">
        <v>58</v>
      </c>
    </row>
    <row r="211" spans="1:8">
      <c r="A211" s="493" t="s">
        <v>1378</v>
      </c>
      <c r="B211" s="493" t="s">
        <v>1247</v>
      </c>
      <c r="C211" s="493" t="s">
        <v>1379</v>
      </c>
      <c r="D211" s="493" t="s">
        <v>322</v>
      </c>
      <c r="F211" s="493" t="s">
        <v>323</v>
      </c>
      <c r="G211" s="493" t="s">
        <v>58</v>
      </c>
      <c r="H211" s="493" t="s">
        <v>58</v>
      </c>
    </row>
    <row r="212" spans="1:8">
      <c r="A212" s="493" t="s">
        <v>1380</v>
      </c>
      <c r="B212" s="493" t="s">
        <v>1247</v>
      </c>
      <c r="C212" s="493" t="s">
        <v>1381</v>
      </c>
      <c r="D212" s="493" t="s">
        <v>283</v>
      </c>
      <c r="F212" s="493" t="s">
        <v>709</v>
      </c>
      <c r="G212" s="493" t="s">
        <v>58</v>
      </c>
      <c r="H212" s="493" t="s">
        <v>58</v>
      </c>
    </row>
    <row r="213" spans="1:8">
      <c r="A213" s="493" t="s">
        <v>1382</v>
      </c>
      <c r="B213" s="493" t="s">
        <v>1247</v>
      </c>
      <c r="C213" s="493" t="s">
        <v>1383</v>
      </c>
      <c r="D213" s="493" t="s">
        <v>283</v>
      </c>
      <c r="F213" s="493" t="s">
        <v>709</v>
      </c>
      <c r="G213" s="493" t="s">
        <v>58</v>
      </c>
      <c r="H213" s="493" t="s">
        <v>58</v>
      </c>
    </row>
    <row r="214" spans="1:8">
      <c r="A214" s="493" t="s">
        <v>1384</v>
      </c>
      <c r="B214" s="493" t="s">
        <v>1247</v>
      </c>
      <c r="C214" s="493" t="s">
        <v>1385</v>
      </c>
      <c r="D214" s="493" t="s">
        <v>283</v>
      </c>
      <c r="F214" s="493" t="s">
        <v>709</v>
      </c>
      <c r="G214" s="493" t="s">
        <v>58</v>
      </c>
      <c r="H214" s="493" t="s">
        <v>58</v>
      </c>
    </row>
    <row r="215" spans="1:8">
      <c r="A215" s="493" t="s">
        <v>1386</v>
      </c>
      <c r="B215" s="493" t="s">
        <v>1247</v>
      </c>
      <c r="C215" s="493" t="s">
        <v>1387</v>
      </c>
      <c r="D215" s="493" t="s">
        <v>304</v>
      </c>
      <c r="E215" s="493">
        <v>100</v>
      </c>
      <c r="G215" s="493" t="s">
        <v>58</v>
      </c>
      <c r="H215" s="493" t="s">
        <v>58</v>
      </c>
    </row>
    <row r="216" spans="1:8">
      <c r="A216" s="493" t="s">
        <v>1388</v>
      </c>
      <c r="B216" s="493" t="s">
        <v>1247</v>
      </c>
      <c r="C216" s="493" t="s">
        <v>1389</v>
      </c>
      <c r="D216" s="493" t="s">
        <v>304</v>
      </c>
      <c r="E216" s="493">
        <v>100</v>
      </c>
      <c r="G216" s="493" t="s">
        <v>58</v>
      </c>
      <c r="H216" s="493" t="s">
        <v>58</v>
      </c>
    </row>
    <row r="217" spans="1:8">
      <c r="A217" s="493" t="s">
        <v>1390</v>
      </c>
      <c r="B217" s="493" t="s">
        <v>1247</v>
      </c>
      <c r="C217" s="493" t="s">
        <v>1391</v>
      </c>
      <c r="D217" s="493" t="s">
        <v>283</v>
      </c>
      <c r="F217" s="493" t="s">
        <v>709</v>
      </c>
      <c r="G217" s="493" t="s">
        <v>58</v>
      </c>
      <c r="H217" s="493" t="s">
        <v>58</v>
      </c>
    </row>
    <row r="218" spans="1:8">
      <c r="A218" s="493" t="s">
        <v>1392</v>
      </c>
      <c r="B218" s="493" t="s">
        <v>1247</v>
      </c>
      <c r="C218" s="493" t="s">
        <v>1393</v>
      </c>
      <c r="D218" s="493" t="s">
        <v>283</v>
      </c>
      <c r="F218" s="493" t="s">
        <v>709</v>
      </c>
      <c r="G218" s="493" t="s">
        <v>58</v>
      </c>
      <c r="H218" s="493" t="s">
        <v>58</v>
      </c>
    </row>
    <row r="219" spans="1:8">
      <c r="A219" s="493" t="s">
        <v>1394</v>
      </c>
      <c r="B219" s="493" t="s">
        <v>1247</v>
      </c>
      <c r="C219" s="493" t="s">
        <v>1395</v>
      </c>
      <c r="D219" s="493" t="s">
        <v>283</v>
      </c>
      <c r="F219" s="493" t="s">
        <v>709</v>
      </c>
      <c r="G219" s="493" t="s">
        <v>58</v>
      </c>
      <c r="H219" s="493" t="s">
        <v>58</v>
      </c>
    </row>
    <row r="220" spans="1:8">
      <c r="A220" s="493" t="s">
        <v>1396</v>
      </c>
      <c r="B220" s="493" t="s">
        <v>1247</v>
      </c>
      <c r="C220" s="493" t="s">
        <v>1397</v>
      </c>
      <c r="D220" s="493" t="s">
        <v>283</v>
      </c>
      <c r="F220" s="493" t="s">
        <v>709</v>
      </c>
      <c r="G220" s="493" t="s">
        <v>58</v>
      </c>
      <c r="H220" s="493" t="s">
        <v>58</v>
      </c>
    </row>
    <row r="221" spans="1:8">
      <c r="A221" s="493" t="s">
        <v>1398</v>
      </c>
      <c r="B221" s="493" t="s">
        <v>1247</v>
      </c>
      <c r="C221" s="493" t="s">
        <v>1399</v>
      </c>
      <c r="D221" s="493" t="s">
        <v>283</v>
      </c>
      <c r="F221" s="493" t="s">
        <v>709</v>
      </c>
      <c r="G221" s="493" t="s">
        <v>58</v>
      </c>
      <c r="H221" s="493" t="s">
        <v>58</v>
      </c>
    </row>
    <row r="222" spans="1:8">
      <c r="A222" s="493" t="s">
        <v>1400</v>
      </c>
      <c r="B222" s="493" t="s">
        <v>1247</v>
      </c>
      <c r="C222" s="493" t="s">
        <v>1401</v>
      </c>
      <c r="D222" s="493" t="s">
        <v>283</v>
      </c>
      <c r="F222" s="493" t="s">
        <v>709</v>
      </c>
      <c r="G222" s="493" t="s">
        <v>58</v>
      </c>
      <c r="H222" s="493" t="s">
        <v>58</v>
      </c>
    </row>
    <row r="223" spans="1:8">
      <c r="A223" s="493" t="s">
        <v>1402</v>
      </c>
      <c r="B223" s="493" t="s">
        <v>1247</v>
      </c>
      <c r="C223" s="493" t="s">
        <v>1403</v>
      </c>
      <c r="D223" s="493" t="s">
        <v>283</v>
      </c>
      <c r="F223" s="493" t="s">
        <v>709</v>
      </c>
      <c r="G223" s="493" t="s">
        <v>58</v>
      </c>
      <c r="H223" s="493" t="s">
        <v>58</v>
      </c>
    </row>
    <row r="224" spans="1:8">
      <c r="A224" s="493" t="s">
        <v>1404</v>
      </c>
      <c r="B224" s="493" t="s">
        <v>1247</v>
      </c>
      <c r="C224" s="493" t="s">
        <v>1405</v>
      </c>
      <c r="D224" s="493" t="s">
        <v>283</v>
      </c>
      <c r="F224" s="493" t="s">
        <v>709</v>
      </c>
      <c r="G224" s="493" t="s">
        <v>58</v>
      </c>
      <c r="H224" s="493" t="s">
        <v>58</v>
      </c>
    </row>
    <row r="225" spans="1:8">
      <c r="A225" s="493" t="s">
        <v>1406</v>
      </c>
      <c r="B225" s="493" t="s">
        <v>1247</v>
      </c>
      <c r="C225" s="493" t="s">
        <v>1407</v>
      </c>
      <c r="D225" s="493" t="s">
        <v>283</v>
      </c>
      <c r="F225" s="493" t="s">
        <v>709</v>
      </c>
      <c r="G225" s="493" t="s">
        <v>58</v>
      </c>
      <c r="H225" s="493" t="s">
        <v>58</v>
      </c>
    </row>
    <row r="226" spans="1:8">
      <c r="A226" s="493" t="s">
        <v>1408</v>
      </c>
      <c r="B226" s="493" t="s">
        <v>1247</v>
      </c>
      <c r="C226" s="493" t="s">
        <v>1409</v>
      </c>
      <c r="D226" s="493" t="s">
        <v>283</v>
      </c>
      <c r="F226" s="493" t="s">
        <v>709</v>
      </c>
      <c r="G226" s="493" t="s">
        <v>58</v>
      </c>
      <c r="H226" s="493" t="s">
        <v>58</v>
      </c>
    </row>
    <row r="227" spans="1:8">
      <c r="A227" s="493" t="s">
        <v>1410</v>
      </c>
      <c r="B227" s="493" t="s">
        <v>1247</v>
      </c>
      <c r="C227" s="493" t="s">
        <v>1411</v>
      </c>
      <c r="D227" s="493" t="s">
        <v>283</v>
      </c>
      <c r="F227" s="493" t="s">
        <v>709</v>
      </c>
      <c r="G227" s="493" t="s">
        <v>58</v>
      </c>
      <c r="H227" s="493" t="s">
        <v>58</v>
      </c>
    </row>
    <row r="228" spans="1:8">
      <c r="A228" s="493" t="s">
        <v>1412</v>
      </c>
      <c r="B228" s="493" t="s">
        <v>1247</v>
      </c>
      <c r="C228" s="493" t="s">
        <v>1413</v>
      </c>
      <c r="D228" s="493" t="s">
        <v>1127</v>
      </c>
      <c r="F228" s="493" t="s">
        <v>1060</v>
      </c>
      <c r="G228" s="493" t="s">
        <v>58</v>
      </c>
      <c r="H228" s="493" t="s">
        <v>58</v>
      </c>
    </row>
    <row r="229" spans="1:8">
      <c r="A229" s="493" t="s">
        <v>1414</v>
      </c>
      <c r="B229" s="493" t="s">
        <v>1247</v>
      </c>
      <c r="C229" s="493" t="s">
        <v>1415</v>
      </c>
      <c r="D229" s="493" t="s">
        <v>304</v>
      </c>
      <c r="E229" s="493">
        <v>2000</v>
      </c>
      <c r="G229" s="493" t="s">
        <v>58</v>
      </c>
      <c r="H229" s="493" t="s">
        <v>58</v>
      </c>
    </row>
    <row r="230" spans="1:8">
      <c r="A230" s="493" t="s">
        <v>1416</v>
      </c>
      <c r="B230" s="493" t="s">
        <v>1247</v>
      </c>
      <c r="C230" s="493" t="s">
        <v>1417</v>
      </c>
      <c r="D230" s="493" t="s">
        <v>283</v>
      </c>
      <c r="F230" s="493" t="s">
        <v>709</v>
      </c>
      <c r="G230" s="493" t="s">
        <v>58</v>
      </c>
      <c r="H230" s="493" t="s">
        <v>58</v>
      </c>
    </row>
    <row r="231" spans="1:8">
      <c r="A231" s="493" t="s">
        <v>1418</v>
      </c>
      <c r="B231" s="493" t="s">
        <v>1419</v>
      </c>
      <c r="C231" s="493" t="s">
        <v>1420</v>
      </c>
      <c r="D231" s="493" t="s">
        <v>1127</v>
      </c>
      <c r="F231" s="493" t="s">
        <v>57</v>
      </c>
      <c r="G231" s="493" t="s">
        <v>58</v>
      </c>
      <c r="H231" s="493" t="s">
        <v>58</v>
      </c>
    </row>
    <row r="232" spans="1:8">
      <c r="A232" s="493" t="s">
        <v>1421</v>
      </c>
      <c r="B232" s="493" t="s">
        <v>1419</v>
      </c>
      <c r="C232" s="493" t="s">
        <v>1422</v>
      </c>
      <c r="D232" s="493" t="s">
        <v>283</v>
      </c>
      <c r="F232" s="493" t="s">
        <v>709</v>
      </c>
      <c r="G232" s="493" t="s">
        <v>58</v>
      </c>
      <c r="H232" s="493" t="s">
        <v>58</v>
      </c>
    </row>
    <row r="233" spans="1:8">
      <c r="A233" s="493" t="s">
        <v>1423</v>
      </c>
      <c r="B233" s="493" t="s">
        <v>1419</v>
      </c>
      <c r="C233" s="493" t="s">
        <v>1424</v>
      </c>
      <c r="D233" s="493" t="s">
        <v>283</v>
      </c>
      <c r="F233" s="493" t="s">
        <v>709</v>
      </c>
      <c r="G233" s="493" t="s">
        <v>58</v>
      </c>
      <c r="H233" s="493" t="s">
        <v>58</v>
      </c>
    </row>
    <row r="234" spans="1:8">
      <c r="A234" s="493" t="s">
        <v>1425</v>
      </c>
      <c r="B234" s="493" t="s">
        <v>1419</v>
      </c>
      <c r="C234" s="493" t="s">
        <v>1426</v>
      </c>
      <c r="D234" s="493" t="s">
        <v>283</v>
      </c>
      <c r="F234" s="493" t="s">
        <v>709</v>
      </c>
      <c r="G234" s="493" t="s">
        <v>58</v>
      </c>
      <c r="H234" s="493" t="s">
        <v>58</v>
      </c>
    </row>
    <row r="235" spans="1:8">
      <c r="A235" s="493" t="s">
        <v>1427</v>
      </c>
      <c r="B235" s="493" t="s">
        <v>1419</v>
      </c>
      <c r="C235" s="493" t="s">
        <v>1428</v>
      </c>
      <c r="D235" s="493" t="s">
        <v>283</v>
      </c>
      <c r="F235" s="493" t="s">
        <v>709</v>
      </c>
      <c r="G235" s="493" t="s">
        <v>58</v>
      </c>
      <c r="H235" s="493" t="s">
        <v>58</v>
      </c>
    </row>
    <row r="236" spans="1:8">
      <c r="A236" s="493" t="s">
        <v>1429</v>
      </c>
      <c r="B236" s="493" t="s">
        <v>1419</v>
      </c>
      <c r="C236" s="493" t="s">
        <v>1430</v>
      </c>
      <c r="D236" s="493" t="s">
        <v>283</v>
      </c>
      <c r="F236" s="493" t="s">
        <v>709</v>
      </c>
      <c r="G236" s="493" t="s">
        <v>58</v>
      </c>
      <c r="H236" s="493" t="s">
        <v>58</v>
      </c>
    </row>
    <row r="237" spans="1:8">
      <c r="A237" s="493" t="s">
        <v>992</v>
      </c>
      <c r="B237" s="493" t="s">
        <v>1419</v>
      </c>
      <c r="C237" s="493" t="s">
        <v>1431</v>
      </c>
      <c r="D237" s="493" t="s">
        <v>283</v>
      </c>
      <c r="F237" s="493" t="s">
        <v>709</v>
      </c>
      <c r="G237" s="493" t="s">
        <v>58</v>
      </c>
      <c r="H237" s="493" t="s">
        <v>58</v>
      </c>
    </row>
    <row r="238" spans="1:8">
      <c r="A238" s="493" t="s">
        <v>1432</v>
      </c>
      <c r="B238" s="493" t="s">
        <v>1419</v>
      </c>
      <c r="C238" s="493" t="s">
        <v>1433</v>
      </c>
      <c r="D238" s="493" t="s">
        <v>283</v>
      </c>
      <c r="F238" s="493" t="s">
        <v>709</v>
      </c>
      <c r="G238" s="493" t="s">
        <v>58</v>
      </c>
      <c r="H238" s="493" t="s">
        <v>58</v>
      </c>
    </row>
    <row r="239" spans="1:8">
      <c r="A239" s="493" t="s">
        <v>1434</v>
      </c>
      <c r="B239" s="493" t="s">
        <v>1419</v>
      </c>
      <c r="C239" s="493" t="s">
        <v>1435</v>
      </c>
      <c r="D239" s="493" t="s">
        <v>283</v>
      </c>
      <c r="F239" s="493" t="s">
        <v>709</v>
      </c>
      <c r="G239" s="493" t="s">
        <v>58</v>
      </c>
      <c r="H239" s="493" t="s">
        <v>58</v>
      </c>
    </row>
    <row r="240" spans="1:8">
      <c r="A240" s="493" t="s">
        <v>1436</v>
      </c>
      <c r="B240" s="493" t="s">
        <v>1419</v>
      </c>
      <c r="C240" s="493" t="s">
        <v>1437</v>
      </c>
      <c r="D240" s="493" t="s">
        <v>283</v>
      </c>
      <c r="F240" s="493" t="s">
        <v>709</v>
      </c>
      <c r="G240" s="493" t="s">
        <v>58</v>
      </c>
      <c r="H240" s="493" t="s">
        <v>58</v>
      </c>
    </row>
    <row r="241" spans="1:8">
      <c r="A241" s="493" t="s">
        <v>1438</v>
      </c>
      <c r="B241" s="493" t="s">
        <v>1419</v>
      </c>
      <c r="C241" s="493" t="s">
        <v>1439</v>
      </c>
      <c r="D241" s="493" t="s">
        <v>283</v>
      </c>
      <c r="F241" s="493" t="s">
        <v>709</v>
      </c>
      <c r="G241" s="493" t="s">
        <v>58</v>
      </c>
      <c r="H241" s="493" t="s">
        <v>58</v>
      </c>
    </row>
    <row r="242" spans="1:8">
      <c r="A242" s="493" t="s">
        <v>1440</v>
      </c>
      <c r="B242" s="493" t="s">
        <v>1419</v>
      </c>
      <c r="C242" s="493" t="s">
        <v>1441</v>
      </c>
      <c r="D242" s="493" t="s">
        <v>283</v>
      </c>
      <c r="F242" s="493" t="s">
        <v>709</v>
      </c>
      <c r="G242" s="493" t="s">
        <v>58</v>
      </c>
      <c r="H242" s="493" t="s">
        <v>58</v>
      </c>
    </row>
    <row r="243" spans="1:8">
      <c r="A243" s="493" t="s">
        <v>1442</v>
      </c>
      <c r="B243" s="493" t="s">
        <v>1419</v>
      </c>
      <c r="C243" s="493" t="s">
        <v>1443</v>
      </c>
      <c r="D243" s="493" t="s">
        <v>283</v>
      </c>
      <c r="F243" s="493" t="s">
        <v>709</v>
      </c>
      <c r="G243" s="493" t="s">
        <v>58</v>
      </c>
      <c r="H243" s="493" t="s">
        <v>58</v>
      </c>
    </row>
    <row r="244" spans="1:8">
      <c r="A244" s="493" t="s">
        <v>1444</v>
      </c>
      <c r="B244" s="493" t="s">
        <v>1419</v>
      </c>
      <c r="C244" s="493" t="s">
        <v>1445</v>
      </c>
      <c r="D244" s="493" t="s">
        <v>283</v>
      </c>
      <c r="F244" s="493" t="s">
        <v>709</v>
      </c>
      <c r="G244" s="493" t="s">
        <v>58</v>
      </c>
      <c r="H244" s="493" t="s">
        <v>58</v>
      </c>
    </row>
    <row r="245" spans="1:8">
      <c r="A245" s="493" t="s">
        <v>1006</v>
      </c>
      <c r="B245" s="493" t="s">
        <v>1419</v>
      </c>
      <c r="C245" s="493" t="s">
        <v>1446</v>
      </c>
      <c r="D245" s="493" t="s">
        <v>283</v>
      </c>
      <c r="F245" s="493" t="s">
        <v>709</v>
      </c>
      <c r="G245" s="493" t="s">
        <v>58</v>
      </c>
      <c r="H245" s="493" t="s">
        <v>58</v>
      </c>
    </row>
    <row r="246" spans="1:8">
      <c r="A246" s="493" t="s">
        <v>1447</v>
      </c>
      <c r="B246" s="493" t="s">
        <v>1419</v>
      </c>
      <c r="C246" s="493" t="s">
        <v>1448</v>
      </c>
      <c r="D246" s="493" t="s">
        <v>283</v>
      </c>
      <c r="F246" s="493" t="s">
        <v>709</v>
      </c>
      <c r="G246" s="493" t="s">
        <v>58</v>
      </c>
      <c r="H246" s="493" t="s">
        <v>58</v>
      </c>
    </row>
    <row r="247" spans="1:8">
      <c r="A247" s="493" t="s">
        <v>1008</v>
      </c>
      <c r="B247" s="493" t="s">
        <v>1419</v>
      </c>
      <c r="C247" s="493" t="s">
        <v>1449</v>
      </c>
      <c r="D247" s="493" t="s">
        <v>283</v>
      </c>
      <c r="F247" s="493" t="s">
        <v>709</v>
      </c>
      <c r="G247" s="493" t="s">
        <v>58</v>
      </c>
      <c r="H247" s="493" t="s">
        <v>58</v>
      </c>
    </row>
    <row r="248" spans="1:8">
      <c r="A248" s="493" t="s">
        <v>1450</v>
      </c>
      <c r="B248" s="493" t="s">
        <v>1419</v>
      </c>
      <c r="C248" s="493" t="s">
        <v>1451</v>
      </c>
      <c r="D248" s="493" t="s">
        <v>283</v>
      </c>
      <c r="F248" s="493" t="s">
        <v>709</v>
      </c>
      <c r="G248" s="493" t="s">
        <v>58</v>
      </c>
      <c r="H248" s="493" t="s">
        <v>58</v>
      </c>
    </row>
    <row r="249" spans="1:8">
      <c r="A249" s="493" t="s">
        <v>1011</v>
      </c>
      <c r="B249" s="493" t="s">
        <v>1419</v>
      </c>
      <c r="C249" s="493" t="s">
        <v>1452</v>
      </c>
      <c r="D249" s="493" t="s">
        <v>283</v>
      </c>
      <c r="F249" s="493" t="s">
        <v>709</v>
      </c>
      <c r="G249" s="493" t="s">
        <v>58</v>
      </c>
      <c r="H249" s="493" t="s">
        <v>58</v>
      </c>
    </row>
    <row r="250" spans="1:8">
      <c r="A250" s="493" t="s">
        <v>1453</v>
      </c>
      <c r="B250" s="493" t="s">
        <v>1419</v>
      </c>
      <c r="C250" s="493" t="s">
        <v>1454</v>
      </c>
      <c r="D250" s="493" t="s">
        <v>283</v>
      </c>
      <c r="F250" s="493" t="s">
        <v>709</v>
      </c>
      <c r="G250" s="493" t="s">
        <v>58</v>
      </c>
      <c r="H250" s="493" t="s">
        <v>58</v>
      </c>
    </row>
    <row r="251" spans="1:8">
      <c r="A251" s="493" t="s">
        <v>1455</v>
      </c>
      <c r="B251" s="493" t="s">
        <v>1419</v>
      </c>
      <c r="C251" s="493" t="s">
        <v>1456</v>
      </c>
      <c r="D251" s="493" t="s">
        <v>283</v>
      </c>
      <c r="F251" s="493" t="s">
        <v>709</v>
      </c>
      <c r="G251" s="493" t="s">
        <v>58</v>
      </c>
      <c r="H251" s="493" t="s">
        <v>58</v>
      </c>
    </row>
    <row r="252" spans="1:8">
      <c r="A252" s="493" t="s">
        <v>1457</v>
      </c>
      <c r="B252" s="493" t="s">
        <v>1419</v>
      </c>
      <c r="C252" s="493" t="s">
        <v>1458</v>
      </c>
      <c r="D252" s="493" t="s">
        <v>283</v>
      </c>
      <c r="F252" s="493" t="s">
        <v>709</v>
      </c>
      <c r="G252" s="493" t="s">
        <v>58</v>
      </c>
      <c r="H252" s="493" t="s">
        <v>58</v>
      </c>
    </row>
    <row r="253" spans="1:8">
      <c r="A253" s="493" t="s">
        <v>1459</v>
      </c>
      <c r="B253" s="493" t="s">
        <v>1419</v>
      </c>
      <c r="C253" s="493" t="s">
        <v>1460</v>
      </c>
      <c r="D253" s="493" t="s">
        <v>283</v>
      </c>
      <c r="F253" s="493" t="s">
        <v>709</v>
      </c>
      <c r="G253" s="493" t="s">
        <v>58</v>
      </c>
      <c r="H253" s="493" t="s">
        <v>58</v>
      </c>
    </row>
    <row r="254" spans="1:8">
      <c r="A254" s="493" t="s">
        <v>1461</v>
      </c>
      <c r="B254" s="493" t="s">
        <v>1419</v>
      </c>
      <c r="C254" s="493" t="s">
        <v>1462</v>
      </c>
      <c r="D254" s="493" t="s">
        <v>283</v>
      </c>
      <c r="F254" s="493" t="s">
        <v>709</v>
      </c>
      <c r="G254" s="493" t="s">
        <v>58</v>
      </c>
      <c r="H254" s="493" t="s">
        <v>58</v>
      </c>
    </row>
    <row r="255" spans="1:8">
      <c r="A255" s="493" t="s">
        <v>1463</v>
      </c>
      <c r="B255" s="493" t="s">
        <v>1419</v>
      </c>
      <c r="C255" s="493" t="s">
        <v>1464</v>
      </c>
      <c r="D255" s="493" t="s">
        <v>283</v>
      </c>
      <c r="F255" s="493" t="s">
        <v>709</v>
      </c>
      <c r="G255" s="493" t="s">
        <v>58</v>
      </c>
      <c r="H255" s="493" t="s">
        <v>58</v>
      </c>
    </row>
    <row r="256" spans="1:8">
      <c r="A256" s="493" t="s">
        <v>1465</v>
      </c>
      <c r="B256" s="493" t="s">
        <v>1419</v>
      </c>
      <c r="C256" s="493" t="s">
        <v>1466</v>
      </c>
      <c r="D256" s="493" t="s">
        <v>283</v>
      </c>
      <c r="F256" s="493" t="s">
        <v>709</v>
      </c>
      <c r="G256" s="493" t="s">
        <v>58</v>
      </c>
      <c r="H256" s="493" t="s">
        <v>58</v>
      </c>
    </row>
    <row r="257" spans="1:8">
      <c r="A257" s="493" t="s">
        <v>1019</v>
      </c>
      <c r="B257" s="493" t="s">
        <v>1419</v>
      </c>
      <c r="C257" s="493" t="s">
        <v>1467</v>
      </c>
      <c r="D257" s="493" t="s">
        <v>283</v>
      </c>
      <c r="F257" s="493" t="s">
        <v>709</v>
      </c>
      <c r="G257" s="493" t="s">
        <v>58</v>
      </c>
      <c r="H257" s="493" t="s">
        <v>58</v>
      </c>
    </row>
    <row r="258" spans="1:8">
      <c r="A258" s="493" t="s">
        <v>1468</v>
      </c>
      <c r="B258" s="493" t="s">
        <v>1419</v>
      </c>
      <c r="C258" s="493" t="s">
        <v>1469</v>
      </c>
      <c r="D258" s="493" t="s">
        <v>283</v>
      </c>
      <c r="F258" s="493" t="s">
        <v>709</v>
      </c>
      <c r="G258" s="493" t="s">
        <v>58</v>
      </c>
      <c r="H258" s="493" t="s">
        <v>58</v>
      </c>
    </row>
    <row r="259" spans="1:8">
      <c r="A259" s="493" t="s">
        <v>1021</v>
      </c>
      <c r="B259" s="493" t="s">
        <v>1419</v>
      </c>
      <c r="C259" s="493" t="s">
        <v>1470</v>
      </c>
      <c r="D259" s="493" t="s">
        <v>283</v>
      </c>
      <c r="F259" s="493" t="s">
        <v>709</v>
      </c>
      <c r="G259" s="493" t="s">
        <v>58</v>
      </c>
      <c r="H259" s="493" t="s">
        <v>58</v>
      </c>
    </row>
    <row r="260" spans="1:8">
      <c r="A260" s="493" t="s">
        <v>1471</v>
      </c>
      <c r="B260" s="493" t="s">
        <v>1419</v>
      </c>
      <c r="C260" s="493" t="s">
        <v>1472</v>
      </c>
      <c r="D260" s="493" t="s">
        <v>283</v>
      </c>
      <c r="F260" s="493" t="s">
        <v>709</v>
      </c>
      <c r="G260" s="493" t="s">
        <v>58</v>
      </c>
      <c r="H260" s="493" t="s">
        <v>58</v>
      </c>
    </row>
    <row r="261" spans="1:8">
      <c r="A261" s="493" t="s">
        <v>1023</v>
      </c>
      <c r="B261" s="493" t="s">
        <v>1419</v>
      </c>
      <c r="C261" s="493" t="s">
        <v>1473</v>
      </c>
      <c r="D261" s="493" t="s">
        <v>283</v>
      </c>
      <c r="F261" s="493" t="s">
        <v>709</v>
      </c>
      <c r="G261" s="493" t="s">
        <v>58</v>
      </c>
      <c r="H261" s="493" t="s">
        <v>58</v>
      </c>
    </row>
    <row r="262" spans="1:8">
      <c r="A262" s="493" t="s">
        <v>1474</v>
      </c>
      <c r="B262" s="493" t="s">
        <v>1419</v>
      </c>
      <c r="C262" s="493" t="s">
        <v>1475</v>
      </c>
      <c r="D262" s="493" t="s">
        <v>283</v>
      </c>
      <c r="F262" s="493" t="s">
        <v>709</v>
      </c>
      <c r="G262" s="493" t="s">
        <v>58</v>
      </c>
      <c r="H262" s="493" t="s">
        <v>58</v>
      </c>
    </row>
    <row r="263" spans="1:8">
      <c r="A263" s="493" t="s">
        <v>1476</v>
      </c>
      <c r="B263" s="493" t="s">
        <v>1419</v>
      </c>
      <c r="C263" s="493" t="s">
        <v>1477</v>
      </c>
      <c r="D263" s="493" t="s">
        <v>283</v>
      </c>
      <c r="F263" s="493" t="s">
        <v>709</v>
      </c>
      <c r="G263" s="493" t="s">
        <v>58</v>
      </c>
      <c r="H263" s="493" t="s">
        <v>58</v>
      </c>
    </row>
    <row r="264" spans="1:8">
      <c r="A264" s="493" t="s">
        <v>1478</v>
      </c>
      <c r="B264" s="493" t="s">
        <v>1419</v>
      </c>
      <c r="C264" s="493" t="s">
        <v>1479</v>
      </c>
      <c r="D264" s="493" t="s">
        <v>283</v>
      </c>
      <c r="F264" s="493" t="s">
        <v>709</v>
      </c>
      <c r="G264" s="493" t="s">
        <v>58</v>
      </c>
      <c r="H264" s="493" t="s">
        <v>58</v>
      </c>
    </row>
    <row r="265" spans="1:8">
      <c r="A265" s="493" t="s">
        <v>1480</v>
      </c>
      <c r="B265" s="493" t="s">
        <v>1419</v>
      </c>
      <c r="C265" s="493" t="s">
        <v>1481</v>
      </c>
      <c r="D265" s="493" t="s">
        <v>283</v>
      </c>
      <c r="F265" s="493" t="s">
        <v>709</v>
      </c>
      <c r="G265" s="493" t="s">
        <v>58</v>
      </c>
      <c r="H265" s="493" t="s">
        <v>58</v>
      </c>
    </row>
    <row r="266" spans="1:8">
      <c r="A266" s="493" t="s">
        <v>1482</v>
      </c>
      <c r="B266" s="493" t="s">
        <v>1419</v>
      </c>
      <c r="C266" s="493" t="s">
        <v>1483</v>
      </c>
      <c r="D266" s="493" t="s">
        <v>283</v>
      </c>
      <c r="F266" s="493" t="s">
        <v>709</v>
      </c>
      <c r="G266" s="493" t="s">
        <v>58</v>
      </c>
      <c r="H266" s="493" t="s">
        <v>58</v>
      </c>
    </row>
    <row r="267" spans="1:8">
      <c r="A267" s="493" t="s">
        <v>1484</v>
      </c>
      <c r="B267" s="493" t="s">
        <v>1419</v>
      </c>
      <c r="C267" s="493" t="s">
        <v>1485</v>
      </c>
      <c r="D267" s="493" t="s">
        <v>283</v>
      </c>
      <c r="F267" s="493" t="s">
        <v>709</v>
      </c>
      <c r="G267" s="493" t="s">
        <v>58</v>
      </c>
      <c r="H267" s="493" t="s">
        <v>58</v>
      </c>
    </row>
    <row r="268" spans="1:8">
      <c r="A268" s="493" t="s">
        <v>1486</v>
      </c>
      <c r="B268" s="493" t="s">
        <v>1419</v>
      </c>
      <c r="C268" s="493" t="s">
        <v>1487</v>
      </c>
      <c r="D268" s="493" t="s">
        <v>283</v>
      </c>
      <c r="F268" s="493" t="s">
        <v>709</v>
      </c>
      <c r="G268" s="493" t="s">
        <v>58</v>
      </c>
      <c r="H268" s="493" t="s">
        <v>57</v>
      </c>
    </row>
    <row r="269" spans="1:8">
      <c r="A269" s="493" t="s">
        <v>1488</v>
      </c>
      <c r="B269" s="493" t="s">
        <v>1419</v>
      </c>
      <c r="C269" s="493" t="s">
        <v>1489</v>
      </c>
      <c r="D269" s="493" t="s">
        <v>283</v>
      </c>
      <c r="F269" s="493" t="s">
        <v>709</v>
      </c>
      <c r="G269" s="493" t="s">
        <v>58</v>
      </c>
      <c r="H269" s="493" t="s">
        <v>57</v>
      </c>
    </row>
    <row r="270" spans="1:8">
      <c r="A270" s="493" t="s">
        <v>1490</v>
      </c>
      <c r="B270" s="493" t="s">
        <v>1419</v>
      </c>
      <c r="C270" s="493" t="s">
        <v>1491</v>
      </c>
      <c r="D270" s="493" t="s">
        <v>283</v>
      </c>
      <c r="F270" s="493" t="s">
        <v>709</v>
      </c>
      <c r="G270" s="493" t="s">
        <v>58</v>
      </c>
      <c r="H270" s="493" t="s">
        <v>57</v>
      </c>
    </row>
    <row r="271" spans="1:8">
      <c r="A271" s="493" t="s">
        <v>1492</v>
      </c>
      <c r="B271" s="493" t="s">
        <v>1419</v>
      </c>
      <c r="C271" s="493" t="s">
        <v>1493</v>
      </c>
      <c r="D271" s="493" t="s">
        <v>283</v>
      </c>
      <c r="F271" s="493" t="s">
        <v>709</v>
      </c>
      <c r="G271" s="493" t="s">
        <v>58</v>
      </c>
      <c r="H271" s="493" t="s">
        <v>57</v>
      </c>
    </row>
    <row r="272" spans="1:8">
      <c r="A272" s="493" t="s">
        <v>1494</v>
      </c>
      <c r="B272" s="493" t="s">
        <v>1419</v>
      </c>
      <c r="C272" s="493" t="s">
        <v>1495</v>
      </c>
      <c r="D272" s="493" t="s">
        <v>283</v>
      </c>
      <c r="F272" s="493" t="s">
        <v>709</v>
      </c>
      <c r="G272" s="493" t="s">
        <v>58</v>
      </c>
      <c r="H272" s="493" t="s">
        <v>57</v>
      </c>
    </row>
    <row r="273" spans="1:8">
      <c r="A273" s="493" t="s">
        <v>1496</v>
      </c>
      <c r="B273" s="493" t="s">
        <v>1419</v>
      </c>
      <c r="C273" s="493" t="s">
        <v>1497</v>
      </c>
      <c r="D273" s="493" t="s">
        <v>283</v>
      </c>
      <c r="F273" s="493" t="s">
        <v>709</v>
      </c>
      <c r="G273" s="493" t="s">
        <v>58</v>
      </c>
      <c r="H273" s="493" t="s">
        <v>57</v>
      </c>
    </row>
    <row r="274" spans="1:8">
      <c r="A274" s="493" t="s">
        <v>1498</v>
      </c>
      <c r="B274" s="493" t="s">
        <v>1419</v>
      </c>
      <c r="C274" s="493" t="s">
        <v>1499</v>
      </c>
      <c r="D274" s="493" t="s">
        <v>283</v>
      </c>
      <c r="F274" s="493" t="s">
        <v>709</v>
      </c>
      <c r="G274" s="493" t="s">
        <v>58</v>
      </c>
      <c r="H274" s="493" t="s">
        <v>57</v>
      </c>
    </row>
    <row r="275" spans="1:8">
      <c r="A275" s="493" t="s">
        <v>1500</v>
      </c>
      <c r="B275" s="493" t="s">
        <v>1419</v>
      </c>
      <c r="C275" s="493" t="s">
        <v>1501</v>
      </c>
      <c r="D275" s="493" t="s">
        <v>283</v>
      </c>
      <c r="F275" s="493" t="s">
        <v>709</v>
      </c>
      <c r="G275" s="493" t="s">
        <v>58</v>
      </c>
      <c r="H275" s="493" t="s">
        <v>57</v>
      </c>
    </row>
    <row r="276" spans="1:8">
      <c r="A276" s="493" t="s">
        <v>1502</v>
      </c>
      <c r="B276" s="493" t="s">
        <v>1419</v>
      </c>
      <c r="C276" s="493" t="s">
        <v>1503</v>
      </c>
      <c r="D276" s="493" t="s">
        <v>283</v>
      </c>
      <c r="F276" s="493" t="s">
        <v>709</v>
      </c>
      <c r="G276" s="493" t="s">
        <v>58</v>
      </c>
      <c r="H276" s="493" t="s">
        <v>57</v>
      </c>
    </row>
    <row r="277" spans="1:8">
      <c r="A277" s="493" t="s">
        <v>1504</v>
      </c>
      <c r="B277" s="493" t="s">
        <v>1419</v>
      </c>
      <c r="C277" s="493" t="s">
        <v>1505</v>
      </c>
      <c r="D277" s="493" t="s">
        <v>283</v>
      </c>
      <c r="F277" s="493" t="s">
        <v>709</v>
      </c>
      <c r="G277" s="493" t="s">
        <v>58</v>
      </c>
      <c r="H277" s="493" t="s">
        <v>57</v>
      </c>
    </row>
    <row r="278" spans="1:8">
      <c r="A278" s="493" t="s">
        <v>1506</v>
      </c>
      <c r="B278" s="493" t="s">
        <v>1419</v>
      </c>
      <c r="C278" s="493" t="s">
        <v>1507</v>
      </c>
      <c r="D278" s="493" t="s">
        <v>283</v>
      </c>
      <c r="F278" s="493" t="s">
        <v>709</v>
      </c>
      <c r="G278" s="493" t="s">
        <v>58</v>
      </c>
      <c r="H278" s="493" t="s">
        <v>57</v>
      </c>
    </row>
    <row r="279" spans="1:8">
      <c r="A279" s="493" t="s">
        <v>1508</v>
      </c>
      <c r="B279" s="493" t="s">
        <v>1419</v>
      </c>
      <c r="C279" s="493" t="s">
        <v>1509</v>
      </c>
      <c r="D279" s="493" t="s">
        <v>283</v>
      </c>
      <c r="F279" s="493" t="s">
        <v>709</v>
      </c>
      <c r="G279" s="493" t="s">
        <v>58</v>
      </c>
      <c r="H279" s="493" t="s">
        <v>57</v>
      </c>
    </row>
    <row r="280" spans="1:8">
      <c r="A280" s="493" t="s">
        <v>1510</v>
      </c>
      <c r="B280" s="493" t="s">
        <v>1419</v>
      </c>
      <c r="C280" s="493" t="s">
        <v>1511</v>
      </c>
      <c r="D280" s="493" t="s">
        <v>283</v>
      </c>
      <c r="F280" s="493" t="s">
        <v>709</v>
      </c>
      <c r="G280" s="493" t="s">
        <v>58</v>
      </c>
      <c r="H280" s="493" t="s">
        <v>57</v>
      </c>
    </row>
    <row r="281" spans="1:8">
      <c r="A281" s="493" t="s">
        <v>1512</v>
      </c>
      <c r="B281" s="493" t="s">
        <v>1419</v>
      </c>
      <c r="C281" s="493" t="s">
        <v>1513</v>
      </c>
      <c r="D281" s="493" t="s">
        <v>283</v>
      </c>
      <c r="F281" s="493" t="s">
        <v>709</v>
      </c>
      <c r="G281" s="493" t="s">
        <v>58</v>
      </c>
      <c r="H281" s="493" t="s">
        <v>57</v>
      </c>
    </row>
    <row r="282" spans="1:8">
      <c r="A282" s="493" t="s">
        <v>1514</v>
      </c>
      <c r="B282" s="493" t="s">
        <v>1419</v>
      </c>
      <c r="C282" s="493" t="s">
        <v>1515</v>
      </c>
      <c r="D282" s="493" t="s">
        <v>283</v>
      </c>
      <c r="F282" s="493" t="s">
        <v>709</v>
      </c>
      <c r="G282" s="493" t="s">
        <v>58</v>
      </c>
      <c r="H282" s="493" t="s">
        <v>57</v>
      </c>
    </row>
    <row r="283" spans="1:8">
      <c r="A283" s="493" t="s">
        <v>1516</v>
      </c>
      <c r="B283" s="493" t="s">
        <v>1419</v>
      </c>
      <c r="C283" s="493" t="s">
        <v>1517</v>
      </c>
      <c r="D283" s="493" t="s">
        <v>283</v>
      </c>
      <c r="F283" s="493" t="s">
        <v>709</v>
      </c>
      <c r="G283" s="493" t="s">
        <v>58</v>
      </c>
      <c r="H283" s="493" t="s">
        <v>57</v>
      </c>
    </row>
    <row r="284" spans="1:8">
      <c r="A284" s="493" t="s">
        <v>1518</v>
      </c>
      <c r="B284" s="493" t="s">
        <v>1419</v>
      </c>
      <c r="C284" s="493" t="s">
        <v>1519</v>
      </c>
      <c r="D284" s="493" t="s">
        <v>283</v>
      </c>
      <c r="F284" s="493" t="s">
        <v>709</v>
      </c>
      <c r="G284" s="493" t="s">
        <v>58</v>
      </c>
      <c r="H284" s="493" t="s">
        <v>57</v>
      </c>
    </row>
    <row r="285" spans="1:8">
      <c r="A285" s="493" t="s">
        <v>1520</v>
      </c>
      <c r="B285" s="493" t="s">
        <v>1419</v>
      </c>
      <c r="C285" s="493" t="s">
        <v>1521</v>
      </c>
      <c r="D285" s="493" t="s">
        <v>283</v>
      </c>
      <c r="F285" s="493" t="s">
        <v>709</v>
      </c>
      <c r="G285" s="493" t="s">
        <v>58</v>
      </c>
      <c r="H285" s="493" t="s">
        <v>57</v>
      </c>
    </row>
    <row r="286" spans="1:8">
      <c r="A286" s="493" t="s">
        <v>1522</v>
      </c>
      <c r="B286" s="493" t="s">
        <v>1419</v>
      </c>
      <c r="C286" s="493" t="s">
        <v>1523</v>
      </c>
      <c r="D286" s="493" t="s">
        <v>283</v>
      </c>
      <c r="F286" s="493" t="s">
        <v>709</v>
      </c>
      <c r="G286" s="493" t="s">
        <v>58</v>
      </c>
      <c r="H286" s="493" t="s">
        <v>57</v>
      </c>
    </row>
    <row r="287" spans="1:8">
      <c r="A287" s="493" t="s">
        <v>1524</v>
      </c>
      <c r="B287" s="493" t="s">
        <v>1419</v>
      </c>
      <c r="C287" s="493" t="s">
        <v>1525</v>
      </c>
      <c r="D287" s="493" t="s">
        <v>283</v>
      </c>
      <c r="F287" s="493" t="s">
        <v>709</v>
      </c>
      <c r="G287" s="493" t="s">
        <v>58</v>
      </c>
      <c r="H287" s="493" t="s">
        <v>57</v>
      </c>
    </row>
    <row r="288" spans="1:8">
      <c r="A288" s="493" t="s">
        <v>1526</v>
      </c>
      <c r="B288" s="493" t="s">
        <v>1419</v>
      </c>
      <c r="C288" s="493" t="s">
        <v>1527</v>
      </c>
      <c r="D288" s="493" t="s">
        <v>283</v>
      </c>
      <c r="F288" s="493" t="s">
        <v>709</v>
      </c>
      <c r="G288" s="493" t="s">
        <v>58</v>
      </c>
      <c r="H288" s="493" t="s">
        <v>57</v>
      </c>
    </row>
    <row r="289" spans="1:8">
      <c r="A289" s="493" t="s">
        <v>1528</v>
      </c>
      <c r="B289" s="493" t="s">
        <v>1419</v>
      </c>
      <c r="C289" s="493" t="s">
        <v>1529</v>
      </c>
      <c r="D289" s="493" t="s">
        <v>283</v>
      </c>
      <c r="F289" s="493" t="s">
        <v>709</v>
      </c>
      <c r="G289" s="493" t="s">
        <v>58</v>
      </c>
      <c r="H289" s="493" t="s">
        <v>57</v>
      </c>
    </row>
    <row r="290" spans="1:8">
      <c r="A290" s="493" t="s">
        <v>1530</v>
      </c>
      <c r="B290" s="493" t="s">
        <v>1419</v>
      </c>
      <c r="C290" s="493" t="s">
        <v>1531</v>
      </c>
      <c r="D290" s="493" t="s">
        <v>283</v>
      </c>
      <c r="F290" s="493" t="s">
        <v>709</v>
      </c>
      <c r="G290" s="493" t="s">
        <v>58</v>
      </c>
      <c r="H290" s="493" t="s">
        <v>57</v>
      </c>
    </row>
    <row r="291" spans="1:8">
      <c r="A291" s="493" t="s">
        <v>1532</v>
      </c>
      <c r="B291" s="493" t="s">
        <v>1419</v>
      </c>
      <c r="C291" s="493" t="s">
        <v>1533</v>
      </c>
      <c r="D291" s="493" t="s">
        <v>283</v>
      </c>
      <c r="F291" s="493" t="s">
        <v>709</v>
      </c>
      <c r="G291" s="493" t="s">
        <v>58</v>
      </c>
      <c r="H291" s="493" t="s">
        <v>57</v>
      </c>
    </row>
    <row r="292" spans="1:8">
      <c r="A292" s="493" t="s">
        <v>1534</v>
      </c>
      <c r="B292" s="493" t="s">
        <v>1419</v>
      </c>
      <c r="C292" s="493" t="s">
        <v>1535</v>
      </c>
      <c r="D292" s="493" t="s">
        <v>283</v>
      </c>
      <c r="F292" s="493" t="s">
        <v>709</v>
      </c>
      <c r="G292" s="493" t="s">
        <v>58</v>
      </c>
      <c r="H292" s="493" t="s">
        <v>57</v>
      </c>
    </row>
    <row r="293" spans="1:8">
      <c r="A293" s="493" t="s">
        <v>1536</v>
      </c>
      <c r="B293" s="493" t="s">
        <v>1419</v>
      </c>
      <c r="C293" s="493" t="s">
        <v>1537</v>
      </c>
      <c r="D293" s="493" t="s">
        <v>283</v>
      </c>
      <c r="F293" s="493" t="s">
        <v>709</v>
      </c>
      <c r="G293" s="493" t="s">
        <v>58</v>
      </c>
      <c r="H293" s="493" t="s">
        <v>57</v>
      </c>
    </row>
    <row r="294" spans="1:8">
      <c r="A294" s="493" t="s">
        <v>1538</v>
      </c>
      <c r="B294" s="493" t="s">
        <v>1419</v>
      </c>
      <c r="C294" s="493" t="s">
        <v>1539</v>
      </c>
      <c r="D294" s="493" t="s">
        <v>283</v>
      </c>
      <c r="F294" s="493" t="s">
        <v>709</v>
      </c>
      <c r="G294" s="493" t="s">
        <v>58</v>
      </c>
      <c r="H294" s="493" t="s">
        <v>57</v>
      </c>
    </row>
    <row r="295" spans="1:8">
      <c r="A295" s="493" t="s">
        <v>1540</v>
      </c>
      <c r="B295" s="493" t="s">
        <v>1419</v>
      </c>
      <c r="C295" s="493" t="s">
        <v>1541</v>
      </c>
      <c r="D295" s="493" t="s">
        <v>283</v>
      </c>
      <c r="F295" s="493" t="s">
        <v>709</v>
      </c>
      <c r="G295" s="493" t="s">
        <v>58</v>
      </c>
      <c r="H295" s="493" t="s">
        <v>57</v>
      </c>
    </row>
    <row r="296" spans="1:8">
      <c r="A296" s="493" t="s">
        <v>1542</v>
      </c>
      <c r="B296" s="493" t="s">
        <v>1419</v>
      </c>
      <c r="C296" s="493" t="s">
        <v>1543</v>
      </c>
      <c r="D296" s="493" t="s">
        <v>283</v>
      </c>
      <c r="F296" s="493" t="s">
        <v>709</v>
      </c>
      <c r="G296" s="493" t="s">
        <v>58</v>
      </c>
      <c r="H296" s="493" t="s">
        <v>57</v>
      </c>
    </row>
    <row r="297" spans="1:8">
      <c r="A297" s="493" t="s">
        <v>1544</v>
      </c>
      <c r="B297" s="493" t="s">
        <v>1419</v>
      </c>
      <c r="C297" s="493" t="s">
        <v>1545</v>
      </c>
      <c r="D297" s="493" t="s">
        <v>283</v>
      </c>
      <c r="F297" s="493" t="s">
        <v>709</v>
      </c>
      <c r="G297" s="493" t="s">
        <v>58</v>
      </c>
      <c r="H297" s="493" t="s">
        <v>57</v>
      </c>
    </row>
    <row r="298" spans="1:8">
      <c r="A298" s="493" t="s">
        <v>1546</v>
      </c>
      <c r="B298" s="493" t="s">
        <v>1419</v>
      </c>
      <c r="C298" s="493" t="s">
        <v>1547</v>
      </c>
      <c r="D298" s="493" t="s">
        <v>283</v>
      </c>
      <c r="F298" s="493" t="s">
        <v>709</v>
      </c>
      <c r="G298" s="493" t="s">
        <v>58</v>
      </c>
      <c r="H298" s="493" t="s">
        <v>57</v>
      </c>
    </row>
    <row r="299" spans="1:8">
      <c r="A299" s="493" t="s">
        <v>1548</v>
      </c>
      <c r="B299" s="493" t="s">
        <v>1419</v>
      </c>
      <c r="C299" s="493" t="s">
        <v>1549</v>
      </c>
      <c r="D299" s="493" t="s">
        <v>283</v>
      </c>
      <c r="F299" s="493" t="s">
        <v>709</v>
      </c>
      <c r="G299" s="493" t="s">
        <v>58</v>
      </c>
      <c r="H299" s="493" t="s">
        <v>57</v>
      </c>
    </row>
    <row r="300" spans="1:8">
      <c r="A300" s="493" t="s">
        <v>1550</v>
      </c>
      <c r="B300" s="493" t="s">
        <v>1419</v>
      </c>
      <c r="C300" s="493" t="s">
        <v>1551</v>
      </c>
      <c r="D300" s="493" t="s">
        <v>283</v>
      </c>
      <c r="F300" s="493" t="s">
        <v>709</v>
      </c>
      <c r="G300" s="493" t="s">
        <v>58</v>
      </c>
      <c r="H300" s="493" t="s">
        <v>57</v>
      </c>
    </row>
    <row r="301" spans="1:8">
      <c r="A301" s="493" t="s">
        <v>1552</v>
      </c>
      <c r="B301" s="493" t="s">
        <v>1419</v>
      </c>
      <c r="C301" s="493" t="s">
        <v>1553</v>
      </c>
      <c r="D301" s="493" t="s">
        <v>283</v>
      </c>
      <c r="F301" s="493" t="s">
        <v>709</v>
      </c>
      <c r="G301" s="493" t="s">
        <v>58</v>
      </c>
      <c r="H301" s="493" t="s">
        <v>57</v>
      </c>
    </row>
    <row r="302" spans="1:8">
      <c r="A302" s="493" t="s">
        <v>1554</v>
      </c>
      <c r="B302" s="493" t="s">
        <v>1419</v>
      </c>
      <c r="C302" s="493" t="s">
        <v>1555</v>
      </c>
      <c r="D302" s="493" t="s">
        <v>283</v>
      </c>
      <c r="F302" s="493" t="s">
        <v>709</v>
      </c>
      <c r="G302" s="493" t="s">
        <v>58</v>
      </c>
      <c r="H302" s="493" t="s">
        <v>57</v>
      </c>
    </row>
    <row r="303" spans="1:8">
      <c r="A303" s="493" t="s">
        <v>1556</v>
      </c>
      <c r="B303" s="493" t="s">
        <v>1419</v>
      </c>
      <c r="C303" s="493" t="s">
        <v>1557</v>
      </c>
      <c r="D303" s="493" t="s">
        <v>283</v>
      </c>
      <c r="F303" s="493" t="s">
        <v>709</v>
      </c>
      <c r="G303" s="493" t="s">
        <v>58</v>
      </c>
      <c r="H303" s="493" t="s">
        <v>57</v>
      </c>
    </row>
    <row r="304" spans="1:8">
      <c r="A304" s="493" t="s">
        <v>1558</v>
      </c>
      <c r="B304" s="493" t="s">
        <v>1419</v>
      </c>
      <c r="C304" s="493" t="s">
        <v>1559</v>
      </c>
      <c r="D304" s="493" t="s">
        <v>283</v>
      </c>
      <c r="F304" s="493" t="s">
        <v>709</v>
      </c>
      <c r="G304" s="493" t="s">
        <v>58</v>
      </c>
      <c r="H304" s="493" t="s">
        <v>57</v>
      </c>
    </row>
    <row r="305" spans="1:8">
      <c r="A305" s="493" t="s">
        <v>1560</v>
      </c>
      <c r="B305" s="493" t="s">
        <v>1419</v>
      </c>
      <c r="C305" s="493" t="s">
        <v>1561</v>
      </c>
      <c r="D305" s="493" t="s">
        <v>283</v>
      </c>
      <c r="F305" s="493" t="s">
        <v>709</v>
      </c>
      <c r="G305" s="493" t="s">
        <v>58</v>
      </c>
      <c r="H305" s="493" t="s">
        <v>57</v>
      </c>
    </row>
    <row r="306" spans="1:8">
      <c r="A306" s="493" t="s">
        <v>1562</v>
      </c>
      <c r="B306" s="493" t="s">
        <v>1419</v>
      </c>
      <c r="C306" s="493" t="s">
        <v>1563</v>
      </c>
      <c r="D306" s="493" t="s">
        <v>283</v>
      </c>
      <c r="F306" s="493" t="s">
        <v>709</v>
      </c>
      <c r="G306" s="493" t="s">
        <v>58</v>
      </c>
      <c r="H306" s="493" t="s">
        <v>57</v>
      </c>
    </row>
    <row r="307" spans="1:8">
      <c r="A307" s="493" t="s">
        <v>1564</v>
      </c>
      <c r="B307" s="493" t="s">
        <v>1419</v>
      </c>
      <c r="C307" s="493" t="s">
        <v>1565</v>
      </c>
      <c r="D307" s="493" t="s">
        <v>283</v>
      </c>
      <c r="F307" s="493" t="s">
        <v>709</v>
      </c>
      <c r="G307" s="493" t="s">
        <v>58</v>
      </c>
      <c r="H307" s="493" t="s">
        <v>57</v>
      </c>
    </row>
    <row r="308" spans="1:8">
      <c r="A308" s="493" t="s">
        <v>1566</v>
      </c>
      <c r="B308" s="493" t="s">
        <v>1419</v>
      </c>
      <c r="C308" s="493" t="s">
        <v>1567</v>
      </c>
      <c r="D308" s="493" t="s">
        <v>283</v>
      </c>
      <c r="F308" s="493" t="s">
        <v>709</v>
      </c>
      <c r="G308" s="493" t="s">
        <v>58</v>
      </c>
      <c r="H308" s="493" t="s">
        <v>57</v>
      </c>
    </row>
    <row r="309" spans="1:8">
      <c r="A309" s="493" t="s">
        <v>1568</v>
      </c>
      <c r="B309" s="493" t="s">
        <v>1419</v>
      </c>
      <c r="C309" s="493" t="s">
        <v>1569</v>
      </c>
      <c r="D309" s="493" t="s">
        <v>283</v>
      </c>
      <c r="F309" s="493" t="s">
        <v>709</v>
      </c>
      <c r="G309" s="493" t="s">
        <v>58</v>
      </c>
      <c r="H309" s="493" t="s">
        <v>57</v>
      </c>
    </row>
    <row r="310" spans="1:8">
      <c r="A310" s="493" t="s">
        <v>1570</v>
      </c>
      <c r="B310" s="493" t="s">
        <v>1419</v>
      </c>
      <c r="C310" s="493" t="s">
        <v>1571</v>
      </c>
      <c r="D310" s="493" t="s">
        <v>283</v>
      </c>
      <c r="F310" s="493" t="s">
        <v>709</v>
      </c>
      <c r="G310" s="493" t="s">
        <v>58</v>
      </c>
      <c r="H310" s="493" t="s">
        <v>57</v>
      </c>
    </row>
    <row r="311" spans="1:8">
      <c r="A311" s="493" t="s">
        <v>1572</v>
      </c>
      <c r="B311" s="493" t="s">
        <v>1419</v>
      </c>
      <c r="C311" s="493" t="s">
        <v>1573</v>
      </c>
      <c r="D311" s="493" t="s">
        <v>283</v>
      </c>
      <c r="F311" s="493" t="s">
        <v>709</v>
      </c>
      <c r="G311" s="493" t="s">
        <v>58</v>
      </c>
      <c r="H311" s="493" t="s">
        <v>57</v>
      </c>
    </row>
    <row r="312" spans="1:8">
      <c r="A312" s="493" t="s">
        <v>1574</v>
      </c>
      <c r="B312" s="493" t="s">
        <v>1419</v>
      </c>
      <c r="C312" s="493" t="s">
        <v>1575</v>
      </c>
      <c r="D312" s="493" t="s">
        <v>283</v>
      </c>
      <c r="F312" s="493" t="s">
        <v>709</v>
      </c>
      <c r="G312" s="493" t="s">
        <v>58</v>
      </c>
      <c r="H312" s="493" t="s">
        <v>57</v>
      </c>
    </row>
    <row r="313" spans="1:8">
      <c r="A313" s="493" t="s">
        <v>1576</v>
      </c>
      <c r="B313" s="493" t="s">
        <v>1419</v>
      </c>
      <c r="C313" s="493" t="s">
        <v>1577</v>
      </c>
      <c r="D313" s="493" t="s">
        <v>283</v>
      </c>
      <c r="F313" s="493" t="s">
        <v>709</v>
      </c>
      <c r="G313" s="493" t="s">
        <v>58</v>
      </c>
      <c r="H313" s="493" t="s">
        <v>57</v>
      </c>
    </row>
    <row r="314" spans="1:8">
      <c r="A314" s="493" t="s">
        <v>1578</v>
      </c>
      <c r="B314" s="493" t="s">
        <v>1419</v>
      </c>
      <c r="C314" s="493" t="s">
        <v>1579</v>
      </c>
      <c r="D314" s="493" t="s">
        <v>283</v>
      </c>
      <c r="F314" s="493" t="s">
        <v>709</v>
      </c>
      <c r="G314" s="493" t="s">
        <v>58</v>
      </c>
      <c r="H314" s="493" t="s">
        <v>57</v>
      </c>
    </row>
    <row r="315" spans="1:8">
      <c r="A315" s="493" t="s">
        <v>1580</v>
      </c>
      <c r="B315" s="493" t="s">
        <v>1419</v>
      </c>
      <c r="C315" s="493" t="s">
        <v>1581</v>
      </c>
      <c r="D315" s="493" t="s">
        <v>283</v>
      </c>
      <c r="F315" s="493" t="s">
        <v>709</v>
      </c>
      <c r="G315" s="493" t="s">
        <v>58</v>
      </c>
      <c r="H315" s="493" t="s">
        <v>57</v>
      </c>
    </row>
    <row r="316" spans="1:8">
      <c r="A316" s="493" t="s">
        <v>1582</v>
      </c>
      <c r="B316" s="493" t="s">
        <v>1419</v>
      </c>
      <c r="C316" s="493" t="s">
        <v>1583</v>
      </c>
      <c r="D316" s="493" t="s">
        <v>283</v>
      </c>
      <c r="F316" s="493" t="s">
        <v>709</v>
      </c>
      <c r="G316" s="493" t="s">
        <v>58</v>
      </c>
      <c r="H316" s="493" t="s">
        <v>57</v>
      </c>
    </row>
    <row r="317" spans="1:8">
      <c r="A317" s="493" t="s">
        <v>1584</v>
      </c>
      <c r="B317" s="493" t="s">
        <v>1419</v>
      </c>
      <c r="C317" s="493" t="s">
        <v>1585</v>
      </c>
      <c r="D317" s="493" t="s">
        <v>283</v>
      </c>
      <c r="F317" s="493" t="s">
        <v>709</v>
      </c>
      <c r="G317" s="493" t="s">
        <v>58</v>
      </c>
      <c r="H317" s="493" t="s">
        <v>57</v>
      </c>
    </row>
    <row r="318" spans="1:8">
      <c r="A318" s="493" t="s">
        <v>1586</v>
      </c>
      <c r="B318" s="493" t="s">
        <v>1419</v>
      </c>
      <c r="C318" s="493" t="s">
        <v>1587</v>
      </c>
      <c r="D318" s="493" t="s">
        <v>283</v>
      </c>
      <c r="F318" s="493" t="s">
        <v>709</v>
      </c>
      <c r="G318" s="493" t="s">
        <v>58</v>
      </c>
      <c r="H318" s="493" t="s">
        <v>57</v>
      </c>
    </row>
    <row r="319" spans="1:8">
      <c r="A319" s="493" t="s">
        <v>1588</v>
      </c>
      <c r="B319" s="493" t="s">
        <v>1419</v>
      </c>
      <c r="C319" s="493" t="s">
        <v>1589</v>
      </c>
      <c r="D319" s="493" t="s">
        <v>283</v>
      </c>
      <c r="F319" s="493" t="s">
        <v>709</v>
      </c>
      <c r="G319" s="493" t="s">
        <v>58</v>
      </c>
      <c r="H319" s="493" t="s">
        <v>57</v>
      </c>
    </row>
    <row r="320" spans="1:8">
      <c r="A320" s="493" t="s">
        <v>1590</v>
      </c>
      <c r="B320" s="493" t="s">
        <v>1419</v>
      </c>
      <c r="C320" s="493" t="s">
        <v>1591</v>
      </c>
      <c r="D320" s="493" t="s">
        <v>283</v>
      </c>
      <c r="F320" s="493" t="s">
        <v>709</v>
      </c>
      <c r="G320" s="493" t="s">
        <v>58</v>
      </c>
      <c r="H320" s="493" t="s">
        <v>57</v>
      </c>
    </row>
    <row r="321" spans="1:8">
      <c r="A321" s="493" t="s">
        <v>1592</v>
      </c>
      <c r="B321" s="493" t="s">
        <v>1419</v>
      </c>
      <c r="C321" s="493" t="s">
        <v>1593</v>
      </c>
      <c r="D321" s="493" t="s">
        <v>283</v>
      </c>
      <c r="F321" s="493" t="s">
        <v>709</v>
      </c>
      <c r="G321" s="493" t="s">
        <v>58</v>
      </c>
      <c r="H321" s="493" t="s">
        <v>57</v>
      </c>
    </row>
    <row r="322" spans="1:8">
      <c r="A322" s="493" t="s">
        <v>1594</v>
      </c>
      <c r="B322" s="493" t="s">
        <v>1419</v>
      </c>
      <c r="C322" s="493" t="s">
        <v>1595</v>
      </c>
      <c r="D322" s="493" t="s">
        <v>283</v>
      </c>
      <c r="F322" s="493" t="s">
        <v>709</v>
      </c>
      <c r="G322" s="493" t="s">
        <v>58</v>
      </c>
      <c r="H322" s="493" t="s">
        <v>57</v>
      </c>
    </row>
    <row r="323" spans="1:8">
      <c r="A323" s="493" t="s">
        <v>1596</v>
      </c>
      <c r="B323" s="493" t="s">
        <v>1419</v>
      </c>
      <c r="C323" s="493" t="s">
        <v>1597</v>
      </c>
      <c r="D323" s="493" t="s">
        <v>283</v>
      </c>
      <c r="F323" s="493" t="s">
        <v>709</v>
      </c>
      <c r="G323" s="493" t="s">
        <v>58</v>
      </c>
      <c r="H323" s="493" t="s">
        <v>57</v>
      </c>
    </row>
    <row r="324" spans="1:8">
      <c r="A324" s="493" t="s">
        <v>1598</v>
      </c>
      <c r="B324" s="493" t="s">
        <v>1419</v>
      </c>
      <c r="C324" s="493" t="s">
        <v>1599</v>
      </c>
      <c r="D324" s="493" t="s">
        <v>283</v>
      </c>
      <c r="F324" s="493" t="s">
        <v>709</v>
      </c>
      <c r="G324" s="493" t="s">
        <v>58</v>
      </c>
      <c r="H324" s="493" t="s">
        <v>57</v>
      </c>
    </row>
    <row r="325" spans="1:8">
      <c r="A325" s="493" t="s">
        <v>1600</v>
      </c>
      <c r="B325" s="493" t="s">
        <v>1419</v>
      </c>
      <c r="C325" s="493" t="s">
        <v>1601</v>
      </c>
      <c r="D325" s="493" t="s">
        <v>283</v>
      </c>
      <c r="F325" s="493" t="s">
        <v>709</v>
      </c>
      <c r="G325" s="493" t="s">
        <v>58</v>
      </c>
      <c r="H325" s="493" t="s">
        <v>57</v>
      </c>
    </row>
    <row r="326" spans="1:8">
      <c r="A326" s="493" t="s">
        <v>1602</v>
      </c>
      <c r="B326" s="493" t="s">
        <v>1419</v>
      </c>
      <c r="C326" s="493" t="s">
        <v>1603</v>
      </c>
      <c r="D326" s="493" t="s">
        <v>283</v>
      </c>
      <c r="F326" s="493" t="s">
        <v>709</v>
      </c>
      <c r="G326" s="493" t="s">
        <v>58</v>
      </c>
      <c r="H326" s="493" t="s">
        <v>57</v>
      </c>
    </row>
    <row r="327" spans="1:8">
      <c r="A327" s="493" t="s">
        <v>1604</v>
      </c>
      <c r="B327" s="493" t="s">
        <v>1419</v>
      </c>
      <c r="C327" s="493" t="s">
        <v>1605</v>
      </c>
      <c r="D327" s="493" t="s">
        <v>283</v>
      </c>
      <c r="F327" s="493" t="s">
        <v>709</v>
      </c>
      <c r="G327" s="493" t="s">
        <v>58</v>
      </c>
      <c r="H327" s="493" t="s">
        <v>57</v>
      </c>
    </row>
    <row r="328" spans="1:8">
      <c r="A328" s="493" t="s">
        <v>1606</v>
      </c>
      <c r="B328" s="493" t="s">
        <v>1419</v>
      </c>
      <c r="C328" s="493" t="s">
        <v>1607</v>
      </c>
      <c r="D328" s="493" t="s">
        <v>283</v>
      </c>
      <c r="F328" s="493" t="s">
        <v>709</v>
      </c>
      <c r="G328" s="493" t="s">
        <v>58</v>
      </c>
      <c r="H328" s="493" t="s">
        <v>58</v>
      </c>
    </row>
    <row r="329" spans="1:8">
      <c r="A329" s="493" t="s">
        <v>1608</v>
      </c>
      <c r="B329" s="493" t="s">
        <v>1419</v>
      </c>
      <c r="C329" s="493" t="s">
        <v>1609</v>
      </c>
      <c r="D329" s="493" t="s">
        <v>283</v>
      </c>
      <c r="F329" s="493" t="s">
        <v>709</v>
      </c>
      <c r="G329" s="493" t="s">
        <v>58</v>
      </c>
      <c r="H329" s="493" t="s">
        <v>58</v>
      </c>
    </row>
    <row r="330" spans="1:8">
      <c r="A330" s="493" t="s">
        <v>1610</v>
      </c>
      <c r="B330" s="493" t="s">
        <v>1419</v>
      </c>
      <c r="C330" s="493" t="s">
        <v>1611</v>
      </c>
      <c r="D330" s="493" t="s">
        <v>283</v>
      </c>
      <c r="F330" s="493" t="s">
        <v>709</v>
      </c>
      <c r="G330" s="493" t="s">
        <v>58</v>
      </c>
      <c r="H330" s="493" t="s">
        <v>58</v>
      </c>
    </row>
    <row r="331" spans="1:8">
      <c r="A331" s="493" t="s">
        <v>1612</v>
      </c>
      <c r="B331" s="493" t="s">
        <v>1419</v>
      </c>
      <c r="C331" s="493" t="s">
        <v>1613</v>
      </c>
      <c r="D331" s="493" t="s">
        <v>283</v>
      </c>
      <c r="F331" s="493" t="s">
        <v>709</v>
      </c>
      <c r="G331" s="493" t="s">
        <v>58</v>
      </c>
      <c r="H331" s="493" t="s">
        <v>58</v>
      </c>
    </row>
    <row r="332" spans="1:8">
      <c r="A332" s="493" t="s">
        <v>1614</v>
      </c>
      <c r="B332" s="493" t="s">
        <v>1419</v>
      </c>
      <c r="C332" s="493" t="s">
        <v>1615</v>
      </c>
      <c r="D332" s="493" t="s">
        <v>283</v>
      </c>
      <c r="F332" s="493" t="s">
        <v>709</v>
      </c>
      <c r="G332" s="493" t="s">
        <v>58</v>
      </c>
      <c r="H332" s="493" t="s">
        <v>58</v>
      </c>
    </row>
    <row r="333" spans="1:8">
      <c r="A333" s="493" t="s">
        <v>1616</v>
      </c>
      <c r="B333" s="493" t="s">
        <v>1419</v>
      </c>
      <c r="C333" s="493" t="s">
        <v>1617</v>
      </c>
      <c r="D333" s="493" t="s">
        <v>283</v>
      </c>
      <c r="F333" s="493" t="s">
        <v>709</v>
      </c>
      <c r="G333" s="493" t="s">
        <v>58</v>
      </c>
      <c r="H333" s="493" t="s">
        <v>58</v>
      </c>
    </row>
    <row r="334" spans="1:8">
      <c r="A334" s="493" t="s">
        <v>1618</v>
      </c>
      <c r="B334" s="493" t="s">
        <v>1619</v>
      </c>
      <c r="C334" s="493" t="s">
        <v>1620</v>
      </c>
      <c r="D334" s="493" t="s">
        <v>136</v>
      </c>
      <c r="F334" s="493" t="s">
        <v>855</v>
      </c>
      <c r="G334" s="493" t="s">
        <v>57</v>
      </c>
    </row>
    <row r="335" spans="1:8">
      <c r="A335" s="493" t="s">
        <v>1621</v>
      </c>
      <c r="B335" s="493" t="s">
        <v>1619</v>
      </c>
      <c r="C335" s="493" t="s">
        <v>1622</v>
      </c>
      <c r="D335" s="493" t="s">
        <v>136</v>
      </c>
      <c r="F335" s="493" t="s">
        <v>855</v>
      </c>
      <c r="G335" s="493" t="s">
        <v>57</v>
      </c>
    </row>
    <row r="336" spans="1:8">
      <c r="A336" s="493" t="s">
        <v>1623</v>
      </c>
      <c r="B336" s="493" t="s">
        <v>1619</v>
      </c>
      <c r="C336" s="493" t="s">
        <v>1624</v>
      </c>
      <c r="D336" s="493" t="s">
        <v>136</v>
      </c>
      <c r="F336" s="493" t="s">
        <v>855</v>
      </c>
      <c r="G336" s="493" t="s">
        <v>57</v>
      </c>
    </row>
    <row r="337" spans="1:7">
      <c r="A337" s="493" t="s">
        <v>1625</v>
      </c>
      <c r="B337" s="493" t="s">
        <v>1619</v>
      </c>
      <c r="C337" s="493" t="s">
        <v>1626</v>
      </c>
      <c r="D337" s="493" t="s">
        <v>136</v>
      </c>
      <c r="F337" s="493" t="s">
        <v>855</v>
      </c>
      <c r="G337" s="493" t="s">
        <v>57</v>
      </c>
    </row>
    <row r="338" spans="1:7">
      <c r="A338" s="493" t="s">
        <v>1627</v>
      </c>
      <c r="B338" s="493" t="s">
        <v>1619</v>
      </c>
      <c r="C338" s="493" t="s">
        <v>1628</v>
      </c>
      <c r="D338" s="493" t="s">
        <v>136</v>
      </c>
      <c r="F338" s="493" t="s">
        <v>855</v>
      </c>
      <c r="G338" s="493" t="s">
        <v>57</v>
      </c>
    </row>
    <row r="339" spans="1:7">
      <c r="A339" s="493" t="s">
        <v>1629</v>
      </c>
      <c r="B339" s="493" t="s">
        <v>1619</v>
      </c>
      <c r="C339" s="493" t="s">
        <v>1630</v>
      </c>
      <c r="D339" s="493" t="s">
        <v>136</v>
      </c>
      <c r="F339" s="493" t="s">
        <v>855</v>
      </c>
      <c r="G339" s="493" t="s">
        <v>57</v>
      </c>
    </row>
    <row r="340" spans="1:7">
      <c r="A340" s="493" t="s">
        <v>1631</v>
      </c>
      <c r="B340" s="493" t="s">
        <v>1619</v>
      </c>
      <c r="C340" s="493" t="s">
        <v>1632</v>
      </c>
      <c r="D340" s="493" t="s">
        <v>136</v>
      </c>
      <c r="F340" s="493" t="s">
        <v>855</v>
      </c>
      <c r="G340" s="493" t="s">
        <v>57</v>
      </c>
    </row>
    <row r="341" spans="1:7">
      <c r="A341" s="493" t="s">
        <v>1633</v>
      </c>
      <c r="B341" s="493" t="s">
        <v>1619</v>
      </c>
      <c r="C341" s="493" t="s">
        <v>1634</v>
      </c>
      <c r="D341" s="493" t="s">
        <v>136</v>
      </c>
      <c r="F341" s="493" t="s">
        <v>855</v>
      </c>
      <c r="G341" s="493" t="s">
        <v>57</v>
      </c>
    </row>
    <row r="342" spans="1:7">
      <c r="A342" s="493" t="s">
        <v>1635</v>
      </c>
      <c r="B342" s="493" t="s">
        <v>1619</v>
      </c>
      <c r="C342" s="493" t="s">
        <v>1636</v>
      </c>
      <c r="D342" s="493" t="s">
        <v>136</v>
      </c>
      <c r="F342" s="493" t="s">
        <v>855</v>
      </c>
      <c r="G342" s="493" t="s">
        <v>57</v>
      </c>
    </row>
    <row r="343" spans="1:7">
      <c r="A343" s="493" t="s">
        <v>1637</v>
      </c>
      <c r="B343" s="493" t="s">
        <v>1619</v>
      </c>
      <c r="C343" s="493" t="s">
        <v>1638</v>
      </c>
      <c r="D343" s="493" t="s">
        <v>136</v>
      </c>
      <c r="F343" s="493" t="s">
        <v>855</v>
      </c>
      <c r="G343" s="493" t="s">
        <v>57</v>
      </c>
    </row>
    <row r="344" spans="1:7">
      <c r="A344" s="493" t="s">
        <v>1639</v>
      </c>
      <c r="B344" s="493" t="s">
        <v>1619</v>
      </c>
      <c r="C344" s="493" t="s">
        <v>1640</v>
      </c>
      <c r="D344" s="493" t="s">
        <v>136</v>
      </c>
      <c r="F344" s="493" t="s">
        <v>855</v>
      </c>
      <c r="G344" s="493" t="s">
        <v>57</v>
      </c>
    </row>
    <row r="345" spans="1:7">
      <c r="A345" s="493" t="s">
        <v>1641</v>
      </c>
      <c r="B345" s="493" t="s">
        <v>1619</v>
      </c>
      <c r="C345" s="493" t="s">
        <v>1642</v>
      </c>
      <c r="D345" s="493" t="s">
        <v>136</v>
      </c>
      <c r="F345" s="493" t="s">
        <v>855</v>
      </c>
      <c r="G345" s="493" t="s">
        <v>57</v>
      </c>
    </row>
    <row r="346" spans="1:7">
      <c r="A346" s="493" t="s">
        <v>1643</v>
      </c>
      <c r="B346" s="493" t="s">
        <v>1619</v>
      </c>
      <c r="C346" s="493" t="s">
        <v>1644</v>
      </c>
      <c r="D346" s="493" t="s">
        <v>136</v>
      </c>
      <c r="F346" s="493" t="s">
        <v>855</v>
      </c>
      <c r="G346" s="493" t="s">
        <v>57</v>
      </c>
    </row>
    <row r="347" spans="1:7">
      <c r="A347" s="493" t="s">
        <v>1645</v>
      </c>
      <c r="B347" s="493" t="s">
        <v>1619</v>
      </c>
      <c r="C347" s="493" t="s">
        <v>1646</v>
      </c>
      <c r="D347" s="493" t="s">
        <v>136</v>
      </c>
      <c r="F347" s="493" t="s">
        <v>855</v>
      </c>
      <c r="G347" s="493" t="s">
        <v>57</v>
      </c>
    </row>
    <row r="348" spans="1:7">
      <c r="A348" s="493" t="s">
        <v>1647</v>
      </c>
      <c r="B348" s="493" t="s">
        <v>1619</v>
      </c>
      <c r="C348" s="493" t="s">
        <v>1648</v>
      </c>
      <c r="D348" s="493" t="s">
        <v>136</v>
      </c>
      <c r="F348" s="493" t="s">
        <v>855</v>
      </c>
      <c r="G348" s="493" t="s">
        <v>57</v>
      </c>
    </row>
    <row r="349" spans="1:7">
      <c r="A349" s="493" t="s">
        <v>1649</v>
      </c>
      <c r="B349" s="493" t="s">
        <v>1619</v>
      </c>
      <c r="C349" s="493" t="s">
        <v>1650</v>
      </c>
      <c r="D349" s="493" t="s">
        <v>136</v>
      </c>
      <c r="F349" s="493" t="s">
        <v>855</v>
      </c>
      <c r="G349" s="493" t="s">
        <v>57</v>
      </c>
    </row>
    <row r="350" spans="1:7">
      <c r="A350" s="493" t="s">
        <v>1651</v>
      </c>
      <c r="B350" s="493" t="s">
        <v>1619</v>
      </c>
      <c r="C350" s="493" t="s">
        <v>1652</v>
      </c>
      <c r="D350" s="493" t="s">
        <v>136</v>
      </c>
      <c r="F350" s="493" t="s">
        <v>855</v>
      </c>
      <c r="G350" s="493" t="s">
        <v>57</v>
      </c>
    </row>
    <row r="351" spans="1:7">
      <c r="A351" s="493" t="s">
        <v>1653</v>
      </c>
      <c r="B351" s="493" t="s">
        <v>1619</v>
      </c>
      <c r="C351" s="493" t="s">
        <v>1654</v>
      </c>
      <c r="D351" s="493" t="s">
        <v>136</v>
      </c>
      <c r="F351" s="493" t="s">
        <v>855</v>
      </c>
      <c r="G351" s="493" t="s">
        <v>57</v>
      </c>
    </row>
    <row r="352" spans="1:7">
      <c r="A352" s="493" t="s">
        <v>1655</v>
      </c>
      <c r="B352" s="493" t="s">
        <v>1619</v>
      </c>
      <c r="C352" s="493" t="s">
        <v>1656</v>
      </c>
      <c r="D352" s="493" t="s">
        <v>136</v>
      </c>
      <c r="F352" s="493" t="s">
        <v>855</v>
      </c>
      <c r="G352" s="493" t="s">
        <v>57</v>
      </c>
    </row>
    <row r="353" spans="1:7">
      <c r="A353" s="493" t="s">
        <v>1657</v>
      </c>
      <c r="B353" s="493" t="s">
        <v>1619</v>
      </c>
      <c r="C353" s="493" t="s">
        <v>1658</v>
      </c>
      <c r="D353" s="493" t="s">
        <v>136</v>
      </c>
      <c r="F353" s="493" t="s">
        <v>855</v>
      </c>
      <c r="G353" s="493" t="s">
        <v>57</v>
      </c>
    </row>
    <row r="354" spans="1:7">
      <c r="A354" s="493" t="s">
        <v>1659</v>
      </c>
      <c r="B354" s="493" t="s">
        <v>1619</v>
      </c>
      <c r="C354" s="493" t="s">
        <v>1660</v>
      </c>
      <c r="D354" s="493" t="s">
        <v>136</v>
      </c>
      <c r="F354" s="493" t="s">
        <v>855</v>
      </c>
      <c r="G354" s="493" t="s">
        <v>57</v>
      </c>
    </row>
    <row r="355" spans="1:7">
      <c r="A355" s="493" t="s">
        <v>1661</v>
      </c>
      <c r="B355" s="493" t="s">
        <v>1619</v>
      </c>
      <c r="C355" s="493" t="s">
        <v>1662</v>
      </c>
      <c r="D355" s="493" t="s">
        <v>136</v>
      </c>
      <c r="F355" s="493" t="s">
        <v>855</v>
      </c>
      <c r="G355" s="493" t="s">
        <v>57</v>
      </c>
    </row>
    <row r="356" spans="1:7">
      <c r="A356" s="493" t="s">
        <v>1663</v>
      </c>
      <c r="B356" s="493" t="s">
        <v>1619</v>
      </c>
      <c r="C356" s="493" t="s">
        <v>1664</v>
      </c>
      <c r="D356" s="493" t="s">
        <v>136</v>
      </c>
      <c r="F356" s="493" t="s">
        <v>855</v>
      </c>
      <c r="G356" s="493" t="s">
        <v>57</v>
      </c>
    </row>
    <row r="357" spans="1:7">
      <c r="A357" s="493" t="s">
        <v>1665</v>
      </c>
      <c r="B357" s="493" t="s">
        <v>1619</v>
      </c>
      <c r="C357" s="493" t="s">
        <v>1666</v>
      </c>
      <c r="D357" s="493" t="s">
        <v>136</v>
      </c>
      <c r="F357" s="493" t="s">
        <v>855</v>
      </c>
      <c r="G357" s="493" t="s">
        <v>57</v>
      </c>
    </row>
    <row r="358" spans="1:7">
      <c r="A358" s="493" t="s">
        <v>1667</v>
      </c>
      <c r="B358" s="493" t="s">
        <v>1619</v>
      </c>
      <c r="C358" s="493" t="s">
        <v>1668</v>
      </c>
      <c r="D358" s="493" t="s">
        <v>136</v>
      </c>
      <c r="F358" s="493" t="s">
        <v>855</v>
      </c>
      <c r="G358" s="493" t="s">
        <v>57</v>
      </c>
    </row>
    <row r="359" spans="1:7">
      <c r="A359" s="493" t="s">
        <v>1669</v>
      </c>
      <c r="B359" s="493" t="s">
        <v>1619</v>
      </c>
      <c r="C359" s="493" t="s">
        <v>1670</v>
      </c>
      <c r="D359" s="493" t="s">
        <v>136</v>
      </c>
      <c r="F359" s="493" t="s">
        <v>855</v>
      </c>
      <c r="G359" s="493" t="s">
        <v>57</v>
      </c>
    </row>
    <row r="360" spans="1:7">
      <c r="A360" s="493" t="s">
        <v>1671</v>
      </c>
      <c r="B360" s="493" t="s">
        <v>1619</v>
      </c>
      <c r="C360" s="493" t="s">
        <v>1672</v>
      </c>
      <c r="D360" s="493" t="s">
        <v>136</v>
      </c>
      <c r="F360" s="493" t="s">
        <v>855</v>
      </c>
      <c r="G360" s="493" t="s">
        <v>57</v>
      </c>
    </row>
    <row r="361" spans="1:7">
      <c r="A361" s="493" t="s">
        <v>1673</v>
      </c>
      <c r="B361" s="493" t="s">
        <v>1619</v>
      </c>
      <c r="C361" s="493" t="s">
        <v>1674</v>
      </c>
      <c r="D361" s="493" t="s">
        <v>136</v>
      </c>
      <c r="F361" s="493" t="s">
        <v>855</v>
      </c>
      <c r="G361" s="493" t="s">
        <v>57</v>
      </c>
    </row>
    <row r="362" spans="1:7">
      <c r="A362" s="493" t="s">
        <v>1675</v>
      </c>
      <c r="B362" s="493" t="s">
        <v>1619</v>
      </c>
      <c r="C362" s="493" t="s">
        <v>1676</v>
      </c>
      <c r="D362" s="493" t="s">
        <v>136</v>
      </c>
      <c r="F362" s="493" t="s">
        <v>855</v>
      </c>
      <c r="G362" s="493" t="s">
        <v>57</v>
      </c>
    </row>
    <row r="363" spans="1:7">
      <c r="A363" s="493" t="s">
        <v>1677</v>
      </c>
      <c r="B363" s="493" t="s">
        <v>1619</v>
      </c>
      <c r="C363" s="493" t="s">
        <v>1678</v>
      </c>
      <c r="D363" s="493" t="s">
        <v>136</v>
      </c>
      <c r="F363" s="493" t="s">
        <v>855</v>
      </c>
      <c r="G363" s="493" t="s">
        <v>57</v>
      </c>
    </row>
    <row r="364" spans="1:7">
      <c r="A364" s="493" t="s">
        <v>1679</v>
      </c>
      <c r="B364" s="493" t="s">
        <v>1619</v>
      </c>
      <c r="C364" s="493" t="s">
        <v>1680</v>
      </c>
      <c r="D364" s="493" t="s">
        <v>136</v>
      </c>
      <c r="F364" s="493" t="s">
        <v>855</v>
      </c>
      <c r="G364" s="493" t="s">
        <v>57</v>
      </c>
    </row>
    <row r="365" spans="1:7">
      <c r="A365" s="493" t="s">
        <v>1681</v>
      </c>
      <c r="B365" s="493" t="s">
        <v>1619</v>
      </c>
      <c r="C365" s="493" t="s">
        <v>1682</v>
      </c>
      <c r="D365" s="493" t="s">
        <v>136</v>
      </c>
      <c r="F365" s="493" t="s">
        <v>855</v>
      </c>
      <c r="G365" s="493" t="s">
        <v>57</v>
      </c>
    </row>
    <row r="366" spans="1:7">
      <c r="A366" s="493" t="s">
        <v>1683</v>
      </c>
      <c r="B366" s="493" t="s">
        <v>1619</v>
      </c>
      <c r="C366" s="493" t="s">
        <v>1684</v>
      </c>
      <c r="D366" s="493" t="s">
        <v>136</v>
      </c>
      <c r="F366" s="493" t="s">
        <v>855</v>
      </c>
      <c r="G366" s="493" t="s">
        <v>57</v>
      </c>
    </row>
    <row r="367" spans="1:7">
      <c r="A367" s="493" t="s">
        <v>1685</v>
      </c>
      <c r="B367" s="493" t="s">
        <v>1619</v>
      </c>
      <c r="C367" s="493" t="s">
        <v>1686</v>
      </c>
      <c r="D367" s="493" t="s">
        <v>136</v>
      </c>
      <c r="F367" s="493" t="s">
        <v>855</v>
      </c>
      <c r="G367" s="493" t="s">
        <v>57</v>
      </c>
    </row>
    <row r="368" spans="1:7">
      <c r="A368" s="493" t="s">
        <v>1687</v>
      </c>
      <c r="B368" s="493" t="s">
        <v>1619</v>
      </c>
      <c r="C368" s="493" t="s">
        <v>1688</v>
      </c>
      <c r="D368" s="493" t="s">
        <v>136</v>
      </c>
      <c r="F368" s="493" t="s">
        <v>855</v>
      </c>
      <c r="G368" s="493" t="s">
        <v>57</v>
      </c>
    </row>
    <row r="369" spans="1:7">
      <c r="A369" s="493" t="s">
        <v>1689</v>
      </c>
      <c r="B369" s="493" t="s">
        <v>1619</v>
      </c>
      <c r="C369" s="493" t="s">
        <v>1690</v>
      </c>
      <c r="D369" s="493" t="s">
        <v>136</v>
      </c>
      <c r="F369" s="493" t="s">
        <v>855</v>
      </c>
      <c r="G369" s="493" t="s">
        <v>57</v>
      </c>
    </row>
    <row r="370" spans="1:7">
      <c r="A370" s="493" t="s">
        <v>1691</v>
      </c>
      <c r="B370" s="493" t="s">
        <v>1619</v>
      </c>
      <c r="C370" s="493" t="s">
        <v>1692</v>
      </c>
      <c r="D370" s="493" t="s">
        <v>136</v>
      </c>
      <c r="F370" s="493" t="s">
        <v>855</v>
      </c>
      <c r="G370" s="493" t="s">
        <v>57</v>
      </c>
    </row>
    <row r="371" spans="1:7">
      <c r="A371" s="493" t="s">
        <v>1693</v>
      </c>
      <c r="B371" s="493" t="s">
        <v>1619</v>
      </c>
      <c r="C371" s="493" t="s">
        <v>1694</v>
      </c>
      <c r="D371" s="493" t="s">
        <v>136</v>
      </c>
      <c r="F371" s="493" t="s">
        <v>855</v>
      </c>
      <c r="G371" s="493" t="s">
        <v>57</v>
      </c>
    </row>
    <row r="372" spans="1:7">
      <c r="A372" s="493" t="s">
        <v>1695</v>
      </c>
      <c r="B372" s="493" t="s">
        <v>1619</v>
      </c>
      <c r="C372" s="493" t="s">
        <v>1696</v>
      </c>
      <c r="D372" s="493" t="s">
        <v>136</v>
      </c>
      <c r="F372" s="493" t="s">
        <v>855</v>
      </c>
      <c r="G372" s="493" t="s">
        <v>57</v>
      </c>
    </row>
    <row r="373" spans="1:7">
      <c r="A373" s="493" t="s">
        <v>1697</v>
      </c>
      <c r="B373" s="493" t="s">
        <v>1619</v>
      </c>
      <c r="C373" s="493" t="s">
        <v>1698</v>
      </c>
      <c r="D373" s="493" t="s">
        <v>136</v>
      </c>
      <c r="F373" s="493" t="s">
        <v>855</v>
      </c>
      <c r="G373" s="493" t="s">
        <v>57</v>
      </c>
    </row>
    <row r="374" spans="1:7">
      <c r="A374" s="493" t="s">
        <v>1699</v>
      </c>
      <c r="B374" s="493" t="s">
        <v>1619</v>
      </c>
      <c r="C374" s="493" t="s">
        <v>1700</v>
      </c>
      <c r="D374" s="493" t="s">
        <v>136</v>
      </c>
      <c r="F374" s="493" t="s">
        <v>855</v>
      </c>
      <c r="G374" s="493" t="s">
        <v>57</v>
      </c>
    </row>
    <row r="375" spans="1:7">
      <c r="A375" s="493" t="s">
        <v>1701</v>
      </c>
      <c r="B375" s="493" t="s">
        <v>1619</v>
      </c>
      <c r="C375" s="493" t="s">
        <v>1702</v>
      </c>
      <c r="D375" s="493" t="s">
        <v>136</v>
      </c>
      <c r="F375" s="493" t="s">
        <v>855</v>
      </c>
      <c r="G375" s="493" t="s">
        <v>57</v>
      </c>
    </row>
    <row r="376" spans="1:7">
      <c r="A376" s="493" t="s">
        <v>1703</v>
      </c>
      <c r="B376" s="493" t="s">
        <v>1619</v>
      </c>
      <c r="C376" s="493" t="s">
        <v>1704</v>
      </c>
      <c r="D376" s="493" t="s">
        <v>136</v>
      </c>
      <c r="F376" s="493" t="s">
        <v>855</v>
      </c>
      <c r="G376" s="493" t="s">
        <v>57</v>
      </c>
    </row>
    <row r="377" spans="1:7">
      <c r="A377" s="493" t="s">
        <v>1705</v>
      </c>
      <c r="B377" s="493" t="s">
        <v>1619</v>
      </c>
      <c r="C377" s="493" t="s">
        <v>1706</v>
      </c>
      <c r="D377" s="493" t="s">
        <v>136</v>
      </c>
      <c r="F377" s="493" t="s">
        <v>855</v>
      </c>
      <c r="G377" s="493" t="s">
        <v>57</v>
      </c>
    </row>
    <row r="378" spans="1:7">
      <c r="A378" s="493" t="s">
        <v>1707</v>
      </c>
      <c r="B378" s="493" t="s">
        <v>1619</v>
      </c>
      <c r="C378" s="493" t="s">
        <v>1708</v>
      </c>
      <c r="D378" s="493" t="s">
        <v>136</v>
      </c>
      <c r="F378" s="493" t="s">
        <v>855</v>
      </c>
      <c r="G378" s="493" t="s">
        <v>57</v>
      </c>
    </row>
    <row r="379" spans="1:7">
      <c r="A379" s="493" t="s">
        <v>1709</v>
      </c>
      <c r="B379" s="493" t="s">
        <v>1619</v>
      </c>
      <c r="C379" s="493" t="s">
        <v>1710</v>
      </c>
      <c r="D379" s="493" t="s">
        <v>136</v>
      </c>
      <c r="F379" s="493" t="s">
        <v>855</v>
      </c>
      <c r="G379" s="493" t="s">
        <v>57</v>
      </c>
    </row>
    <row r="380" spans="1:7">
      <c r="A380" s="493" t="s">
        <v>1711</v>
      </c>
      <c r="B380" s="493" t="s">
        <v>1619</v>
      </c>
      <c r="C380" s="493" t="s">
        <v>1712</v>
      </c>
      <c r="D380" s="493" t="s">
        <v>136</v>
      </c>
      <c r="F380" s="493" t="s">
        <v>855</v>
      </c>
      <c r="G380" s="493" t="s">
        <v>57</v>
      </c>
    </row>
    <row r="381" spans="1:7">
      <c r="A381" s="493" t="s">
        <v>1713</v>
      </c>
      <c r="B381" s="493" t="s">
        <v>1619</v>
      </c>
      <c r="C381" s="493" t="s">
        <v>1714</v>
      </c>
      <c r="D381" s="493" t="s">
        <v>136</v>
      </c>
      <c r="F381" s="493" t="s">
        <v>855</v>
      </c>
      <c r="G381" s="493" t="s">
        <v>57</v>
      </c>
    </row>
    <row r="382" spans="1:7">
      <c r="A382" s="493" t="s">
        <v>1715</v>
      </c>
      <c r="B382" s="493" t="s">
        <v>1619</v>
      </c>
      <c r="C382" s="493" t="s">
        <v>1716</v>
      </c>
      <c r="D382" s="493" t="s">
        <v>136</v>
      </c>
      <c r="F382" s="493" t="s">
        <v>855</v>
      </c>
      <c r="G382" s="493" t="s">
        <v>57</v>
      </c>
    </row>
    <row r="383" spans="1:7">
      <c r="A383" s="493" t="s">
        <v>1717</v>
      </c>
      <c r="B383" s="493" t="s">
        <v>1619</v>
      </c>
      <c r="C383" s="493" t="s">
        <v>1718</v>
      </c>
      <c r="D383" s="493" t="s">
        <v>136</v>
      </c>
      <c r="F383" s="493" t="s">
        <v>855</v>
      </c>
      <c r="G383" s="493" t="s">
        <v>57</v>
      </c>
    </row>
    <row r="384" spans="1:7">
      <c r="A384" s="493" t="s">
        <v>1719</v>
      </c>
      <c r="B384" s="493" t="s">
        <v>1619</v>
      </c>
      <c r="C384" s="493" t="s">
        <v>1720</v>
      </c>
      <c r="D384" s="493" t="s">
        <v>136</v>
      </c>
      <c r="F384" s="493" t="s">
        <v>855</v>
      </c>
      <c r="G384" s="493" t="s">
        <v>57</v>
      </c>
    </row>
    <row r="385" spans="1:7">
      <c r="A385" s="493" t="s">
        <v>1721</v>
      </c>
      <c r="B385" s="493" t="s">
        <v>1619</v>
      </c>
      <c r="C385" s="493" t="s">
        <v>1722</v>
      </c>
      <c r="D385" s="493" t="s">
        <v>136</v>
      </c>
      <c r="F385" s="493" t="s">
        <v>855</v>
      </c>
      <c r="G385" s="493" t="s">
        <v>57</v>
      </c>
    </row>
    <row r="386" spans="1:7">
      <c r="A386" s="493" t="s">
        <v>1723</v>
      </c>
      <c r="B386" s="493" t="s">
        <v>1619</v>
      </c>
      <c r="C386" s="493" t="s">
        <v>1724</v>
      </c>
      <c r="D386" s="493" t="s">
        <v>136</v>
      </c>
      <c r="F386" s="493" t="s">
        <v>855</v>
      </c>
      <c r="G386" s="493" t="s">
        <v>57</v>
      </c>
    </row>
    <row r="387" spans="1:7">
      <c r="A387" s="493" t="s">
        <v>1725</v>
      </c>
      <c r="B387" s="493" t="s">
        <v>1619</v>
      </c>
      <c r="C387" s="493" t="s">
        <v>1726</v>
      </c>
      <c r="D387" s="493" t="s">
        <v>136</v>
      </c>
      <c r="F387" s="493" t="s">
        <v>855</v>
      </c>
      <c r="G387" s="493" t="s">
        <v>57</v>
      </c>
    </row>
    <row r="388" spans="1:7">
      <c r="A388" s="493" t="s">
        <v>1727</v>
      </c>
      <c r="B388" s="493" t="s">
        <v>1619</v>
      </c>
      <c r="C388" s="493" t="s">
        <v>1728</v>
      </c>
      <c r="D388" s="493" t="s">
        <v>136</v>
      </c>
      <c r="F388" s="493" t="s">
        <v>855</v>
      </c>
      <c r="G388" s="493" t="s">
        <v>57</v>
      </c>
    </row>
    <row r="389" spans="1:7">
      <c r="A389" s="493" t="s">
        <v>1729</v>
      </c>
      <c r="B389" s="493" t="s">
        <v>1619</v>
      </c>
      <c r="C389" s="493" t="s">
        <v>1730</v>
      </c>
      <c r="D389" s="493" t="s">
        <v>136</v>
      </c>
      <c r="F389" s="493" t="s">
        <v>855</v>
      </c>
      <c r="G389" s="493" t="s">
        <v>57</v>
      </c>
    </row>
    <row r="390" spans="1:7">
      <c r="A390" s="493" t="s">
        <v>1731</v>
      </c>
      <c r="B390" s="493" t="s">
        <v>1619</v>
      </c>
      <c r="C390" s="493" t="s">
        <v>1732</v>
      </c>
      <c r="D390" s="493" t="s">
        <v>136</v>
      </c>
      <c r="F390" s="493" t="s">
        <v>855</v>
      </c>
      <c r="G390" s="493" t="s">
        <v>57</v>
      </c>
    </row>
    <row r="391" spans="1:7">
      <c r="A391" s="493" t="s">
        <v>1733</v>
      </c>
      <c r="B391" s="493" t="s">
        <v>1619</v>
      </c>
      <c r="C391" s="493" t="s">
        <v>1734</v>
      </c>
      <c r="D391" s="493" t="s">
        <v>136</v>
      </c>
      <c r="F391" s="493" t="s">
        <v>855</v>
      </c>
      <c r="G391" s="493" t="s">
        <v>57</v>
      </c>
    </row>
    <row r="392" spans="1:7">
      <c r="A392" s="493" t="s">
        <v>1735</v>
      </c>
      <c r="B392" s="493" t="s">
        <v>1619</v>
      </c>
      <c r="C392" s="493" t="s">
        <v>1736</v>
      </c>
      <c r="D392" s="493" t="s">
        <v>136</v>
      </c>
      <c r="F392" s="493" t="s">
        <v>855</v>
      </c>
      <c r="G392" s="493" t="s">
        <v>57</v>
      </c>
    </row>
    <row r="393" spans="1:7">
      <c r="A393" s="493" t="s">
        <v>1737</v>
      </c>
      <c r="B393" s="493" t="s">
        <v>1619</v>
      </c>
      <c r="C393" s="493" t="s">
        <v>1738</v>
      </c>
      <c r="D393" s="493" t="s">
        <v>136</v>
      </c>
      <c r="F393" s="493" t="s">
        <v>855</v>
      </c>
      <c r="G393" s="493" t="s">
        <v>57</v>
      </c>
    </row>
    <row r="394" spans="1:7">
      <c r="A394" s="493" t="s">
        <v>1739</v>
      </c>
      <c r="B394" s="493" t="s">
        <v>1619</v>
      </c>
      <c r="C394" s="493" t="s">
        <v>1740</v>
      </c>
      <c r="D394" s="493" t="s">
        <v>136</v>
      </c>
      <c r="F394" s="493" t="s">
        <v>855</v>
      </c>
      <c r="G394" s="493" t="s">
        <v>57</v>
      </c>
    </row>
    <row r="395" spans="1:7">
      <c r="A395" s="493" t="s">
        <v>1741</v>
      </c>
      <c r="B395" s="493" t="s">
        <v>1619</v>
      </c>
      <c r="C395" s="493" t="s">
        <v>1742</v>
      </c>
      <c r="D395" s="493" t="s">
        <v>136</v>
      </c>
      <c r="F395" s="493" t="s">
        <v>855</v>
      </c>
      <c r="G395" s="493" t="s">
        <v>57</v>
      </c>
    </row>
    <row r="396" spans="1:7">
      <c r="A396" s="493" t="s">
        <v>1743</v>
      </c>
      <c r="B396" s="493" t="s">
        <v>1619</v>
      </c>
      <c r="C396" s="493" t="s">
        <v>1744</v>
      </c>
      <c r="D396" s="493" t="s">
        <v>136</v>
      </c>
      <c r="F396" s="493" t="s">
        <v>855</v>
      </c>
      <c r="G396" s="493" t="s">
        <v>57</v>
      </c>
    </row>
    <row r="397" spans="1:7">
      <c r="A397" s="493" t="s">
        <v>1745</v>
      </c>
      <c r="B397" s="493" t="s">
        <v>1619</v>
      </c>
      <c r="C397" s="493" t="s">
        <v>1746</v>
      </c>
      <c r="D397" s="493" t="s">
        <v>136</v>
      </c>
      <c r="F397" s="493" t="s">
        <v>855</v>
      </c>
      <c r="G397" s="493" t="s">
        <v>57</v>
      </c>
    </row>
    <row r="398" spans="1:7">
      <c r="A398" s="493" t="s">
        <v>1747</v>
      </c>
      <c r="B398" s="493" t="s">
        <v>1619</v>
      </c>
      <c r="C398" s="493" t="s">
        <v>1748</v>
      </c>
      <c r="D398" s="493" t="s">
        <v>136</v>
      </c>
      <c r="F398" s="493" t="s">
        <v>855</v>
      </c>
      <c r="G398" s="493" t="s">
        <v>57</v>
      </c>
    </row>
    <row r="399" spans="1:7">
      <c r="A399" s="493" t="s">
        <v>1749</v>
      </c>
      <c r="B399" s="493" t="s">
        <v>1619</v>
      </c>
      <c r="C399" s="493" t="s">
        <v>1750</v>
      </c>
      <c r="D399" s="493" t="s">
        <v>136</v>
      </c>
      <c r="F399" s="493" t="s">
        <v>855</v>
      </c>
      <c r="G399" s="493" t="s">
        <v>57</v>
      </c>
    </row>
    <row r="400" spans="1:7">
      <c r="A400" s="493" t="s">
        <v>1751</v>
      </c>
      <c r="B400" s="493" t="s">
        <v>1619</v>
      </c>
      <c r="C400" s="493" t="s">
        <v>1752</v>
      </c>
      <c r="D400" s="493" t="s">
        <v>136</v>
      </c>
      <c r="F400" s="493" t="s">
        <v>855</v>
      </c>
      <c r="G400" s="493" t="s">
        <v>57</v>
      </c>
    </row>
    <row r="401" spans="1:7">
      <c r="A401" s="493" t="s">
        <v>1753</v>
      </c>
      <c r="B401" s="493" t="s">
        <v>1619</v>
      </c>
      <c r="C401" s="493" t="s">
        <v>1754</v>
      </c>
      <c r="D401" s="493" t="s">
        <v>136</v>
      </c>
      <c r="F401" s="493" t="s">
        <v>855</v>
      </c>
      <c r="G401" s="493" t="s">
        <v>57</v>
      </c>
    </row>
    <row r="402" spans="1:7">
      <c r="A402" s="493" t="s">
        <v>1755</v>
      </c>
      <c r="B402" s="493" t="s">
        <v>1619</v>
      </c>
      <c r="C402" s="493" t="s">
        <v>1756</v>
      </c>
      <c r="D402" s="493" t="s">
        <v>136</v>
      </c>
      <c r="F402" s="493" t="s">
        <v>855</v>
      </c>
      <c r="G402" s="493" t="s">
        <v>57</v>
      </c>
    </row>
    <row r="403" spans="1:7">
      <c r="A403" s="493" t="s">
        <v>1757</v>
      </c>
      <c r="B403" s="493" t="s">
        <v>1619</v>
      </c>
      <c r="C403" s="493" t="s">
        <v>1758</v>
      </c>
      <c r="D403" s="493" t="s">
        <v>136</v>
      </c>
      <c r="F403" s="493" t="s">
        <v>855</v>
      </c>
      <c r="G403" s="493" t="s">
        <v>57</v>
      </c>
    </row>
    <row r="404" spans="1:7">
      <c r="A404" s="493" t="s">
        <v>1759</v>
      </c>
      <c r="B404" s="493" t="s">
        <v>1619</v>
      </c>
      <c r="C404" s="493" t="s">
        <v>1760</v>
      </c>
      <c r="D404" s="493" t="s">
        <v>136</v>
      </c>
      <c r="F404" s="493" t="s">
        <v>855</v>
      </c>
      <c r="G404" s="493" t="s">
        <v>57</v>
      </c>
    </row>
    <row r="405" spans="1:7">
      <c r="A405" s="493" t="s">
        <v>1761</v>
      </c>
      <c r="B405" s="493" t="s">
        <v>1619</v>
      </c>
      <c r="C405" s="493" t="s">
        <v>1762</v>
      </c>
      <c r="D405" s="493" t="s">
        <v>136</v>
      </c>
      <c r="F405" s="493" t="s">
        <v>855</v>
      </c>
      <c r="G405" s="493" t="s">
        <v>57</v>
      </c>
    </row>
    <row r="406" spans="1:7">
      <c r="A406" s="493" t="s">
        <v>1763</v>
      </c>
      <c r="B406" s="493" t="s">
        <v>1619</v>
      </c>
      <c r="C406" s="493" t="s">
        <v>1764</v>
      </c>
      <c r="D406" s="493" t="s">
        <v>136</v>
      </c>
      <c r="F406" s="493" t="s">
        <v>855</v>
      </c>
      <c r="G406" s="493" t="s">
        <v>57</v>
      </c>
    </row>
    <row r="407" spans="1:7">
      <c r="A407" s="493" t="s">
        <v>1765</v>
      </c>
      <c r="B407" s="493" t="s">
        <v>1619</v>
      </c>
      <c r="C407" s="493" t="s">
        <v>1766</v>
      </c>
      <c r="D407" s="493" t="s">
        <v>136</v>
      </c>
      <c r="F407" s="493" t="s">
        <v>855</v>
      </c>
      <c r="G407" s="493" t="s">
        <v>57</v>
      </c>
    </row>
    <row r="408" spans="1:7">
      <c r="A408" s="493" t="s">
        <v>1767</v>
      </c>
      <c r="B408" s="493" t="s">
        <v>1619</v>
      </c>
      <c r="C408" s="493" t="s">
        <v>1768</v>
      </c>
      <c r="D408" s="493" t="s">
        <v>136</v>
      </c>
      <c r="F408" s="493" t="s">
        <v>855</v>
      </c>
      <c r="G408" s="493" t="s">
        <v>57</v>
      </c>
    </row>
    <row r="409" spans="1:7">
      <c r="A409" s="493" t="s">
        <v>1769</v>
      </c>
      <c r="B409" s="493" t="s">
        <v>1619</v>
      </c>
      <c r="C409" s="493" t="s">
        <v>1770</v>
      </c>
      <c r="D409" s="493" t="s">
        <v>136</v>
      </c>
      <c r="F409" s="493" t="s">
        <v>855</v>
      </c>
      <c r="G409" s="493" t="s">
        <v>57</v>
      </c>
    </row>
    <row r="410" spans="1:7">
      <c r="A410" s="493" t="s">
        <v>1771</v>
      </c>
      <c r="B410" s="493" t="s">
        <v>1619</v>
      </c>
      <c r="C410" s="493" t="s">
        <v>1772</v>
      </c>
      <c r="D410" s="493" t="s">
        <v>136</v>
      </c>
      <c r="F410" s="493" t="s">
        <v>855</v>
      </c>
      <c r="G410" s="493" t="s">
        <v>57</v>
      </c>
    </row>
    <row r="411" spans="1:7">
      <c r="A411" s="493" t="s">
        <v>1773</v>
      </c>
      <c r="B411" s="493" t="s">
        <v>1619</v>
      </c>
      <c r="C411" s="493" t="s">
        <v>1774</v>
      </c>
      <c r="D411" s="493" t="s">
        <v>136</v>
      </c>
      <c r="F411" s="493" t="s">
        <v>855</v>
      </c>
      <c r="G411" s="493" t="s">
        <v>57</v>
      </c>
    </row>
    <row r="412" spans="1:7">
      <c r="A412" s="493" t="s">
        <v>1775</v>
      </c>
      <c r="B412" s="493" t="s">
        <v>1619</v>
      </c>
      <c r="C412" s="493" t="s">
        <v>1776</v>
      </c>
      <c r="D412" s="493" t="s">
        <v>136</v>
      </c>
      <c r="F412" s="493" t="s">
        <v>855</v>
      </c>
      <c r="G412" s="493" t="s">
        <v>57</v>
      </c>
    </row>
    <row r="413" spans="1:7">
      <c r="A413" s="493" t="s">
        <v>1777</v>
      </c>
      <c r="B413" s="493" t="s">
        <v>1619</v>
      </c>
      <c r="C413" s="493" t="s">
        <v>1778</v>
      </c>
      <c r="D413" s="493" t="s">
        <v>136</v>
      </c>
      <c r="F413" s="493" t="s">
        <v>855</v>
      </c>
      <c r="G413" s="493" t="s">
        <v>57</v>
      </c>
    </row>
    <row r="414" spans="1:7">
      <c r="A414" s="493" t="s">
        <v>1779</v>
      </c>
      <c r="B414" s="493" t="s">
        <v>1619</v>
      </c>
      <c r="C414" s="493" t="s">
        <v>1780</v>
      </c>
      <c r="D414" s="493" t="s">
        <v>136</v>
      </c>
      <c r="F414" s="493" t="s">
        <v>855</v>
      </c>
      <c r="G414" s="493" t="s">
        <v>57</v>
      </c>
    </row>
    <row r="415" spans="1:7">
      <c r="A415" s="493" t="s">
        <v>1781</v>
      </c>
      <c r="B415" s="493" t="s">
        <v>1619</v>
      </c>
      <c r="C415" s="493" t="s">
        <v>1782</v>
      </c>
      <c r="D415" s="493" t="s">
        <v>136</v>
      </c>
      <c r="F415" s="493" t="s">
        <v>855</v>
      </c>
      <c r="G415" s="493" t="s">
        <v>57</v>
      </c>
    </row>
    <row r="416" spans="1:7">
      <c r="A416" s="493" t="s">
        <v>1783</v>
      </c>
      <c r="B416" s="493" t="s">
        <v>1619</v>
      </c>
      <c r="C416" s="493" t="s">
        <v>1784</v>
      </c>
      <c r="D416" s="493" t="s">
        <v>136</v>
      </c>
      <c r="F416" s="493" t="s">
        <v>855</v>
      </c>
      <c r="G416" s="493" t="s">
        <v>57</v>
      </c>
    </row>
    <row r="417" spans="1:8">
      <c r="A417" s="493" t="s">
        <v>1785</v>
      </c>
      <c r="B417" s="493" t="s">
        <v>1619</v>
      </c>
      <c r="C417" s="493" t="s">
        <v>1786</v>
      </c>
      <c r="D417" s="493" t="s">
        <v>136</v>
      </c>
      <c r="F417" s="493" t="s">
        <v>855</v>
      </c>
      <c r="G417" s="493" t="s">
        <v>57</v>
      </c>
    </row>
    <row r="418" spans="1:8">
      <c r="A418" s="493" t="s">
        <v>1787</v>
      </c>
      <c r="B418" s="493" t="s">
        <v>1619</v>
      </c>
      <c r="C418" s="493" t="s">
        <v>1788</v>
      </c>
      <c r="D418" s="493" t="s">
        <v>136</v>
      </c>
      <c r="F418" s="493" t="s">
        <v>855</v>
      </c>
      <c r="G418" s="493" t="s">
        <v>57</v>
      </c>
    </row>
    <row r="419" spans="1:8">
      <c r="A419" s="493" t="s">
        <v>1789</v>
      </c>
      <c r="B419" s="493" t="s">
        <v>1619</v>
      </c>
      <c r="C419" s="493" t="s">
        <v>1790</v>
      </c>
      <c r="D419" s="493" t="s">
        <v>136</v>
      </c>
      <c r="F419" s="493" t="s">
        <v>855</v>
      </c>
      <c r="G419" s="493" t="s">
        <v>57</v>
      </c>
    </row>
    <row r="420" spans="1:8">
      <c r="A420" s="493" t="s">
        <v>1791</v>
      </c>
      <c r="B420" s="493" t="s">
        <v>1619</v>
      </c>
      <c r="C420" s="493" t="s">
        <v>1792</v>
      </c>
      <c r="D420" s="493" t="s">
        <v>136</v>
      </c>
      <c r="F420" s="493" t="s">
        <v>855</v>
      </c>
      <c r="G420" s="493" t="s">
        <v>57</v>
      </c>
    </row>
    <row r="421" spans="1:8">
      <c r="A421" s="493" t="s">
        <v>1793</v>
      </c>
      <c r="B421" s="493" t="s">
        <v>1619</v>
      </c>
      <c r="C421" s="493" t="s">
        <v>1794</v>
      </c>
      <c r="D421" s="493" t="s">
        <v>136</v>
      </c>
      <c r="F421" s="493" t="s">
        <v>855</v>
      </c>
      <c r="G421" s="493" t="s">
        <v>57</v>
      </c>
    </row>
    <row r="422" spans="1:8">
      <c r="A422" s="493" t="s">
        <v>1795</v>
      </c>
      <c r="B422" s="493" t="s">
        <v>1619</v>
      </c>
      <c r="C422" s="493" t="s">
        <v>1796</v>
      </c>
      <c r="D422" s="493" t="s">
        <v>136</v>
      </c>
      <c r="F422" s="493" t="s">
        <v>855</v>
      </c>
      <c r="G422" s="493" t="s">
        <v>57</v>
      </c>
    </row>
    <row r="423" spans="1:8">
      <c r="A423" s="493" t="s">
        <v>1797</v>
      </c>
      <c r="B423" s="493" t="s">
        <v>1619</v>
      </c>
      <c r="C423" s="493" t="s">
        <v>1798</v>
      </c>
      <c r="D423" s="493" t="s">
        <v>136</v>
      </c>
      <c r="F423" s="493" t="s">
        <v>855</v>
      </c>
      <c r="G423" s="493" t="s">
        <v>57</v>
      </c>
    </row>
    <row r="424" spans="1:8">
      <c r="A424" s="493" t="s">
        <v>1799</v>
      </c>
      <c r="B424" s="493" t="s">
        <v>1619</v>
      </c>
      <c r="C424" s="493" t="s">
        <v>1800</v>
      </c>
      <c r="D424" s="493" t="s">
        <v>136</v>
      </c>
      <c r="F424" s="493" t="s">
        <v>855</v>
      </c>
      <c r="G424" s="493" t="s">
        <v>57</v>
      </c>
    </row>
    <row r="425" spans="1:8">
      <c r="A425" s="493" t="s">
        <v>1801</v>
      </c>
      <c r="B425" s="493" t="s">
        <v>1619</v>
      </c>
      <c r="C425" s="493" t="s">
        <v>1802</v>
      </c>
      <c r="D425" s="493" t="s">
        <v>136</v>
      </c>
      <c r="F425" s="493" t="s">
        <v>855</v>
      </c>
      <c r="G425" s="493" t="s">
        <v>57</v>
      </c>
    </row>
    <row r="426" spans="1:8">
      <c r="A426" s="493" t="s">
        <v>1803</v>
      </c>
      <c r="B426" s="493" t="s">
        <v>1619</v>
      </c>
      <c r="C426" s="493" t="s">
        <v>1804</v>
      </c>
      <c r="D426" s="493" t="s">
        <v>136</v>
      </c>
      <c r="F426" s="493" t="s">
        <v>855</v>
      </c>
      <c r="G426" s="493" t="s">
        <v>57</v>
      </c>
    </row>
    <row r="427" spans="1:8">
      <c r="A427" s="493" t="s">
        <v>1805</v>
      </c>
      <c r="B427" s="493" t="s">
        <v>1619</v>
      </c>
      <c r="C427" s="493" t="s">
        <v>1806</v>
      </c>
      <c r="D427" s="493" t="s">
        <v>136</v>
      </c>
      <c r="F427" s="493" t="s">
        <v>855</v>
      </c>
      <c r="G427" s="493" t="s">
        <v>57</v>
      </c>
    </row>
    <row r="428" spans="1:8">
      <c r="A428" s="493" t="s">
        <v>1807</v>
      </c>
      <c r="B428" s="493" t="s">
        <v>1808</v>
      </c>
      <c r="C428" s="493" t="s">
        <v>1809</v>
      </c>
      <c r="D428" s="493" t="s">
        <v>136</v>
      </c>
      <c r="F428" s="493" t="s">
        <v>57</v>
      </c>
      <c r="G428" s="493" t="s">
        <v>58</v>
      </c>
      <c r="H428" s="493" t="s">
        <v>58</v>
      </c>
    </row>
    <row r="429" spans="1:8">
      <c r="A429" s="493" t="s">
        <v>1810</v>
      </c>
      <c r="B429" s="493" t="s">
        <v>1808</v>
      </c>
      <c r="C429" s="493" t="s">
        <v>1811</v>
      </c>
      <c r="D429" s="493" t="s">
        <v>407</v>
      </c>
      <c r="F429" s="493" t="s">
        <v>709</v>
      </c>
      <c r="G429" s="493" t="s">
        <v>58</v>
      </c>
      <c r="H429" s="493" t="s">
        <v>58</v>
      </c>
    </row>
    <row r="430" spans="1:8">
      <c r="A430" s="493" t="s">
        <v>1812</v>
      </c>
      <c r="B430" s="493" t="s">
        <v>1808</v>
      </c>
      <c r="C430" s="493" t="s">
        <v>1813</v>
      </c>
      <c r="D430" s="493" t="s">
        <v>407</v>
      </c>
      <c r="F430" s="493" t="s">
        <v>709</v>
      </c>
      <c r="G430" s="493" t="s">
        <v>58</v>
      </c>
      <c r="H430" s="493" t="s">
        <v>58</v>
      </c>
    </row>
    <row r="431" spans="1:8">
      <c r="A431" s="493" t="s">
        <v>1814</v>
      </c>
      <c r="B431" s="493" t="s">
        <v>1808</v>
      </c>
      <c r="C431" s="493" t="s">
        <v>1815</v>
      </c>
      <c r="D431" s="493" t="s">
        <v>283</v>
      </c>
      <c r="F431" s="493" t="s">
        <v>1816</v>
      </c>
      <c r="G431" s="493" t="s">
        <v>58</v>
      </c>
      <c r="H431" s="493" t="s">
        <v>58</v>
      </c>
    </row>
    <row r="432" spans="1:8">
      <c r="A432" s="493" t="s">
        <v>1817</v>
      </c>
      <c r="B432" s="493" t="s">
        <v>1808</v>
      </c>
      <c r="C432" s="493" t="s">
        <v>1818</v>
      </c>
      <c r="D432" s="493" t="s">
        <v>283</v>
      </c>
      <c r="F432" s="493" t="s">
        <v>1816</v>
      </c>
      <c r="G432" s="493" t="s">
        <v>58</v>
      </c>
      <c r="H432" s="493" t="s">
        <v>58</v>
      </c>
    </row>
    <row r="433" spans="1:8">
      <c r="A433" s="493" t="s">
        <v>1819</v>
      </c>
      <c r="B433" s="493" t="s">
        <v>1808</v>
      </c>
      <c r="C433" s="493" t="s">
        <v>1820</v>
      </c>
      <c r="D433" s="493" t="s">
        <v>283</v>
      </c>
      <c r="F433" s="493" t="s">
        <v>1816</v>
      </c>
      <c r="G433" s="493" t="s">
        <v>58</v>
      </c>
      <c r="H433" s="493" t="s">
        <v>58</v>
      </c>
    </row>
    <row r="434" spans="1:8">
      <c r="A434" s="493" t="s">
        <v>1807</v>
      </c>
      <c r="B434" s="493" t="s">
        <v>1821</v>
      </c>
      <c r="C434" s="493" t="s">
        <v>1822</v>
      </c>
      <c r="D434" s="493" t="s">
        <v>136</v>
      </c>
      <c r="F434" s="493" t="s">
        <v>57</v>
      </c>
      <c r="G434" s="493" t="s">
        <v>58</v>
      </c>
      <c r="H434" s="493" t="s">
        <v>58</v>
      </c>
    </row>
    <row r="435" spans="1:8">
      <c r="A435" s="493" t="s">
        <v>1823</v>
      </c>
      <c r="B435" s="493" t="s">
        <v>1821</v>
      </c>
      <c r="C435" s="493" t="s">
        <v>1824</v>
      </c>
      <c r="D435" s="493" t="s">
        <v>407</v>
      </c>
      <c r="F435" s="493" t="s">
        <v>709</v>
      </c>
      <c r="G435" s="493" t="s">
        <v>58</v>
      </c>
      <c r="H435" s="493" t="s">
        <v>58</v>
      </c>
    </row>
    <row r="436" spans="1:8">
      <c r="A436" s="493" t="s">
        <v>1825</v>
      </c>
      <c r="B436" s="493" t="s">
        <v>1821</v>
      </c>
      <c r="C436" s="493" t="s">
        <v>1826</v>
      </c>
      <c r="D436" s="493" t="s">
        <v>283</v>
      </c>
      <c r="F436" s="493" t="s">
        <v>1816</v>
      </c>
      <c r="G436" s="493" t="s">
        <v>58</v>
      </c>
      <c r="H436" s="493" t="s">
        <v>58</v>
      </c>
    </row>
    <row r="437" spans="1:8">
      <c r="A437" s="493" t="s">
        <v>1827</v>
      </c>
      <c r="B437" s="493" t="s">
        <v>1821</v>
      </c>
      <c r="C437" s="493" t="s">
        <v>1828</v>
      </c>
      <c r="D437" s="493" t="s">
        <v>283</v>
      </c>
      <c r="F437" s="493" t="s">
        <v>1816</v>
      </c>
      <c r="G437" s="493" t="s">
        <v>58</v>
      </c>
      <c r="H437" s="493" t="s">
        <v>58</v>
      </c>
    </row>
    <row r="438" spans="1:8">
      <c r="A438" s="493" t="s">
        <v>1829</v>
      </c>
      <c r="B438" s="493" t="s">
        <v>1821</v>
      </c>
      <c r="C438" s="493" t="s">
        <v>1830</v>
      </c>
      <c r="D438" s="493" t="s">
        <v>283</v>
      </c>
      <c r="F438" s="493" t="s">
        <v>1816</v>
      </c>
      <c r="G438" s="493" t="s">
        <v>58</v>
      </c>
      <c r="H438" s="493" t="s">
        <v>58</v>
      </c>
    </row>
    <row r="439" spans="1:8">
      <c r="A439" s="493" t="s">
        <v>1831</v>
      </c>
      <c r="B439" s="493" t="s">
        <v>1832</v>
      </c>
      <c r="C439" s="493" t="s">
        <v>1833</v>
      </c>
      <c r="D439" s="493" t="s">
        <v>136</v>
      </c>
      <c r="F439" s="493" t="s">
        <v>1060</v>
      </c>
      <c r="G439" s="493" t="s">
        <v>57</v>
      </c>
    </row>
    <row r="440" spans="1:8">
      <c r="A440" s="493" t="s">
        <v>1116</v>
      </c>
      <c r="B440" s="493" t="s">
        <v>1832</v>
      </c>
      <c r="C440" s="493" t="s">
        <v>1834</v>
      </c>
      <c r="D440" s="493" t="s">
        <v>136</v>
      </c>
      <c r="F440" s="493" t="s">
        <v>1060</v>
      </c>
      <c r="G440" s="493" t="s">
        <v>58</v>
      </c>
    </row>
    <row r="441" spans="1:8">
      <c r="A441" s="493" t="s">
        <v>1835</v>
      </c>
      <c r="B441" s="493" t="s">
        <v>1832</v>
      </c>
      <c r="C441" s="493" t="s">
        <v>1836</v>
      </c>
      <c r="D441" s="493" t="s">
        <v>805</v>
      </c>
      <c r="F441" s="493" t="s">
        <v>293</v>
      </c>
      <c r="G441" s="493" t="s">
        <v>58</v>
      </c>
    </row>
    <row r="442" spans="1:8">
      <c r="A442" s="493" t="s">
        <v>1837</v>
      </c>
      <c r="B442" s="493" t="s">
        <v>1838</v>
      </c>
      <c r="C442" s="493" t="s">
        <v>1839</v>
      </c>
      <c r="D442" s="493" t="s">
        <v>136</v>
      </c>
      <c r="F442" s="493" t="s">
        <v>1840</v>
      </c>
      <c r="G442" s="493" t="s">
        <v>58</v>
      </c>
    </row>
    <row r="443" spans="1:8">
      <c r="A443" s="493" t="s">
        <v>1841</v>
      </c>
      <c r="B443" s="493" t="s">
        <v>1842</v>
      </c>
      <c r="C443" s="493" t="s">
        <v>1843</v>
      </c>
      <c r="D443" s="493" t="s">
        <v>136</v>
      </c>
      <c r="F443" s="493" t="s">
        <v>1844</v>
      </c>
      <c r="G443" s="493" t="s">
        <v>58</v>
      </c>
      <c r="H443" s="493" t="s">
        <v>58</v>
      </c>
    </row>
    <row r="444" spans="1:8">
      <c r="A444" s="493" t="s">
        <v>1845</v>
      </c>
      <c r="B444" s="493" t="s">
        <v>1842</v>
      </c>
      <c r="C444" s="493" t="s">
        <v>1846</v>
      </c>
      <c r="D444" s="493" t="s">
        <v>407</v>
      </c>
      <c r="F444" s="493" t="s">
        <v>709</v>
      </c>
      <c r="G444" s="493" t="s">
        <v>58</v>
      </c>
      <c r="H444" s="493" t="s">
        <v>58</v>
      </c>
    </row>
    <row r="445" spans="1:8">
      <c r="A445" s="493" t="s">
        <v>1061</v>
      </c>
      <c r="B445" s="493" t="s">
        <v>1842</v>
      </c>
      <c r="C445" s="493" t="s">
        <v>1847</v>
      </c>
      <c r="D445" s="493" t="s">
        <v>407</v>
      </c>
      <c r="F445" s="493" t="s">
        <v>709</v>
      </c>
      <c r="G445" s="493" t="s">
        <v>58</v>
      </c>
      <c r="H445" s="493" t="s">
        <v>58</v>
      </c>
    </row>
    <row r="446" spans="1:8">
      <c r="A446" s="493" t="s">
        <v>1848</v>
      </c>
      <c r="B446" s="493" t="s">
        <v>1842</v>
      </c>
      <c r="C446" s="493" t="s">
        <v>1849</v>
      </c>
      <c r="D446" s="493" t="s">
        <v>407</v>
      </c>
      <c r="F446" s="493" t="s">
        <v>709</v>
      </c>
      <c r="G446" s="493" t="s">
        <v>58</v>
      </c>
      <c r="H446" s="493" t="s">
        <v>58</v>
      </c>
    </row>
    <row r="447" spans="1:8">
      <c r="A447" s="493" t="s">
        <v>1850</v>
      </c>
      <c r="B447" s="493" t="s">
        <v>1842</v>
      </c>
      <c r="C447" s="493" t="s">
        <v>1851</v>
      </c>
      <c r="D447" s="493" t="s">
        <v>407</v>
      </c>
      <c r="F447" s="493" t="s">
        <v>709</v>
      </c>
      <c r="G447" s="493" t="s">
        <v>58</v>
      </c>
      <c r="H447" s="493" t="s">
        <v>58</v>
      </c>
    </row>
    <row r="448" spans="1:8">
      <c r="A448" s="493" t="s">
        <v>1852</v>
      </c>
      <c r="B448" s="493" t="s">
        <v>1842</v>
      </c>
      <c r="C448" s="493" t="s">
        <v>1853</v>
      </c>
      <c r="D448" s="493" t="s">
        <v>407</v>
      </c>
      <c r="F448" s="493" t="s">
        <v>709</v>
      </c>
      <c r="G448" s="493" t="s">
        <v>58</v>
      </c>
      <c r="H448" s="493" t="s">
        <v>58</v>
      </c>
    </row>
    <row r="449" spans="1:8">
      <c r="A449" s="493" t="s">
        <v>1854</v>
      </c>
      <c r="B449" s="493" t="s">
        <v>1842</v>
      </c>
      <c r="C449" s="493" t="s">
        <v>1855</v>
      </c>
      <c r="D449" s="493" t="s">
        <v>407</v>
      </c>
      <c r="F449" s="493" t="s">
        <v>709</v>
      </c>
      <c r="G449" s="493" t="s">
        <v>58</v>
      </c>
      <c r="H449" s="493" t="s">
        <v>58</v>
      </c>
    </row>
    <row r="450" spans="1:8">
      <c r="A450" s="493" t="s">
        <v>1856</v>
      </c>
      <c r="B450" s="493" t="s">
        <v>1842</v>
      </c>
      <c r="C450" s="493" t="s">
        <v>1857</v>
      </c>
      <c r="D450" s="493" t="s">
        <v>407</v>
      </c>
      <c r="F450" s="493" t="s">
        <v>709</v>
      </c>
      <c r="G450" s="493" t="s">
        <v>58</v>
      </c>
      <c r="H450" s="493" t="s">
        <v>58</v>
      </c>
    </row>
    <row r="451" spans="1:8">
      <c r="A451" s="493" t="s">
        <v>1858</v>
      </c>
      <c r="B451" s="493" t="s">
        <v>1842</v>
      </c>
      <c r="C451" s="493" t="s">
        <v>1859</v>
      </c>
      <c r="D451" s="493" t="s">
        <v>407</v>
      </c>
      <c r="F451" s="493" t="s">
        <v>709</v>
      </c>
      <c r="G451" s="493" t="s">
        <v>58</v>
      </c>
      <c r="H451" s="493" t="s">
        <v>58</v>
      </c>
    </row>
    <row r="452" spans="1:8">
      <c r="A452" s="493" t="s">
        <v>1860</v>
      </c>
      <c r="B452" s="493" t="s">
        <v>1842</v>
      </c>
      <c r="C452" s="493" t="s">
        <v>1861</v>
      </c>
      <c r="D452" s="493" t="s">
        <v>407</v>
      </c>
      <c r="F452" s="493" t="s">
        <v>709</v>
      </c>
      <c r="G452" s="493" t="s">
        <v>58</v>
      </c>
      <c r="H452" s="493" t="s">
        <v>58</v>
      </c>
    </row>
    <row r="453" spans="1:8">
      <c r="A453" s="493" t="s">
        <v>1862</v>
      </c>
      <c r="B453" s="493" t="s">
        <v>1842</v>
      </c>
      <c r="C453" s="493" t="s">
        <v>1863</v>
      </c>
      <c r="D453" s="493" t="s">
        <v>407</v>
      </c>
      <c r="F453" s="493" t="s">
        <v>709</v>
      </c>
      <c r="G453" s="493" t="s">
        <v>58</v>
      </c>
      <c r="H453" s="493" t="s">
        <v>58</v>
      </c>
    </row>
    <row r="454" spans="1:8">
      <c r="A454" s="493" t="s">
        <v>1864</v>
      </c>
      <c r="B454" s="493" t="s">
        <v>1842</v>
      </c>
      <c r="C454" s="493" t="s">
        <v>1865</v>
      </c>
      <c r="D454" s="493" t="s">
        <v>407</v>
      </c>
      <c r="F454" s="493" t="s">
        <v>709</v>
      </c>
      <c r="G454" s="493" t="s">
        <v>58</v>
      </c>
      <c r="H454" s="493" t="s">
        <v>58</v>
      </c>
    </row>
    <row r="455" spans="1:8">
      <c r="A455" s="493" t="s">
        <v>1866</v>
      </c>
      <c r="B455" s="493" t="s">
        <v>1842</v>
      </c>
      <c r="C455" s="493" t="s">
        <v>1867</v>
      </c>
      <c r="D455" s="493" t="s">
        <v>407</v>
      </c>
      <c r="F455" s="493" t="s">
        <v>709</v>
      </c>
      <c r="G455" s="493" t="s">
        <v>58</v>
      </c>
      <c r="H455" s="493" t="s">
        <v>58</v>
      </c>
    </row>
    <row r="456" spans="1:8">
      <c r="A456" s="493" t="s">
        <v>1868</v>
      </c>
      <c r="B456" s="493" t="s">
        <v>1842</v>
      </c>
      <c r="C456" s="493" t="s">
        <v>1869</v>
      </c>
      <c r="D456" s="493" t="s">
        <v>407</v>
      </c>
      <c r="F456" s="493" t="s">
        <v>709</v>
      </c>
      <c r="G456" s="493" t="s">
        <v>58</v>
      </c>
      <c r="H456" s="493" t="s">
        <v>58</v>
      </c>
    </row>
    <row r="457" spans="1:8">
      <c r="A457" s="493" t="s">
        <v>1870</v>
      </c>
      <c r="B457" s="493" t="s">
        <v>1842</v>
      </c>
      <c r="C457" s="493" t="s">
        <v>1871</v>
      </c>
      <c r="D457" s="493" t="s">
        <v>407</v>
      </c>
      <c r="F457" s="493" t="s">
        <v>709</v>
      </c>
      <c r="G457" s="493" t="s">
        <v>58</v>
      </c>
      <c r="H457" s="493" t="s">
        <v>58</v>
      </c>
    </row>
    <row r="458" spans="1:8">
      <c r="A458" s="493" t="s">
        <v>1872</v>
      </c>
      <c r="B458" s="493" t="s">
        <v>1842</v>
      </c>
      <c r="C458" s="493" t="s">
        <v>1873</v>
      </c>
      <c r="D458" s="493" t="s">
        <v>407</v>
      </c>
      <c r="F458" s="493" t="s">
        <v>709</v>
      </c>
      <c r="G458" s="493" t="s">
        <v>58</v>
      </c>
      <c r="H458" s="493" t="s">
        <v>58</v>
      </c>
    </row>
    <row r="459" spans="1:8">
      <c r="A459" s="493" t="s">
        <v>1874</v>
      </c>
      <c r="B459" s="493" t="s">
        <v>1842</v>
      </c>
      <c r="C459" s="493" t="s">
        <v>1875</v>
      </c>
      <c r="D459" s="493" t="s">
        <v>407</v>
      </c>
      <c r="F459" s="493" t="s">
        <v>709</v>
      </c>
      <c r="G459" s="493" t="s">
        <v>58</v>
      </c>
      <c r="H459" s="493" t="s">
        <v>58</v>
      </c>
    </row>
    <row r="460" spans="1:8">
      <c r="A460" s="493" t="s">
        <v>1876</v>
      </c>
      <c r="B460" s="493" t="s">
        <v>1842</v>
      </c>
      <c r="C460" s="493" t="s">
        <v>1877</v>
      </c>
      <c r="D460" s="493" t="s">
        <v>407</v>
      </c>
      <c r="F460" s="493" t="s">
        <v>709</v>
      </c>
      <c r="G460" s="493" t="s">
        <v>58</v>
      </c>
      <c r="H460" s="493" t="s">
        <v>58</v>
      </c>
    </row>
    <row r="461" spans="1:8">
      <c r="A461" s="493" t="s">
        <v>1878</v>
      </c>
      <c r="B461" s="493" t="s">
        <v>1842</v>
      </c>
      <c r="C461" s="493" t="s">
        <v>1879</v>
      </c>
      <c r="D461" s="493" t="s">
        <v>407</v>
      </c>
      <c r="F461" s="493" t="s">
        <v>709</v>
      </c>
      <c r="G461" s="493" t="s">
        <v>58</v>
      </c>
      <c r="H461" s="493" t="s">
        <v>58</v>
      </c>
    </row>
    <row r="462" spans="1:8">
      <c r="A462" s="493" t="s">
        <v>1880</v>
      </c>
      <c r="B462" s="493" t="s">
        <v>1842</v>
      </c>
      <c r="C462" s="493" t="s">
        <v>1881</v>
      </c>
      <c r="D462" s="493" t="s">
        <v>407</v>
      </c>
      <c r="F462" s="493" t="s">
        <v>709</v>
      </c>
      <c r="G462" s="493" t="s">
        <v>58</v>
      </c>
      <c r="H462" s="493" t="s">
        <v>58</v>
      </c>
    </row>
    <row r="463" spans="1:8">
      <c r="A463" s="493" t="s">
        <v>1882</v>
      </c>
      <c r="B463" s="493" t="s">
        <v>1842</v>
      </c>
      <c r="C463" s="493" t="s">
        <v>1883</v>
      </c>
      <c r="D463" s="493" t="s">
        <v>407</v>
      </c>
      <c r="F463" s="493" t="s">
        <v>709</v>
      </c>
      <c r="G463" s="493" t="s">
        <v>58</v>
      </c>
      <c r="H463" s="493" t="s">
        <v>58</v>
      </c>
    </row>
    <row r="464" spans="1:8">
      <c r="A464" s="493" t="s">
        <v>1884</v>
      </c>
      <c r="B464" s="493" t="s">
        <v>1842</v>
      </c>
      <c r="C464" s="493" t="s">
        <v>1885</v>
      </c>
      <c r="D464" s="493" t="s">
        <v>407</v>
      </c>
      <c r="F464" s="493" t="s">
        <v>709</v>
      </c>
      <c r="G464" s="493" t="s">
        <v>58</v>
      </c>
      <c r="H464" s="493" t="s">
        <v>58</v>
      </c>
    </row>
    <row r="465" spans="1:8">
      <c r="A465" s="493" t="s">
        <v>1886</v>
      </c>
      <c r="B465" s="493" t="s">
        <v>1842</v>
      </c>
      <c r="C465" s="493" t="s">
        <v>1887</v>
      </c>
      <c r="D465" s="493" t="s">
        <v>407</v>
      </c>
      <c r="F465" s="493" t="s">
        <v>709</v>
      </c>
      <c r="G465" s="493" t="s">
        <v>58</v>
      </c>
      <c r="H465" s="493" t="s">
        <v>58</v>
      </c>
    </row>
    <row r="466" spans="1:8">
      <c r="A466" s="493" t="s">
        <v>1888</v>
      </c>
      <c r="B466" s="493" t="s">
        <v>1842</v>
      </c>
      <c r="C466" s="493" t="s">
        <v>1889</v>
      </c>
      <c r="D466" s="493" t="s">
        <v>407</v>
      </c>
      <c r="F466" s="493" t="s">
        <v>709</v>
      </c>
      <c r="G466" s="493" t="s">
        <v>58</v>
      </c>
      <c r="H466" s="493" t="s">
        <v>58</v>
      </c>
    </row>
    <row r="467" spans="1:8">
      <c r="A467" s="493" t="s">
        <v>1890</v>
      </c>
      <c r="B467" s="493" t="s">
        <v>1842</v>
      </c>
      <c r="C467" s="493" t="s">
        <v>1891</v>
      </c>
      <c r="D467" s="493" t="s">
        <v>407</v>
      </c>
      <c r="F467" s="493" t="s">
        <v>709</v>
      </c>
      <c r="G467" s="493" t="s">
        <v>58</v>
      </c>
      <c r="H467" s="493" t="s">
        <v>58</v>
      </c>
    </row>
    <row r="468" spans="1:8">
      <c r="A468" s="493" t="s">
        <v>1892</v>
      </c>
      <c r="B468" s="493" t="s">
        <v>1842</v>
      </c>
      <c r="C468" s="493" t="s">
        <v>1893</v>
      </c>
      <c r="D468" s="493" t="s">
        <v>407</v>
      </c>
      <c r="F468" s="493" t="s">
        <v>709</v>
      </c>
      <c r="G468" s="493" t="s">
        <v>58</v>
      </c>
      <c r="H468" s="493" t="s">
        <v>58</v>
      </c>
    </row>
    <row r="469" spans="1:8">
      <c r="A469" s="493" t="s">
        <v>1894</v>
      </c>
      <c r="B469" s="493" t="s">
        <v>1842</v>
      </c>
      <c r="C469" s="493" t="s">
        <v>1895</v>
      </c>
      <c r="D469" s="493" t="s">
        <v>407</v>
      </c>
      <c r="F469" s="493" t="s">
        <v>709</v>
      </c>
      <c r="G469" s="493" t="s">
        <v>58</v>
      </c>
      <c r="H469" s="493" t="s">
        <v>58</v>
      </c>
    </row>
    <row r="470" spans="1:8">
      <c r="A470" s="493" t="s">
        <v>1896</v>
      </c>
      <c r="B470" s="493" t="s">
        <v>1842</v>
      </c>
      <c r="C470" s="493" t="s">
        <v>1897</v>
      </c>
      <c r="D470" s="493" t="s">
        <v>407</v>
      </c>
      <c r="F470" s="493" t="s">
        <v>709</v>
      </c>
      <c r="G470" s="493" t="s">
        <v>58</v>
      </c>
      <c r="H470" s="493" t="s">
        <v>58</v>
      </c>
    </row>
    <row r="471" spans="1:8">
      <c r="A471" s="493" t="s">
        <v>1898</v>
      </c>
      <c r="B471" s="493" t="s">
        <v>1842</v>
      </c>
      <c r="C471" s="493" t="s">
        <v>1899</v>
      </c>
      <c r="D471" s="493" t="s">
        <v>407</v>
      </c>
      <c r="F471" s="493" t="s">
        <v>709</v>
      </c>
      <c r="G471" s="493" t="s">
        <v>58</v>
      </c>
      <c r="H471" s="493" t="s">
        <v>58</v>
      </c>
    </row>
    <row r="472" spans="1:8">
      <c r="A472" s="493" t="s">
        <v>1900</v>
      </c>
      <c r="B472" s="493" t="s">
        <v>1842</v>
      </c>
      <c r="C472" s="493" t="s">
        <v>1901</v>
      </c>
      <c r="D472" s="493" t="s">
        <v>407</v>
      </c>
      <c r="F472" s="493" t="s">
        <v>709</v>
      </c>
      <c r="G472" s="493" t="s">
        <v>58</v>
      </c>
      <c r="H472" s="493" t="s">
        <v>58</v>
      </c>
    </row>
    <row r="473" spans="1:8">
      <c r="A473" s="493" t="s">
        <v>1902</v>
      </c>
      <c r="B473" s="493" t="s">
        <v>1842</v>
      </c>
      <c r="C473" s="493" t="s">
        <v>1903</v>
      </c>
      <c r="D473" s="493" t="s">
        <v>407</v>
      </c>
      <c r="F473" s="493" t="s">
        <v>709</v>
      </c>
      <c r="G473" s="493" t="s">
        <v>58</v>
      </c>
      <c r="H473" s="493" t="s">
        <v>58</v>
      </c>
    </row>
    <row r="474" spans="1:8">
      <c r="A474" s="493" t="s">
        <v>1904</v>
      </c>
      <c r="B474" s="493" t="s">
        <v>1842</v>
      </c>
      <c r="C474" s="493" t="s">
        <v>1905</v>
      </c>
      <c r="D474" s="493" t="s">
        <v>407</v>
      </c>
      <c r="F474" s="493" t="s">
        <v>709</v>
      </c>
      <c r="G474" s="493" t="s">
        <v>58</v>
      </c>
      <c r="H474" s="493" t="s">
        <v>58</v>
      </c>
    </row>
    <row r="475" spans="1:8">
      <c r="A475" s="493" t="s">
        <v>1906</v>
      </c>
      <c r="B475" s="493" t="s">
        <v>1842</v>
      </c>
      <c r="C475" s="493" t="s">
        <v>1907</v>
      </c>
      <c r="D475" s="493" t="s">
        <v>407</v>
      </c>
      <c r="F475" s="493" t="s">
        <v>709</v>
      </c>
      <c r="G475" s="493" t="s">
        <v>58</v>
      </c>
      <c r="H475" s="493" t="s">
        <v>58</v>
      </c>
    </row>
    <row r="476" spans="1:8">
      <c r="A476" s="493" t="s">
        <v>1908</v>
      </c>
      <c r="B476" s="493" t="s">
        <v>1842</v>
      </c>
      <c r="C476" s="493" t="s">
        <v>1909</v>
      </c>
      <c r="D476" s="493" t="s">
        <v>407</v>
      </c>
      <c r="F476" s="493" t="s">
        <v>709</v>
      </c>
      <c r="G476" s="493" t="s">
        <v>58</v>
      </c>
      <c r="H476" s="493" t="s">
        <v>58</v>
      </c>
    </row>
    <row r="477" spans="1:8">
      <c r="A477" s="493" t="s">
        <v>1910</v>
      </c>
      <c r="B477" s="493" t="s">
        <v>1842</v>
      </c>
      <c r="C477" s="493" t="s">
        <v>1911</v>
      </c>
      <c r="D477" s="493" t="s">
        <v>407</v>
      </c>
      <c r="F477" s="493" t="s">
        <v>709</v>
      </c>
      <c r="G477" s="493" t="s">
        <v>58</v>
      </c>
      <c r="H477" s="493" t="s">
        <v>58</v>
      </c>
    </row>
    <row r="478" spans="1:8">
      <c r="A478" s="493" t="s">
        <v>1912</v>
      </c>
      <c r="B478" s="493" t="s">
        <v>1842</v>
      </c>
      <c r="C478" s="493" t="s">
        <v>1913</v>
      </c>
      <c r="D478" s="493" t="s">
        <v>407</v>
      </c>
      <c r="F478" s="493" t="s">
        <v>709</v>
      </c>
      <c r="G478" s="493" t="s">
        <v>58</v>
      </c>
      <c r="H478" s="493" t="s">
        <v>58</v>
      </c>
    </row>
    <row r="479" spans="1:8">
      <c r="A479" s="493" t="s">
        <v>1914</v>
      </c>
      <c r="B479" s="493" t="s">
        <v>1842</v>
      </c>
      <c r="C479" s="493" t="s">
        <v>1915</v>
      </c>
      <c r="D479" s="493" t="s">
        <v>407</v>
      </c>
      <c r="F479" s="493" t="s">
        <v>709</v>
      </c>
      <c r="G479" s="493" t="s">
        <v>58</v>
      </c>
      <c r="H479" s="493" t="s">
        <v>58</v>
      </c>
    </row>
    <row r="480" spans="1:8">
      <c r="A480" s="493" t="s">
        <v>1916</v>
      </c>
      <c r="B480" s="493" t="s">
        <v>1842</v>
      </c>
      <c r="C480" s="493" t="s">
        <v>1917</v>
      </c>
      <c r="D480" s="493" t="s">
        <v>133</v>
      </c>
      <c r="E480" s="493">
        <v>100</v>
      </c>
      <c r="G480" s="493" t="s">
        <v>58</v>
      </c>
      <c r="H480" s="493" t="s">
        <v>58</v>
      </c>
    </row>
    <row r="481" spans="1:8">
      <c r="A481" s="493" t="s">
        <v>1436</v>
      </c>
      <c r="B481" s="493" t="s">
        <v>1842</v>
      </c>
      <c r="C481" s="493" t="s">
        <v>1918</v>
      </c>
      <c r="D481" s="493" t="s">
        <v>407</v>
      </c>
      <c r="F481" s="493" t="s">
        <v>709</v>
      </c>
      <c r="G481" s="493" t="s">
        <v>58</v>
      </c>
      <c r="H481" s="493" t="s">
        <v>58</v>
      </c>
    </row>
    <row r="482" spans="1:8">
      <c r="A482" s="493" t="s">
        <v>1919</v>
      </c>
      <c r="B482" s="493" t="s">
        <v>1842</v>
      </c>
      <c r="C482" s="493" t="s">
        <v>1920</v>
      </c>
      <c r="D482" s="493" t="s">
        <v>407</v>
      </c>
      <c r="F482" s="493" t="s">
        <v>709</v>
      </c>
      <c r="G482" s="493" t="s">
        <v>58</v>
      </c>
      <c r="H482" s="493" t="s">
        <v>58</v>
      </c>
    </row>
    <row r="483" spans="1:8">
      <c r="A483" s="493" t="s">
        <v>1675</v>
      </c>
      <c r="B483" s="493" t="s">
        <v>1842</v>
      </c>
      <c r="C483" s="493" t="s">
        <v>1921</v>
      </c>
      <c r="D483" s="493" t="s">
        <v>407</v>
      </c>
      <c r="F483" s="493" t="s">
        <v>709</v>
      </c>
      <c r="G483" s="493" t="s">
        <v>58</v>
      </c>
      <c r="H483" s="493" t="s">
        <v>58</v>
      </c>
    </row>
    <row r="484" spans="1:8">
      <c r="A484" s="493" t="s">
        <v>1922</v>
      </c>
      <c r="B484" s="493" t="s">
        <v>1842</v>
      </c>
      <c r="C484" s="493" t="s">
        <v>1923</v>
      </c>
      <c r="D484" s="493" t="s">
        <v>407</v>
      </c>
      <c r="F484" s="493" t="s">
        <v>709</v>
      </c>
      <c r="G484" s="493" t="s">
        <v>58</v>
      </c>
      <c r="H484" s="493" t="s">
        <v>58</v>
      </c>
    </row>
    <row r="485" spans="1:8">
      <c r="A485" s="493" t="s">
        <v>1924</v>
      </c>
      <c r="B485" s="493" t="s">
        <v>1842</v>
      </c>
      <c r="C485" s="493" t="s">
        <v>1925</v>
      </c>
      <c r="D485" s="493" t="s">
        <v>407</v>
      </c>
      <c r="F485" s="493" t="s">
        <v>709</v>
      </c>
      <c r="G485" s="493" t="s">
        <v>58</v>
      </c>
      <c r="H485" s="493" t="s">
        <v>58</v>
      </c>
    </row>
    <row r="486" spans="1:8">
      <c r="A486" s="493" t="s">
        <v>1926</v>
      </c>
      <c r="B486" s="493" t="s">
        <v>1842</v>
      </c>
      <c r="C486" s="493" t="s">
        <v>1927</v>
      </c>
      <c r="D486" s="493" t="s">
        <v>407</v>
      </c>
      <c r="F486" s="493" t="s">
        <v>709</v>
      </c>
      <c r="G486" s="493" t="s">
        <v>58</v>
      </c>
      <c r="H486" s="493" t="s">
        <v>58</v>
      </c>
    </row>
    <row r="487" spans="1:8">
      <c r="A487" s="493" t="s">
        <v>1928</v>
      </c>
      <c r="B487" s="493" t="s">
        <v>1842</v>
      </c>
      <c r="C487" s="493" t="s">
        <v>1929</v>
      </c>
      <c r="D487" s="493" t="s">
        <v>407</v>
      </c>
      <c r="F487" s="493" t="s">
        <v>709</v>
      </c>
      <c r="G487" s="493" t="s">
        <v>58</v>
      </c>
      <c r="H487" s="493" t="s">
        <v>58</v>
      </c>
    </row>
    <row r="488" spans="1:8">
      <c r="A488" s="493" t="s">
        <v>1930</v>
      </c>
      <c r="B488" s="493" t="s">
        <v>1842</v>
      </c>
      <c r="C488" s="493" t="s">
        <v>1931</v>
      </c>
      <c r="D488" s="493" t="s">
        <v>407</v>
      </c>
      <c r="F488" s="493" t="s">
        <v>709</v>
      </c>
      <c r="G488" s="493" t="s">
        <v>58</v>
      </c>
      <c r="H488" s="493" t="s">
        <v>58</v>
      </c>
    </row>
    <row r="489" spans="1:8">
      <c r="A489" s="493" t="s">
        <v>1932</v>
      </c>
      <c r="B489" s="493" t="s">
        <v>1842</v>
      </c>
      <c r="C489" s="493" t="s">
        <v>1933</v>
      </c>
      <c r="D489" s="493" t="s">
        <v>407</v>
      </c>
      <c r="F489" s="493" t="s">
        <v>709</v>
      </c>
      <c r="G489" s="493" t="s">
        <v>58</v>
      </c>
      <c r="H489" s="493" t="s">
        <v>58</v>
      </c>
    </row>
    <row r="490" spans="1:8">
      <c r="A490" s="493" t="s">
        <v>1934</v>
      </c>
      <c r="B490" s="493" t="s">
        <v>1842</v>
      </c>
      <c r="C490" s="493" t="s">
        <v>1935</v>
      </c>
      <c r="D490" s="493" t="s">
        <v>407</v>
      </c>
      <c r="F490" s="493" t="s">
        <v>709</v>
      </c>
      <c r="G490" s="493" t="s">
        <v>58</v>
      </c>
      <c r="H490" s="493" t="s">
        <v>58</v>
      </c>
    </row>
    <row r="491" spans="1:8">
      <c r="A491" s="493" t="s">
        <v>1936</v>
      </c>
      <c r="B491" s="493" t="s">
        <v>1842</v>
      </c>
      <c r="C491" s="493" t="s">
        <v>1937</v>
      </c>
      <c r="D491" s="493" t="s">
        <v>407</v>
      </c>
      <c r="F491" s="493" t="s">
        <v>709</v>
      </c>
      <c r="G491" s="493" t="s">
        <v>58</v>
      </c>
      <c r="H491" s="493" t="s">
        <v>58</v>
      </c>
    </row>
    <row r="492" spans="1:8">
      <c r="A492" s="493" t="s">
        <v>1938</v>
      </c>
      <c r="B492" s="493" t="s">
        <v>1842</v>
      </c>
      <c r="C492" s="493" t="s">
        <v>1939</v>
      </c>
      <c r="D492" s="493" t="s">
        <v>407</v>
      </c>
      <c r="F492" s="493" t="s">
        <v>709</v>
      </c>
      <c r="G492" s="493" t="s">
        <v>58</v>
      </c>
      <c r="H492" s="493" t="s">
        <v>58</v>
      </c>
    </row>
    <row r="493" spans="1:8">
      <c r="A493" s="493" t="s">
        <v>1940</v>
      </c>
      <c r="B493" s="493" t="s">
        <v>1842</v>
      </c>
      <c r="C493" s="493" t="s">
        <v>1941</v>
      </c>
      <c r="D493" s="493" t="s">
        <v>407</v>
      </c>
      <c r="F493" s="493" t="s">
        <v>709</v>
      </c>
      <c r="G493" s="493" t="s">
        <v>58</v>
      </c>
      <c r="H493" s="493" t="s">
        <v>58</v>
      </c>
    </row>
    <row r="494" spans="1:8">
      <c r="A494" s="493" t="s">
        <v>1942</v>
      </c>
      <c r="B494" s="493" t="s">
        <v>1842</v>
      </c>
      <c r="C494" s="493" t="s">
        <v>1943</v>
      </c>
      <c r="D494" s="493" t="s">
        <v>407</v>
      </c>
      <c r="F494" s="493" t="s">
        <v>709</v>
      </c>
      <c r="G494" s="493" t="s">
        <v>58</v>
      </c>
      <c r="H494" s="493" t="s">
        <v>58</v>
      </c>
    </row>
    <row r="495" spans="1:8">
      <c r="A495" s="493" t="s">
        <v>1944</v>
      </c>
      <c r="B495" s="493" t="s">
        <v>1842</v>
      </c>
      <c r="C495" s="493" t="s">
        <v>1945</v>
      </c>
      <c r="D495" s="493" t="s">
        <v>407</v>
      </c>
      <c r="F495" s="493" t="s">
        <v>709</v>
      </c>
      <c r="G495" s="493" t="s">
        <v>58</v>
      </c>
      <c r="H495" s="493" t="s">
        <v>58</v>
      </c>
    </row>
    <row r="496" spans="1:8">
      <c r="A496" s="493" t="s">
        <v>1946</v>
      </c>
      <c r="B496" s="493" t="s">
        <v>1842</v>
      </c>
      <c r="C496" s="493" t="s">
        <v>1947</v>
      </c>
      <c r="D496" s="493" t="s">
        <v>407</v>
      </c>
      <c r="F496" s="493" t="s">
        <v>709</v>
      </c>
      <c r="G496" s="493" t="s">
        <v>58</v>
      </c>
      <c r="H496" s="493" t="s">
        <v>58</v>
      </c>
    </row>
    <row r="497" spans="1:8">
      <c r="A497" s="493" t="s">
        <v>1948</v>
      </c>
      <c r="B497" s="493" t="s">
        <v>1842</v>
      </c>
      <c r="C497" s="493" t="s">
        <v>1949</v>
      </c>
      <c r="D497" s="493" t="s">
        <v>407</v>
      </c>
      <c r="F497" s="493" t="s">
        <v>709</v>
      </c>
      <c r="G497" s="493" t="s">
        <v>58</v>
      </c>
      <c r="H497" s="493" t="s">
        <v>58</v>
      </c>
    </row>
    <row r="498" spans="1:8">
      <c r="A498" s="493" t="s">
        <v>1950</v>
      </c>
      <c r="B498" s="493" t="s">
        <v>1842</v>
      </c>
      <c r="C498" s="493" t="s">
        <v>1951</v>
      </c>
      <c r="D498" s="493" t="s">
        <v>407</v>
      </c>
      <c r="F498" s="493" t="s">
        <v>709</v>
      </c>
      <c r="G498" s="493" t="s">
        <v>58</v>
      </c>
      <c r="H498" s="493" t="s">
        <v>58</v>
      </c>
    </row>
    <row r="499" spans="1:8">
      <c r="A499" s="493" t="s">
        <v>1952</v>
      </c>
      <c r="B499" s="493" t="s">
        <v>1842</v>
      </c>
      <c r="C499" s="493" t="s">
        <v>1953</v>
      </c>
      <c r="D499" s="493" t="s">
        <v>407</v>
      </c>
      <c r="F499" s="493" t="s">
        <v>709</v>
      </c>
      <c r="G499" s="493" t="s">
        <v>58</v>
      </c>
      <c r="H499" s="493" t="s">
        <v>58</v>
      </c>
    </row>
    <row r="500" spans="1:8">
      <c r="A500" s="493" t="s">
        <v>1954</v>
      </c>
      <c r="B500" s="493" t="s">
        <v>1842</v>
      </c>
      <c r="C500" s="493" t="s">
        <v>1955</v>
      </c>
      <c r="D500" s="493" t="s">
        <v>407</v>
      </c>
      <c r="F500" s="493" t="s">
        <v>709</v>
      </c>
      <c r="G500" s="493" t="s">
        <v>58</v>
      </c>
      <c r="H500" s="493" t="s">
        <v>58</v>
      </c>
    </row>
    <row r="501" spans="1:8">
      <c r="A501" s="493" t="s">
        <v>1956</v>
      </c>
      <c r="B501" s="493" t="s">
        <v>1842</v>
      </c>
      <c r="C501" s="493" t="s">
        <v>1957</v>
      </c>
      <c r="D501" s="493" t="s">
        <v>407</v>
      </c>
      <c r="F501" s="493" t="s">
        <v>709</v>
      </c>
      <c r="G501" s="493" t="s">
        <v>58</v>
      </c>
      <c r="H501" s="493" t="s">
        <v>58</v>
      </c>
    </row>
    <row r="502" spans="1:8">
      <c r="A502" s="493" t="s">
        <v>1958</v>
      </c>
      <c r="B502" s="493" t="s">
        <v>1842</v>
      </c>
      <c r="C502" s="493" t="s">
        <v>1959</v>
      </c>
      <c r="D502" s="493" t="s">
        <v>407</v>
      </c>
      <c r="F502" s="493" t="s">
        <v>709</v>
      </c>
      <c r="G502" s="493" t="s">
        <v>58</v>
      </c>
      <c r="H502" s="493" t="s">
        <v>58</v>
      </c>
    </row>
    <row r="503" spans="1:8">
      <c r="A503" s="493" t="s">
        <v>1960</v>
      </c>
      <c r="B503" s="493" t="s">
        <v>1842</v>
      </c>
      <c r="C503" s="493" t="s">
        <v>1961</v>
      </c>
      <c r="D503" s="493" t="s">
        <v>407</v>
      </c>
      <c r="F503" s="493" t="s">
        <v>709</v>
      </c>
      <c r="G503" s="493" t="s">
        <v>58</v>
      </c>
      <c r="H503" s="493" t="s">
        <v>58</v>
      </c>
    </row>
    <row r="504" spans="1:8">
      <c r="A504" s="493" t="s">
        <v>1962</v>
      </c>
      <c r="B504" s="493" t="s">
        <v>1842</v>
      </c>
      <c r="C504" s="493" t="s">
        <v>1963</v>
      </c>
      <c r="D504" s="493" t="s">
        <v>407</v>
      </c>
      <c r="F504" s="493" t="s">
        <v>709</v>
      </c>
      <c r="G504" s="493" t="s">
        <v>58</v>
      </c>
      <c r="H504" s="493" t="s">
        <v>58</v>
      </c>
    </row>
    <row r="505" spans="1:8">
      <c r="A505" s="493" t="s">
        <v>1964</v>
      </c>
      <c r="B505" s="493" t="s">
        <v>1842</v>
      </c>
      <c r="C505" s="493" t="s">
        <v>1965</v>
      </c>
      <c r="D505" s="493" t="s">
        <v>407</v>
      </c>
      <c r="F505" s="493" t="s">
        <v>709</v>
      </c>
      <c r="G505" s="493" t="s">
        <v>58</v>
      </c>
      <c r="H505" s="493" t="s">
        <v>58</v>
      </c>
    </row>
    <row r="506" spans="1:8">
      <c r="A506" s="493" t="s">
        <v>1966</v>
      </c>
      <c r="B506" s="493" t="s">
        <v>1842</v>
      </c>
      <c r="C506" s="493" t="s">
        <v>1967</v>
      </c>
      <c r="D506" s="493" t="s">
        <v>407</v>
      </c>
      <c r="F506" s="493" t="s">
        <v>709</v>
      </c>
      <c r="G506" s="493" t="s">
        <v>58</v>
      </c>
      <c r="H506" s="493" t="s">
        <v>58</v>
      </c>
    </row>
    <row r="507" spans="1:8">
      <c r="A507" s="493" t="s">
        <v>1968</v>
      </c>
      <c r="B507" s="493" t="s">
        <v>1842</v>
      </c>
      <c r="C507" s="493" t="s">
        <v>1969</v>
      </c>
      <c r="D507" s="493" t="s">
        <v>407</v>
      </c>
      <c r="F507" s="493" t="s">
        <v>709</v>
      </c>
      <c r="G507" s="493" t="s">
        <v>58</v>
      </c>
      <c r="H507" s="493" t="s">
        <v>58</v>
      </c>
    </row>
    <row r="508" spans="1:8">
      <c r="A508" s="493" t="s">
        <v>1970</v>
      </c>
      <c r="B508" s="493" t="s">
        <v>1842</v>
      </c>
      <c r="C508" s="493" t="s">
        <v>1971</v>
      </c>
      <c r="D508" s="493" t="s">
        <v>407</v>
      </c>
      <c r="F508" s="493" t="s">
        <v>709</v>
      </c>
      <c r="G508" s="493" t="s">
        <v>58</v>
      </c>
      <c r="H508" s="493" t="s">
        <v>58</v>
      </c>
    </row>
    <row r="509" spans="1:8">
      <c r="A509" s="493" t="s">
        <v>1972</v>
      </c>
      <c r="B509" s="493" t="s">
        <v>1842</v>
      </c>
      <c r="C509" s="493" t="s">
        <v>1973</v>
      </c>
      <c r="D509" s="493" t="s">
        <v>407</v>
      </c>
      <c r="F509" s="493" t="s">
        <v>709</v>
      </c>
      <c r="G509" s="493" t="s">
        <v>58</v>
      </c>
      <c r="H509" s="493" t="s">
        <v>58</v>
      </c>
    </row>
    <row r="510" spans="1:8">
      <c r="A510" s="493" t="s">
        <v>1974</v>
      </c>
      <c r="B510" s="493" t="s">
        <v>1842</v>
      </c>
      <c r="C510" s="493" t="s">
        <v>1975</v>
      </c>
      <c r="D510" s="493" t="s">
        <v>407</v>
      </c>
      <c r="F510" s="493" t="s">
        <v>709</v>
      </c>
      <c r="G510" s="493" t="s">
        <v>58</v>
      </c>
      <c r="H510" s="493" t="s">
        <v>58</v>
      </c>
    </row>
    <row r="511" spans="1:8">
      <c r="A511" s="493" t="s">
        <v>1976</v>
      </c>
      <c r="B511" s="493" t="s">
        <v>1842</v>
      </c>
      <c r="C511" s="493" t="s">
        <v>1977</v>
      </c>
      <c r="D511" s="493" t="s">
        <v>407</v>
      </c>
      <c r="F511" s="493" t="s">
        <v>709</v>
      </c>
      <c r="G511" s="493" t="s">
        <v>58</v>
      </c>
      <c r="H511" s="493" t="s">
        <v>58</v>
      </c>
    </row>
    <row r="512" spans="1:8">
      <c r="A512" s="493" t="s">
        <v>1978</v>
      </c>
      <c r="B512" s="493" t="s">
        <v>1842</v>
      </c>
      <c r="C512" s="493" t="s">
        <v>1979</v>
      </c>
      <c r="D512" s="493" t="s">
        <v>407</v>
      </c>
      <c r="F512" s="493" t="s">
        <v>709</v>
      </c>
      <c r="G512" s="493" t="s">
        <v>58</v>
      </c>
      <c r="H512" s="493" t="s">
        <v>58</v>
      </c>
    </row>
    <row r="513" spans="1:8">
      <c r="A513" s="493" t="s">
        <v>1980</v>
      </c>
      <c r="B513" s="493" t="s">
        <v>1842</v>
      </c>
      <c r="C513" s="493" t="s">
        <v>1981</v>
      </c>
      <c r="D513" s="493" t="s">
        <v>407</v>
      </c>
      <c r="F513" s="493" t="s">
        <v>709</v>
      </c>
      <c r="G513" s="493" t="s">
        <v>58</v>
      </c>
      <c r="H513" s="493" t="s">
        <v>58</v>
      </c>
    </row>
    <row r="514" spans="1:8">
      <c r="A514" s="493" t="s">
        <v>1982</v>
      </c>
      <c r="B514" s="493" t="s">
        <v>1842</v>
      </c>
      <c r="C514" s="493" t="s">
        <v>1983</v>
      </c>
      <c r="D514" s="493" t="s">
        <v>407</v>
      </c>
      <c r="F514" s="493" t="s">
        <v>709</v>
      </c>
      <c r="G514" s="493" t="s">
        <v>58</v>
      </c>
      <c r="H514" s="493" t="s">
        <v>58</v>
      </c>
    </row>
    <row r="515" spans="1:8">
      <c r="A515" s="493" t="s">
        <v>1984</v>
      </c>
      <c r="B515" s="493" t="s">
        <v>1842</v>
      </c>
      <c r="C515" s="493" t="s">
        <v>1985</v>
      </c>
      <c r="D515" s="493" t="s">
        <v>407</v>
      </c>
      <c r="F515" s="493" t="s">
        <v>709</v>
      </c>
      <c r="G515" s="493" t="s">
        <v>58</v>
      </c>
      <c r="H515" s="493" t="s">
        <v>58</v>
      </c>
    </row>
    <row r="516" spans="1:8">
      <c r="A516" s="493" t="s">
        <v>1986</v>
      </c>
      <c r="B516" s="493" t="s">
        <v>1842</v>
      </c>
      <c r="C516" s="493" t="s">
        <v>1987</v>
      </c>
      <c r="D516" s="493" t="s">
        <v>133</v>
      </c>
      <c r="E516" s="493">
        <v>100</v>
      </c>
      <c r="G516" s="493" t="s">
        <v>58</v>
      </c>
      <c r="H516" s="493" t="s">
        <v>58</v>
      </c>
    </row>
    <row r="517" spans="1:8">
      <c r="A517" s="493" t="s">
        <v>1988</v>
      </c>
      <c r="B517" s="493" t="s">
        <v>1842</v>
      </c>
      <c r="C517" s="493" t="s">
        <v>1989</v>
      </c>
      <c r="D517" s="493" t="s">
        <v>407</v>
      </c>
      <c r="F517" s="493" t="s">
        <v>709</v>
      </c>
      <c r="G517" s="493" t="s">
        <v>58</v>
      </c>
      <c r="H517" s="493" t="s">
        <v>58</v>
      </c>
    </row>
    <row r="518" spans="1:8">
      <c r="A518" s="493" t="s">
        <v>1990</v>
      </c>
      <c r="B518" s="493" t="s">
        <v>1842</v>
      </c>
      <c r="C518" s="493" t="s">
        <v>1991</v>
      </c>
      <c r="D518" s="493" t="s">
        <v>407</v>
      </c>
      <c r="F518" s="493" t="s">
        <v>709</v>
      </c>
      <c r="G518" s="493" t="s">
        <v>58</v>
      </c>
      <c r="H518" s="493" t="s">
        <v>58</v>
      </c>
    </row>
    <row r="519" spans="1:8">
      <c r="A519" s="493" t="s">
        <v>1747</v>
      </c>
      <c r="B519" s="493" t="s">
        <v>1842</v>
      </c>
      <c r="C519" s="493" t="s">
        <v>1992</v>
      </c>
      <c r="D519" s="493" t="s">
        <v>407</v>
      </c>
      <c r="F519" s="493" t="s">
        <v>709</v>
      </c>
      <c r="G519" s="493" t="s">
        <v>58</v>
      </c>
      <c r="H519" s="493" t="s">
        <v>58</v>
      </c>
    </row>
    <row r="520" spans="1:8">
      <c r="A520" s="493" t="s">
        <v>1993</v>
      </c>
      <c r="B520" s="493" t="s">
        <v>1842</v>
      </c>
      <c r="C520" s="493" t="s">
        <v>1994</v>
      </c>
      <c r="D520" s="493" t="s">
        <v>407</v>
      </c>
      <c r="F520" s="493" t="s">
        <v>709</v>
      </c>
      <c r="G520" s="493" t="s">
        <v>58</v>
      </c>
      <c r="H520" s="493" t="s">
        <v>58</v>
      </c>
    </row>
    <row r="521" spans="1:8">
      <c r="A521" s="493" t="s">
        <v>1995</v>
      </c>
      <c r="B521" s="493" t="s">
        <v>1842</v>
      </c>
      <c r="C521" s="493" t="s">
        <v>1996</v>
      </c>
      <c r="D521" s="493" t="s">
        <v>407</v>
      </c>
      <c r="F521" s="493" t="s">
        <v>709</v>
      </c>
      <c r="G521" s="493" t="s">
        <v>58</v>
      </c>
      <c r="H521" s="493" t="s">
        <v>58</v>
      </c>
    </row>
    <row r="522" spans="1:8">
      <c r="A522" s="493" t="s">
        <v>1997</v>
      </c>
      <c r="B522" s="493" t="s">
        <v>1842</v>
      </c>
      <c r="C522" s="493" t="s">
        <v>1998</v>
      </c>
      <c r="D522" s="493" t="s">
        <v>407</v>
      </c>
      <c r="F522" s="493" t="s">
        <v>709</v>
      </c>
      <c r="G522" s="493" t="s">
        <v>58</v>
      </c>
      <c r="H522" s="493" t="s">
        <v>58</v>
      </c>
    </row>
    <row r="523" spans="1:8">
      <c r="A523" s="493" t="s">
        <v>1999</v>
      </c>
      <c r="B523" s="493" t="s">
        <v>1842</v>
      </c>
      <c r="C523" s="493" t="s">
        <v>2000</v>
      </c>
      <c r="D523" s="493" t="s">
        <v>407</v>
      </c>
      <c r="F523" s="493" t="s">
        <v>709</v>
      </c>
      <c r="G523" s="493" t="s">
        <v>58</v>
      </c>
      <c r="H523" s="493" t="s">
        <v>58</v>
      </c>
    </row>
    <row r="524" spans="1:8">
      <c r="A524" s="493" t="s">
        <v>2001</v>
      </c>
      <c r="B524" s="493" t="s">
        <v>1842</v>
      </c>
      <c r="C524" s="493" t="s">
        <v>2002</v>
      </c>
      <c r="D524" s="493" t="s">
        <v>407</v>
      </c>
      <c r="F524" s="493" t="s">
        <v>709</v>
      </c>
      <c r="G524" s="493" t="s">
        <v>58</v>
      </c>
      <c r="H524" s="493" t="s">
        <v>58</v>
      </c>
    </row>
    <row r="525" spans="1:8">
      <c r="A525" s="493" t="s">
        <v>2003</v>
      </c>
      <c r="B525" s="493" t="s">
        <v>1842</v>
      </c>
      <c r="C525" s="493" t="s">
        <v>2004</v>
      </c>
      <c r="D525" s="493" t="s">
        <v>407</v>
      </c>
      <c r="F525" s="493" t="s">
        <v>709</v>
      </c>
      <c r="G525" s="493" t="s">
        <v>58</v>
      </c>
      <c r="H525" s="493" t="s">
        <v>58</v>
      </c>
    </row>
    <row r="526" spans="1:8">
      <c r="A526" s="493" t="s">
        <v>2005</v>
      </c>
      <c r="B526" s="493" t="s">
        <v>1842</v>
      </c>
      <c r="C526" s="493" t="s">
        <v>2006</v>
      </c>
      <c r="D526" s="493" t="s">
        <v>407</v>
      </c>
      <c r="F526" s="493" t="s">
        <v>709</v>
      </c>
      <c r="G526" s="493" t="s">
        <v>58</v>
      </c>
      <c r="H526" s="493" t="s">
        <v>58</v>
      </c>
    </row>
    <row r="527" spans="1:8">
      <c r="A527" s="493" t="s">
        <v>2007</v>
      </c>
      <c r="B527" s="493" t="s">
        <v>1842</v>
      </c>
      <c r="C527" s="493" t="s">
        <v>2008</v>
      </c>
      <c r="D527" s="493" t="s">
        <v>407</v>
      </c>
      <c r="F527" s="493" t="s">
        <v>709</v>
      </c>
      <c r="G527" s="493" t="s">
        <v>58</v>
      </c>
      <c r="H527" s="493" t="s">
        <v>58</v>
      </c>
    </row>
    <row r="528" spans="1:8">
      <c r="A528" s="493" t="s">
        <v>2009</v>
      </c>
      <c r="B528" s="493" t="s">
        <v>1842</v>
      </c>
      <c r="C528" s="493" t="s">
        <v>2010</v>
      </c>
      <c r="D528" s="493" t="s">
        <v>407</v>
      </c>
      <c r="F528" s="493" t="s">
        <v>709</v>
      </c>
      <c r="G528" s="493" t="s">
        <v>58</v>
      </c>
      <c r="H528" s="493" t="s">
        <v>58</v>
      </c>
    </row>
    <row r="529" spans="1:8">
      <c r="A529" s="493" t="s">
        <v>2011</v>
      </c>
      <c r="B529" s="493" t="s">
        <v>1842</v>
      </c>
      <c r="C529" s="493" t="s">
        <v>2012</v>
      </c>
      <c r="D529" s="493" t="s">
        <v>407</v>
      </c>
      <c r="F529" s="493" t="s">
        <v>709</v>
      </c>
      <c r="G529" s="493" t="s">
        <v>58</v>
      </c>
      <c r="H529" s="493" t="s">
        <v>58</v>
      </c>
    </row>
    <row r="530" spans="1:8">
      <c r="A530" s="493" t="s">
        <v>2013</v>
      </c>
      <c r="B530" s="493" t="s">
        <v>1842</v>
      </c>
      <c r="C530" s="493" t="s">
        <v>2014</v>
      </c>
      <c r="D530" s="493" t="s">
        <v>407</v>
      </c>
      <c r="F530" s="493" t="s">
        <v>709</v>
      </c>
      <c r="G530" s="493" t="s">
        <v>58</v>
      </c>
      <c r="H530" s="493" t="s">
        <v>58</v>
      </c>
    </row>
    <row r="531" spans="1:8">
      <c r="A531" s="493" t="s">
        <v>2015</v>
      </c>
      <c r="B531" s="493" t="s">
        <v>1842</v>
      </c>
      <c r="C531" s="493" t="s">
        <v>2016</v>
      </c>
      <c r="D531" s="493" t="s">
        <v>407</v>
      </c>
      <c r="F531" s="493" t="s">
        <v>709</v>
      </c>
      <c r="G531" s="493" t="s">
        <v>58</v>
      </c>
      <c r="H531" s="493" t="s">
        <v>58</v>
      </c>
    </row>
    <row r="532" spans="1:8">
      <c r="A532" s="493" t="s">
        <v>2017</v>
      </c>
      <c r="B532" s="493" t="s">
        <v>1842</v>
      </c>
      <c r="C532" s="493" t="s">
        <v>2018</v>
      </c>
      <c r="D532" s="493" t="s">
        <v>407</v>
      </c>
      <c r="F532" s="493" t="s">
        <v>709</v>
      </c>
      <c r="G532" s="493" t="s">
        <v>58</v>
      </c>
      <c r="H532" s="493" t="s">
        <v>58</v>
      </c>
    </row>
    <row r="533" spans="1:8">
      <c r="A533" s="493" t="s">
        <v>2019</v>
      </c>
      <c r="B533" s="493" t="s">
        <v>1842</v>
      </c>
      <c r="C533" s="493" t="s">
        <v>2020</v>
      </c>
      <c r="D533" s="493" t="s">
        <v>407</v>
      </c>
      <c r="F533" s="493" t="s">
        <v>709</v>
      </c>
      <c r="G533" s="493" t="s">
        <v>58</v>
      </c>
      <c r="H533" s="493" t="s">
        <v>58</v>
      </c>
    </row>
    <row r="534" spans="1:8">
      <c r="A534" s="493" t="s">
        <v>2021</v>
      </c>
      <c r="B534" s="493" t="s">
        <v>1842</v>
      </c>
      <c r="C534" s="493" t="s">
        <v>2022</v>
      </c>
      <c r="D534" s="493" t="s">
        <v>407</v>
      </c>
      <c r="F534" s="493" t="s">
        <v>709</v>
      </c>
      <c r="G534" s="493" t="s">
        <v>58</v>
      </c>
      <c r="H534" s="493" t="s">
        <v>58</v>
      </c>
    </row>
    <row r="535" spans="1:8">
      <c r="A535" s="493" t="s">
        <v>2023</v>
      </c>
      <c r="B535" s="493" t="s">
        <v>1842</v>
      </c>
      <c r="C535" s="493" t="s">
        <v>2024</v>
      </c>
      <c r="D535" s="493" t="s">
        <v>407</v>
      </c>
      <c r="F535" s="493" t="s">
        <v>709</v>
      </c>
      <c r="G535" s="493" t="s">
        <v>58</v>
      </c>
      <c r="H535" s="493" t="s">
        <v>58</v>
      </c>
    </row>
    <row r="536" spans="1:8">
      <c r="A536" s="493" t="s">
        <v>2025</v>
      </c>
      <c r="B536" s="493" t="s">
        <v>1842</v>
      </c>
      <c r="C536" s="493" t="s">
        <v>2026</v>
      </c>
      <c r="D536" s="493" t="s">
        <v>407</v>
      </c>
      <c r="F536" s="493" t="s">
        <v>709</v>
      </c>
      <c r="G536" s="493" t="s">
        <v>58</v>
      </c>
      <c r="H536" s="493" t="s">
        <v>58</v>
      </c>
    </row>
    <row r="537" spans="1:8">
      <c r="A537" s="493" t="s">
        <v>2027</v>
      </c>
      <c r="B537" s="493" t="s">
        <v>1842</v>
      </c>
      <c r="C537" s="493" t="s">
        <v>2028</v>
      </c>
      <c r="D537" s="493" t="s">
        <v>407</v>
      </c>
      <c r="F537" s="493" t="s">
        <v>709</v>
      </c>
      <c r="G537" s="493" t="s">
        <v>58</v>
      </c>
      <c r="H537" s="493" t="s">
        <v>58</v>
      </c>
    </row>
    <row r="538" spans="1:8">
      <c r="A538" s="493" t="s">
        <v>2029</v>
      </c>
      <c r="B538" s="493" t="s">
        <v>1842</v>
      </c>
      <c r="C538" s="493" t="s">
        <v>2030</v>
      </c>
      <c r="D538" s="493" t="s">
        <v>407</v>
      </c>
      <c r="F538" s="493" t="s">
        <v>709</v>
      </c>
      <c r="G538" s="493" t="s">
        <v>58</v>
      </c>
      <c r="H538" s="493" t="s">
        <v>58</v>
      </c>
    </row>
    <row r="539" spans="1:8">
      <c r="A539" s="493" t="s">
        <v>2031</v>
      </c>
      <c r="B539" s="493" t="s">
        <v>1842</v>
      </c>
      <c r="C539" s="493" t="s">
        <v>2032</v>
      </c>
      <c r="D539" s="493" t="s">
        <v>407</v>
      </c>
      <c r="F539" s="493" t="s">
        <v>709</v>
      </c>
      <c r="G539" s="493" t="s">
        <v>58</v>
      </c>
      <c r="H539" s="493" t="s">
        <v>58</v>
      </c>
    </row>
    <row r="540" spans="1:8">
      <c r="A540" s="493" t="s">
        <v>2033</v>
      </c>
      <c r="B540" s="493" t="s">
        <v>1842</v>
      </c>
      <c r="C540" s="493" t="s">
        <v>2034</v>
      </c>
      <c r="D540" s="493" t="s">
        <v>407</v>
      </c>
      <c r="F540" s="493" t="s">
        <v>709</v>
      </c>
      <c r="G540" s="493" t="s">
        <v>58</v>
      </c>
      <c r="H540" s="493" t="s">
        <v>58</v>
      </c>
    </row>
    <row r="541" spans="1:8">
      <c r="A541" s="493" t="s">
        <v>2035</v>
      </c>
      <c r="B541" s="493" t="s">
        <v>1842</v>
      </c>
      <c r="C541" s="493" t="s">
        <v>2036</v>
      </c>
      <c r="D541" s="493" t="s">
        <v>407</v>
      </c>
      <c r="F541" s="493" t="s">
        <v>709</v>
      </c>
      <c r="G541" s="493" t="s">
        <v>58</v>
      </c>
      <c r="H541" s="493" t="s">
        <v>58</v>
      </c>
    </row>
    <row r="542" spans="1:8">
      <c r="A542" s="493" t="s">
        <v>2037</v>
      </c>
      <c r="B542" s="493" t="s">
        <v>1842</v>
      </c>
      <c r="C542" s="493" t="s">
        <v>2038</v>
      </c>
      <c r="D542" s="493" t="s">
        <v>407</v>
      </c>
      <c r="F542" s="493" t="s">
        <v>709</v>
      </c>
      <c r="G542" s="493" t="s">
        <v>58</v>
      </c>
      <c r="H542" s="493" t="s">
        <v>58</v>
      </c>
    </row>
    <row r="543" spans="1:8">
      <c r="A543" s="493" t="s">
        <v>2039</v>
      </c>
      <c r="B543" s="493" t="s">
        <v>1842</v>
      </c>
      <c r="C543" s="493" t="s">
        <v>2040</v>
      </c>
      <c r="D543" s="493" t="s">
        <v>407</v>
      </c>
      <c r="F543" s="493" t="s">
        <v>709</v>
      </c>
      <c r="G543" s="493" t="s">
        <v>58</v>
      </c>
      <c r="H543" s="493" t="s">
        <v>58</v>
      </c>
    </row>
    <row r="544" spans="1:8">
      <c r="A544" s="493" t="s">
        <v>2041</v>
      </c>
      <c r="B544" s="493" t="s">
        <v>1842</v>
      </c>
      <c r="C544" s="493" t="s">
        <v>2042</v>
      </c>
      <c r="D544" s="493" t="s">
        <v>407</v>
      </c>
      <c r="F544" s="493" t="s">
        <v>709</v>
      </c>
      <c r="G544" s="493" t="s">
        <v>58</v>
      </c>
      <c r="H544" s="493" t="s">
        <v>58</v>
      </c>
    </row>
    <row r="545" spans="1:8">
      <c r="A545" s="493" t="s">
        <v>2043</v>
      </c>
      <c r="B545" s="493" t="s">
        <v>1842</v>
      </c>
      <c r="C545" s="493" t="s">
        <v>2044</v>
      </c>
      <c r="D545" s="493" t="s">
        <v>407</v>
      </c>
      <c r="F545" s="493" t="s">
        <v>709</v>
      </c>
      <c r="G545" s="493" t="s">
        <v>58</v>
      </c>
      <c r="H545" s="493" t="s">
        <v>58</v>
      </c>
    </row>
    <row r="546" spans="1:8">
      <c r="A546" s="493" t="s">
        <v>2045</v>
      </c>
      <c r="B546" s="493" t="s">
        <v>1842</v>
      </c>
      <c r="C546" s="493" t="s">
        <v>2046</v>
      </c>
      <c r="D546" s="493" t="s">
        <v>407</v>
      </c>
      <c r="F546" s="493" t="s">
        <v>709</v>
      </c>
      <c r="G546" s="493" t="s">
        <v>58</v>
      </c>
      <c r="H546" s="493" t="s">
        <v>58</v>
      </c>
    </row>
    <row r="547" spans="1:8">
      <c r="A547" s="493" t="s">
        <v>2047</v>
      </c>
      <c r="B547" s="493" t="s">
        <v>1842</v>
      </c>
      <c r="C547" s="493" t="s">
        <v>2048</v>
      </c>
      <c r="D547" s="493" t="s">
        <v>407</v>
      </c>
      <c r="F547" s="493" t="s">
        <v>709</v>
      </c>
      <c r="G547" s="493" t="s">
        <v>58</v>
      </c>
      <c r="H547" s="493" t="s">
        <v>58</v>
      </c>
    </row>
    <row r="548" spans="1:8">
      <c r="A548" s="493" t="s">
        <v>2049</v>
      </c>
      <c r="B548" s="493" t="s">
        <v>1842</v>
      </c>
      <c r="C548" s="493" t="s">
        <v>2050</v>
      </c>
      <c r="D548" s="493" t="s">
        <v>407</v>
      </c>
      <c r="F548" s="493" t="s">
        <v>709</v>
      </c>
      <c r="G548" s="493" t="s">
        <v>58</v>
      </c>
      <c r="H548" s="493" t="s">
        <v>58</v>
      </c>
    </row>
    <row r="549" spans="1:8">
      <c r="A549" s="493" t="s">
        <v>2051</v>
      </c>
      <c r="B549" s="493" t="s">
        <v>1842</v>
      </c>
      <c r="C549" s="493" t="s">
        <v>2052</v>
      </c>
      <c r="D549" s="493" t="s">
        <v>407</v>
      </c>
      <c r="F549" s="493" t="s">
        <v>709</v>
      </c>
      <c r="G549" s="493" t="s">
        <v>58</v>
      </c>
      <c r="H549" s="493" t="s">
        <v>58</v>
      </c>
    </row>
    <row r="550" spans="1:8">
      <c r="A550" s="493" t="s">
        <v>2053</v>
      </c>
      <c r="B550" s="493" t="s">
        <v>1842</v>
      </c>
      <c r="C550" s="493" t="s">
        <v>2054</v>
      </c>
      <c r="D550" s="493" t="s">
        <v>407</v>
      </c>
      <c r="F550" s="493" t="s">
        <v>709</v>
      </c>
      <c r="G550" s="493" t="s">
        <v>58</v>
      </c>
      <c r="H550" s="493" t="s">
        <v>58</v>
      </c>
    </row>
    <row r="551" spans="1:8">
      <c r="A551" s="493" t="s">
        <v>2055</v>
      </c>
      <c r="B551" s="493" t="s">
        <v>1842</v>
      </c>
      <c r="C551" s="493" t="s">
        <v>2056</v>
      </c>
      <c r="D551" s="493" t="s">
        <v>407</v>
      </c>
      <c r="F551" s="493" t="s">
        <v>709</v>
      </c>
      <c r="G551" s="493" t="s">
        <v>58</v>
      </c>
      <c r="H551" s="493" t="s">
        <v>58</v>
      </c>
    </row>
    <row r="552" spans="1:8">
      <c r="A552" s="493" t="s">
        <v>2057</v>
      </c>
      <c r="B552" s="493" t="s">
        <v>1842</v>
      </c>
      <c r="C552" s="493" t="s">
        <v>2058</v>
      </c>
      <c r="D552" s="493" t="s">
        <v>133</v>
      </c>
      <c r="E552" s="493">
        <v>100</v>
      </c>
      <c r="G552" s="493" t="s">
        <v>58</v>
      </c>
      <c r="H552" s="493" t="s">
        <v>58</v>
      </c>
    </row>
    <row r="553" spans="1:8">
      <c r="A553" s="493" t="s">
        <v>2059</v>
      </c>
      <c r="B553" s="493" t="s">
        <v>1842</v>
      </c>
      <c r="C553" s="493" t="s">
        <v>2060</v>
      </c>
      <c r="D553" s="493" t="s">
        <v>407</v>
      </c>
      <c r="F553" s="493" t="s">
        <v>709</v>
      </c>
      <c r="G553" s="493" t="s">
        <v>58</v>
      </c>
      <c r="H553" s="493" t="s">
        <v>58</v>
      </c>
    </row>
    <row r="554" spans="1:8">
      <c r="A554" s="493" t="s">
        <v>2061</v>
      </c>
      <c r="B554" s="493" t="s">
        <v>1842</v>
      </c>
      <c r="C554" s="493" t="s">
        <v>2062</v>
      </c>
      <c r="D554" s="493" t="s">
        <v>407</v>
      </c>
      <c r="F554" s="493" t="s">
        <v>709</v>
      </c>
      <c r="G554" s="493" t="s">
        <v>58</v>
      </c>
      <c r="H554" s="493" t="s">
        <v>58</v>
      </c>
    </row>
    <row r="555" spans="1:8">
      <c r="A555" s="493" t="s">
        <v>2063</v>
      </c>
      <c r="B555" s="493" t="s">
        <v>1842</v>
      </c>
      <c r="C555" s="493" t="s">
        <v>2064</v>
      </c>
      <c r="D555" s="493" t="s">
        <v>407</v>
      </c>
      <c r="F555" s="493" t="s">
        <v>709</v>
      </c>
      <c r="G555" s="493" t="s">
        <v>58</v>
      </c>
      <c r="H555" s="493" t="s">
        <v>58</v>
      </c>
    </row>
    <row r="556" spans="1:8">
      <c r="A556" s="493" t="s">
        <v>2065</v>
      </c>
      <c r="B556" s="493" t="s">
        <v>1842</v>
      </c>
      <c r="C556" s="493" t="s">
        <v>2066</v>
      </c>
      <c r="D556" s="493" t="s">
        <v>407</v>
      </c>
      <c r="F556" s="493" t="s">
        <v>709</v>
      </c>
      <c r="G556" s="493" t="s">
        <v>58</v>
      </c>
      <c r="H556" s="493" t="s">
        <v>58</v>
      </c>
    </row>
    <row r="557" spans="1:8">
      <c r="A557" s="493" t="s">
        <v>2067</v>
      </c>
      <c r="B557" s="493" t="s">
        <v>1842</v>
      </c>
      <c r="C557" s="493" t="s">
        <v>2068</v>
      </c>
      <c r="D557" s="493" t="s">
        <v>407</v>
      </c>
      <c r="F557" s="493" t="s">
        <v>709</v>
      </c>
      <c r="G557" s="493" t="s">
        <v>58</v>
      </c>
      <c r="H557" s="493" t="s">
        <v>58</v>
      </c>
    </row>
    <row r="558" spans="1:8">
      <c r="A558" s="493" t="s">
        <v>2069</v>
      </c>
      <c r="B558" s="493" t="s">
        <v>1842</v>
      </c>
      <c r="C558" s="493" t="s">
        <v>2070</v>
      </c>
      <c r="D558" s="493" t="s">
        <v>407</v>
      </c>
      <c r="F558" s="493" t="s">
        <v>709</v>
      </c>
      <c r="G558" s="493" t="s">
        <v>58</v>
      </c>
      <c r="H558" s="493" t="s">
        <v>58</v>
      </c>
    </row>
    <row r="559" spans="1:8">
      <c r="A559" s="493" t="s">
        <v>2071</v>
      </c>
      <c r="B559" s="493" t="s">
        <v>1842</v>
      </c>
      <c r="C559" s="493" t="s">
        <v>2072</v>
      </c>
      <c r="D559" s="493" t="s">
        <v>407</v>
      </c>
      <c r="F559" s="493" t="s">
        <v>709</v>
      </c>
      <c r="G559" s="493" t="s">
        <v>58</v>
      </c>
      <c r="H559" s="493" t="s">
        <v>58</v>
      </c>
    </row>
    <row r="560" spans="1:8">
      <c r="A560" s="493" t="s">
        <v>2073</v>
      </c>
      <c r="B560" s="493" t="s">
        <v>1842</v>
      </c>
      <c r="C560" s="493" t="s">
        <v>2074</v>
      </c>
      <c r="D560" s="493" t="s">
        <v>407</v>
      </c>
      <c r="F560" s="493" t="s">
        <v>709</v>
      </c>
      <c r="G560" s="493" t="s">
        <v>58</v>
      </c>
      <c r="H560" s="493" t="s">
        <v>58</v>
      </c>
    </row>
    <row r="561" spans="1:8">
      <c r="A561" s="493" t="s">
        <v>2075</v>
      </c>
      <c r="B561" s="493" t="s">
        <v>1842</v>
      </c>
      <c r="C561" s="493" t="s">
        <v>2076</v>
      </c>
      <c r="D561" s="493" t="s">
        <v>407</v>
      </c>
      <c r="F561" s="493" t="s">
        <v>709</v>
      </c>
      <c r="G561" s="493" t="s">
        <v>58</v>
      </c>
      <c r="H561" s="493" t="s">
        <v>58</v>
      </c>
    </row>
    <row r="562" spans="1:8">
      <c r="A562" s="493" t="s">
        <v>2077</v>
      </c>
      <c r="B562" s="493" t="s">
        <v>1842</v>
      </c>
      <c r="C562" s="493" t="s">
        <v>2078</v>
      </c>
      <c r="D562" s="493" t="s">
        <v>407</v>
      </c>
      <c r="F562" s="493" t="s">
        <v>709</v>
      </c>
      <c r="G562" s="493" t="s">
        <v>58</v>
      </c>
      <c r="H562" s="493" t="s">
        <v>58</v>
      </c>
    </row>
    <row r="563" spans="1:8">
      <c r="A563" s="493" t="s">
        <v>2079</v>
      </c>
      <c r="B563" s="493" t="s">
        <v>1842</v>
      </c>
      <c r="C563" s="493" t="s">
        <v>2080</v>
      </c>
      <c r="D563" s="493" t="s">
        <v>407</v>
      </c>
      <c r="F563" s="493" t="s">
        <v>709</v>
      </c>
      <c r="G563" s="493" t="s">
        <v>58</v>
      </c>
      <c r="H563" s="493" t="s">
        <v>58</v>
      </c>
    </row>
    <row r="564" spans="1:8">
      <c r="A564" s="493" t="s">
        <v>2081</v>
      </c>
      <c r="B564" s="493" t="s">
        <v>1842</v>
      </c>
      <c r="C564" s="493" t="s">
        <v>2082</v>
      </c>
      <c r="D564" s="493" t="s">
        <v>407</v>
      </c>
      <c r="F564" s="493" t="s">
        <v>709</v>
      </c>
      <c r="G564" s="493" t="s">
        <v>58</v>
      </c>
      <c r="H564" s="493" t="s">
        <v>58</v>
      </c>
    </row>
    <row r="565" spans="1:8">
      <c r="A565" s="493" t="s">
        <v>2083</v>
      </c>
      <c r="B565" s="493" t="s">
        <v>1842</v>
      </c>
      <c r="C565" s="493" t="s">
        <v>2084</v>
      </c>
      <c r="D565" s="493" t="s">
        <v>407</v>
      </c>
      <c r="F565" s="493" t="s">
        <v>709</v>
      </c>
      <c r="G565" s="493" t="s">
        <v>58</v>
      </c>
      <c r="H565" s="493" t="s">
        <v>58</v>
      </c>
    </row>
    <row r="566" spans="1:8">
      <c r="A566" s="493" t="s">
        <v>2085</v>
      </c>
      <c r="B566" s="493" t="s">
        <v>1842</v>
      </c>
      <c r="C566" s="493" t="s">
        <v>2086</v>
      </c>
      <c r="D566" s="493" t="s">
        <v>407</v>
      </c>
      <c r="F566" s="493" t="s">
        <v>709</v>
      </c>
      <c r="G566" s="493" t="s">
        <v>58</v>
      </c>
      <c r="H566" s="493" t="s">
        <v>58</v>
      </c>
    </row>
    <row r="567" spans="1:8">
      <c r="A567" s="493" t="s">
        <v>2087</v>
      </c>
      <c r="B567" s="493" t="s">
        <v>1842</v>
      </c>
      <c r="C567" s="493" t="s">
        <v>2088</v>
      </c>
      <c r="D567" s="493" t="s">
        <v>407</v>
      </c>
      <c r="F567" s="493" t="s">
        <v>709</v>
      </c>
      <c r="G567" s="493" t="s">
        <v>58</v>
      </c>
      <c r="H567" s="493" t="s">
        <v>58</v>
      </c>
    </row>
    <row r="568" spans="1:8">
      <c r="A568" s="493" t="s">
        <v>2089</v>
      </c>
      <c r="B568" s="493" t="s">
        <v>1842</v>
      </c>
      <c r="C568" s="493" t="s">
        <v>2090</v>
      </c>
      <c r="D568" s="493" t="s">
        <v>407</v>
      </c>
      <c r="F568" s="493" t="s">
        <v>709</v>
      </c>
      <c r="G568" s="493" t="s">
        <v>58</v>
      </c>
      <c r="H568" s="493" t="s">
        <v>58</v>
      </c>
    </row>
    <row r="569" spans="1:8">
      <c r="A569" s="493" t="s">
        <v>2091</v>
      </c>
      <c r="B569" s="493" t="s">
        <v>1842</v>
      </c>
      <c r="C569" s="493" t="s">
        <v>2092</v>
      </c>
      <c r="D569" s="493" t="s">
        <v>407</v>
      </c>
      <c r="F569" s="493" t="s">
        <v>709</v>
      </c>
      <c r="G569" s="493" t="s">
        <v>58</v>
      </c>
      <c r="H569" s="493" t="s">
        <v>58</v>
      </c>
    </row>
    <row r="570" spans="1:8">
      <c r="A570" s="493" t="s">
        <v>2093</v>
      </c>
      <c r="B570" s="493" t="s">
        <v>1842</v>
      </c>
      <c r="C570" s="493" t="s">
        <v>2094</v>
      </c>
      <c r="D570" s="493" t="s">
        <v>407</v>
      </c>
      <c r="F570" s="493" t="s">
        <v>709</v>
      </c>
      <c r="G570" s="493" t="s">
        <v>58</v>
      </c>
      <c r="H570" s="493" t="s">
        <v>58</v>
      </c>
    </row>
    <row r="571" spans="1:8">
      <c r="A571" s="493" t="s">
        <v>2095</v>
      </c>
      <c r="B571" s="493" t="s">
        <v>1842</v>
      </c>
      <c r="C571" s="493" t="s">
        <v>2096</v>
      </c>
      <c r="D571" s="493" t="s">
        <v>407</v>
      </c>
      <c r="F571" s="493" t="s">
        <v>709</v>
      </c>
      <c r="G571" s="493" t="s">
        <v>58</v>
      </c>
      <c r="H571" s="493" t="s">
        <v>58</v>
      </c>
    </row>
    <row r="572" spans="1:8">
      <c r="A572" s="493" t="s">
        <v>2097</v>
      </c>
      <c r="B572" s="493" t="s">
        <v>1842</v>
      </c>
      <c r="C572" s="493" t="s">
        <v>2098</v>
      </c>
      <c r="D572" s="493" t="s">
        <v>407</v>
      </c>
      <c r="F572" s="493" t="s">
        <v>709</v>
      </c>
      <c r="G572" s="493" t="s">
        <v>58</v>
      </c>
      <c r="H572" s="493" t="s">
        <v>58</v>
      </c>
    </row>
    <row r="573" spans="1:8">
      <c r="A573" s="493" t="s">
        <v>2099</v>
      </c>
      <c r="B573" s="493" t="s">
        <v>1842</v>
      </c>
      <c r="C573" s="493" t="s">
        <v>2100</v>
      </c>
      <c r="D573" s="493" t="s">
        <v>407</v>
      </c>
      <c r="F573" s="493" t="s">
        <v>709</v>
      </c>
      <c r="G573" s="493" t="s">
        <v>58</v>
      </c>
      <c r="H573" s="493" t="s">
        <v>58</v>
      </c>
    </row>
    <row r="574" spans="1:8">
      <c r="A574" s="493" t="s">
        <v>2101</v>
      </c>
      <c r="B574" s="493" t="s">
        <v>1842</v>
      </c>
      <c r="C574" s="493" t="s">
        <v>2102</v>
      </c>
      <c r="D574" s="493" t="s">
        <v>407</v>
      </c>
      <c r="F574" s="493" t="s">
        <v>709</v>
      </c>
      <c r="G574" s="493" t="s">
        <v>58</v>
      </c>
      <c r="H574" s="493" t="s">
        <v>58</v>
      </c>
    </row>
    <row r="575" spans="1:8">
      <c r="A575" s="493" t="s">
        <v>2103</v>
      </c>
      <c r="B575" s="493" t="s">
        <v>1842</v>
      </c>
      <c r="C575" s="493" t="s">
        <v>2104</v>
      </c>
      <c r="D575" s="493" t="s">
        <v>407</v>
      </c>
      <c r="F575" s="493" t="s">
        <v>709</v>
      </c>
      <c r="G575" s="493" t="s">
        <v>58</v>
      </c>
      <c r="H575" s="493" t="s">
        <v>58</v>
      </c>
    </row>
    <row r="576" spans="1:8">
      <c r="A576" s="493" t="s">
        <v>2105</v>
      </c>
      <c r="B576" s="493" t="s">
        <v>1842</v>
      </c>
      <c r="C576" s="493" t="s">
        <v>2106</v>
      </c>
      <c r="D576" s="493" t="s">
        <v>407</v>
      </c>
      <c r="F576" s="493" t="s">
        <v>709</v>
      </c>
      <c r="G576" s="493" t="s">
        <v>58</v>
      </c>
      <c r="H576" s="493" t="s">
        <v>58</v>
      </c>
    </row>
    <row r="577" spans="1:8">
      <c r="A577" s="493" t="s">
        <v>2107</v>
      </c>
      <c r="B577" s="493" t="s">
        <v>1842</v>
      </c>
      <c r="C577" s="493" t="s">
        <v>2108</v>
      </c>
      <c r="D577" s="493" t="s">
        <v>407</v>
      </c>
      <c r="F577" s="493" t="s">
        <v>709</v>
      </c>
      <c r="G577" s="493" t="s">
        <v>58</v>
      </c>
      <c r="H577" s="493" t="s">
        <v>58</v>
      </c>
    </row>
    <row r="578" spans="1:8">
      <c r="A578" s="493" t="s">
        <v>2109</v>
      </c>
      <c r="B578" s="493" t="s">
        <v>1842</v>
      </c>
      <c r="C578" s="493" t="s">
        <v>2110</v>
      </c>
      <c r="D578" s="493" t="s">
        <v>407</v>
      </c>
      <c r="F578" s="493" t="s">
        <v>709</v>
      </c>
      <c r="G578" s="493" t="s">
        <v>58</v>
      </c>
      <c r="H578" s="493" t="s">
        <v>58</v>
      </c>
    </row>
    <row r="579" spans="1:8">
      <c r="A579" s="493" t="s">
        <v>2111</v>
      </c>
      <c r="B579" s="493" t="s">
        <v>1842</v>
      </c>
      <c r="C579" s="493" t="s">
        <v>2112</v>
      </c>
      <c r="D579" s="493" t="s">
        <v>407</v>
      </c>
      <c r="F579" s="493" t="s">
        <v>709</v>
      </c>
      <c r="G579" s="493" t="s">
        <v>58</v>
      </c>
      <c r="H579" s="493" t="s">
        <v>58</v>
      </c>
    </row>
    <row r="580" spans="1:8">
      <c r="A580" s="493" t="s">
        <v>2113</v>
      </c>
      <c r="B580" s="493" t="s">
        <v>1842</v>
      </c>
      <c r="C580" s="493" t="s">
        <v>2114</v>
      </c>
      <c r="D580" s="493" t="s">
        <v>407</v>
      </c>
      <c r="F580" s="493" t="s">
        <v>709</v>
      </c>
      <c r="G580" s="493" t="s">
        <v>58</v>
      </c>
      <c r="H580" s="493" t="s">
        <v>58</v>
      </c>
    </row>
    <row r="581" spans="1:8">
      <c r="A581" s="493" t="s">
        <v>2115</v>
      </c>
      <c r="B581" s="493" t="s">
        <v>1842</v>
      </c>
      <c r="C581" s="493" t="s">
        <v>2116</v>
      </c>
      <c r="D581" s="493" t="s">
        <v>407</v>
      </c>
      <c r="F581" s="493" t="s">
        <v>709</v>
      </c>
      <c r="G581" s="493" t="s">
        <v>58</v>
      </c>
      <c r="H581" s="493" t="s">
        <v>58</v>
      </c>
    </row>
    <row r="582" spans="1:8">
      <c r="A582" s="493" t="s">
        <v>2117</v>
      </c>
      <c r="B582" s="493" t="s">
        <v>1842</v>
      </c>
      <c r="C582" s="493" t="s">
        <v>2118</v>
      </c>
      <c r="D582" s="493" t="s">
        <v>407</v>
      </c>
      <c r="F582" s="493" t="s">
        <v>709</v>
      </c>
      <c r="G582" s="493" t="s">
        <v>58</v>
      </c>
      <c r="H582" s="493" t="s">
        <v>58</v>
      </c>
    </row>
    <row r="583" spans="1:8">
      <c r="A583" s="493" t="s">
        <v>2119</v>
      </c>
      <c r="B583" s="493" t="s">
        <v>1842</v>
      </c>
      <c r="C583" s="493" t="s">
        <v>2120</v>
      </c>
      <c r="D583" s="493" t="s">
        <v>407</v>
      </c>
      <c r="F583" s="493" t="s">
        <v>709</v>
      </c>
      <c r="G583" s="493" t="s">
        <v>58</v>
      </c>
      <c r="H583" s="493" t="s">
        <v>58</v>
      </c>
    </row>
    <row r="584" spans="1:8">
      <c r="A584" s="493" t="s">
        <v>2121</v>
      </c>
      <c r="B584" s="493" t="s">
        <v>1842</v>
      </c>
      <c r="C584" s="493" t="s">
        <v>2122</v>
      </c>
      <c r="D584" s="493" t="s">
        <v>407</v>
      </c>
      <c r="F584" s="493" t="s">
        <v>709</v>
      </c>
      <c r="G584" s="493" t="s">
        <v>58</v>
      </c>
      <c r="H584" s="493" t="s">
        <v>58</v>
      </c>
    </row>
    <row r="585" spans="1:8">
      <c r="A585" s="493" t="s">
        <v>2123</v>
      </c>
      <c r="B585" s="493" t="s">
        <v>1842</v>
      </c>
      <c r="C585" s="493" t="s">
        <v>2124</v>
      </c>
      <c r="D585" s="493" t="s">
        <v>407</v>
      </c>
      <c r="F585" s="493" t="s">
        <v>709</v>
      </c>
      <c r="G585" s="493" t="s">
        <v>58</v>
      </c>
      <c r="H585" s="493" t="s">
        <v>58</v>
      </c>
    </row>
    <row r="586" spans="1:8">
      <c r="A586" s="493" t="s">
        <v>2125</v>
      </c>
      <c r="B586" s="493" t="s">
        <v>1842</v>
      </c>
      <c r="C586" s="493" t="s">
        <v>2126</v>
      </c>
      <c r="D586" s="493" t="s">
        <v>407</v>
      </c>
      <c r="F586" s="493" t="s">
        <v>709</v>
      </c>
      <c r="G586" s="493" t="s">
        <v>58</v>
      </c>
      <c r="H586" s="493" t="s">
        <v>58</v>
      </c>
    </row>
    <row r="587" spans="1:8">
      <c r="A587" s="493" t="s">
        <v>2127</v>
      </c>
      <c r="B587" s="493" t="s">
        <v>1842</v>
      </c>
      <c r="C587" s="493" t="s">
        <v>2128</v>
      </c>
      <c r="D587" s="493" t="s">
        <v>407</v>
      </c>
      <c r="F587" s="493" t="s">
        <v>709</v>
      </c>
      <c r="G587" s="493" t="s">
        <v>58</v>
      </c>
      <c r="H587" s="493" t="s">
        <v>58</v>
      </c>
    </row>
    <row r="588" spans="1:8">
      <c r="A588" s="493" t="s">
        <v>2129</v>
      </c>
      <c r="B588" s="493" t="s">
        <v>1842</v>
      </c>
      <c r="C588" s="493" t="s">
        <v>2130</v>
      </c>
      <c r="D588" s="493" t="s">
        <v>133</v>
      </c>
      <c r="E588" s="493">
        <v>100</v>
      </c>
      <c r="G588" s="493" t="s">
        <v>58</v>
      </c>
      <c r="H588" s="493" t="s">
        <v>58</v>
      </c>
    </row>
    <row r="589" spans="1:8">
      <c r="A589" s="493" t="s">
        <v>2131</v>
      </c>
      <c r="B589" s="493" t="s">
        <v>1842</v>
      </c>
      <c r="C589" s="493" t="s">
        <v>2132</v>
      </c>
      <c r="D589" s="493" t="s">
        <v>407</v>
      </c>
      <c r="F589" s="493" t="s">
        <v>709</v>
      </c>
      <c r="G589" s="493" t="s">
        <v>58</v>
      </c>
      <c r="H589" s="493" t="s">
        <v>58</v>
      </c>
    </row>
    <row r="590" spans="1:8">
      <c r="A590" s="493" t="s">
        <v>2133</v>
      </c>
      <c r="B590" s="493" t="s">
        <v>1842</v>
      </c>
      <c r="C590" s="493" t="s">
        <v>2134</v>
      </c>
      <c r="D590" s="493" t="s">
        <v>407</v>
      </c>
      <c r="F590" s="493" t="s">
        <v>709</v>
      </c>
      <c r="G590" s="493" t="s">
        <v>58</v>
      </c>
      <c r="H590" s="493" t="s">
        <v>58</v>
      </c>
    </row>
    <row r="591" spans="1:8">
      <c r="A591" s="493" t="s">
        <v>2135</v>
      </c>
      <c r="B591" s="493" t="s">
        <v>1842</v>
      </c>
      <c r="C591" s="493" t="s">
        <v>2136</v>
      </c>
      <c r="D591" s="493" t="s">
        <v>407</v>
      </c>
      <c r="F591" s="493" t="s">
        <v>709</v>
      </c>
      <c r="G591" s="493" t="s">
        <v>58</v>
      </c>
      <c r="H591" s="493" t="s">
        <v>58</v>
      </c>
    </row>
    <row r="592" spans="1:8">
      <c r="A592" s="493" t="s">
        <v>2137</v>
      </c>
      <c r="B592" s="493" t="s">
        <v>1842</v>
      </c>
      <c r="C592" s="493" t="s">
        <v>2138</v>
      </c>
      <c r="D592" s="493" t="s">
        <v>407</v>
      </c>
      <c r="F592" s="493" t="s">
        <v>709</v>
      </c>
      <c r="G592" s="493" t="s">
        <v>58</v>
      </c>
      <c r="H592" s="493" t="s">
        <v>58</v>
      </c>
    </row>
    <row r="593" spans="1:8">
      <c r="A593" s="493" t="s">
        <v>2139</v>
      </c>
      <c r="B593" s="493" t="s">
        <v>1842</v>
      </c>
      <c r="C593" s="493" t="s">
        <v>2140</v>
      </c>
      <c r="D593" s="493" t="s">
        <v>407</v>
      </c>
      <c r="F593" s="493" t="s">
        <v>709</v>
      </c>
      <c r="G593" s="493" t="s">
        <v>58</v>
      </c>
      <c r="H593" s="493" t="s">
        <v>58</v>
      </c>
    </row>
    <row r="594" spans="1:8">
      <c r="A594" s="493" t="s">
        <v>2141</v>
      </c>
      <c r="B594" s="493" t="s">
        <v>1842</v>
      </c>
      <c r="C594" s="493" t="s">
        <v>2142</v>
      </c>
      <c r="D594" s="493" t="s">
        <v>407</v>
      </c>
      <c r="F594" s="493" t="s">
        <v>709</v>
      </c>
      <c r="G594" s="493" t="s">
        <v>58</v>
      </c>
      <c r="H594" s="493" t="s">
        <v>58</v>
      </c>
    </row>
    <row r="595" spans="1:8">
      <c r="A595" s="493" t="s">
        <v>2143</v>
      </c>
      <c r="B595" s="493" t="s">
        <v>1842</v>
      </c>
      <c r="C595" s="493" t="s">
        <v>2144</v>
      </c>
      <c r="D595" s="493" t="s">
        <v>407</v>
      </c>
      <c r="F595" s="493" t="s">
        <v>709</v>
      </c>
      <c r="G595" s="493" t="s">
        <v>58</v>
      </c>
      <c r="H595" s="493" t="s">
        <v>58</v>
      </c>
    </row>
    <row r="596" spans="1:8">
      <c r="A596" s="493" t="s">
        <v>2145</v>
      </c>
      <c r="B596" s="493" t="s">
        <v>1842</v>
      </c>
      <c r="C596" s="493" t="s">
        <v>2146</v>
      </c>
      <c r="D596" s="493" t="s">
        <v>407</v>
      </c>
      <c r="F596" s="493" t="s">
        <v>709</v>
      </c>
      <c r="G596" s="493" t="s">
        <v>58</v>
      </c>
      <c r="H596" s="493" t="s">
        <v>58</v>
      </c>
    </row>
    <row r="597" spans="1:8">
      <c r="A597" s="493" t="s">
        <v>2147</v>
      </c>
      <c r="B597" s="493" t="s">
        <v>1842</v>
      </c>
      <c r="C597" s="493" t="s">
        <v>2148</v>
      </c>
      <c r="D597" s="493" t="s">
        <v>407</v>
      </c>
      <c r="F597" s="493" t="s">
        <v>709</v>
      </c>
      <c r="G597" s="493" t="s">
        <v>58</v>
      </c>
      <c r="H597" s="493" t="s">
        <v>58</v>
      </c>
    </row>
    <row r="598" spans="1:8">
      <c r="A598" s="493" t="s">
        <v>2149</v>
      </c>
      <c r="B598" s="493" t="s">
        <v>1842</v>
      </c>
      <c r="C598" s="493" t="s">
        <v>2150</v>
      </c>
      <c r="D598" s="493" t="s">
        <v>407</v>
      </c>
      <c r="F598" s="493" t="s">
        <v>709</v>
      </c>
      <c r="G598" s="493" t="s">
        <v>58</v>
      </c>
      <c r="H598" s="493" t="s">
        <v>58</v>
      </c>
    </row>
    <row r="599" spans="1:8">
      <c r="A599" s="493" t="s">
        <v>2151</v>
      </c>
      <c r="B599" s="493" t="s">
        <v>1842</v>
      </c>
      <c r="C599" s="493" t="s">
        <v>2152</v>
      </c>
      <c r="D599" s="493" t="s">
        <v>407</v>
      </c>
      <c r="F599" s="493" t="s">
        <v>709</v>
      </c>
      <c r="G599" s="493" t="s">
        <v>58</v>
      </c>
      <c r="H599" s="493" t="s">
        <v>58</v>
      </c>
    </row>
    <row r="600" spans="1:8">
      <c r="A600" s="493" t="s">
        <v>2153</v>
      </c>
      <c r="B600" s="493" t="s">
        <v>1842</v>
      </c>
      <c r="C600" s="493" t="s">
        <v>2154</v>
      </c>
      <c r="D600" s="493" t="s">
        <v>407</v>
      </c>
      <c r="F600" s="493" t="s">
        <v>709</v>
      </c>
      <c r="G600" s="493" t="s">
        <v>58</v>
      </c>
      <c r="H600" s="493" t="s">
        <v>58</v>
      </c>
    </row>
    <row r="601" spans="1:8">
      <c r="A601" s="493" t="s">
        <v>2155</v>
      </c>
      <c r="B601" s="493" t="s">
        <v>1842</v>
      </c>
      <c r="C601" s="493" t="s">
        <v>2156</v>
      </c>
      <c r="D601" s="493" t="s">
        <v>407</v>
      </c>
      <c r="F601" s="493" t="s">
        <v>709</v>
      </c>
      <c r="G601" s="493" t="s">
        <v>58</v>
      </c>
      <c r="H601" s="493" t="s">
        <v>58</v>
      </c>
    </row>
    <row r="602" spans="1:8">
      <c r="A602" s="493" t="s">
        <v>2157</v>
      </c>
      <c r="B602" s="493" t="s">
        <v>1842</v>
      </c>
      <c r="C602" s="493" t="s">
        <v>2158</v>
      </c>
      <c r="D602" s="493" t="s">
        <v>407</v>
      </c>
      <c r="F602" s="493" t="s">
        <v>709</v>
      </c>
      <c r="G602" s="493" t="s">
        <v>58</v>
      </c>
      <c r="H602" s="493" t="s">
        <v>58</v>
      </c>
    </row>
    <row r="603" spans="1:8">
      <c r="A603" s="493" t="s">
        <v>2159</v>
      </c>
      <c r="B603" s="493" t="s">
        <v>1842</v>
      </c>
      <c r="C603" s="493" t="s">
        <v>2160</v>
      </c>
      <c r="D603" s="493" t="s">
        <v>407</v>
      </c>
      <c r="F603" s="493" t="s">
        <v>709</v>
      </c>
      <c r="G603" s="493" t="s">
        <v>58</v>
      </c>
      <c r="H603" s="493" t="s">
        <v>58</v>
      </c>
    </row>
    <row r="604" spans="1:8">
      <c r="A604" s="493" t="s">
        <v>2161</v>
      </c>
      <c r="B604" s="493" t="s">
        <v>1842</v>
      </c>
      <c r="C604" s="493" t="s">
        <v>2162</v>
      </c>
      <c r="D604" s="493" t="s">
        <v>407</v>
      </c>
      <c r="F604" s="493" t="s">
        <v>709</v>
      </c>
      <c r="G604" s="493" t="s">
        <v>58</v>
      </c>
      <c r="H604" s="493" t="s">
        <v>58</v>
      </c>
    </row>
    <row r="605" spans="1:8">
      <c r="A605" s="493" t="s">
        <v>2163</v>
      </c>
      <c r="B605" s="493" t="s">
        <v>1842</v>
      </c>
      <c r="C605" s="493" t="s">
        <v>2164</v>
      </c>
      <c r="D605" s="493" t="s">
        <v>407</v>
      </c>
      <c r="F605" s="493" t="s">
        <v>709</v>
      </c>
      <c r="G605" s="493" t="s">
        <v>58</v>
      </c>
      <c r="H605" s="493" t="s">
        <v>58</v>
      </c>
    </row>
    <row r="606" spans="1:8">
      <c r="A606" s="493" t="s">
        <v>2165</v>
      </c>
      <c r="B606" s="493" t="s">
        <v>1842</v>
      </c>
      <c r="C606" s="493" t="s">
        <v>2166</v>
      </c>
      <c r="D606" s="493" t="s">
        <v>407</v>
      </c>
      <c r="F606" s="493" t="s">
        <v>709</v>
      </c>
      <c r="G606" s="493" t="s">
        <v>58</v>
      </c>
      <c r="H606" s="493" t="s">
        <v>58</v>
      </c>
    </row>
    <row r="607" spans="1:8">
      <c r="A607" s="493" t="s">
        <v>2167</v>
      </c>
      <c r="B607" s="493" t="s">
        <v>1842</v>
      </c>
      <c r="C607" s="493" t="s">
        <v>2168</v>
      </c>
      <c r="D607" s="493" t="s">
        <v>407</v>
      </c>
      <c r="F607" s="493" t="s">
        <v>709</v>
      </c>
      <c r="G607" s="493" t="s">
        <v>58</v>
      </c>
      <c r="H607" s="493" t="s">
        <v>58</v>
      </c>
    </row>
    <row r="608" spans="1:8">
      <c r="A608" s="493" t="s">
        <v>2169</v>
      </c>
      <c r="B608" s="493" t="s">
        <v>1842</v>
      </c>
      <c r="C608" s="493" t="s">
        <v>2170</v>
      </c>
      <c r="D608" s="493" t="s">
        <v>407</v>
      </c>
      <c r="F608" s="493" t="s">
        <v>709</v>
      </c>
      <c r="G608" s="493" t="s">
        <v>58</v>
      </c>
      <c r="H608" s="493" t="s">
        <v>58</v>
      </c>
    </row>
    <row r="609" spans="1:8">
      <c r="A609" s="493" t="s">
        <v>2171</v>
      </c>
      <c r="B609" s="493" t="s">
        <v>1842</v>
      </c>
      <c r="C609" s="493" t="s">
        <v>2172</v>
      </c>
      <c r="D609" s="493" t="s">
        <v>407</v>
      </c>
      <c r="F609" s="493" t="s">
        <v>709</v>
      </c>
      <c r="G609" s="493" t="s">
        <v>58</v>
      </c>
      <c r="H609" s="493" t="s">
        <v>58</v>
      </c>
    </row>
    <row r="610" spans="1:8">
      <c r="A610" s="493" t="s">
        <v>2173</v>
      </c>
      <c r="B610" s="493" t="s">
        <v>1842</v>
      </c>
      <c r="C610" s="493" t="s">
        <v>2174</v>
      </c>
      <c r="D610" s="493" t="s">
        <v>407</v>
      </c>
      <c r="F610" s="493" t="s">
        <v>709</v>
      </c>
      <c r="G610" s="493" t="s">
        <v>58</v>
      </c>
      <c r="H610" s="493" t="s">
        <v>58</v>
      </c>
    </row>
    <row r="611" spans="1:8">
      <c r="A611" s="493" t="s">
        <v>2175</v>
      </c>
      <c r="B611" s="493" t="s">
        <v>1842</v>
      </c>
      <c r="C611" s="493" t="s">
        <v>2176</v>
      </c>
      <c r="D611" s="493" t="s">
        <v>407</v>
      </c>
      <c r="F611" s="493" t="s">
        <v>709</v>
      </c>
      <c r="G611" s="493" t="s">
        <v>58</v>
      </c>
      <c r="H611" s="493" t="s">
        <v>58</v>
      </c>
    </row>
    <row r="612" spans="1:8">
      <c r="A612" s="493" t="s">
        <v>2177</v>
      </c>
      <c r="B612" s="493" t="s">
        <v>1842</v>
      </c>
      <c r="C612" s="493" t="s">
        <v>2178</v>
      </c>
      <c r="D612" s="493" t="s">
        <v>407</v>
      </c>
      <c r="F612" s="493" t="s">
        <v>709</v>
      </c>
      <c r="G612" s="493" t="s">
        <v>58</v>
      </c>
      <c r="H612" s="493" t="s">
        <v>58</v>
      </c>
    </row>
    <row r="613" spans="1:8">
      <c r="A613" s="493" t="s">
        <v>2179</v>
      </c>
      <c r="B613" s="493" t="s">
        <v>1842</v>
      </c>
      <c r="C613" s="493" t="s">
        <v>2180</v>
      </c>
      <c r="D613" s="493" t="s">
        <v>407</v>
      </c>
      <c r="F613" s="493" t="s">
        <v>709</v>
      </c>
      <c r="G613" s="493" t="s">
        <v>58</v>
      </c>
      <c r="H613" s="493" t="s">
        <v>58</v>
      </c>
    </row>
    <row r="614" spans="1:8">
      <c r="A614" s="493" t="s">
        <v>2181</v>
      </c>
      <c r="B614" s="493" t="s">
        <v>1842</v>
      </c>
      <c r="C614" s="493" t="s">
        <v>2182</v>
      </c>
      <c r="D614" s="493" t="s">
        <v>407</v>
      </c>
      <c r="F614" s="493" t="s">
        <v>709</v>
      </c>
      <c r="G614" s="493" t="s">
        <v>58</v>
      </c>
      <c r="H614" s="493" t="s">
        <v>58</v>
      </c>
    </row>
    <row r="615" spans="1:8">
      <c r="A615" s="493" t="s">
        <v>2183</v>
      </c>
      <c r="B615" s="493" t="s">
        <v>1842</v>
      </c>
      <c r="C615" s="493" t="s">
        <v>2184</v>
      </c>
      <c r="D615" s="493" t="s">
        <v>407</v>
      </c>
      <c r="F615" s="493" t="s">
        <v>709</v>
      </c>
      <c r="G615" s="493" t="s">
        <v>58</v>
      </c>
      <c r="H615" s="493" t="s">
        <v>58</v>
      </c>
    </row>
    <row r="616" spans="1:8">
      <c r="A616" s="493" t="s">
        <v>2185</v>
      </c>
      <c r="B616" s="493" t="s">
        <v>1842</v>
      </c>
      <c r="C616" s="493" t="s">
        <v>2186</v>
      </c>
      <c r="D616" s="493" t="s">
        <v>407</v>
      </c>
      <c r="F616" s="493" t="s">
        <v>709</v>
      </c>
      <c r="G616" s="493" t="s">
        <v>58</v>
      </c>
      <c r="H616" s="493" t="s">
        <v>58</v>
      </c>
    </row>
    <row r="617" spans="1:8">
      <c r="A617" s="493" t="s">
        <v>2187</v>
      </c>
      <c r="B617" s="493" t="s">
        <v>1842</v>
      </c>
      <c r="C617" s="493" t="s">
        <v>2188</v>
      </c>
      <c r="D617" s="493" t="s">
        <v>407</v>
      </c>
      <c r="F617" s="493" t="s">
        <v>709</v>
      </c>
      <c r="G617" s="493" t="s">
        <v>58</v>
      </c>
      <c r="H617" s="493" t="s">
        <v>58</v>
      </c>
    </row>
    <row r="618" spans="1:8">
      <c r="A618" s="493" t="s">
        <v>2189</v>
      </c>
      <c r="B618" s="493" t="s">
        <v>1842</v>
      </c>
      <c r="C618" s="493" t="s">
        <v>2190</v>
      </c>
      <c r="D618" s="493" t="s">
        <v>407</v>
      </c>
      <c r="F618" s="493" t="s">
        <v>709</v>
      </c>
      <c r="G618" s="493" t="s">
        <v>58</v>
      </c>
      <c r="H618" s="493" t="s">
        <v>58</v>
      </c>
    </row>
    <row r="619" spans="1:8">
      <c r="A619" s="493" t="s">
        <v>2191</v>
      </c>
      <c r="B619" s="493" t="s">
        <v>1842</v>
      </c>
      <c r="C619" s="493" t="s">
        <v>2192</v>
      </c>
      <c r="D619" s="493" t="s">
        <v>407</v>
      </c>
      <c r="F619" s="493" t="s">
        <v>709</v>
      </c>
      <c r="G619" s="493" t="s">
        <v>58</v>
      </c>
      <c r="H619" s="493" t="s">
        <v>58</v>
      </c>
    </row>
    <row r="620" spans="1:8">
      <c r="A620" s="493" t="s">
        <v>2193</v>
      </c>
      <c r="B620" s="493" t="s">
        <v>1842</v>
      </c>
      <c r="C620" s="493" t="s">
        <v>2194</v>
      </c>
      <c r="D620" s="493" t="s">
        <v>407</v>
      </c>
      <c r="F620" s="493" t="s">
        <v>709</v>
      </c>
      <c r="G620" s="493" t="s">
        <v>58</v>
      </c>
      <c r="H620" s="493" t="s">
        <v>58</v>
      </c>
    </row>
    <row r="621" spans="1:8">
      <c r="A621" s="493" t="s">
        <v>2195</v>
      </c>
      <c r="B621" s="493" t="s">
        <v>1842</v>
      </c>
      <c r="C621" s="493" t="s">
        <v>2196</v>
      </c>
      <c r="D621" s="493" t="s">
        <v>407</v>
      </c>
      <c r="F621" s="493" t="s">
        <v>709</v>
      </c>
      <c r="G621" s="493" t="s">
        <v>58</v>
      </c>
      <c r="H621" s="493" t="s">
        <v>58</v>
      </c>
    </row>
    <row r="622" spans="1:8">
      <c r="A622" s="493" t="s">
        <v>2197</v>
      </c>
      <c r="B622" s="493" t="s">
        <v>1842</v>
      </c>
      <c r="C622" s="493" t="s">
        <v>2198</v>
      </c>
      <c r="D622" s="493" t="s">
        <v>407</v>
      </c>
      <c r="F622" s="493" t="s">
        <v>709</v>
      </c>
      <c r="G622" s="493" t="s">
        <v>58</v>
      </c>
      <c r="H622" s="493" t="s">
        <v>58</v>
      </c>
    </row>
    <row r="623" spans="1:8">
      <c r="A623" s="493" t="s">
        <v>2199</v>
      </c>
      <c r="B623" s="493" t="s">
        <v>1842</v>
      </c>
      <c r="C623" s="493" t="s">
        <v>2200</v>
      </c>
      <c r="D623" s="493" t="s">
        <v>407</v>
      </c>
      <c r="F623" s="493" t="s">
        <v>709</v>
      </c>
      <c r="G623" s="493" t="s">
        <v>58</v>
      </c>
      <c r="H623" s="493" t="s">
        <v>58</v>
      </c>
    </row>
    <row r="624" spans="1:8">
      <c r="A624" s="493" t="s">
        <v>2201</v>
      </c>
      <c r="B624" s="493" t="s">
        <v>1842</v>
      </c>
      <c r="C624" s="493" t="s">
        <v>2202</v>
      </c>
      <c r="D624" s="493" t="s">
        <v>133</v>
      </c>
      <c r="E624" s="493">
        <v>100</v>
      </c>
      <c r="G624" s="493" t="s">
        <v>58</v>
      </c>
      <c r="H624" s="493" t="s">
        <v>58</v>
      </c>
    </row>
    <row r="625" spans="1:8">
      <c r="A625" s="493" t="s">
        <v>2203</v>
      </c>
      <c r="B625" s="493" t="s">
        <v>1842</v>
      </c>
      <c r="C625" s="493" t="s">
        <v>2204</v>
      </c>
      <c r="D625" s="493" t="s">
        <v>407</v>
      </c>
      <c r="F625" s="493" t="s">
        <v>709</v>
      </c>
      <c r="G625" s="493" t="s">
        <v>58</v>
      </c>
      <c r="H625" s="493" t="s">
        <v>58</v>
      </c>
    </row>
    <row r="626" spans="1:8">
      <c r="A626" s="493" t="s">
        <v>2205</v>
      </c>
      <c r="B626" s="493" t="s">
        <v>1842</v>
      </c>
      <c r="C626" s="493" t="s">
        <v>2206</v>
      </c>
      <c r="D626" s="493" t="s">
        <v>407</v>
      </c>
      <c r="F626" s="493" t="s">
        <v>709</v>
      </c>
      <c r="G626" s="493" t="s">
        <v>58</v>
      </c>
      <c r="H626" s="493" t="s">
        <v>58</v>
      </c>
    </row>
    <row r="627" spans="1:8">
      <c r="A627" s="493" t="s">
        <v>2207</v>
      </c>
      <c r="B627" s="493" t="s">
        <v>1842</v>
      </c>
      <c r="C627" s="493" t="s">
        <v>2208</v>
      </c>
      <c r="D627" s="493" t="s">
        <v>407</v>
      </c>
      <c r="F627" s="493" t="s">
        <v>709</v>
      </c>
      <c r="G627" s="493" t="s">
        <v>58</v>
      </c>
      <c r="H627" s="493" t="s">
        <v>58</v>
      </c>
    </row>
    <row r="628" spans="1:8">
      <c r="A628" s="493" t="s">
        <v>2209</v>
      </c>
      <c r="B628" s="493" t="s">
        <v>1842</v>
      </c>
      <c r="C628" s="493" t="s">
        <v>2210</v>
      </c>
      <c r="D628" s="493" t="s">
        <v>407</v>
      </c>
      <c r="F628" s="493" t="s">
        <v>709</v>
      </c>
      <c r="G628" s="493" t="s">
        <v>58</v>
      </c>
      <c r="H628" s="493" t="s">
        <v>58</v>
      </c>
    </row>
    <row r="629" spans="1:8">
      <c r="A629" s="493" t="s">
        <v>2211</v>
      </c>
      <c r="B629" s="493" t="s">
        <v>1842</v>
      </c>
      <c r="C629" s="493" t="s">
        <v>2212</v>
      </c>
      <c r="D629" s="493" t="s">
        <v>407</v>
      </c>
      <c r="F629" s="493" t="s">
        <v>709</v>
      </c>
      <c r="G629" s="493" t="s">
        <v>58</v>
      </c>
      <c r="H629" s="493" t="s">
        <v>58</v>
      </c>
    </row>
    <row r="630" spans="1:8">
      <c r="A630" s="493" t="s">
        <v>2213</v>
      </c>
      <c r="B630" s="493" t="s">
        <v>1842</v>
      </c>
      <c r="C630" s="493" t="s">
        <v>2214</v>
      </c>
      <c r="D630" s="493" t="s">
        <v>407</v>
      </c>
      <c r="F630" s="493" t="s">
        <v>709</v>
      </c>
      <c r="G630" s="493" t="s">
        <v>58</v>
      </c>
      <c r="H630" s="493" t="s">
        <v>58</v>
      </c>
    </row>
    <row r="631" spans="1:8">
      <c r="A631" s="493" t="s">
        <v>2215</v>
      </c>
      <c r="B631" s="493" t="s">
        <v>1842</v>
      </c>
      <c r="C631" s="493" t="s">
        <v>2216</v>
      </c>
      <c r="D631" s="493" t="s">
        <v>407</v>
      </c>
      <c r="F631" s="493" t="s">
        <v>709</v>
      </c>
      <c r="G631" s="493" t="s">
        <v>58</v>
      </c>
      <c r="H631" s="493" t="s">
        <v>58</v>
      </c>
    </row>
    <row r="632" spans="1:8">
      <c r="A632" s="493" t="s">
        <v>2217</v>
      </c>
      <c r="B632" s="493" t="s">
        <v>1842</v>
      </c>
      <c r="C632" s="493" t="s">
        <v>2218</v>
      </c>
      <c r="D632" s="493" t="s">
        <v>407</v>
      </c>
      <c r="F632" s="493" t="s">
        <v>709</v>
      </c>
      <c r="G632" s="493" t="s">
        <v>58</v>
      </c>
      <c r="H632" s="493" t="s">
        <v>58</v>
      </c>
    </row>
    <row r="633" spans="1:8">
      <c r="A633" s="493" t="s">
        <v>2219</v>
      </c>
      <c r="B633" s="493" t="s">
        <v>1842</v>
      </c>
      <c r="C633" s="493" t="s">
        <v>2220</v>
      </c>
      <c r="D633" s="493" t="s">
        <v>407</v>
      </c>
      <c r="F633" s="493" t="s">
        <v>709</v>
      </c>
      <c r="G633" s="493" t="s">
        <v>58</v>
      </c>
      <c r="H633" s="493" t="s">
        <v>58</v>
      </c>
    </row>
    <row r="634" spans="1:8">
      <c r="A634" s="493" t="s">
        <v>2221</v>
      </c>
      <c r="B634" s="493" t="s">
        <v>1842</v>
      </c>
      <c r="C634" s="493" t="s">
        <v>2222</v>
      </c>
      <c r="D634" s="493" t="s">
        <v>407</v>
      </c>
      <c r="F634" s="493" t="s">
        <v>709</v>
      </c>
      <c r="G634" s="493" t="s">
        <v>58</v>
      </c>
      <c r="H634" s="493" t="s">
        <v>58</v>
      </c>
    </row>
    <row r="635" spans="1:8">
      <c r="A635" s="493" t="s">
        <v>2223</v>
      </c>
      <c r="B635" s="493" t="s">
        <v>1842</v>
      </c>
      <c r="C635" s="493" t="s">
        <v>2224</v>
      </c>
      <c r="D635" s="493" t="s">
        <v>407</v>
      </c>
      <c r="F635" s="493" t="s">
        <v>709</v>
      </c>
      <c r="G635" s="493" t="s">
        <v>58</v>
      </c>
      <c r="H635" s="493" t="s">
        <v>58</v>
      </c>
    </row>
    <row r="636" spans="1:8">
      <c r="A636" s="493" t="s">
        <v>2225</v>
      </c>
      <c r="B636" s="493" t="s">
        <v>1842</v>
      </c>
      <c r="C636" s="493" t="s">
        <v>2226</v>
      </c>
      <c r="D636" s="493" t="s">
        <v>407</v>
      </c>
      <c r="F636" s="493" t="s">
        <v>709</v>
      </c>
      <c r="G636" s="493" t="s">
        <v>58</v>
      </c>
      <c r="H636" s="493" t="s">
        <v>58</v>
      </c>
    </row>
    <row r="637" spans="1:8">
      <c r="A637" s="493" t="s">
        <v>2227</v>
      </c>
      <c r="B637" s="493" t="s">
        <v>1842</v>
      </c>
      <c r="C637" s="493" t="s">
        <v>2228</v>
      </c>
      <c r="D637" s="493" t="s">
        <v>407</v>
      </c>
      <c r="F637" s="493" t="s">
        <v>709</v>
      </c>
      <c r="G637" s="493" t="s">
        <v>58</v>
      </c>
      <c r="H637" s="493" t="s">
        <v>58</v>
      </c>
    </row>
    <row r="638" spans="1:8">
      <c r="A638" s="493" t="s">
        <v>2229</v>
      </c>
      <c r="B638" s="493" t="s">
        <v>1842</v>
      </c>
      <c r="C638" s="493" t="s">
        <v>2230</v>
      </c>
      <c r="D638" s="493" t="s">
        <v>407</v>
      </c>
      <c r="F638" s="493" t="s">
        <v>709</v>
      </c>
      <c r="G638" s="493" t="s">
        <v>58</v>
      </c>
      <c r="H638" s="493" t="s">
        <v>58</v>
      </c>
    </row>
    <row r="639" spans="1:8">
      <c r="A639" s="493" t="s">
        <v>2231</v>
      </c>
      <c r="B639" s="493" t="s">
        <v>1842</v>
      </c>
      <c r="C639" s="493" t="s">
        <v>2232</v>
      </c>
      <c r="D639" s="493" t="s">
        <v>407</v>
      </c>
      <c r="F639" s="493" t="s">
        <v>709</v>
      </c>
      <c r="G639" s="493" t="s">
        <v>58</v>
      </c>
      <c r="H639" s="493" t="s">
        <v>58</v>
      </c>
    </row>
    <row r="640" spans="1:8">
      <c r="A640" s="493" t="s">
        <v>2233</v>
      </c>
      <c r="B640" s="493" t="s">
        <v>1842</v>
      </c>
      <c r="C640" s="493" t="s">
        <v>2234</v>
      </c>
      <c r="D640" s="493" t="s">
        <v>407</v>
      </c>
      <c r="F640" s="493" t="s">
        <v>709</v>
      </c>
      <c r="G640" s="493" t="s">
        <v>58</v>
      </c>
      <c r="H640" s="493" t="s">
        <v>58</v>
      </c>
    </row>
    <row r="641" spans="1:8">
      <c r="A641" s="493" t="s">
        <v>2235</v>
      </c>
      <c r="B641" s="493" t="s">
        <v>1842</v>
      </c>
      <c r="C641" s="493" t="s">
        <v>2236</v>
      </c>
      <c r="D641" s="493" t="s">
        <v>407</v>
      </c>
      <c r="F641" s="493" t="s">
        <v>709</v>
      </c>
      <c r="G641" s="493" t="s">
        <v>58</v>
      </c>
      <c r="H641" s="493" t="s">
        <v>58</v>
      </c>
    </row>
    <row r="642" spans="1:8">
      <c r="A642" s="493" t="s">
        <v>2237</v>
      </c>
      <c r="B642" s="493" t="s">
        <v>1842</v>
      </c>
      <c r="C642" s="493" t="s">
        <v>2238</v>
      </c>
      <c r="D642" s="493" t="s">
        <v>407</v>
      </c>
      <c r="F642" s="493" t="s">
        <v>709</v>
      </c>
      <c r="G642" s="493" t="s">
        <v>58</v>
      </c>
      <c r="H642" s="493" t="s">
        <v>58</v>
      </c>
    </row>
    <row r="643" spans="1:8">
      <c r="A643" s="493" t="s">
        <v>2239</v>
      </c>
      <c r="B643" s="493" t="s">
        <v>1842</v>
      </c>
      <c r="C643" s="493" t="s">
        <v>2240</v>
      </c>
      <c r="D643" s="493" t="s">
        <v>407</v>
      </c>
      <c r="F643" s="493" t="s">
        <v>709</v>
      </c>
      <c r="G643" s="493" t="s">
        <v>58</v>
      </c>
      <c r="H643" s="493" t="s">
        <v>58</v>
      </c>
    </row>
    <row r="644" spans="1:8">
      <c r="A644" s="493" t="s">
        <v>2241</v>
      </c>
      <c r="B644" s="493" t="s">
        <v>1842</v>
      </c>
      <c r="C644" s="493" t="s">
        <v>2242</v>
      </c>
      <c r="D644" s="493" t="s">
        <v>407</v>
      </c>
      <c r="F644" s="493" t="s">
        <v>709</v>
      </c>
      <c r="G644" s="493" t="s">
        <v>58</v>
      </c>
      <c r="H644" s="493" t="s">
        <v>58</v>
      </c>
    </row>
    <row r="645" spans="1:8">
      <c r="A645" s="493" t="s">
        <v>2243</v>
      </c>
      <c r="B645" s="493" t="s">
        <v>1842</v>
      </c>
      <c r="C645" s="493" t="s">
        <v>2244</v>
      </c>
      <c r="D645" s="493" t="s">
        <v>407</v>
      </c>
      <c r="F645" s="493" t="s">
        <v>709</v>
      </c>
      <c r="G645" s="493" t="s">
        <v>58</v>
      </c>
      <c r="H645" s="493" t="s">
        <v>58</v>
      </c>
    </row>
    <row r="646" spans="1:8">
      <c r="A646" s="493" t="s">
        <v>2245</v>
      </c>
      <c r="B646" s="493" t="s">
        <v>1842</v>
      </c>
      <c r="C646" s="493" t="s">
        <v>2246</v>
      </c>
      <c r="D646" s="493" t="s">
        <v>407</v>
      </c>
      <c r="F646" s="493" t="s">
        <v>709</v>
      </c>
      <c r="G646" s="493" t="s">
        <v>58</v>
      </c>
      <c r="H646" s="493" t="s">
        <v>58</v>
      </c>
    </row>
    <row r="647" spans="1:8">
      <c r="A647" s="493" t="s">
        <v>2247</v>
      </c>
      <c r="B647" s="493" t="s">
        <v>1842</v>
      </c>
      <c r="C647" s="493" t="s">
        <v>2248</v>
      </c>
      <c r="D647" s="493" t="s">
        <v>407</v>
      </c>
      <c r="F647" s="493" t="s">
        <v>709</v>
      </c>
      <c r="G647" s="493" t="s">
        <v>58</v>
      </c>
      <c r="H647" s="493" t="s">
        <v>58</v>
      </c>
    </row>
    <row r="648" spans="1:8">
      <c r="A648" s="493" t="s">
        <v>2249</v>
      </c>
      <c r="B648" s="493" t="s">
        <v>1842</v>
      </c>
      <c r="C648" s="493" t="s">
        <v>2250</v>
      </c>
      <c r="D648" s="493" t="s">
        <v>407</v>
      </c>
      <c r="F648" s="493" t="s">
        <v>709</v>
      </c>
      <c r="G648" s="493" t="s">
        <v>58</v>
      </c>
      <c r="H648" s="493" t="s">
        <v>58</v>
      </c>
    </row>
    <row r="649" spans="1:8">
      <c r="A649" s="493" t="s">
        <v>2251</v>
      </c>
      <c r="B649" s="493" t="s">
        <v>1842</v>
      </c>
      <c r="C649" s="493" t="s">
        <v>2252</v>
      </c>
      <c r="D649" s="493" t="s">
        <v>407</v>
      </c>
      <c r="F649" s="493" t="s">
        <v>709</v>
      </c>
      <c r="G649" s="493" t="s">
        <v>58</v>
      </c>
      <c r="H649" s="493" t="s">
        <v>58</v>
      </c>
    </row>
    <row r="650" spans="1:8">
      <c r="A650" s="493" t="s">
        <v>2253</v>
      </c>
      <c r="B650" s="493" t="s">
        <v>1842</v>
      </c>
      <c r="C650" s="493" t="s">
        <v>2254</v>
      </c>
      <c r="D650" s="493" t="s">
        <v>407</v>
      </c>
      <c r="F650" s="493" t="s">
        <v>709</v>
      </c>
      <c r="G650" s="493" t="s">
        <v>58</v>
      </c>
      <c r="H650" s="493" t="s">
        <v>58</v>
      </c>
    </row>
    <row r="651" spans="1:8">
      <c r="A651" s="493" t="s">
        <v>2255</v>
      </c>
      <c r="B651" s="493" t="s">
        <v>1842</v>
      </c>
      <c r="C651" s="493" t="s">
        <v>2256</v>
      </c>
      <c r="D651" s="493" t="s">
        <v>407</v>
      </c>
      <c r="F651" s="493" t="s">
        <v>709</v>
      </c>
      <c r="G651" s="493" t="s">
        <v>58</v>
      </c>
      <c r="H651" s="493" t="s">
        <v>58</v>
      </c>
    </row>
    <row r="652" spans="1:8">
      <c r="A652" s="493" t="s">
        <v>2257</v>
      </c>
      <c r="B652" s="493" t="s">
        <v>1842</v>
      </c>
      <c r="C652" s="493" t="s">
        <v>2258</v>
      </c>
      <c r="D652" s="493" t="s">
        <v>407</v>
      </c>
      <c r="F652" s="493" t="s">
        <v>709</v>
      </c>
      <c r="G652" s="493" t="s">
        <v>58</v>
      </c>
      <c r="H652" s="493" t="s">
        <v>58</v>
      </c>
    </row>
    <row r="653" spans="1:8">
      <c r="A653" s="493" t="s">
        <v>2259</v>
      </c>
      <c r="B653" s="493" t="s">
        <v>1842</v>
      </c>
      <c r="C653" s="493" t="s">
        <v>2260</v>
      </c>
      <c r="D653" s="493" t="s">
        <v>407</v>
      </c>
      <c r="F653" s="493" t="s">
        <v>709</v>
      </c>
      <c r="G653" s="493" t="s">
        <v>58</v>
      </c>
      <c r="H653" s="493" t="s">
        <v>58</v>
      </c>
    </row>
    <row r="654" spans="1:8">
      <c r="A654" s="493" t="s">
        <v>2261</v>
      </c>
      <c r="B654" s="493" t="s">
        <v>1842</v>
      </c>
      <c r="C654" s="493" t="s">
        <v>2262</v>
      </c>
      <c r="D654" s="493" t="s">
        <v>407</v>
      </c>
      <c r="F654" s="493" t="s">
        <v>709</v>
      </c>
      <c r="G654" s="493" t="s">
        <v>58</v>
      </c>
      <c r="H654" s="493" t="s">
        <v>58</v>
      </c>
    </row>
    <row r="655" spans="1:8">
      <c r="A655" s="493" t="s">
        <v>2263</v>
      </c>
      <c r="B655" s="493" t="s">
        <v>1842</v>
      </c>
      <c r="C655" s="493" t="s">
        <v>2264</v>
      </c>
      <c r="D655" s="493" t="s">
        <v>407</v>
      </c>
      <c r="F655" s="493" t="s">
        <v>709</v>
      </c>
      <c r="G655" s="493" t="s">
        <v>58</v>
      </c>
      <c r="H655" s="493" t="s">
        <v>58</v>
      </c>
    </row>
    <row r="656" spans="1:8">
      <c r="A656" s="493" t="s">
        <v>2265</v>
      </c>
      <c r="B656" s="493" t="s">
        <v>1842</v>
      </c>
      <c r="C656" s="493" t="s">
        <v>2266</v>
      </c>
      <c r="D656" s="493" t="s">
        <v>407</v>
      </c>
      <c r="F656" s="493" t="s">
        <v>709</v>
      </c>
      <c r="G656" s="493" t="s">
        <v>58</v>
      </c>
      <c r="H656" s="493" t="s">
        <v>58</v>
      </c>
    </row>
    <row r="657" spans="1:8">
      <c r="A657" s="493" t="s">
        <v>2267</v>
      </c>
      <c r="B657" s="493" t="s">
        <v>1842</v>
      </c>
      <c r="C657" s="493" t="s">
        <v>2268</v>
      </c>
      <c r="D657" s="493" t="s">
        <v>407</v>
      </c>
      <c r="F657" s="493" t="s">
        <v>709</v>
      </c>
      <c r="G657" s="493" t="s">
        <v>58</v>
      </c>
      <c r="H657" s="493" t="s">
        <v>58</v>
      </c>
    </row>
    <row r="658" spans="1:8">
      <c r="A658" s="493" t="s">
        <v>2269</v>
      </c>
      <c r="B658" s="493" t="s">
        <v>1842</v>
      </c>
      <c r="C658" s="493" t="s">
        <v>2270</v>
      </c>
      <c r="D658" s="493" t="s">
        <v>407</v>
      </c>
      <c r="F658" s="493" t="s">
        <v>709</v>
      </c>
      <c r="G658" s="493" t="s">
        <v>58</v>
      </c>
      <c r="H658" s="493" t="s">
        <v>58</v>
      </c>
    </row>
    <row r="659" spans="1:8">
      <c r="A659" s="493" t="s">
        <v>2271</v>
      </c>
      <c r="B659" s="493" t="s">
        <v>1842</v>
      </c>
      <c r="C659" s="493" t="s">
        <v>2272</v>
      </c>
      <c r="D659" s="493" t="s">
        <v>407</v>
      </c>
      <c r="F659" s="493" t="s">
        <v>709</v>
      </c>
      <c r="G659" s="493" t="s">
        <v>58</v>
      </c>
      <c r="H659" s="493" t="s">
        <v>58</v>
      </c>
    </row>
    <row r="660" spans="1:8">
      <c r="A660" s="493" t="s">
        <v>2273</v>
      </c>
      <c r="B660" s="493" t="s">
        <v>1842</v>
      </c>
      <c r="C660" s="493" t="s">
        <v>2274</v>
      </c>
      <c r="D660" s="493" t="s">
        <v>133</v>
      </c>
      <c r="E660" s="493">
        <v>100</v>
      </c>
      <c r="G660" s="493" t="s">
        <v>58</v>
      </c>
      <c r="H660" s="493" t="s">
        <v>58</v>
      </c>
    </row>
    <row r="661" spans="1:8">
      <c r="A661" s="493" t="s">
        <v>2275</v>
      </c>
      <c r="B661" s="493" t="s">
        <v>1842</v>
      </c>
      <c r="C661" s="493" t="s">
        <v>2276</v>
      </c>
      <c r="D661" s="493" t="s">
        <v>407</v>
      </c>
      <c r="F661" s="493" t="s">
        <v>709</v>
      </c>
      <c r="G661" s="493" t="s">
        <v>58</v>
      </c>
      <c r="H661" s="493" t="s">
        <v>58</v>
      </c>
    </row>
    <row r="662" spans="1:8">
      <c r="A662" s="493" t="s">
        <v>2277</v>
      </c>
      <c r="B662" s="493" t="s">
        <v>1842</v>
      </c>
      <c r="C662" s="493" t="s">
        <v>2278</v>
      </c>
      <c r="D662" s="493" t="s">
        <v>407</v>
      </c>
      <c r="F662" s="493" t="s">
        <v>709</v>
      </c>
      <c r="G662" s="493" t="s">
        <v>58</v>
      </c>
      <c r="H662" s="493" t="s">
        <v>58</v>
      </c>
    </row>
    <row r="663" spans="1:8">
      <c r="A663" s="493" t="s">
        <v>2279</v>
      </c>
      <c r="B663" s="493" t="s">
        <v>1842</v>
      </c>
      <c r="C663" s="493" t="s">
        <v>2280</v>
      </c>
      <c r="D663" s="493" t="s">
        <v>407</v>
      </c>
      <c r="F663" s="493" t="s">
        <v>709</v>
      </c>
      <c r="G663" s="493" t="s">
        <v>58</v>
      </c>
      <c r="H663" s="493" t="s">
        <v>58</v>
      </c>
    </row>
    <row r="664" spans="1:8">
      <c r="A664" s="493" t="s">
        <v>2281</v>
      </c>
      <c r="B664" s="493" t="s">
        <v>1842</v>
      </c>
      <c r="C664" s="493" t="s">
        <v>2282</v>
      </c>
      <c r="D664" s="493" t="s">
        <v>407</v>
      </c>
      <c r="F664" s="493" t="s">
        <v>709</v>
      </c>
      <c r="G664" s="493" t="s">
        <v>58</v>
      </c>
      <c r="H664" s="493" t="s">
        <v>58</v>
      </c>
    </row>
    <row r="665" spans="1:8">
      <c r="A665" s="493" t="s">
        <v>2283</v>
      </c>
      <c r="B665" s="493" t="s">
        <v>1842</v>
      </c>
      <c r="C665" s="493" t="s">
        <v>2284</v>
      </c>
      <c r="D665" s="493" t="s">
        <v>407</v>
      </c>
      <c r="F665" s="493" t="s">
        <v>709</v>
      </c>
      <c r="G665" s="493" t="s">
        <v>58</v>
      </c>
      <c r="H665" s="493" t="s">
        <v>58</v>
      </c>
    </row>
    <row r="666" spans="1:8">
      <c r="A666" s="493" t="s">
        <v>2285</v>
      </c>
      <c r="B666" s="493" t="s">
        <v>1842</v>
      </c>
      <c r="C666" s="493" t="s">
        <v>2286</v>
      </c>
      <c r="D666" s="493" t="s">
        <v>407</v>
      </c>
      <c r="F666" s="493" t="s">
        <v>709</v>
      </c>
      <c r="G666" s="493" t="s">
        <v>58</v>
      </c>
      <c r="H666" s="493" t="s">
        <v>58</v>
      </c>
    </row>
    <row r="667" spans="1:8">
      <c r="A667" s="493" t="s">
        <v>2287</v>
      </c>
      <c r="B667" s="493" t="s">
        <v>1842</v>
      </c>
      <c r="C667" s="493" t="s">
        <v>2288</v>
      </c>
      <c r="D667" s="493" t="s">
        <v>407</v>
      </c>
      <c r="F667" s="493" t="s">
        <v>709</v>
      </c>
      <c r="G667" s="493" t="s">
        <v>58</v>
      </c>
      <c r="H667" s="493" t="s">
        <v>58</v>
      </c>
    </row>
    <row r="668" spans="1:8">
      <c r="A668" s="493" t="s">
        <v>2289</v>
      </c>
      <c r="B668" s="493" t="s">
        <v>1842</v>
      </c>
      <c r="C668" s="493" t="s">
        <v>2290</v>
      </c>
      <c r="D668" s="493" t="s">
        <v>407</v>
      </c>
      <c r="F668" s="493" t="s">
        <v>709</v>
      </c>
      <c r="G668" s="493" t="s">
        <v>58</v>
      </c>
      <c r="H668" s="493" t="s">
        <v>58</v>
      </c>
    </row>
    <row r="669" spans="1:8">
      <c r="A669" s="493" t="s">
        <v>2291</v>
      </c>
      <c r="B669" s="493" t="s">
        <v>1842</v>
      </c>
      <c r="C669" s="493" t="s">
        <v>2292</v>
      </c>
      <c r="D669" s="493" t="s">
        <v>407</v>
      </c>
      <c r="F669" s="493" t="s">
        <v>709</v>
      </c>
      <c r="G669" s="493" t="s">
        <v>58</v>
      </c>
      <c r="H669" s="493" t="s">
        <v>58</v>
      </c>
    </row>
    <row r="670" spans="1:8">
      <c r="A670" s="493" t="s">
        <v>2293</v>
      </c>
      <c r="B670" s="493" t="s">
        <v>1842</v>
      </c>
      <c r="C670" s="493" t="s">
        <v>2294</v>
      </c>
      <c r="D670" s="493" t="s">
        <v>407</v>
      </c>
      <c r="F670" s="493" t="s">
        <v>709</v>
      </c>
      <c r="G670" s="493" t="s">
        <v>58</v>
      </c>
      <c r="H670" s="493" t="s">
        <v>58</v>
      </c>
    </row>
    <row r="671" spans="1:8">
      <c r="A671" s="493" t="s">
        <v>2295</v>
      </c>
      <c r="B671" s="493" t="s">
        <v>1842</v>
      </c>
      <c r="C671" s="493" t="s">
        <v>2296</v>
      </c>
      <c r="D671" s="493" t="s">
        <v>407</v>
      </c>
      <c r="F671" s="493" t="s">
        <v>709</v>
      </c>
      <c r="G671" s="493" t="s">
        <v>58</v>
      </c>
      <c r="H671" s="493" t="s">
        <v>58</v>
      </c>
    </row>
    <row r="672" spans="1:8">
      <c r="A672" s="493" t="s">
        <v>2297</v>
      </c>
      <c r="B672" s="493" t="s">
        <v>1842</v>
      </c>
      <c r="C672" s="493" t="s">
        <v>2298</v>
      </c>
      <c r="D672" s="493" t="s">
        <v>407</v>
      </c>
      <c r="F672" s="493" t="s">
        <v>709</v>
      </c>
      <c r="G672" s="493" t="s">
        <v>58</v>
      </c>
      <c r="H672" s="493" t="s">
        <v>58</v>
      </c>
    </row>
    <row r="673" spans="1:8">
      <c r="A673" s="493" t="s">
        <v>2299</v>
      </c>
      <c r="B673" s="493" t="s">
        <v>1842</v>
      </c>
      <c r="C673" s="493" t="s">
        <v>2300</v>
      </c>
      <c r="D673" s="493" t="s">
        <v>407</v>
      </c>
      <c r="F673" s="493" t="s">
        <v>709</v>
      </c>
      <c r="G673" s="493" t="s">
        <v>58</v>
      </c>
      <c r="H673" s="493" t="s">
        <v>58</v>
      </c>
    </row>
    <row r="674" spans="1:8">
      <c r="A674" s="493" t="s">
        <v>2301</v>
      </c>
      <c r="B674" s="493" t="s">
        <v>1842</v>
      </c>
      <c r="C674" s="493" t="s">
        <v>2302</v>
      </c>
      <c r="D674" s="493" t="s">
        <v>407</v>
      </c>
      <c r="F674" s="493" t="s">
        <v>709</v>
      </c>
      <c r="G674" s="493" t="s">
        <v>58</v>
      </c>
      <c r="H674" s="493" t="s">
        <v>58</v>
      </c>
    </row>
    <row r="675" spans="1:8">
      <c r="A675" s="493" t="s">
        <v>2303</v>
      </c>
      <c r="B675" s="493" t="s">
        <v>1842</v>
      </c>
      <c r="C675" s="493" t="s">
        <v>2304</v>
      </c>
      <c r="D675" s="493" t="s">
        <v>407</v>
      </c>
      <c r="F675" s="493" t="s">
        <v>709</v>
      </c>
      <c r="G675" s="493" t="s">
        <v>58</v>
      </c>
      <c r="H675" s="493" t="s">
        <v>58</v>
      </c>
    </row>
    <row r="676" spans="1:8">
      <c r="A676" s="493" t="s">
        <v>2305</v>
      </c>
      <c r="B676" s="493" t="s">
        <v>1842</v>
      </c>
      <c r="C676" s="493" t="s">
        <v>2306</v>
      </c>
      <c r="D676" s="493" t="s">
        <v>407</v>
      </c>
      <c r="F676" s="493" t="s">
        <v>709</v>
      </c>
      <c r="G676" s="493" t="s">
        <v>58</v>
      </c>
      <c r="H676" s="493" t="s">
        <v>58</v>
      </c>
    </row>
    <row r="677" spans="1:8">
      <c r="A677" s="493" t="s">
        <v>2307</v>
      </c>
      <c r="B677" s="493" t="s">
        <v>1842</v>
      </c>
      <c r="C677" s="493" t="s">
        <v>2308</v>
      </c>
      <c r="D677" s="493" t="s">
        <v>407</v>
      </c>
      <c r="F677" s="493" t="s">
        <v>709</v>
      </c>
      <c r="G677" s="493" t="s">
        <v>58</v>
      </c>
      <c r="H677" s="493" t="s">
        <v>58</v>
      </c>
    </row>
    <row r="678" spans="1:8">
      <c r="A678" s="493" t="s">
        <v>2309</v>
      </c>
      <c r="B678" s="493" t="s">
        <v>1842</v>
      </c>
      <c r="C678" s="493" t="s">
        <v>2310</v>
      </c>
      <c r="D678" s="493" t="s">
        <v>407</v>
      </c>
      <c r="F678" s="493" t="s">
        <v>709</v>
      </c>
      <c r="G678" s="493" t="s">
        <v>58</v>
      </c>
      <c r="H678" s="493" t="s">
        <v>58</v>
      </c>
    </row>
    <row r="679" spans="1:8">
      <c r="A679" s="493" t="s">
        <v>2311</v>
      </c>
      <c r="B679" s="493" t="s">
        <v>1842</v>
      </c>
      <c r="C679" s="493" t="s">
        <v>2312</v>
      </c>
      <c r="D679" s="493" t="s">
        <v>407</v>
      </c>
      <c r="F679" s="493" t="s">
        <v>709</v>
      </c>
      <c r="G679" s="493" t="s">
        <v>58</v>
      </c>
      <c r="H679" s="493" t="s">
        <v>58</v>
      </c>
    </row>
    <row r="680" spans="1:8">
      <c r="A680" s="493" t="s">
        <v>2313</v>
      </c>
      <c r="B680" s="493" t="s">
        <v>1842</v>
      </c>
      <c r="C680" s="493" t="s">
        <v>2314</v>
      </c>
      <c r="D680" s="493" t="s">
        <v>407</v>
      </c>
      <c r="F680" s="493" t="s">
        <v>709</v>
      </c>
      <c r="G680" s="493" t="s">
        <v>58</v>
      </c>
      <c r="H680" s="493" t="s">
        <v>58</v>
      </c>
    </row>
    <row r="681" spans="1:8">
      <c r="A681" s="493" t="s">
        <v>2315</v>
      </c>
      <c r="B681" s="493" t="s">
        <v>1842</v>
      </c>
      <c r="C681" s="493" t="s">
        <v>2316</v>
      </c>
      <c r="D681" s="493" t="s">
        <v>407</v>
      </c>
      <c r="F681" s="493" t="s">
        <v>709</v>
      </c>
      <c r="G681" s="493" t="s">
        <v>58</v>
      </c>
      <c r="H681" s="493" t="s">
        <v>58</v>
      </c>
    </row>
    <row r="682" spans="1:8">
      <c r="A682" s="493" t="s">
        <v>2317</v>
      </c>
      <c r="B682" s="493" t="s">
        <v>1842</v>
      </c>
      <c r="C682" s="493" t="s">
        <v>2318</v>
      </c>
      <c r="D682" s="493" t="s">
        <v>407</v>
      </c>
      <c r="F682" s="493" t="s">
        <v>709</v>
      </c>
      <c r="G682" s="493" t="s">
        <v>58</v>
      </c>
      <c r="H682" s="493" t="s">
        <v>58</v>
      </c>
    </row>
    <row r="683" spans="1:8">
      <c r="A683" s="493" t="s">
        <v>2319</v>
      </c>
      <c r="B683" s="493" t="s">
        <v>1842</v>
      </c>
      <c r="C683" s="493" t="s">
        <v>2320</v>
      </c>
      <c r="D683" s="493" t="s">
        <v>407</v>
      </c>
      <c r="F683" s="493" t="s">
        <v>709</v>
      </c>
      <c r="G683" s="493" t="s">
        <v>58</v>
      </c>
      <c r="H683" s="493" t="s">
        <v>58</v>
      </c>
    </row>
    <row r="684" spans="1:8">
      <c r="A684" s="493" t="s">
        <v>2321</v>
      </c>
      <c r="B684" s="493" t="s">
        <v>1842</v>
      </c>
      <c r="C684" s="493" t="s">
        <v>2322</v>
      </c>
      <c r="D684" s="493" t="s">
        <v>407</v>
      </c>
      <c r="F684" s="493" t="s">
        <v>709</v>
      </c>
      <c r="G684" s="493" t="s">
        <v>58</v>
      </c>
      <c r="H684" s="493" t="s">
        <v>58</v>
      </c>
    </row>
    <row r="685" spans="1:8">
      <c r="A685" s="493" t="s">
        <v>2323</v>
      </c>
      <c r="B685" s="493" t="s">
        <v>1842</v>
      </c>
      <c r="C685" s="493" t="s">
        <v>2324</v>
      </c>
      <c r="D685" s="493" t="s">
        <v>407</v>
      </c>
      <c r="F685" s="493" t="s">
        <v>709</v>
      </c>
      <c r="G685" s="493" t="s">
        <v>58</v>
      </c>
      <c r="H685" s="493" t="s">
        <v>58</v>
      </c>
    </row>
    <row r="686" spans="1:8">
      <c r="A686" s="493" t="s">
        <v>2325</v>
      </c>
      <c r="B686" s="493" t="s">
        <v>1842</v>
      </c>
      <c r="C686" s="493" t="s">
        <v>2326</v>
      </c>
      <c r="D686" s="493" t="s">
        <v>407</v>
      </c>
      <c r="F686" s="493" t="s">
        <v>709</v>
      </c>
      <c r="G686" s="493" t="s">
        <v>58</v>
      </c>
      <c r="H686" s="493" t="s">
        <v>58</v>
      </c>
    </row>
    <row r="687" spans="1:8">
      <c r="A687" s="493" t="s">
        <v>2327</v>
      </c>
      <c r="B687" s="493" t="s">
        <v>1842</v>
      </c>
      <c r="C687" s="493" t="s">
        <v>2328</v>
      </c>
      <c r="D687" s="493" t="s">
        <v>407</v>
      </c>
      <c r="F687" s="493" t="s">
        <v>709</v>
      </c>
      <c r="G687" s="493" t="s">
        <v>58</v>
      </c>
      <c r="H687" s="493" t="s">
        <v>58</v>
      </c>
    </row>
    <row r="688" spans="1:8">
      <c r="A688" s="493" t="s">
        <v>2329</v>
      </c>
      <c r="B688" s="493" t="s">
        <v>1842</v>
      </c>
      <c r="C688" s="493" t="s">
        <v>2330</v>
      </c>
      <c r="D688" s="493" t="s">
        <v>407</v>
      </c>
      <c r="F688" s="493" t="s">
        <v>709</v>
      </c>
      <c r="G688" s="493" t="s">
        <v>58</v>
      </c>
      <c r="H688" s="493" t="s">
        <v>58</v>
      </c>
    </row>
    <row r="689" spans="1:8">
      <c r="A689" s="493" t="s">
        <v>2331</v>
      </c>
      <c r="B689" s="493" t="s">
        <v>1842</v>
      </c>
      <c r="C689" s="493" t="s">
        <v>2332</v>
      </c>
      <c r="D689" s="493" t="s">
        <v>407</v>
      </c>
      <c r="F689" s="493" t="s">
        <v>709</v>
      </c>
      <c r="G689" s="493" t="s">
        <v>58</v>
      </c>
      <c r="H689" s="493" t="s">
        <v>58</v>
      </c>
    </row>
    <row r="690" spans="1:8">
      <c r="A690" s="493" t="s">
        <v>2333</v>
      </c>
      <c r="B690" s="493" t="s">
        <v>1842</v>
      </c>
      <c r="C690" s="493" t="s">
        <v>2334</v>
      </c>
      <c r="D690" s="493" t="s">
        <v>407</v>
      </c>
      <c r="F690" s="493" t="s">
        <v>709</v>
      </c>
      <c r="G690" s="493" t="s">
        <v>58</v>
      </c>
      <c r="H690" s="493" t="s">
        <v>58</v>
      </c>
    </row>
    <row r="691" spans="1:8">
      <c r="A691" s="493" t="s">
        <v>2335</v>
      </c>
      <c r="B691" s="493" t="s">
        <v>1842</v>
      </c>
      <c r="C691" s="493" t="s">
        <v>2336</v>
      </c>
      <c r="D691" s="493" t="s">
        <v>407</v>
      </c>
      <c r="F691" s="493" t="s">
        <v>709</v>
      </c>
      <c r="G691" s="493" t="s">
        <v>58</v>
      </c>
      <c r="H691" s="493" t="s">
        <v>58</v>
      </c>
    </row>
    <row r="692" spans="1:8">
      <c r="A692" s="493" t="s">
        <v>2337</v>
      </c>
      <c r="B692" s="493" t="s">
        <v>1842</v>
      </c>
      <c r="C692" s="493" t="s">
        <v>2338</v>
      </c>
      <c r="D692" s="493" t="s">
        <v>407</v>
      </c>
      <c r="F692" s="493" t="s">
        <v>709</v>
      </c>
      <c r="G692" s="493" t="s">
        <v>58</v>
      </c>
      <c r="H692" s="493" t="s">
        <v>58</v>
      </c>
    </row>
    <row r="693" spans="1:8">
      <c r="A693" s="493" t="s">
        <v>2339</v>
      </c>
      <c r="B693" s="493" t="s">
        <v>1842</v>
      </c>
      <c r="C693" s="493" t="s">
        <v>2340</v>
      </c>
      <c r="D693" s="493" t="s">
        <v>407</v>
      </c>
      <c r="F693" s="493" t="s">
        <v>709</v>
      </c>
      <c r="G693" s="493" t="s">
        <v>58</v>
      </c>
      <c r="H693" s="493" t="s">
        <v>58</v>
      </c>
    </row>
    <row r="694" spans="1:8">
      <c r="A694" s="493" t="s">
        <v>2341</v>
      </c>
      <c r="B694" s="493" t="s">
        <v>1842</v>
      </c>
      <c r="C694" s="493" t="s">
        <v>2342</v>
      </c>
      <c r="D694" s="493" t="s">
        <v>407</v>
      </c>
      <c r="F694" s="493" t="s">
        <v>709</v>
      </c>
      <c r="G694" s="493" t="s">
        <v>58</v>
      </c>
      <c r="H694" s="493" t="s">
        <v>58</v>
      </c>
    </row>
    <row r="695" spans="1:8">
      <c r="A695" s="493" t="s">
        <v>2343</v>
      </c>
      <c r="B695" s="493" t="s">
        <v>1842</v>
      </c>
      <c r="C695" s="493" t="s">
        <v>2344</v>
      </c>
      <c r="D695" s="493" t="s">
        <v>407</v>
      </c>
      <c r="F695" s="493" t="s">
        <v>709</v>
      </c>
      <c r="G695" s="493" t="s">
        <v>58</v>
      </c>
      <c r="H695" s="493" t="s">
        <v>58</v>
      </c>
    </row>
    <row r="696" spans="1:8">
      <c r="A696" s="493" t="s">
        <v>2345</v>
      </c>
      <c r="B696" s="493" t="s">
        <v>1842</v>
      </c>
      <c r="C696" s="493" t="s">
        <v>2346</v>
      </c>
      <c r="D696" s="493" t="s">
        <v>133</v>
      </c>
      <c r="E696" s="493">
        <v>100</v>
      </c>
      <c r="G696" s="493" t="s">
        <v>58</v>
      </c>
      <c r="H696" s="493" t="s">
        <v>58</v>
      </c>
    </row>
    <row r="697" spans="1:8">
      <c r="A697" s="493" t="s">
        <v>2347</v>
      </c>
      <c r="B697" s="493" t="s">
        <v>1842</v>
      </c>
      <c r="C697" s="493" t="s">
        <v>2348</v>
      </c>
      <c r="D697" s="493" t="s">
        <v>407</v>
      </c>
      <c r="F697" s="493" t="s">
        <v>709</v>
      </c>
      <c r="G697" s="493" t="s">
        <v>58</v>
      </c>
      <c r="H697" s="493" t="s">
        <v>58</v>
      </c>
    </row>
    <row r="698" spans="1:8">
      <c r="A698" s="493" t="s">
        <v>2349</v>
      </c>
      <c r="B698" s="493" t="s">
        <v>1842</v>
      </c>
      <c r="C698" s="493" t="s">
        <v>2350</v>
      </c>
      <c r="D698" s="493" t="s">
        <v>407</v>
      </c>
      <c r="F698" s="493" t="s">
        <v>709</v>
      </c>
      <c r="G698" s="493" t="s">
        <v>58</v>
      </c>
      <c r="H698" s="493" t="s">
        <v>58</v>
      </c>
    </row>
    <row r="699" spans="1:8">
      <c r="A699" s="493" t="s">
        <v>2351</v>
      </c>
      <c r="B699" s="493" t="s">
        <v>1842</v>
      </c>
      <c r="C699" s="493" t="s">
        <v>2352</v>
      </c>
      <c r="D699" s="493" t="s">
        <v>407</v>
      </c>
      <c r="F699" s="493" t="s">
        <v>709</v>
      </c>
      <c r="G699" s="493" t="s">
        <v>58</v>
      </c>
      <c r="H699" s="493" t="s">
        <v>58</v>
      </c>
    </row>
    <row r="700" spans="1:8">
      <c r="A700" s="493" t="s">
        <v>2353</v>
      </c>
      <c r="B700" s="493" t="s">
        <v>1842</v>
      </c>
      <c r="C700" s="493" t="s">
        <v>2354</v>
      </c>
      <c r="D700" s="493" t="s">
        <v>407</v>
      </c>
      <c r="F700" s="493" t="s">
        <v>709</v>
      </c>
      <c r="G700" s="493" t="s">
        <v>58</v>
      </c>
      <c r="H700" s="493" t="s">
        <v>58</v>
      </c>
    </row>
    <row r="701" spans="1:8">
      <c r="A701" s="493" t="s">
        <v>2355</v>
      </c>
      <c r="B701" s="493" t="s">
        <v>1842</v>
      </c>
      <c r="C701" s="493" t="s">
        <v>2356</v>
      </c>
      <c r="D701" s="493" t="s">
        <v>407</v>
      </c>
      <c r="F701" s="493" t="s">
        <v>709</v>
      </c>
      <c r="G701" s="493" t="s">
        <v>58</v>
      </c>
      <c r="H701" s="493" t="s">
        <v>58</v>
      </c>
    </row>
    <row r="702" spans="1:8">
      <c r="A702" s="493" t="s">
        <v>2357</v>
      </c>
      <c r="B702" s="493" t="s">
        <v>1842</v>
      </c>
      <c r="C702" s="493" t="s">
        <v>2358</v>
      </c>
      <c r="D702" s="493" t="s">
        <v>407</v>
      </c>
      <c r="F702" s="493" t="s">
        <v>709</v>
      </c>
      <c r="G702" s="493" t="s">
        <v>58</v>
      </c>
      <c r="H702" s="493" t="s">
        <v>58</v>
      </c>
    </row>
    <row r="703" spans="1:8">
      <c r="A703" s="493" t="s">
        <v>2359</v>
      </c>
      <c r="B703" s="493" t="s">
        <v>1842</v>
      </c>
      <c r="C703" s="493" t="s">
        <v>2360</v>
      </c>
      <c r="D703" s="493" t="s">
        <v>407</v>
      </c>
      <c r="F703" s="493" t="s">
        <v>709</v>
      </c>
      <c r="G703" s="493" t="s">
        <v>58</v>
      </c>
      <c r="H703" s="493" t="s">
        <v>58</v>
      </c>
    </row>
    <row r="704" spans="1:8">
      <c r="A704" s="493" t="s">
        <v>2361</v>
      </c>
      <c r="B704" s="493" t="s">
        <v>1842</v>
      </c>
      <c r="C704" s="493" t="s">
        <v>2362</v>
      </c>
      <c r="D704" s="493" t="s">
        <v>407</v>
      </c>
      <c r="F704" s="493" t="s">
        <v>709</v>
      </c>
      <c r="G704" s="493" t="s">
        <v>58</v>
      </c>
      <c r="H704" s="493" t="s">
        <v>58</v>
      </c>
    </row>
    <row r="705" spans="1:8">
      <c r="A705" s="493" t="s">
        <v>2363</v>
      </c>
      <c r="B705" s="493" t="s">
        <v>1842</v>
      </c>
      <c r="C705" s="493" t="s">
        <v>2364</v>
      </c>
      <c r="D705" s="493" t="s">
        <v>407</v>
      </c>
      <c r="F705" s="493" t="s">
        <v>709</v>
      </c>
      <c r="G705" s="493" t="s">
        <v>58</v>
      </c>
      <c r="H705" s="493" t="s">
        <v>58</v>
      </c>
    </row>
    <row r="706" spans="1:8">
      <c r="A706" s="493" t="s">
        <v>2365</v>
      </c>
      <c r="B706" s="493" t="s">
        <v>1842</v>
      </c>
      <c r="C706" s="493" t="s">
        <v>2366</v>
      </c>
      <c r="D706" s="493" t="s">
        <v>407</v>
      </c>
      <c r="F706" s="493" t="s">
        <v>709</v>
      </c>
      <c r="G706" s="493" t="s">
        <v>58</v>
      </c>
      <c r="H706" s="493" t="s">
        <v>58</v>
      </c>
    </row>
    <row r="707" spans="1:8">
      <c r="A707" s="493" t="s">
        <v>2367</v>
      </c>
      <c r="B707" s="493" t="s">
        <v>1842</v>
      </c>
      <c r="C707" s="493" t="s">
        <v>2368</v>
      </c>
      <c r="D707" s="493" t="s">
        <v>407</v>
      </c>
      <c r="F707" s="493" t="s">
        <v>709</v>
      </c>
      <c r="G707" s="493" t="s">
        <v>58</v>
      </c>
      <c r="H707" s="493" t="s">
        <v>58</v>
      </c>
    </row>
    <row r="708" spans="1:8">
      <c r="A708" s="493" t="s">
        <v>2369</v>
      </c>
      <c r="B708" s="493" t="s">
        <v>1842</v>
      </c>
      <c r="C708" s="493" t="s">
        <v>2370</v>
      </c>
      <c r="D708" s="493" t="s">
        <v>407</v>
      </c>
      <c r="F708" s="493" t="s">
        <v>709</v>
      </c>
      <c r="G708" s="493" t="s">
        <v>58</v>
      </c>
      <c r="H708" s="493" t="s">
        <v>58</v>
      </c>
    </row>
    <row r="709" spans="1:8">
      <c r="A709" s="493" t="s">
        <v>2371</v>
      </c>
      <c r="B709" s="493" t="s">
        <v>1842</v>
      </c>
      <c r="C709" s="493" t="s">
        <v>2372</v>
      </c>
      <c r="D709" s="493" t="s">
        <v>407</v>
      </c>
      <c r="F709" s="493" t="s">
        <v>709</v>
      </c>
      <c r="G709" s="493" t="s">
        <v>58</v>
      </c>
      <c r="H709" s="493" t="s">
        <v>58</v>
      </c>
    </row>
    <row r="710" spans="1:8">
      <c r="A710" s="493" t="s">
        <v>2373</v>
      </c>
      <c r="B710" s="493" t="s">
        <v>1842</v>
      </c>
      <c r="C710" s="493" t="s">
        <v>2374</v>
      </c>
      <c r="D710" s="493" t="s">
        <v>407</v>
      </c>
      <c r="F710" s="493" t="s">
        <v>709</v>
      </c>
      <c r="G710" s="493" t="s">
        <v>58</v>
      </c>
      <c r="H710" s="493" t="s">
        <v>58</v>
      </c>
    </row>
    <row r="711" spans="1:8">
      <c r="A711" s="493" t="s">
        <v>2375</v>
      </c>
      <c r="B711" s="493" t="s">
        <v>1842</v>
      </c>
      <c r="C711" s="493" t="s">
        <v>2376</v>
      </c>
      <c r="D711" s="493" t="s">
        <v>407</v>
      </c>
      <c r="F711" s="493" t="s">
        <v>709</v>
      </c>
      <c r="G711" s="493" t="s">
        <v>58</v>
      </c>
      <c r="H711" s="493" t="s">
        <v>58</v>
      </c>
    </row>
    <row r="712" spans="1:8">
      <c r="A712" s="493" t="s">
        <v>2377</v>
      </c>
      <c r="B712" s="493" t="s">
        <v>1842</v>
      </c>
      <c r="C712" s="493" t="s">
        <v>2378</v>
      </c>
      <c r="D712" s="493" t="s">
        <v>407</v>
      </c>
      <c r="F712" s="493" t="s">
        <v>709</v>
      </c>
      <c r="G712" s="493" t="s">
        <v>58</v>
      </c>
      <c r="H712" s="493" t="s">
        <v>58</v>
      </c>
    </row>
    <row r="713" spans="1:8">
      <c r="A713" s="493" t="s">
        <v>2379</v>
      </c>
      <c r="B713" s="493" t="s">
        <v>1842</v>
      </c>
      <c r="C713" s="493" t="s">
        <v>2380</v>
      </c>
      <c r="D713" s="493" t="s">
        <v>407</v>
      </c>
      <c r="F713" s="493" t="s">
        <v>709</v>
      </c>
      <c r="G713" s="493" t="s">
        <v>58</v>
      </c>
      <c r="H713" s="493" t="s">
        <v>58</v>
      </c>
    </row>
    <row r="714" spans="1:8">
      <c r="A714" s="493" t="s">
        <v>2381</v>
      </c>
      <c r="B714" s="493" t="s">
        <v>1842</v>
      </c>
      <c r="C714" s="493" t="s">
        <v>2382</v>
      </c>
      <c r="D714" s="493" t="s">
        <v>407</v>
      </c>
      <c r="F714" s="493" t="s">
        <v>709</v>
      </c>
      <c r="G714" s="493" t="s">
        <v>58</v>
      </c>
      <c r="H714" s="493" t="s">
        <v>58</v>
      </c>
    </row>
    <row r="715" spans="1:8">
      <c r="A715" s="493" t="s">
        <v>2383</v>
      </c>
      <c r="B715" s="493" t="s">
        <v>1842</v>
      </c>
      <c r="C715" s="493" t="s">
        <v>2384</v>
      </c>
      <c r="D715" s="493" t="s">
        <v>407</v>
      </c>
      <c r="F715" s="493" t="s">
        <v>709</v>
      </c>
      <c r="G715" s="493" t="s">
        <v>58</v>
      </c>
      <c r="H715" s="493" t="s">
        <v>58</v>
      </c>
    </row>
    <row r="716" spans="1:8">
      <c r="A716" s="493" t="s">
        <v>2385</v>
      </c>
      <c r="B716" s="493" t="s">
        <v>1842</v>
      </c>
      <c r="C716" s="493" t="s">
        <v>2386</v>
      </c>
      <c r="D716" s="493" t="s">
        <v>407</v>
      </c>
      <c r="F716" s="493" t="s">
        <v>709</v>
      </c>
      <c r="G716" s="493" t="s">
        <v>58</v>
      </c>
      <c r="H716" s="493" t="s">
        <v>58</v>
      </c>
    </row>
    <row r="717" spans="1:8">
      <c r="A717" s="493" t="s">
        <v>2387</v>
      </c>
      <c r="B717" s="493" t="s">
        <v>1842</v>
      </c>
      <c r="C717" s="493" t="s">
        <v>2388</v>
      </c>
      <c r="D717" s="493" t="s">
        <v>407</v>
      </c>
      <c r="F717" s="493" t="s">
        <v>709</v>
      </c>
      <c r="G717" s="493" t="s">
        <v>58</v>
      </c>
      <c r="H717" s="493" t="s">
        <v>58</v>
      </c>
    </row>
    <row r="718" spans="1:8">
      <c r="A718" s="493" t="s">
        <v>2389</v>
      </c>
      <c r="B718" s="493" t="s">
        <v>1842</v>
      </c>
      <c r="C718" s="493" t="s">
        <v>2390</v>
      </c>
      <c r="D718" s="493" t="s">
        <v>407</v>
      </c>
      <c r="F718" s="493" t="s">
        <v>709</v>
      </c>
      <c r="G718" s="493" t="s">
        <v>58</v>
      </c>
      <c r="H718" s="493" t="s">
        <v>58</v>
      </c>
    </row>
    <row r="719" spans="1:8">
      <c r="A719" s="493" t="s">
        <v>2391</v>
      </c>
      <c r="B719" s="493" t="s">
        <v>1842</v>
      </c>
      <c r="C719" s="493" t="s">
        <v>2392</v>
      </c>
      <c r="D719" s="493" t="s">
        <v>407</v>
      </c>
      <c r="F719" s="493" t="s">
        <v>709</v>
      </c>
      <c r="G719" s="493" t="s">
        <v>58</v>
      </c>
      <c r="H719" s="493" t="s">
        <v>58</v>
      </c>
    </row>
    <row r="720" spans="1:8">
      <c r="A720" s="493" t="s">
        <v>2393</v>
      </c>
      <c r="B720" s="493" t="s">
        <v>1842</v>
      </c>
      <c r="C720" s="493" t="s">
        <v>2394</v>
      </c>
      <c r="D720" s="493" t="s">
        <v>407</v>
      </c>
      <c r="F720" s="493" t="s">
        <v>709</v>
      </c>
      <c r="G720" s="493" t="s">
        <v>58</v>
      </c>
      <c r="H720" s="493" t="s">
        <v>58</v>
      </c>
    </row>
    <row r="721" spans="1:8">
      <c r="A721" s="493" t="s">
        <v>2395</v>
      </c>
      <c r="B721" s="493" t="s">
        <v>1842</v>
      </c>
      <c r="C721" s="493" t="s">
        <v>2396</v>
      </c>
      <c r="D721" s="493" t="s">
        <v>407</v>
      </c>
      <c r="F721" s="493" t="s">
        <v>709</v>
      </c>
      <c r="G721" s="493" t="s">
        <v>58</v>
      </c>
      <c r="H721" s="493" t="s">
        <v>58</v>
      </c>
    </row>
    <row r="722" spans="1:8">
      <c r="A722" s="493" t="s">
        <v>2397</v>
      </c>
      <c r="B722" s="493" t="s">
        <v>1842</v>
      </c>
      <c r="C722" s="493" t="s">
        <v>2398</v>
      </c>
      <c r="D722" s="493" t="s">
        <v>407</v>
      </c>
      <c r="F722" s="493" t="s">
        <v>709</v>
      </c>
      <c r="G722" s="493" t="s">
        <v>58</v>
      </c>
      <c r="H722" s="493" t="s">
        <v>58</v>
      </c>
    </row>
    <row r="723" spans="1:8">
      <c r="A723" s="493" t="s">
        <v>2399</v>
      </c>
      <c r="B723" s="493" t="s">
        <v>1842</v>
      </c>
      <c r="C723" s="493" t="s">
        <v>2400</v>
      </c>
      <c r="D723" s="493" t="s">
        <v>407</v>
      </c>
      <c r="F723" s="493" t="s">
        <v>709</v>
      </c>
      <c r="G723" s="493" t="s">
        <v>58</v>
      </c>
      <c r="H723" s="493" t="s">
        <v>58</v>
      </c>
    </row>
    <row r="724" spans="1:8">
      <c r="A724" s="493" t="s">
        <v>2401</v>
      </c>
      <c r="B724" s="493" t="s">
        <v>1842</v>
      </c>
      <c r="C724" s="493" t="s">
        <v>2402</v>
      </c>
      <c r="D724" s="493" t="s">
        <v>407</v>
      </c>
      <c r="F724" s="493" t="s">
        <v>709</v>
      </c>
      <c r="G724" s="493" t="s">
        <v>58</v>
      </c>
      <c r="H724" s="493" t="s">
        <v>58</v>
      </c>
    </row>
    <row r="725" spans="1:8">
      <c r="A725" s="493" t="s">
        <v>2403</v>
      </c>
      <c r="B725" s="493" t="s">
        <v>1842</v>
      </c>
      <c r="C725" s="493" t="s">
        <v>2404</v>
      </c>
      <c r="D725" s="493" t="s">
        <v>407</v>
      </c>
      <c r="F725" s="493" t="s">
        <v>709</v>
      </c>
      <c r="G725" s="493" t="s">
        <v>58</v>
      </c>
      <c r="H725" s="493" t="s">
        <v>58</v>
      </c>
    </row>
    <row r="726" spans="1:8">
      <c r="A726" s="493" t="s">
        <v>2405</v>
      </c>
      <c r="B726" s="493" t="s">
        <v>1842</v>
      </c>
      <c r="C726" s="493" t="s">
        <v>2406</v>
      </c>
      <c r="D726" s="493" t="s">
        <v>407</v>
      </c>
      <c r="F726" s="493" t="s">
        <v>709</v>
      </c>
      <c r="G726" s="493" t="s">
        <v>58</v>
      </c>
      <c r="H726" s="493" t="s">
        <v>58</v>
      </c>
    </row>
    <row r="727" spans="1:8">
      <c r="A727" s="493" t="s">
        <v>2407</v>
      </c>
      <c r="B727" s="493" t="s">
        <v>1842</v>
      </c>
      <c r="C727" s="493" t="s">
        <v>2408</v>
      </c>
      <c r="D727" s="493" t="s">
        <v>407</v>
      </c>
      <c r="F727" s="493" t="s">
        <v>709</v>
      </c>
      <c r="G727" s="493" t="s">
        <v>58</v>
      </c>
      <c r="H727" s="493" t="s">
        <v>58</v>
      </c>
    </row>
    <row r="728" spans="1:8">
      <c r="A728" s="493" t="s">
        <v>2409</v>
      </c>
      <c r="B728" s="493" t="s">
        <v>1842</v>
      </c>
      <c r="C728" s="493" t="s">
        <v>2410</v>
      </c>
      <c r="D728" s="493" t="s">
        <v>407</v>
      </c>
      <c r="F728" s="493" t="s">
        <v>709</v>
      </c>
      <c r="G728" s="493" t="s">
        <v>58</v>
      </c>
      <c r="H728" s="493" t="s">
        <v>58</v>
      </c>
    </row>
    <row r="729" spans="1:8">
      <c r="A729" s="493" t="s">
        <v>2411</v>
      </c>
      <c r="B729" s="493" t="s">
        <v>1842</v>
      </c>
      <c r="C729" s="493" t="s">
        <v>2412</v>
      </c>
      <c r="D729" s="493" t="s">
        <v>407</v>
      </c>
      <c r="F729" s="493" t="s">
        <v>709</v>
      </c>
      <c r="G729" s="493" t="s">
        <v>58</v>
      </c>
      <c r="H729" s="493" t="s">
        <v>58</v>
      </c>
    </row>
    <row r="730" spans="1:8">
      <c r="A730" s="493" t="s">
        <v>2413</v>
      </c>
      <c r="B730" s="493" t="s">
        <v>1842</v>
      </c>
      <c r="C730" s="493" t="s">
        <v>2414</v>
      </c>
      <c r="D730" s="493" t="s">
        <v>407</v>
      </c>
      <c r="F730" s="493" t="s">
        <v>709</v>
      </c>
      <c r="G730" s="493" t="s">
        <v>58</v>
      </c>
      <c r="H730" s="493" t="s">
        <v>58</v>
      </c>
    </row>
    <row r="731" spans="1:8">
      <c r="A731" s="493" t="s">
        <v>2415</v>
      </c>
      <c r="B731" s="493" t="s">
        <v>1842</v>
      </c>
      <c r="C731" s="493" t="s">
        <v>2416</v>
      </c>
      <c r="D731" s="493" t="s">
        <v>407</v>
      </c>
      <c r="F731" s="493" t="s">
        <v>709</v>
      </c>
      <c r="G731" s="493" t="s">
        <v>58</v>
      </c>
      <c r="H731" s="493" t="s">
        <v>58</v>
      </c>
    </row>
    <row r="732" spans="1:8">
      <c r="A732" s="493" t="s">
        <v>2417</v>
      </c>
      <c r="B732" s="493" t="s">
        <v>1842</v>
      </c>
      <c r="C732" s="493" t="s">
        <v>2418</v>
      </c>
      <c r="D732" s="493" t="s">
        <v>133</v>
      </c>
      <c r="E732" s="493">
        <v>100</v>
      </c>
      <c r="G732" s="493" t="s">
        <v>58</v>
      </c>
      <c r="H732" s="493" t="s">
        <v>58</v>
      </c>
    </row>
    <row r="733" spans="1:8">
      <c r="A733" s="493" t="s">
        <v>2419</v>
      </c>
      <c r="B733" s="493" t="s">
        <v>1842</v>
      </c>
      <c r="C733" s="493" t="s">
        <v>2420</v>
      </c>
      <c r="D733" s="493" t="s">
        <v>407</v>
      </c>
      <c r="F733" s="493" t="s">
        <v>709</v>
      </c>
      <c r="G733" s="493" t="s">
        <v>58</v>
      </c>
      <c r="H733" s="493" t="s">
        <v>58</v>
      </c>
    </row>
    <row r="734" spans="1:8">
      <c r="A734" s="493" t="s">
        <v>2421</v>
      </c>
      <c r="B734" s="493" t="s">
        <v>1842</v>
      </c>
      <c r="C734" s="493" t="s">
        <v>2422</v>
      </c>
      <c r="D734" s="493" t="s">
        <v>407</v>
      </c>
      <c r="F734" s="493" t="s">
        <v>709</v>
      </c>
      <c r="G734" s="493" t="s">
        <v>58</v>
      </c>
      <c r="H734" s="493" t="s">
        <v>58</v>
      </c>
    </row>
    <row r="735" spans="1:8">
      <c r="A735" s="493" t="s">
        <v>2423</v>
      </c>
      <c r="B735" s="493" t="s">
        <v>1842</v>
      </c>
      <c r="C735" s="493" t="s">
        <v>2424</v>
      </c>
      <c r="D735" s="493" t="s">
        <v>407</v>
      </c>
      <c r="F735" s="493" t="s">
        <v>709</v>
      </c>
      <c r="G735" s="493" t="s">
        <v>58</v>
      </c>
      <c r="H735" s="493" t="s">
        <v>58</v>
      </c>
    </row>
    <row r="736" spans="1:8">
      <c r="A736" s="493" t="s">
        <v>2425</v>
      </c>
      <c r="B736" s="493" t="s">
        <v>1842</v>
      </c>
      <c r="C736" s="493" t="s">
        <v>2426</v>
      </c>
      <c r="D736" s="493" t="s">
        <v>407</v>
      </c>
      <c r="F736" s="493" t="s">
        <v>709</v>
      </c>
      <c r="G736" s="493" t="s">
        <v>58</v>
      </c>
      <c r="H736" s="493" t="s">
        <v>58</v>
      </c>
    </row>
    <row r="737" spans="1:8">
      <c r="A737" s="493" t="s">
        <v>2427</v>
      </c>
      <c r="B737" s="493" t="s">
        <v>1842</v>
      </c>
      <c r="C737" s="493" t="s">
        <v>2428</v>
      </c>
      <c r="D737" s="493" t="s">
        <v>407</v>
      </c>
      <c r="F737" s="493" t="s">
        <v>709</v>
      </c>
      <c r="G737" s="493" t="s">
        <v>58</v>
      </c>
      <c r="H737" s="493" t="s">
        <v>58</v>
      </c>
    </row>
    <row r="738" spans="1:8">
      <c r="A738" s="493" t="s">
        <v>2429</v>
      </c>
      <c r="B738" s="493" t="s">
        <v>1842</v>
      </c>
      <c r="C738" s="493" t="s">
        <v>2430</v>
      </c>
      <c r="D738" s="493" t="s">
        <v>407</v>
      </c>
      <c r="F738" s="493" t="s">
        <v>709</v>
      </c>
      <c r="G738" s="493" t="s">
        <v>58</v>
      </c>
      <c r="H738" s="493" t="s">
        <v>58</v>
      </c>
    </row>
    <row r="739" spans="1:8">
      <c r="A739" s="493" t="s">
        <v>2431</v>
      </c>
      <c r="B739" s="493" t="s">
        <v>1842</v>
      </c>
      <c r="C739" s="493" t="s">
        <v>2432</v>
      </c>
      <c r="D739" s="493" t="s">
        <v>407</v>
      </c>
      <c r="F739" s="493" t="s">
        <v>709</v>
      </c>
      <c r="G739" s="493" t="s">
        <v>58</v>
      </c>
      <c r="H739" s="493" t="s">
        <v>58</v>
      </c>
    </row>
    <row r="740" spans="1:8">
      <c r="A740" s="493" t="s">
        <v>2433</v>
      </c>
      <c r="B740" s="493" t="s">
        <v>1842</v>
      </c>
      <c r="C740" s="493" t="s">
        <v>2434</v>
      </c>
      <c r="D740" s="493" t="s">
        <v>407</v>
      </c>
      <c r="F740" s="493" t="s">
        <v>709</v>
      </c>
      <c r="G740" s="493" t="s">
        <v>58</v>
      </c>
      <c r="H740" s="493" t="s">
        <v>58</v>
      </c>
    </row>
    <row r="741" spans="1:8">
      <c r="A741" s="493" t="s">
        <v>2435</v>
      </c>
      <c r="B741" s="493" t="s">
        <v>1842</v>
      </c>
      <c r="C741" s="493" t="s">
        <v>2436</v>
      </c>
      <c r="D741" s="493" t="s">
        <v>407</v>
      </c>
      <c r="F741" s="493" t="s">
        <v>709</v>
      </c>
      <c r="G741" s="493" t="s">
        <v>58</v>
      </c>
      <c r="H741" s="493" t="s">
        <v>58</v>
      </c>
    </row>
    <row r="742" spans="1:8">
      <c r="A742" s="493" t="s">
        <v>2437</v>
      </c>
      <c r="B742" s="493" t="s">
        <v>1842</v>
      </c>
      <c r="C742" s="493" t="s">
        <v>2438</v>
      </c>
      <c r="D742" s="493" t="s">
        <v>407</v>
      </c>
      <c r="F742" s="493" t="s">
        <v>709</v>
      </c>
      <c r="G742" s="493" t="s">
        <v>58</v>
      </c>
      <c r="H742" s="493" t="s">
        <v>58</v>
      </c>
    </row>
    <row r="743" spans="1:8">
      <c r="A743" s="493" t="s">
        <v>2439</v>
      </c>
      <c r="B743" s="493" t="s">
        <v>1842</v>
      </c>
      <c r="C743" s="493" t="s">
        <v>2440</v>
      </c>
      <c r="D743" s="493" t="s">
        <v>407</v>
      </c>
      <c r="F743" s="493" t="s">
        <v>709</v>
      </c>
      <c r="G743" s="493" t="s">
        <v>58</v>
      </c>
      <c r="H743" s="493" t="s">
        <v>58</v>
      </c>
    </row>
    <row r="744" spans="1:8">
      <c r="A744" s="493" t="s">
        <v>2441</v>
      </c>
      <c r="B744" s="493" t="s">
        <v>1842</v>
      </c>
      <c r="C744" s="493" t="s">
        <v>2442</v>
      </c>
      <c r="D744" s="493" t="s">
        <v>407</v>
      </c>
      <c r="F744" s="493" t="s">
        <v>709</v>
      </c>
      <c r="G744" s="493" t="s">
        <v>58</v>
      </c>
      <c r="H744" s="493" t="s">
        <v>58</v>
      </c>
    </row>
    <row r="745" spans="1:8">
      <c r="A745" s="493" t="s">
        <v>2443</v>
      </c>
      <c r="B745" s="493" t="s">
        <v>1842</v>
      </c>
      <c r="C745" s="493" t="s">
        <v>2444</v>
      </c>
      <c r="D745" s="493" t="s">
        <v>407</v>
      </c>
      <c r="F745" s="493" t="s">
        <v>709</v>
      </c>
      <c r="G745" s="493" t="s">
        <v>58</v>
      </c>
      <c r="H745" s="493" t="s">
        <v>58</v>
      </c>
    </row>
    <row r="746" spans="1:8">
      <c r="A746" s="493" t="s">
        <v>2445</v>
      </c>
      <c r="B746" s="493" t="s">
        <v>1842</v>
      </c>
      <c r="C746" s="493" t="s">
        <v>2446</v>
      </c>
      <c r="D746" s="493" t="s">
        <v>407</v>
      </c>
      <c r="F746" s="493" t="s">
        <v>709</v>
      </c>
      <c r="G746" s="493" t="s">
        <v>58</v>
      </c>
      <c r="H746" s="493" t="s">
        <v>58</v>
      </c>
    </row>
    <row r="747" spans="1:8">
      <c r="A747" s="493" t="s">
        <v>2447</v>
      </c>
      <c r="B747" s="493" t="s">
        <v>1842</v>
      </c>
      <c r="C747" s="493" t="s">
        <v>2448</v>
      </c>
      <c r="D747" s="493" t="s">
        <v>407</v>
      </c>
      <c r="F747" s="493" t="s">
        <v>709</v>
      </c>
      <c r="G747" s="493" t="s">
        <v>58</v>
      </c>
      <c r="H747" s="493" t="s">
        <v>58</v>
      </c>
    </row>
    <row r="748" spans="1:8">
      <c r="A748" s="493" t="s">
        <v>2449</v>
      </c>
      <c r="B748" s="493" t="s">
        <v>1842</v>
      </c>
      <c r="C748" s="493" t="s">
        <v>2450</v>
      </c>
      <c r="D748" s="493" t="s">
        <v>407</v>
      </c>
      <c r="F748" s="493" t="s">
        <v>709</v>
      </c>
      <c r="G748" s="493" t="s">
        <v>58</v>
      </c>
      <c r="H748" s="493" t="s">
        <v>58</v>
      </c>
    </row>
    <row r="749" spans="1:8">
      <c r="A749" s="493" t="s">
        <v>2451</v>
      </c>
      <c r="B749" s="493" t="s">
        <v>1842</v>
      </c>
      <c r="C749" s="493" t="s">
        <v>2452</v>
      </c>
      <c r="D749" s="493" t="s">
        <v>407</v>
      </c>
      <c r="F749" s="493" t="s">
        <v>709</v>
      </c>
      <c r="G749" s="493" t="s">
        <v>58</v>
      </c>
      <c r="H749" s="493" t="s">
        <v>58</v>
      </c>
    </row>
    <row r="750" spans="1:8">
      <c r="A750" s="493" t="s">
        <v>2453</v>
      </c>
      <c r="B750" s="493" t="s">
        <v>1842</v>
      </c>
      <c r="C750" s="493" t="s">
        <v>2454</v>
      </c>
      <c r="D750" s="493" t="s">
        <v>407</v>
      </c>
      <c r="F750" s="493" t="s">
        <v>709</v>
      </c>
      <c r="G750" s="493" t="s">
        <v>58</v>
      </c>
      <c r="H750" s="493" t="s">
        <v>58</v>
      </c>
    </row>
    <row r="751" spans="1:8">
      <c r="A751" s="493" t="s">
        <v>2455</v>
      </c>
      <c r="B751" s="493" t="s">
        <v>1842</v>
      </c>
      <c r="C751" s="493" t="s">
        <v>2456</v>
      </c>
      <c r="D751" s="493" t="s">
        <v>407</v>
      </c>
      <c r="F751" s="493" t="s">
        <v>709</v>
      </c>
      <c r="G751" s="493" t="s">
        <v>58</v>
      </c>
      <c r="H751" s="493" t="s">
        <v>58</v>
      </c>
    </row>
    <row r="752" spans="1:8">
      <c r="A752" s="493" t="s">
        <v>2457</v>
      </c>
      <c r="B752" s="493" t="s">
        <v>1842</v>
      </c>
      <c r="C752" s="493" t="s">
        <v>2458</v>
      </c>
      <c r="D752" s="493" t="s">
        <v>407</v>
      </c>
      <c r="F752" s="493" t="s">
        <v>709</v>
      </c>
      <c r="G752" s="493" t="s">
        <v>58</v>
      </c>
      <c r="H752" s="493" t="s">
        <v>58</v>
      </c>
    </row>
    <row r="753" spans="1:8">
      <c r="A753" s="493" t="s">
        <v>2459</v>
      </c>
      <c r="B753" s="493" t="s">
        <v>1842</v>
      </c>
      <c r="C753" s="493" t="s">
        <v>2460</v>
      </c>
      <c r="D753" s="493" t="s">
        <v>407</v>
      </c>
      <c r="F753" s="493" t="s">
        <v>709</v>
      </c>
      <c r="G753" s="493" t="s">
        <v>58</v>
      </c>
      <c r="H753" s="493" t="s">
        <v>58</v>
      </c>
    </row>
    <row r="754" spans="1:8">
      <c r="A754" s="493" t="s">
        <v>2461</v>
      </c>
      <c r="B754" s="493" t="s">
        <v>1842</v>
      </c>
      <c r="C754" s="493" t="s">
        <v>2462</v>
      </c>
      <c r="D754" s="493" t="s">
        <v>407</v>
      </c>
      <c r="F754" s="493" t="s">
        <v>709</v>
      </c>
      <c r="G754" s="493" t="s">
        <v>58</v>
      </c>
      <c r="H754" s="493" t="s">
        <v>58</v>
      </c>
    </row>
    <row r="755" spans="1:8">
      <c r="A755" s="493" t="s">
        <v>2463</v>
      </c>
      <c r="B755" s="493" t="s">
        <v>1842</v>
      </c>
      <c r="C755" s="493" t="s">
        <v>2464</v>
      </c>
      <c r="D755" s="493" t="s">
        <v>407</v>
      </c>
      <c r="F755" s="493" t="s">
        <v>709</v>
      </c>
      <c r="G755" s="493" t="s">
        <v>58</v>
      </c>
      <c r="H755" s="493" t="s">
        <v>58</v>
      </c>
    </row>
    <row r="756" spans="1:8">
      <c r="A756" s="493" t="s">
        <v>2465</v>
      </c>
      <c r="B756" s="493" t="s">
        <v>1842</v>
      </c>
      <c r="C756" s="493" t="s">
        <v>2466</v>
      </c>
      <c r="D756" s="493" t="s">
        <v>407</v>
      </c>
      <c r="F756" s="493" t="s">
        <v>709</v>
      </c>
      <c r="G756" s="493" t="s">
        <v>58</v>
      </c>
      <c r="H756" s="493" t="s">
        <v>58</v>
      </c>
    </row>
    <row r="757" spans="1:8">
      <c r="A757" s="493" t="s">
        <v>2467</v>
      </c>
      <c r="B757" s="493" t="s">
        <v>1842</v>
      </c>
      <c r="C757" s="493" t="s">
        <v>2468</v>
      </c>
      <c r="D757" s="493" t="s">
        <v>407</v>
      </c>
      <c r="F757" s="493" t="s">
        <v>709</v>
      </c>
      <c r="G757" s="493" t="s">
        <v>58</v>
      </c>
      <c r="H757" s="493" t="s">
        <v>58</v>
      </c>
    </row>
    <row r="758" spans="1:8">
      <c r="A758" s="493" t="s">
        <v>2469</v>
      </c>
      <c r="B758" s="493" t="s">
        <v>1842</v>
      </c>
      <c r="C758" s="493" t="s">
        <v>2470</v>
      </c>
      <c r="D758" s="493" t="s">
        <v>407</v>
      </c>
      <c r="F758" s="493" t="s">
        <v>709</v>
      </c>
      <c r="G758" s="493" t="s">
        <v>58</v>
      </c>
      <c r="H758" s="493" t="s">
        <v>58</v>
      </c>
    </row>
    <row r="759" spans="1:8">
      <c r="A759" s="493" t="s">
        <v>2471</v>
      </c>
      <c r="B759" s="493" t="s">
        <v>1842</v>
      </c>
      <c r="C759" s="493" t="s">
        <v>2472</v>
      </c>
      <c r="D759" s="493" t="s">
        <v>407</v>
      </c>
      <c r="F759" s="493" t="s">
        <v>709</v>
      </c>
      <c r="G759" s="493" t="s">
        <v>58</v>
      </c>
      <c r="H759" s="493" t="s">
        <v>58</v>
      </c>
    </row>
    <row r="760" spans="1:8">
      <c r="A760" s="493" t="s">
        <v>2473</v>
      </c>
      <c r="B760" s="493" t="s">
        <v>1842</v>
      </c>
      <c r="C760" s="493" t="s">
        <v>2474</v>
      </c>
      <c r="D760" s="493" t="s">
        <v>407</v>
      </c>
      <c r="F760" s="493" t="s">
        <v>709</v>
      </c>
      <c r="G760" s="493" t="s">
        <v>58</v>
      </c>
      <c r="H760" s="493" t="s">
        <v>58</v>
      </c>
    </row>
    <row r="761" spans="1:8">
      <c r="A761" s="493" t="s">
        <v>2475</v>
      </c>
      <c r="B761" s="493" t="s">
        <v>1842</v>
      </c>
      <c r="C761" s="493" t="s">
        <v>2476</v>
      </c>
      <c r="D761" s="493" t="s">
        <v>407</v>
      </c>
      <c r="F761" s="493" t="s">
        <v>709</v>
      </c>
      <c r="G761" s="493" t="s">
        <v>58</v>
      </c>
      <c r="H761" s="493" t="s">
        <v>58</v>
      </c>
    </row>
    <row r="762" spans="1:8">
      <c r="A762" s="493" t="s">
        <v>2477</v>
      </c>
      <c r="B762" s="493" t="s">
        <v>1842</v>
      </c>
      <c r="C762" s="493" t="s">
        <v>2478</v>
      </c>
      <c r="D762" s="493" t="s">
        <v>407</v>
      </c>
      <c r="F762" s="493" t="s">
        <v>709</v>
      </c>
      <c r="G762" s="493" t="s">
        <v>58</v>
      </c>
      <c r="H762" s="493" t="s">
        <v>58</v>
      </c>
    </row>
    <row r="763" spans="1:8">
      <c r="A763" s="493" t="s">
        <v>2479</v>
      </c>
      <c r="B763" s="493" t="s">
        <v>1842</v>
      </c>
      <c r="C763" s="493" t="s">
        <v>2480</v>
      </c>
      <c r="D763" s="493" t="s">
        <v>407</v>
      </c>
      <c r="F763" s="493" t="s">
        <v>709</v>
      </c>
      <c r="G763" s="493" t="s">
        <v>58</v>
      </c>
      <c r="H763" s="493" t="s">
        <v>58</v>
      </c>
    </row>
    <row r="764" spans="1:8">
      <c r="A764" s="493" t="s">
        <v>2481</v>
      </c>
      <c r="B764" s="493" t="s">
        <v>1842</v>
      </c>
      <c r="C764" s="493" t="s">
        <v>2482</v>
      </c>
      <c r="D764" s="493" t="s">
        <v>407</v>
      </c>
      <c r="F764" s="493" t="s">
        <v>709</v>
      </c>
      <c r="G764" s="493" t="s">
        <v>58</v>
      </c>
      <c r="H764" s="493" t="s">
        <v>58</v>
      </c>
    </row>
    <row r="765" spans="1:8">
      <c r="A765" s="493" t="s">
        <v>2483</v>
      </c>
      <c r="B765" s="493" t="s">
        <v>1842</v>
      </c>
      <c r="C765" s="493" t="s">
        <v>2484</v>
      </c>
      <c r="D765" s="493" t="s">
        <v>407</v>
      </c>
      <c r="F765" s="493" t="s">
        <v>709</v>
      </c>
      <c r="G765" s="493" t="s">
        <v>58</v>
      </c>
      <c r="H765" s="493" t="s">
        <v>58</v>
      </c>
    </row>
    <row r="766" spans="1:8">
      <c r="A766" s="493" t="s">
        <v>2485</v>
      </c>
      <c r="B766" s="493" t="s">
        <v>1842</v>
      </c>
      <c r="C766" s="493" t="s">
        <v>2486</v>
      </c>
      <c r="D766" s="493" t="s">
        <v>407</v>
      </c>
      <c r="F766" s="493" t="s">
        <v>709</v>
      </c>
      <c r="G766" s="493" t="s">
        <v>58</v>
      </c>
      <c r="H766" s="493" t="s">
        <v>58</v>
      </c>
    </row>
    <row r="767" spans="1:8">
      <c r="A767" s="493" t="s">
        <v>2487</v>
      </c>
      <c r="B767" s="493" t="s">
        <v>1842</v>
      </c>
      <c r="C767" s="493" t="s">
        <v>2488</v>
      </c>
      <c r="D767" s="493" t="s">
        <v>407</v>
      </c>
      <c r="F767" s="493" t="s">
        <v>709</v>
      </c>
      <c r="G767" s="493" t="s">
        <v>58</v>
      </c>
      <c r="H767" s="493" t="s">
        <v>58</v>
      </c>
    </row>
    <row r="768" spans="1:8">
      <c r="A768" s="493" t="s">
        <v>2489</v>
      </c>
      <c r="B768" s="493" t="s">
        <v>1842</v>
      </c>
      <c r="C768" s="493" t="s">
        <v>2490</v>
      </c>
      <c r="D768" s="493" t="s">
        <v>133</v>
      </c>
      <c r="E768" s="493">
        <v>100</v>
      </c>
      <c r="G768" s="493" t="s">
        <v>58</v>
      </c>
      <c r="H768" s="493" t="s">
        <v>58</v>
      </c>
    </row>
    <row r="769" spans="1:8">
      <c r="A769" s="493" t="s">
        <v>2491</v>
      </c>
      <c r="B769" s="493" t="s">
        <v>1842</v>
      </c>
      <c r="C769" s="493" t="s">
        <v>2492</v>
      </c>
      <c r="D769" s="493" t="s">
        <v>407</v>
      </c>
      <c r="F769" s="493" t="s">
        <v>709</v>
      </c>
      <c r="G769" s="493" t="s">
        <v>58</v>
      </c>
      <c r="H769" s="493" t="s">
        <v>58</v>
      </c>
    </row>
    <row r="770" spans="1:8">
      <c r="A770" s="493" t="s">
        <v>2493</v>
      </c>
      <c r="B770" s="493" t="s">
        <v>1842</v>
      </c>
      <c r="C770" s="493" t="s">
        <v>2494</v>
      </c>
      <c r="D770" s="493" t="s">
        <v>407</v>
      </c>
      <c r="F770" s="493" t="s">
        <v>709</v>
      </c>
      <c r="G770" s="493" t="s">
        <v>58</v>
      </c>
      <c r="H770" s="493" t="s">
        <v>58</v>
      </c>
    </row>
    <row r="771" spans="1:8">
      <c r="A771" s="493" t="s">
        <v>2495</v>
      </c>
      <c r="B771" s="493" t="s">
        <v>1842</v>
      </c>
      <c r="C771" s="493" t="s">
        <v>2496</v>
      </c>
      <c r="D771" s="493" t="s">
        <v>407</v>
      </c>
      <c r="F771" s="493" t="s">
        <v>709</v>
      </c>
      <c r="G771" s="493" t="s">
        <v>58</v>
      </c>
      <c r="H771" s="493" t="s">
        <v>58</v>
      </c>
    </row>
    <row r="772" spans="1:8">
      <c r="A772" s="493" t="s">
        <v>2497</v>
      </c>
      <c r="B772" s="493" t="s">
        <v>1842</v>
      </c>
      <c r="C772" s="493" t="s">
        <v>2498</v>
      </c>
      <c r="D772" s="493" t="s">
        <v>407</v>
      </c>
      <c r="F772" s="493" t="s">
        <v>709</v>
      </c>
      <c r="G772" s="493" t="s">
        <v>58</v>
      </c>
      <c r="H772" s="493" t="s">
        <v>58</v>
      </c>
    </row>
    <row r="773" spans="1:8">
      <c r="A773" s="493" t="s">
        <v>2499</v>
      </c>
      <c r="B773" s="493" t="s">
        <v>1842</v>
      </c>
      <c r="C773" s="493" t="s">
        <v>2500</v>
      </c>
      <c r="D773" s="493" t="s">
        <v>407</v>
      </c>
      <c r="F773" s="493" t="s">
        <v>709</v>
      </c>
      <c r="G773" s="493" t="s">
        <v>58</v>
      </c>
      <c r="H773" s="493" t="s">
        <v>58</v>
      </c>
    </row>
    <row r="774" spans="1:8">
      <c r="A774" s="493" t="s">
        <v>2501</v>
      </c>
      <c r="B774" s="493" t="s">
        <v>1842</v>
      </c>
      <c r="C774" s="493" t="s">
        <v>2502</v>
      </c>
      <c r="D774" s="493" t="s">
        <v>407</v>
      </c>
      <c r="F774" s="493" t="s">
        <v>709</v>
      </c>
      <c r="G774" s="493" t="s">
        <v>58</v>
      </c>
      <c r="H774" s="493" t="s">
        <v>58</v>
      </c>
    </row>
    <row r="775" spans="1:8">
      <c r="A775" s="493" t="s">
        <v>2503</v>
      </c>
      <c r="B775" s="493" t="s">
        <v>1842</v>
      </c>
      <c r="C775" s="493" t="s">
        <v>2504</v>
      </c>
      <c r="D775" s="493" t="s">
        <v>407</v>
      </c>
      <c r="F775" s="493" t="s">
        <v>709</v>
      </c>
      <c r="G775" s="493" t="s">
        <v>58</v>
      </c>
      <c r="H775" s="493" t="s">
        <v>58</v>
      </c>
    </row>
    <row r="776" spans="1:8">
      <c r="A776" s="493" t="s">
        <v>2505</v>
      </c>
      <c r="B776" s="493" t="s">
        <v>1842</v>
      </c>
      <c r="C776" s="493" t="s">
        <v>2506</v>
      </c>
      <c r="D776" s="493" t="s">
        <v>407</v>
      </c>
      <c r="F776" s="493" t="s">
        <v>709</v>
      </c>
      <c r="G776" s="493" t="s">
        <v>58</v>
      </c>
      <c r="H776" s="493" t="s">
        <v>58</v>
      </c>
    </row>
    <row r="777" spans="1:8">
      <c r="A777" s="493" t="s">
        <v>2507</v>
      </c>
      <c r="B777" s="493" t="s">
        <v>1842</v>
      </c>
      <c r="C777" s="493" t="s">
        <v>2508</v>
      </c>
      <c r="D777" s="493" t="s">
        <v>407</v>
      </c>
      <c r="F777" s="493" t="s">
        <v>709</v>
      </c>
      <c r="G777" s="493" t="s">
        <v>58</v>
      </c>
      <c r="H777" s="493" t="s">
        <v>58</v>
      </c>
    </row>
    <row r="778" spans="1:8">
      <c r="A778" s="493" t="s">
        <v>2509</v>
      </c>
      <c r="B778" s="493" t="s">
        <v>1842</v>
      </c>
      <c r="C778" s="493" t="s">
        <v>2510</v>
      </c>
      <c r="D778" s="493" t="s">
        <v>407</v>
      </c>
      <c r="F778" s="493" t="s">
        <v>709</v>
      </c>
      <c r="G778" s="493" t="s">
        <v>58</v>
      </c>
      <c r="H778" s="493" t="s">
        <v>58</v>
      </c>
    </row>
    <row r="779" spans="1:8">
      <c r="A779" s="493" t="s">
        <v>2511</v>
      </c>
      <c r="B779" s="493" t="s">
        <v>1842</v>
      </c>
      <c r="C779" s="493" t="s">
        <v>2512</v>
      </c>
      <c r="D779" s="493" t="s">
        <v>407</v>
      </c>
      <c r="F779" s="493" t="s">
        <v>709</v>
      </c>
      <c r="G779" s="493" t="s">
        <v>58</v>
      </c>
      <c r="H779" s="493" t="s">
        <v>58</v>
      </c>
    </row>
    <row r="780" spans="1:8">
      <c r="A780" s="493" t="s">
        <v>2513</v>
      </c>
      <c r="B780" s="493" t="s">
        <v>1842</v>
      </c>
      <c r="C780" s="493" t="s">
        <v>2514</v>
      </c>
      <c r="D780" s="493" t="s">
        <v>407</v>
      </c>
      <c r="F780" s="493" t="s">
        <v>709</v>
      </c>
      <c r="G780" s="493" t="s">
        <v>58</v>
      </c>
      <c r="H780" s="493" t="s">
        <v>58</v>
      </c>
    </row>
    <row r="781" spans="1:8">
      <c r="A781" s="493" t="s">
        <v>2515</v>
      </c>
      <c r="B781" s="493" t="s">
        <v>1842</v>
      </c>
      <c r="C781" s="493" t="s">
        <v>2516</v>
      </c>
      <c r="D781" s="493" t="s">
        <v>407</v>
      </c>
      <c r="F781" s="493" t="s">
        <v>709</v>
      </c>
      <c r="G781" s="493" t="s">
        <v>58</v>
      </c>
      <c r="H781" s="493" t="s">
        <v>58</v>
      </c>
    </row>
    <row r="782" spans="1:8">
      <c r="A782" s="493" t="s">
        <v>2517</v>
      </c>
      <c r="B782" s="493" t="s">
        <v>1842</v>
      </c>
      <c r="C782" s="493" t="s">
        <v>2518</v>
      </c>
      <c r="D782" s="493" t="s">
        <v>407</v>
      </c>
      <c r="F782" s="493" t="s">
        <v>709</v>
      </c>
      <c r="G782" s="493" t="s">
        <v>58</v>
      </c>
      <c r="H782" s="493" t="s">
        <v>58</v>
      </c>
    </row>
    <row r="783" spans="1:8">
      <c r="A783" s="493" t="s">
        <v>2519</v>
      </c>
      <c r="B783" s="493" t="s">
        <v>1842</v>
      </c>
      <c r="C783" s="493" t="s">
        <v>2520</v>
      </c>
      <c r="D783" s="493" t="s">
        <v>407</v>
      </c>
      <c r="F783" s="493" t="s">
        <v>709</v>
      </c>
      <c r="G783" s="493" t="s">
        <v>58</v>
      </c>
      <c r="H783" s="493" t="s">
        <v>58</v>
      </c>
    </row>
    <row r="784" spans="1:8">
      <c r="A784" s="493" t="s">
        <v>2521</v>
      </c>
      <c r="B784" s="493" t="s">
        <v>1842</v>
      </c>
      <c r="C784" s="493" t="s">
        <v>2522</v>
      </c>
      <c r="D784" s="493" t="s">
        <v>407</v>
      </c>
      <c r="F784" s="493" t="s">
        <v>709</v>
      </c>
      <c r="G784" s="493" t="s">
        <v>58</v>
      </c>
      <c r="H784" s="493" t="s">
        <v>58</v>
      </c>
    </row>
    <row r="785" spans="1:8">
      <c r="A785" s="493" t="s">
        <v>2523</v>
      </c>
      <c r="B785" s="493" t="s">
        <v>1842</v>
      </c>
      <c r="C785" s="493" t="s">
        <v>2524</v>
      </c>
      <c r="D785" s="493" t="s">
        <v>407</v>
      </c>
      <c r="F785" s="493" t="s">
        <v>709</v>
      </c>
      <c r="G785" s="493" t="s">
        <v>58</v>
      </c>
      <c r="H785" s="493" t="s">
        <v>58</v>
      </c>
    </row>
    <row r="786" spans="1:8">
      <c r="A786" s="493" t="s">
        <v>2525</v>
      </c>
      <c r="B786" s="493" t="s">
        <v>1842</v>
      </c>
      <c r="C786" s="493" t="s">
        <v>2526</v>
      </c>
      <c r="D786" s="493" t="s">
        <v>407</v>
      </c>
      <c r="F786" s="493" t="s">
        <v>709</v>
      </c>
      <c r="G786" s="493" t="s">
        <v>58</v>
      </c>
      <c r="H786" s="493" t="s">
        <v>58</v>
      </c>
    </row>
    <row r="787" spans="1:8">
      <c r="A787" s="493" t="s">
        <v>2527</v>
      </c>
      <c r="B787" s="493" t="s">
        <v>1842</v>
      </c>
      <c r="C787" s="493" t="s">
        <v>2528</v>
      </c>
      <c r="D787" s="493" t="s">
        <v>407</v>
      </c>
      <c r="F787" s="493" t="s">
        <v>709</v>
      </c>
      <c r="G787" s="493" t="s">
        <v>58</v>
      </c>
      <c r="H787" s="493" t="s">
        <v>58</v>
      </c>
    </row>
    <row r="788" spans="1:8">
      <c r="A788" s="493" t="s">
        <v>2529</v>
      </c>
      <c r="B788" s="493" t="s">
        <v>1842</v>
      </c>
      <c r="C788" s="493" t="s">
        <v>2530</v>
      </c>
      <c r="D788" s="493" t="s">
        <v>407</v>
      </c>
      <c r="F788" s="493" t="s">
        <v>709</v>
      </c>
      <c r="G788" s="493" t="s">
        <v>58</v>
      </c>
      <c r="H788" s="493" t="s">
        <v>58</v>
      </c>
    </row>
    <row r="789" spans="1:8">
      <c r="A789" s="493" t="s">
        <v>2531</v>
      </c>
      <c r="B789" s="493" t="s">
        <v>1842</v>
      </c>
      <c r="C789" s="493" t="s">
        <v>2532</v>
      </c>
      <c r="D789" s="493" t="s">
        <v>407</v>
      </c>
      <c r="F789" s="493" t="s">
        <v>709</v>
      </c>
      <c r="G789" s="493" t="s">
        <v>58</v>
      </c>
      <c r="H789" s="493" t="s">
        <v>58</v>
      </c>
    </row>
    <row r="790" spans="1:8">
      <c r="A790" s="493" t="s">
        <v>2533</v>
      </c>
      <c r="B790" s="493" t="s">
        <v>1842</v>
      </c>
      <c r="C790" s="493" t="s">
        <v>2534</v>
      </c>
      <c r="D790" s="493" t="s">
        <v>407</v>
      </c>
      <c r="F790" s="493" t="s">
        <v>709</v>
      </c>
      <c r="G790" s="493" t="s">
        <v>58</v>
      </c>
      <c r="H790" s="493" t="s">
        <v>58</v>
      </c>
    </row>
    <row r="791" spans="1:8">
      <c r="A791" s="493" t="s">
        <v>2535</v>
      </c>
      <c r="B791" s="493" t="s">
        <v>1842</v>
      </c>
      <c r="C791" s="493" t="s">
        <v>2536</v>
      </c>
      <c r="D791" s="493" t="s">
        <v>407</v>
      </c>
      <c r="F791" s="493" t="s">
        <v>709</v>
      </c>
      <c r="G791" s="493" t="s">
        <v>58</v>
      </c>
      <c r="H791" s="493" t="s">
        <v>58</v>
      </c>
    </row>
    <row r="792" spans="1:8">
      <c r="A792" s="493" t="s">
        <v>2537</v>
      </c>
      <c r="B792" s="493" t="s">
        <v>1842</v>
      </c>
      <c r="C792" s="493" t="s">
        <v>2538</v>
      </c>
      <c r="D792" s="493" t="s">
        <v>407</v>
      </c>
      <c r="F792" s="493" t="s">
        <v>709</v>
      </c>
      <c r="G792" s="493" t="s">
        <v>58</v>
      </c>
      <c r="H792" s="493" t="s">
        <v>58</v>
      </c>
    </row>
    <row r="793" spans="1:8">
      <c r="A793" s="493" t="s">
        <v>2539</v>
      </c>
      <c r="B793" s="493" t="s">
        <v>1842</v>
      </c>
      <c r="C793" s="493" t="s">
        <v>2540</v>
      </c>
      <c r="D793" s="493" t="s">
        <v>407</v>
      </c>
      <c r="F793" s="493" t="s">
        <v>709</v>
      </c>
      <c r="G793" s="493" t="s">
        <v>58</v>
      </c>
      <c r="H793" s="493" t="s">
        <v>58</v>
      </c>
    </row>
    <row r="794" spans="1:8">
      <c r="A794" s="493" t="s">
        <v>2541</v>
      </c>
      <c r="B794" s="493" t="s">
        <v>1842</v>
      </c>
      <c r="C794" s="493" t="s">
        <v>2542</v>
      </c>
      <c r="D794" s="493" t="s">
        <v>407</v>
      </c>
      <c r="F794" s="493" t="s">
        <v>709</v>
      </c>
      <c r="G794" s="493" t="s">
        <v>58</v>
      </c>
      <c r="H794" s="493" t="s">
        <v>58</v>
      </c>
    </row>
    <row r="795" spans="1:8">
      <c r="A795" s="493" t="s">
        <v>2543</v>
      </c>
      <c r="B795" s="493" t="s">
        <v>1842</v>
      </c>
      <c r="C795" s="493" t="s">
        <v>2544</v>
      </c>
      <c r="D795" s="493" t="s">
        <v>407</v>
      </c>
      <c r="F795" s="493" t="s">
        <v>709</v>
      </c>
      <c r="G795" s="493" t="s">
        <v>58</v>
      </c>
      <c r="H795" s="493" t="s">
        <v>58</v>
      </c>
    </row>
    <row r="796" spans="1:8">
      <c r="A796" s="493" t="s">
        <v>2545</v>
      </c>
      <c r="B796" s="493" t="s">
        <v>1842</v>
      </c>
      <c r="C796" s="493" t="s">
        <v>2546</v>
      </c>
      <c r="D796" s="493" t="s">
        <v>407</v>
      </c>
      <c r="F796" s="493" t="s">
        <v>709</v>
      </c>
      <c r="G796" s="493" t="s">
        <v>58</v>
      </c>
      <c r="H796" s="493" t="s">
        <v>58</v>
      </c>
    </row>
    <row r="797" spans="1:8">
      <c r="A797" s="493" t="s">
        <v>2547</v>
      </c>
      <c r="B797" s="493" t="s">
        <v>1842</v>
      </c>
      <c r="C797" s="493" t="s">
        <v>2548</v>
      </c>
      <c r="D797" s="493" t="s">
        <v>407</v>
      </c>
      <c r="F797" s="493" t="s">
        <v>709</v>
      </c>
      <c r="G797" s="493" t="s">
        <v>58</v>
      </c>
      <c r="H797" s="493" t="s">
        <v>58</v>
      </c>
    </row>
    <row r="798" spans="1:8">
      <c r="A798" s="493" t="s">
        <v>2549</v>
      </c>
      <c r="B798" s="493" t="s">
        <v>1842</v>
      </c>
      <c r="C798" s="493" t="s">
        <v>2550</v>
      </c>
      <c r="D798" s="493" t="s">
        <v>407</v>
      </c>
      <c r="F798" s="493" t="s">
        <v>709</v>
      </c>
      <c r="G798" s="493" t="s">
        <v>58</v>
      </c>
      <c r="H798" s="493" t="s">
        <v>58</v>
      </c>
    </row>
    <row r="799" spans="1:8">
      <c r="A799" s="493" t="s">
        <v>2551</v>
      </c>
      <c r="B799" s="493" t="s">
        <v>1842</v>
      </c>
      <c r="C799" s="493" t="s">
        <v>2552</v>
      </c>
      <c r="D799" s="493" t="s">
        <v>407</v>
      </c>
      <c r="F799" s="493" t="s">
        <v>709</v>
      </c>
      <c r="G799" s="493" t="s">
        <v>58</v>
      </c>
      <c r="H799" s="493" t="s">
        <v>58</v>
      </c>
    </row>
    <row r="800" spans="1:8">
      <c r="A800" s="493" t="s">
        <v>2553</v>
      </c>
      <c r="B800" s="493" t="s">
        <v>1842</v>
      </c>
      <c r="C800" s="493" t="s">
        <v>2554</v>
      </c>
      <c r="D800" s="493" t="s">
        <v>407</v>
      </c>
      <c r="F800" s="493" t="s">
        <v>709</v>
      </c>
      <c r="G800" s="493" t="s">
        <v>58</v>
      </c>
      <c r="H800" s="493" t="s">
        <v>58</v>
      </c>
    </row>
    <row r="801" spans="1:8">
      <c r="A801" s="493" t="s">
        <v>2555</v>
      </c>
      <c r="B801" s="493" t="s">
        <v>1842</v>
      </c>
      <c r="C801" s="493" t="s">
        <v>2556</v>
      </c>
      <c r="D801" s="493" t="s">
        <v>407</v>
      </c>
      <c r="F801" s="493" t="s">
        <v>709</v>
      </c>
      <c r="G801" s="493" t="s">
        <v>58</v>
      </c>
      <c r="H801" s="493" t="s">
        <v>58</v>
      </c>
    </row>
    <row r="802" spans="1:8">
      <c r="A802" s="493" t="s">
        <v>2557</v>
      </c>
      <c r="B802" s="493" t="s">
        <v>1842</v>
      </c>
      <c r="C802" s="493" t="s">
        <v>2558</v>
      </c>
      <c r="D802" s="493" t="s">
        <v>407</v>
      </c>
      <c r="F802" s="493" t="s">
        <v>709</v>
      </c>
      <c r="G802" s="493" t="s">
        <v>58</v>
      </c>
      <c r="H802" s="493" t="s">
        <v>58</v>
      </c>
    </row>
    <row r="803" spans="1:8">
      <c r="A803" s="493" t="s">
        <v>2559</v>
      </c>
      <c r="B803" s="493" t="s">
        <v>1842</v>
      </c>
      <c r="C803" s="493" t="s">
        <v>2560</v>
      </c>
      <c r="D803" s="493" t="s">
        <v>407</v>
      </c>
      <c r="F803" s="493" t="s">
        <v>709</v>
      </c>
      <c r="G803" s="493" t="s">
        <v>58</v>
      </c>
      <c r="H803" s="493" t="s">
        <v>58</v>
      </c>
    </row>
    <row r="804" spans="1:8">
      <c r="A804" s="493" t="s">
        <v>2561</v>
      </c>
      <c r="B804" s="493" t="s">
        <v>1842</v>
      </c>
      <c r="C804" s="493" t="s">
        <v>2562</v>
      </c>
      <c r="D804" s="493" t="s">
        <v>133</v>
      </c>
      <c r="E804" s="493">
        <v>100</v>
      </c>
      <c r="G804" s="493" t="s">
        <v>58</v>
      </c>
      <c r="H804" s="493" t="s">
        <v>58</v>
      </c>
    </row>
    <row r="805" spans="1:8">
      <c r="A805" s="493" t="s">
        <v>2563</v>
      </c>
      <c r="B805" s="493" t="s">
        <v>1842</v>
      </c>
      <c r="C805" s="493" t="s">
        <v>2564</v>
      </c>
      <c r="D805" s="493" t="s">
        <v>407</v>
      </c>
      <c r="F805" s="493" t="s">
        <v>709</v>
      </c>
      <c r="G805" s="493" t="s">
        <v>58</v>
      </c>
      <c r="H805" s="493" t="s">
        <v>58</v>
      </c>
    </row>
    <row r="806" spans="1:8">
      <c r="A806" s="493" t="s">
        <v>2565</v>
      </c>
      <c r="B806" s="493" t="s">
        <v>1842</v>
      </c>
      <c r="C806" s="493" t="s">
        <v>2566</v>
      </c>
      <c r="D806" s="493" t="s">
        <v>407</v>
      </c>
      <c r="F806" s="493" t="s">
        <v>709</v>
      </c>
      <c r="G806" s="493" t="s">
        <v>58</v>
      </c>
      <c r="H806" s="493" t="s">
        <v>58</v>
      </c>
    </row>
    <row r="807" spans="1:8">
      <c r="A807" s="493" t="s">
        <v>2567</v>
      </c>
      <c r="B807" s="493" t="s">
        <v>1842</v>
      </c>
      <c r="C807" s="493" t="s">
        <v>2568</v>
      </c>
      <c r="D807" s="493" t="s">
        <v>407</v>
      </c>
      <c r="F807" s="493" t="s">
        <v>709</v>
      </c>
      <c r="G807" s="493" t="s">
        <v>58</v>
      </c>
      <c r="H807" s="493" t="s">
        <v>58</v>
      </c>
    </row>
    <row r="808" spans="1:8">
      <c r="A808" s="493" t="s">
        <v>2569</v>
      </c>
      <c r="B808" s="493" t="s">
        <v>1842</v>
      </c>
      <c r="C808" s="493" t="s">
        <v>2570</v>
      </c>
      <c r="D808" s="493" t="s">
        <v>407</v>
      </c>
      <c r="F808" s="493" t="s">
        <v>709</v>
      </c>
      <c r="G808" s="493" t="s">
        <v>58</v>
      </c>
      <c r="H808" s="493" t="s">
        <v>58</v>
      </c>
    </row>
    <row r="809" spans="1:8">
      <c r="A809" s="493" t="s">
        <v>2571</v>
      </c>
      <c r="B809" s="493" t="s">
        <v>1842</v>
      </c>
      <c r="C809" s="493" t="s">
        <v>2572</v>
      </c>
      <c r="D809" s="493" t="s">
        <v>407</v>
      </c>
      <c r="F809" s="493" t="s">
        <v>709</v>
      </c>
      <c r="G809" s="493" t="s">
        <v>58</v>
      </c>
      <c r="H809" s="493" t="s">
        <v>58</v>
      </c>
    </row>
    <row r="810" spans="1:8">
      <c r="A810" s="493" t="s">
        <v>2573</v>
      </c>
      <c r="B810" s="493" t="s">
        <v>1842</v>
      </c>
      <c r="C810" s="493" t="s">
        <v>2574</v>
      </c>
      <c r="D810" s="493" t="s">
        <v>407</v>
      </c>
      <c r="F810" s="493" t="s">
        <v>709</v>
      </c>
      <c r="G810" s="493" t="s">
        <v>58</v>
      </c>
      <c r="H810" s="493" t="s">
        <v>58</v>
      </c>
    </row>
    <row r="811" spans="1:8">
      <c r="A811" s="493" t="s">
        <v>2575</v>
      </c>
      <c r="B811" s="493" t="s">
        <v>1842</v>
      </c>
      <c r="C811" s="493" t="s">
        <v>2576</v>
      </c>
      <c r="D811" s="493" t="s">
        <v>407</v>
      </c>
      <c r="F811" s="493" t="s">
        <v>709</v>
      </c>
      <c r="G811" s="493" t="s">
        <v>58</v>
      </c>
      <c r="H811" s="493" t="s">
        <v>58</v>
      </c>
    </row>
    <row r="812" spans="1:8">
      <c r="A812" s="493" t="s">
        <v>2577</v>
      </c>
      <c r="B812" s="493" t="s">
        <v>1842</v>
      </c>
      <c r="C812" s="493" t="s">
        <v>2578</v>
      </c>
      <c r="D812" s="493" t="s">
        <v>407</v>
      </c>
      <c r="F812" s="493" t="s">
        <v>709</v>
      </c>
      <c r="G812" s="493" t="s">
        <v>58</v>
      </c>
      <c r="H812" s="493" t="s">
        <v>58</v>
      </c>
    </row>
    <row r="813" spans="1:8">
      <c r="A813" s="493" t="s">
        <v>2579</v>
      </c>
      <c r="B813" s="493" t="s">
        <v>1842</v>
      </c>
      <c r="C813" s="493" t="s">
        <v>2580</v>
      </c>
      <c r="D813" s="493" t="s">
        <v>407</v>
      </c>
      <c r="F813" s="493" t="s">
        <v>709</v>
      </c>
      <c r="G813" s="493" t="s">
        <v>58</v>
      </c>
      <c r="H813" s="493" t="s">
        <v>58</v>
      </c>
    </row>
    <row r="814" spans="1:8">
      <c r="A814" s="493" t="s">
        <v>2581</v>
      </c>
      <c r="B814" s="493" t="s">
        <v>1842</v>
      </c>
      <c r="C814" s="493" t="s">
        <v>2582</v>
      </c>
      <c r="D814" s="493" t="s">
        <v>407</v>
      </c>
      <c r="F814" s="493" t="s">
        <v>709</v>
      </c>
      <c r="G814" s="493" t="s">
        <v>58</v>
      </c>
      <c r="H814" s="493" t="s">
        <v>58</v>
      </c>
    </row>
    <row r="815" spans="1:8">
      <c r="A815" s="493" t="s">
        <v>2583</v>
      </c>
      <c r="B815" s="493" t="s">
        <v>1842</v>
      </c>
      <c r="C815" s="493" t="s">
        <v>2584</v>
      </c>
      <c r="D815" s="493" t="s">
        <v>407</v>
      </c>
      <c r="F815" s="493" t="s">
        <v>709</v>
      </c>
      <c r="G815" s="493" t="s">
        <v>58</v>
      </c>
      <c r="H815" s="493" t="s">
        <v>58</v>
      </c>
    </row>
    <row r="816" spans="1:8">
      <c r="A816" s="493" t="s">
        <v>2585</v>
      </c>
      <c r="B816" s="493" t="s">
        <v>1842</v>
      </c>
      <c r="C816" s="493" t="s">
        <v>2586</v>
      </c>
      <c r="D816" s="493" t="s">
        <v>407</v>
      </c>
      <c r="F816" s="493" t="s">
        <v>709</v>
      </c>
      <c r="G816" s="493" t="s">
        <v>58</v>
      </c>
      <c r="H816" s="493" t="s">
        <v>58</v>
      </c>
    </row>
    <row r="817" spans="1:8">
      <c r="A817" s="493" t="s">
        <v>2587</v>
      </c>
      <c r="B817" s="493" t="s">
        <v>1842</v>
      </c>
      <c r="C817" s="493" t="s">
        <v>2588</v>
      </c>
      <c r="D817" s="493" t="s">
        <v>407</v>
      </c>
      <c r="F817" s="493" t="s">
        <v>709</v>
      </c>
      <c r="G817" s="493" t="s">
        <v>58</v>
      </c>
      <c r="H817" s="493" t="s">
        <v>58</v>
      </c>
    </row>
    <row r="818" spans="1:8">
      <c r="A818" s="493" t="s">
        <v>2589</v>
      </c>
      <c r="B818" s="493" t="s">
        <v>1842</v>
      </c>
      <c r="C818" s="493" t="s">
        <v>2590</v>
      </c>
      <c r="D818" s="493" t="s">
        <v>407</v>
      </c>
      <c r="F818" s="493" t="s">
        <v>709</v>
      </c>
      <c r="G818" s="493" t="s">
        <v>58</v>
      </c>
      <c r="H818" s="493" t="s">
        <v>58</v>
      </c>
    </row>
    <row r="819" spans="1:8">
      <c r="A819" s="493" t="s">
        <v>2591</v>
      </c>
      <c r="B819" s="493" t="s">
        <v>1842</v>
      </c>
      <c r="C819" s="493" t="s">
        <v>2592</v>
      </c>
      <c r="D819" s="493" t="s">
        <v>407</v>
      </c>
      <c r="F819" s="493" t="s">
        <v>709</v>
      </c>
      <c r="G819" s="493" t="s">
        <v>58</v>
      </c>
      <c r="H819" s="493" t="s">
        <v>58</v>
      </c>
    </row>
    <row r="820" spans="1:8">
      <c r="A820" s="493" t="s">
        <v>2593</v>
      </c>
      <c r="B820" s="493" t="s">
        <v>1842</v>
      </c>
      <c r="C820" s="493" t="s">
        <v>2594</v>
      </c>
      <c r="D820" s="493" t="s">
        <v>407</v>
      </c>
      <c r="F820" s="493" t="s">
        <v>709</v>
      </c>
      <c r="G820" s="493" t="s">
        <v>58</v>
      </c>
      <c r="H820" s="493" t="s">
        <v>58</v>
      </c>
    </row>
    <row r="821" spans="1:8">
      <c r="A821" s="493" t="s">
        <v>2595</v>
      </c>
      <c r="B821" s="493" t="s">
        <v>1842</v>
      </c>
      <c r="C821" s="493" t="s">
        <v>2596</v>
      </c>
      <c r="D821" s="493" t="s">
        <v>407</v>
      </c>
      <c r="F821" s="493" t="s">
        <v>709</v>
      </c>
      <c r="G821" s="493" t="s">
        <v>58</v>
      </c>
      <c r="H821" s="493" t="s">
        <v>58</v>
      </c>
    </row>
    <row r="822" spans="1:8">
      <c r="A822" s="493" t="s">
        <v>2597</v>
      </c>
      <c r="B822" s="493" t="s">
        <v>1842</v>
      </c>
      <c r="C822" s="493" t="s">
        <v>2598</v>
      </c>
      <c r="D822" s="493" t="s">
        <v>407</v>
      </c>
      <c r="F822" s="493" t="s">
        <v>709</v>
      </c>
      <c r="G822" s="493" t="s">
        <v>58</v>
      </c>
      <c r="H822" s="493" t="s">
        <v>58</v>
      </c>
    </row>
    <row r="823" spans="1:8">
      <c r="A823" s="493" t="s">
        <v>2599</v>
      </c>
      <c r="B823" s="493" t="s">
        <v>1842</v>
      </c>
      <c r="C823" s="493" t="s">
        <v>2600</v>
      </c>
      <c r="D823" s="493" t="s">
        <v>407</v>
      </c>
      <c r="F823" s="493" t="s">
        <v>709</v>
      </c>
      <c r="G823" s="493" t="s">
        <v>58</v>
      </c>
      <c r="H823" s="493" t="s">
        <v>58</v>
      </c>
    </row>
    <row r="824" spans="1:8">
      <c r="A824" s="493" t="s">
        <v>2601</v>
      </c>
      <c r="B824" s="493" t="s">
        <v>1842</v>
      </c>
      <c r="C824" s="493" t="s">
        <v>2602</v>
      </c>
      <c r="D824" s="493" t="s">
        <v>407</v>
      </c>
      <c r="F824" s="493" t="s">
        <v>709</v>
      </c>
      <c r="G824" s="493" t="s">
        <v>58</v>
      </c>
      <c r="H824" s="493" t="s">
        <v>58</v>
      </c>
    </row>
    <row r="825" spans="1:8">
      <c r="A825" s="493" t="s">
        <v>2603</v>
      </c>
      <c r="B825" s="493" t="s">
        <v>1842</v>
      </c>
      <c r="C825" s="493" t="s">
        <v>2604</v>
      </c>
      <c r="D825" s="493" t="s">
        <v>407</v>
      </c>
      <c r="F825" s="493" t="s">
        <v>709</v>
      </c>
      <c r="G825" s="493" t="s">
        <v>58</v>
      </c>
      <c r="H825" s="493" t="s">
        <v>58</v>
      </c>
    </row>
    <row r="826" spans="1:8">
      <c r="A826" s="493" t="s">
        <v>2605</v>
      </c>
      <c r="B826" s="493" t="s">
        <v>1842</v>
      </c>
      <c r="C826" s="493" t="s">
        <v>2606</v>
      </c>
      <c r="D826" s="493" t="s">
        <v>407</v>
      </c>
      <c r="F826" s="493" t="s">
        <v>709</v>
      </c>
      <c r="G826" s="493" t="s">
        <v>58</v>
      </c>
      <c r="H826" s="493" t="s">
        <v>58</v>
      </c>
    </row>
    <row r="827" spans="1:8">
      <c r="A827" s="493" t="s">
        <v>2607</v>
      </c>
      <c r="B827" s="493" t="s">
        <v>1842</v>
      </c>
      <c r="C827" s="493" t="s">
        <v>2608</v>
      </c>
      <c r="D827" s="493" t="s">
        <v>407</v>
      </c>
      <c r="F827" s="493" t="s">
        <v>709</v>
      </c>
      <c r="G827" s="493" t="s">
        <v>58</v>
      </c>
      <c r="H827" s="493" t="s">
        <v>58</v>
      </c>
    </row>
    <row r="828" spans="1:8">
      <c r="A828" s="493" t="s">
        <v>2609</v>
      </c>
      <c r="B828" s="493" t="s">
        <v>1842</v>
      </c>
      <c r="C828" s="493" t="s">
        <v>2610</v>
      </c>
      <c r="D828" s="493" t="s">
        <v>407</v>
      </c>
      <c r="F828" s="493" t="s">
        <v>709</v>
      </c>
      <c r="G828" s="493" t="s">
        <v>58</v>
      </c>
      <c r="H828" s="493" t="s">
        <v>58</v>
      </c>
    </row>
    <row r="829" spans="1:8">
      <c r="A829" s="493" t="s">
        <v>2611</v>
      </c>
      <c r="B829" s="493" t="s">
        <v>1842</v>
      </c>
      <c r="C829" s="493" t="s">
        <v>2612</v>
      </c>
      <c r="D829" s="493" t="s">
        <v>407</v>
      </c>
      <c r="F829" s="493" t="s">
        <v>709</v>
      </c>
      <c r="G829" s="493" t="s">
        <v>58</v>
      </c>
      <c r="H829" s="493" t="s">
        <v>58</v>
      </c>
    </row>
    <row r="830" spans="1:8">
      <c r="A830" s="493" t="s">
        <v>2613</v>
      </c>
      <c r="B830" s="493" t="s">
        <v>1842</v>
      </c>
      <c r="C830" s="493" t="s">
        <v>2614</v>
      </c>
      <c r="D830" s="493" t="s">
        <v>407</v>
      </c>
      <c r="F830" s="493" t="s">
        <v>709</v>
      </c>
      <c r="G830" s="493" t="s">
        <v>58</v>
      </c>
      <c r="H830" s="493" t="s">
        <v>58</v>
      </c>
    </row>
    <row r="831" spans="1:8">
      <c r="A831" s="493" t="s">
        <v>2615</v>
      </c>
      <c r="B831" s="493" t="s">
        <v>1842</v>
      </c>
      <c r="C831" s="493" t="s">
        <v>2616</v>
      </c>
      <c r="D831" s="493" t="s">
        <v>407</v>
      </c>
      <c r="F831" s="493" t="s">
        <v>709</v>
      </c>
      <c r="G831" s="493" t="s">
        <v>58</v>
      </c>
      <c r="H831" s="493" t="s">
        <v>58</v>
      </c>
    </row>
    <row r="832" spans="1:8">
      <c r="A832" s="493" t="s">
        <v>2617</v>
      </c>
      <c r="B832" s="493" t="s">
        <v>1842</v>
      </c>
      <c r="C832" s="493" t="s">
        <v>2618</v>
      </c>
      <c r="D832" s="493" t="s">
        <v>407</v>
      </c>
      <c r="F832" s="493" t="s">
        <v>709</v>
      </c>
      <c r="G832" s="493" t="s">
        <v>58</v>
      </c>
      <c r="H832" s="493" t="s">
        <v>58</v>
      </c>
    </row>
    <row r="833" spans="1:8">
      <c r="A833" s="493" t="s">
        <v>2619</v>
      </c>
      <c r="B833" s="493" t="s">
        <v>1842</v>
      </c>
      <c r="C833" s="493" t="s">
        <v>2620</v>
      </c>
      <c r="D833" s="493" t="s">
        <v>407</v>
      </c>
      <c r="F833" s="493" t="s">
        <v>709</v>
      </c>
      <c r="G833" s="493" t="s">
        <v>58</v>
      </c>
      <c r="H833" s="493" t="s">
        <v>58</v>
      </c>
    </row>
    <row r="834" spans="1:8">
      <c r="A834" s="493" t="s">
        <v>2621</v>
      </c>
      <c r="B834" s="493" t="s">
        <v>1842</v>
      </c>
      <c r="C834" s="493" t="s">
        <v>2622</v>
      </c>
      <c r="D834" s="493" t="s">
        <v>407</v>
      </c>
      <c r="F834" s="493" t="s">
        <v>709</v>
      </c>
      <c r="G834" s="493" t="s">
        <v>58</v>
      </c>
      <c r="H834" s="493" t="s">
        <v>58</v>
      </c>
    </row>
    <row r="835" spans="1:8">
      <c r="A835" s="493" t="s">
        <v>2623</v>
      </c>
      <c r="B835" s="493" t="s">
        <v>1842</v>
      </c>
      <c r="C835" s="493" t="s">
        <v>2624</v>
      </c>
      <c r="D835" s="493" t="s">
        <v>407</v>
      </c>
      <c r="F835" s="493" t="s">
        <v>709</v>
      </c>
      <c r="G835" s="493" t="s">
        <v>58</v>
      </c>
      <c r="H835" s="493" t="s">
        <v>58</v>
      </c>
    </row>
    <row r="836" spans="1:8">
      <c r="A836" s="493" t="s">
        <v>2625</v>
      </c>
      <c r="B836" s="493" t="s">
        <v>1842</v>
      </c>
      <c r="C836" s="493" t="s">
        <v>2626</v>
      </c>
      <c r="D836" s="493" t="s">
        <v>407</v>
      </c>
      <c r="F836" s="493" t="s">
        <v>709</v>
      </c>
      <c r="G836" s="493" t="s">
        <v>58</v>
      </c>
      <c r="H836" s="493" t="s">
        <v>58</v>
      </c>
    </row>
    <row r="837" spans="1:8">
      <c r="A837" s="493" t="s">
        <v>2627</v>
      </c>
      <c r="B837" s="493" t="s">
        <v>1842</v>
      </c>
      <c r="C837" s="493" t="s">
        <v>2628</v>
      </c>
      <c r="D837" s="493" t="s">
        <v>407</v>
      </c>
      <c r="F837" s="493" t="s">
        <v>709</v>
      </c>
      <c r="G837" s="493" t="s">
        <v>58</v>
      </c>
      <c r="H837" s="493" t="s">
        <v>58</v>
      </c>
    </row>
    <row r="838" spans="1:8">
      <c r="A838" s="493" t="s">
        <v>2629</v>
      </c>
      <c r="B838" s="493" t="s">
        <v>1842</v>
      </c>
      <c r="C838" s="493" t="s">
        <v>2630</v>
      </c>
      <c r="D838" s="493" t="s">
        <v>407</v>
      </c>
      <c r="F838" s="493" t="s">
        <v>709</v>
      </c>
      <c r="G838" s="493" t="s">
        <v>58</v>
      </c>
      <c r="H838" s="493" t="s">
        <v>58</v>
      </c>
    </row>
    <row r="839" spans="1:8">
      <c r="A839" s="493" t="s">
        <v>2631</v>
      </c>
      <c r="B839" s="493" t="s">
        <v>1842</v>
      </c>
      <c r="C839" s="493" t="s">
        <v>2632</v>
      </c>
      <c r="D839" s="493" t="s">
        <v>407</v>
      </c>
      <c r="F839" s="493" t="s">
        <v>709</v>
      </c>
      <c r="G839" s="493" t="s">
        <v>58</v>
      </c>
      <c r="H839" s="493" t="s">
        <v>58</v>
      </c>
    </row>
    <row r="840" spans="1:8">
      <c r="A840" s="493" t="s">
        <v>2633</v>
      </c>
      <c r="B840" s="493" t="s">
        <v>1842</v>
      </c>
      <c r="C840" s="493" t="s">
        <v>2634</v>
      </c>
      <c r="D840" s="493" t="s">
        <v>133</v>
      </c>
      <c r="E840" s="493">
        <v>100</v>
      </c>
      <c r="G840" s="493" t="s">
        <v>58</v>
      </c>
      <c r="H840" s="493" t="s">
        <v>58</v>
      </c>
    </row>
    <row r="841" spans="1:8">
      <c r="A841" s="493" t="s">
        <v>2635</v>
      </c>
      <c r="B841" s="493" t="s">
        <v>1842</v>
      </c>
      <c r="C841" s="493" t="s">
        <v>2636</v>
      </c>
      <c r="D841" s="493" t="s">
        <v>407</v>
      </c>
      <c r="F841" s="493" t="s">
        <v>709</v>
      </c>
      <c r="G841" s="493" t="s">
        <v>58</v>
      </c>
      <c r="H841" s="493" t="s">
        <v>58</v>
      </c>
    </row>
    <row r="842" spans="1:8">
      <c r="A842" s="493" t="s">
        <v>2637</v>
      </c>
      <c r="B842" s="493" t="s">
        <v>1842</v>
      </c>
      <c r="C842" s="493" t="s">
        <v>2638</v>
      </c>
      <c r="D842" s="493" t="s">
        <v>407</v>
      </c>
      <c r="F842" s="493" t="s">
        <v>709</v>
      </c>
      <c r="G842" s="493" t="s">
        <v>58</v>
      </c>
      <c r="H842" s="493" t="s">
        <v>58</v>
      </c>
    </row>
    <row r="843" spans="1:8">
      <c r="A843" s="493" t="s">
        <v>2639</v>
      </c>
      <c r="B843" s="493" t="s">
        <v>1842</v>
      </c>
      <c r="C843" s="493" t="s">
        <v>2640</v>
      </c>
      <c r="D843" s="493" t="s">
        <v>407</v>
      </c>
      <c r="F843" s="493" t="s">
        <v>709</v>
      </c>
      <c r="G843" s="493" t="s">
        <v>58</v>
      </c>
      <c r="H843" s="493" t="s">
        <v>58</v>
      </c>
    </row>
    <row r="844" spans="1:8">
      <c r="A844" s="493" t="s">
        <v>2641</v>
      </c>
      <c r="B844" s="493" t="s">
        <v>1842</v>
      </c>
      <c r="C844" s="493" t="s">
        <v>2642</v>
      </c>
      <c r="D844" s="493" t="s">
        <v>407</v>
      </c>
      <c r="F844" s="493" t="s">
        <v>709</v>
      </c>
      <c r="G844" s="493" t="s">
        <v>58</v>
      </c>
      <c r="H844" s="493" t="s">
        <v>58</v>
      </c>
    </row>
    <row r="845" spans="1:8">
      <c r="A845" s="493" t="s">
        <v>2643</v>
      </c>
      <c r="B845" s="493" t="s">
        <v>1842</v>
      </c>
      <c r="C845" s="493" t="s">
        <v>2644</v>
      </c>
      <c r="D845" s="493" t="s">
        <v>407</v>
      </c>
      <c r="F845" s="493" t="s">
        <v>709</v>
      </c>
      <c r="G845" s="493" t="s">
        <v>58</v>
      </c>
      <c r="H845" s="493" t="s">
        <v>58</v>
      </c>
    </row>
    <row r="846" spans="1:8">
      <c r="A846" s="493" t="s">
        <v>2645</v>
      </c>
      <c r="B846" s="493" t="s">
        <v>1842</v>
      </c>
      <c r="C846" s="493" t="s">
        <v>2646</v>
      </c>
      <c r="D846" s="493" t="s">
        <v>407</v>
      </c>
      <c r="F846" s="493" t="s">
        <v>709</v>
      </c>
      <c r="G846" s="493" t="s">
        <v>58</v>
      </c>
      <c r="H846" s="493" t="s">
        <v>58</v>
      </c>
    </row>
    <row r="847" spans="1:8">
      <c r="A847" s="493" t="s">
        <v>2647</v>
      </c>
      <c r="B847" s="493" t="s">
        <v>1842</v>
      </c>
      <c r="C847" s="493" t="s">
        <v>2648</v>
      </c>
      <c r="D847" s="493" t="s">
        <v>407</v>
      </c>
      <c r="F847" s="493" t="s">
        <v>709</v>
      </c>
      <c r="G847" s="493" t="s">
        <v>58</v>
      </c>
      <c r="H847" s="493" t="s">
        <v>58</v>
      </c>
    </row>
    <row r="848" spans="1:8">
      <c r="A848" s="493" t="s">
        <v>2649</v>
      </c>
      <c r="B848" s="493" t="s">
        <v>1842</v>
      </c>
      <c r="C848" s="493" t="s">
        <v>2650</v>
      </c>
      <c r="D848" s="493" t="s">
        <v>407</v>
      </c>
      <c r="F848" s="493" t="s">
        <v>709</v>
      </c>
      <c r="G848" s="493" t="s">
        <v>58</v>
      </c>
      <c r="H848" s="493" t="s">
        <v>58</v>
      </c>
    </row>
    <row r="849" spans="1:8">
      <c r="A849" s="493" t="s">
        <v>2651</v>
      </c>
      <c r="B849" s="493" t="s">
        <v>1842</v>
      </c>
      <c r="C849" s="493" t="s">
        <v>2652</v>
      </c>
      <c r="D849" s="493" t="s">
        <v>407</v>
      </c>
      <c r="F849" s="493" t="s">
        <v>709</v>
      </c>
      <c r="G849" s="493" t="s">
        <v>58</v>
      </c>
      <c r="H849" s="493" t="s">
        <v>58</v>
      </c>
    </row>
    <row r="850" spans="1:8">
      <c r="A850" s="493" t="s">
        <v>2653</v>
      </c>
      <c r="B850" s="493" t="s">
        <v>1842</v>
      </c>
      <c r="C850" s="493" t="s">
        <v>2654</v>
      </c>
      <c r="D850" s="493" t="s">
        <v>407</v>
      </c>
      <c r="F850" s="493" t="s">
        <v>709</v>
      </c>
      <c r="G850" s="493" t="s">
        <v>58</v>
      </c>
      <c r="H850" s="493" t="s">
        <v>58</v>
      </c>
    </row>
    <row r="851" spans="1:8">
      <c r="A851" s="493" t="s">
        <v>2655</v>
      </c>
      <c r="B851" s="493" t="s">
        <v>1842</v>
      </c>
      <c r="C851" s="493" t="s">
        <v>2656</v>
      </c>
      <c r="D851" s="493" t="s">
        <v>407</v>
      </c>
      <c r="F851" s="493" t="s">
        <v>709</v>
      </c>
      <c r="G851" s="493" t="s">
        <v>58</v>
      </c>
      <c r="H851" s="493" t="s">
        <v>58</v>
      </c>
    </row>
    <row r="852" spans="1:8">
      <c r="A852" s="493" t="s">
        <v>2657</v>
      </c>
      <c r="B852" s="493" t="s">
        <v>1842</v>
      </c>
      <c r="C852" s="493" t="s">
        <v>2658</v>
      </c>
      <c r="D852" s="493" t="s">
        <v>407</v>
      </c>
      <c r="F852" s="493" t="s">
        <v>709</v>
      </c>
      <c r="G852" s="493" t="s">
        <v>58</v>
      </c>
      <c r="H852" s="493" t="s">
        <v>58</v>
      </c>
    </row>
    <row r="853" spans="1:8">
      <c r="A853" s="493" t="s">
        <v>2659</v>
      </c>
      <c r="B853" s="493" t="s">
        <v>1842</v>
      </c>
      <c r="C853" s="493" t="s">
        <v>2660</v>
      </c>
      <c r="D853" s="493" t="s">
        <v>407</v>
      </c>
      <c r="F853" s="493" t="s">
        <v>709</v>
      </c>
      <c r="G853" s="493" t="s">
        <v>58</v>
      </c>
      <c r="H853" s="493" t="s">
        <v>58</v>
      </c>
    </row>
    <row r="854" spans="1:8">
      <c r="A854" s="493" t="s">
        <v>2661</v>
      </c>
      <c r="B854" s="493" t="s">
        <v>1842</v>
      </c>
      <c r="C854" s="493" t="s">
        <v>2662</v>
      </c>
      <c r="D854" s="493" t="s">
        <v>407</v>
      </c>
      <c r="F854" s="493" t="s">
        <v>709</v>
      </c>
      <c r="G854" s="493" t="s">
        <v>58</v>
      </c>
      <c r="H854" s="493" t="s">
        <v>58</v>
      </c>
    </row>
    <row r="855" spans="1:8">
      <c r="A855" s="493" t="s">
        <v>2663</v>
      </c>
      <c r="B855" s="493" t="s">
        <v>1842</v>
      </c>
      <c r="C855" s="493" t="s">
        <v>2664</v>
      </c>
      <c r="D855" s="493" t="s">
        <v>407</v>
      </c>
      <c r="F855" s="493" t="s">
        <v>709</v>
      </c>
      <c r="G855" s="493" t="s">
        <v>58</v>
      </c>
      <c r="H855" s="493" t="s">
        <v>58</v>
      </c>
    </row>
    <row r="856" spans="1:8">
      <c r="A856" s="493" t="s">
        <v>2665</v>
      </c>
      <c r="B856" s="493" t="s">
        <v>1842</v>
      </c>
      <c r="C856" s="493" t="s">
        <v>2666</v>
      </c>
      <c r="D856" s="493" t="s">
        <v>407</v>
      </c>
      <c r="F856" s="493" t="s">
        <v>709</v>
      </c>
      <c r="G856" s="493" t="s">
        <v>58</v>
      </c>
      <c r="H856" s="493" t="s">
        <v>58</v>
      </c>
    </row>
    <row r="857" spans="1:8">
      <c r="A857" s="493" t="s">
        <v>2667</v>
      </c>
      <c r="B857" s="493" t="s">
        <v>1842</v>
      </c>
      <c r="C857" s="493" t="s">
        <v>2668</v>
      </c>
      <c r="D857" s="493" t="s">
        <v>407</v>
      </c>
      <c r="F857" s="493" t="s">
        <v>709</v>
      </c>
      <c r="G857" s="493" t="s">
        <v>58</v>
      </c>
      <c r="H857" s="493" t="s">
        <v>58</v>
      </c>
    </row>
    <row r="858" spans="1:8">
      <c r="A858" s="493" t="s">
        <v>2669</v>
      </c>
      <c r="B858" s="493" t="s">
        <v>1842</v>
      </c>
      <c r="C858" s="493" t="s">
        <v>2670</v>
      </c>
      <c r="D858" s="493" t="s">
        <v>407</v>
      </c>
      <c r="F858" s="493" t="s">
        <v>709</v>
      </c>
      <c r="G858" s="493" t="s">
        <v>58</v>
      </c>
      <c r="H858" s="493" t="s">
        <v>58</v>
      </c>
    </row>
    <row r="859" spans="1:8">
      <c r="A859" s="493" t="s">
        <v>2671</v>
      </c>
      <c r="B859" s="493" t="s">
        <v>1842</v>
      </c>
      <c r="C859" s="493" t="s">
        <v>2672</v>
      </c>
      <c r="D859" s="493" t="s">
        <v>407</v>
      </c>
      <c r="F859" s="493" t="s">
        <v>709</v>
      </c>
      <c r="G859" s="493" t="s">
        <v>58</v>
      </c>
      <c r="H859" s="493" t="s">
        <v>58</v>
      </c>
    </row>
    <row r="860" spans="1:8">
      <c r="A860" s="493" t="s">
        <v>2673</v>
      </c>
      <c r="B860" s="493" t="s">
        <v>1842</v>
      </c>
      <c r="C860" s="493" t="s">
        <v>2674</v>
      </c>
      <c r="D860" s="493" t="s">
        <v>407</v>
      </c>
      <c r="F860" s="493" t="s">
        <v>709</v>
      </c>
      <c r="G860" s="493" t="s">
        <v>58</v>
      </c>
      <c r="H860" s="493" t="s">
        <v>58</v>
      </c>
    </row>
    <row r="861" spans="1:8">
      <c r="A861" s="493" t="s">
        <v>2675</v>
      </c>
      <c r="B861" s="493" t="s">
        <v>1842</v>
      </c>
      <c r="C861" s="493" t="s">
        <v>2676</v>
      </c>
      <c r="D861" s="493" t="s">
        <v>407</v>
      </c>
      <c r="F861" s="493" t="s">
        <v>709</v>
      </c>
      <c r="G861" s="493" t="s">
        <v>58</v>
      </c>
      <c r="H861" s="493" t="s">
        <v>58</v>
      </c>
    </row>
    <row r="862" spans="1:8">
      <c r="A862" s="493" t="s">
        <v>2677</v>
      </c>
      <c r="B862" s="493" t="s">
        <v>1842</v>
      </c>
      <c r="C862" s="493" t="s">
        <v>2678</v>
      </c>
      <c r="D862" s="493" t="s">
        <v>407</v>
      </c>
      <c r="F862" s="493" t="s">
        <v>709</v>
      </c>
      <c r="G862" s="493" t="s">
        <v>58</v>
      </c>
      <c r="H862" s="493" t="s">
        <v>58</v>
      </c>
    </row>
    <row r="863" spans="1:8">
      <c r="A863" s="493" t="s">
        <v>2679</v>
      </c>
      <c r="B863" s="493" t="s">
        <v>1842</v>
      </c>
      <c r="C863" s="493" t="s">
        <v>2680</v>
      </c>
      <c r="D863" s="493" t="s">
        <v>407</v>
      </c>
      <c r="F863" s="493" t="s">
        <v>709</v>
      </c>
      <c r="G863" s="493" t="s">
        <v>58</v>
      </c>
      <c r="H863" s="493" t="s">
        <v>58</v>
      </c>
    </row>
    <row r="864" spans="1:8">
      <c r="A864" s="493" t="s">
        <v>2681</v>
      </c>
      <c r="B864" s="493" t="s">
        <v>1842</v>
      </c>
      <c r="C864" s="493" t="s">
        <v>2682</v>
      </c>
      <c r="D864" s="493" t="s">
        <v>407</v>
      </c>
      <c r="F864" s="493" t="s">
        <v>709</v>
      </c>
      <c r="G864" s="493" t="s">
        <v>58</v>
      </c>
      <c r="H864" s="493" t="s">
        <v>58</v>
      </c>
    </row>
    <row r="865" spans="1:8">
      <c r="A865" s="493" t="s">
        <v>2683</v>
      </c>
      <c r="B865" s="493" t="s">
        <v>1842</v>
      </c>
      <c r="C865" s="493" t="s">
        <v>2684</v>
      </c>
      <c r="D865" s="493" t="s">
        <v>407</v>
      </c>
      <c r="F865" s="493" t="s">
        <v>709</v>
      </c>
      <c r="G865" s="493" t="s">
        <v>58</v>
      </c>
      <c r="H865" s="493" t="s">
        <v>58</v>
      </c>
    </row>
    <row r="866" spans="1:8">
      <c r="A866" s="493" t="s">
        <v>2685</v>
      </c>
      <c r="B866" s="493" t="s">
        <v>1842</v>
      </c>
      <c r="C866" s="493" t="s">
        <v>2686</v>
      </c>
      <c r="D866" s="493" t="s">
        <v>407</v>
      </c>
      <c r="F866" s="493" t="s">
        <v>709</v>
      </c>
      <c r="G866" s="493" t="s">
        <v>58</v>
      </c>
      <c r="H866" s="493" t="s">
        <v>58</v>
      </c>
    </row>
    <row r="867" spans="1:8">
      <c r="A867" s="493" t="s">
        <v>2687</v>
      </c>
      <c r="B867" s="493" t="s">
        <v>1842</v>
      </c>
      <c r="C867" s="493" t="s">
        <v>2688</v>
      </c>
      <c r="D867" s="493" t="s">
        <v>407</v>
      </c>
      <c r="F867" s="493" t="s">
        <v>709</v>
      </c>
      <c r="G867" s="493" t="s">
        <v>58</v>
      </c>
      <c r="H867" s="493" t="s">
        <v>58</v>
      </c>
    </row>
    <row r="868" spans="1:8">
      <c r="A868" s="493" t="s">
        <v>2689</v>
      </c>
      <c r="B868" s="493" t="s">
        <v>1842</v>
      </c>
      <c r="C868" s="493" t="s">
        <v>2690</v>
      </c>
      <c r="D868" s="493" t="s">
        <v>407</v>
      </c>
      <c r="F868" s="493" t="s">
        <v>709</v>
      </c>
      <c r="G868" s="493" t="s">
        <v>58</v>
      </c>
      <c r="H868" s="493" t="s">
        <v>58</v>
      </c>
    </row>
    <row r="869" spans="1:8">
      <c r="A869" s="493" t="s">
        <v>2691</v>
      </c>
      <c r="B869" s="493" t="s">
        <v>1842</v>
      </c>
      <c r="C869" s="493" t="s">
        <v>2692</v>
      </c>
      <c r="D869" s="493" t="s">
        <v>407</v>
      </c>
      <c r="F869" s="493" t="s">
        <v>709</v>
      </c>
      <c r="G869" s="493" t="s">
        <v>58</v>
      </c>
      <c r="H869" s="493" t="s">
        <v>58</v>
      </c>
    </row>
    <row r="870" spans="1:8">
      <c r="A870" s="493" t="s">
        <v>2693</v>
      </c>
      <c r="B870" s="493" t="s">
        <v>1842</v>
      </c>
      <c r="C870" s="493" t="s">
        <v>2694</v>
      </c>
      <c r="D870" s="493" t="s">
        <v>407</v>
      </c>
      <c r="F870" s="493" t="s">
        <v>709</v>
      </c>
      <c r="G870" s="493" t="s">
        <v>58</v>
      </c>
      <c r="H870" s="493" t="s">
        <v>58</v>
      </c>
    </row>
    <row r="871" spans="1:8">
      <c r="A871" s="493" t="s">
        <v>2695</v>
      </c>
      <c r="B871" s="493" t="s">
        <v>1842</v>
      </c>
      <c r="C871" s="493" t="s">
        <v>2696</v>
      </c>
      <c r="D871" s="493" t="s">
        <v>407</v>
      </c>
      <c r="F871" s="493" t="s">
        <v>709</v>
      </c>
      <c r="G871" s="493" t="s">
        <v>58</v>
      </c>
      <c r="H871" s="493" t="s">
        <v>58</v>
      </c>
    </row>
    <row r="872" spans="1:8">
      <c r="A872" s="493" t="s">
        <v>2697</v>
      </c>
      <c r="B872" s="493" t="s">
        <v>1842</v>
      </c>
      <c r="C872" s="493" t="s">
        <v>2698</v>
      </c>
      <c r="D872" s="493" t="s">
        <v>407</v>
      </c>
      <c r="F872" s="493" t="s">
        <v>709</v>
      </c>
      <c r="G872" s="493" t="s">
        <v>58</v>
      </c>
      <c r="H872" s="493" t="s">
        <v>58</v>
      </c>
    </row>
    <row r="873" spans="1:8">
      <c r="A873" s="493" t="s">
        <v>2699</v>
      </c>
      <c r="B873" s="493" t="s">
        <v>1842</v>
      </c>
      <c r="C873" s="493" t="s">
        <v>2700</v>
      </c>
      <c r="D873" s="493" t="s">
        <v>407</v>
      </c>
      <c r="F873" s="493" t="s">
        <v>709</v>
      </c>
      <c r="G873" s="493" t="s">
        <v>58</v>
      </c>
      <c r="H873" s="493" t="s">
        <v>58</v>
      </c>
    </row>
    <row r="874" spans="1:8">
      <c r="A874" s="493" t="s">
        <v>2701</v>
      </c>
      <c r="B874" s="493" t="s">
        <v>1842</v>
      </c>
      <c r="C874" s="493" t="s">
        <v>2702</v>
      </c>
      <c r="D874" s="493" t="s">
        <v>407</v>
      </c>
      <c r="F874" s="493" t="s">
        <v>709</v>
      </c>
      <c r="G874" s="493" t="s">
        <v>58</v>
      </c>
      <c r="H874" s="493" t="s">
        <v>58</v>
      </c>
    </row>
    <row r="875" spans="1:8">
      <c r="A875" s="493" t="s">
        <v>2703</v>
      </c>
      <c r="B875" s="493" t="s">
        <v>1842</v>
      </c>
      <c r="C875" s="493" t="s">
        <v>2704</v>
      </c>
      <c r="D875" s="493" t="s">
        <v>407</v>
      </c>
      <c r="F875" s="493" t="s">
        <v>709</v>
      </c>
      <c r="G875" s="493" t="s">
        <v>58</v>
      </c>
      <c r="H875" s="493" t="s">
        <v>58</v>
      </c>
    </row>
    <row r="876" spans="1:8">
      <c r="A876" s="493" t="s">
        <v>2705</v>
      </c>
      <c r="B876" s="493" t="s">
        <v>1842</v>
      </c>
      <c r="C876" s="493" t="s">
        <v>2706</v>
      </c>
      <c r="D876" s="493" t="s">
        <v>133</v>
      </c>
      <c r="E876" s="493">
        <v>100</v>
      </c>
      <c r="G876" s="493" t="s">
        <v>58</v>
      </c>
      <c r="H876" s="493" t="s">
        <v>58</v>
      </c>
    </row>
    <row r="877" spans="1:8">
      <c r="A877" s="493" t="s">
        <v>2707</v>
      </c>
      <c r="B877" s="493" t="s">
        <v>1842</v>
      </c>
      <c r="C877" s="493" t="s">
        <v>2708</v>
      </c>
      <c r="D877" s="493" t="s">
        <v>407</v>
      </c>
      <c r="F877" s="493" t="s">
        <v>709</v>
      </c>
      <c r="G877" s="493" t="s">
        <v>58</v>
      </c>
      <c r="H877" s="493" t="s">
        <v>58</v>
      </c>
    </row>
    <row r="878" spans="1:8">
      <c r="A878" s="493" t="s">
        <v>2709</v>
      </c>
      <c r="B878" s="493" t="s">
        <v>1842</v>
      </c>
      <c r="C878" s="493" t="s">
        <v>2710</v>
      </c>
      <c r="D878" s="493" t="s">
        <v>407</v>
      </c>
      <c r="F878" s="493" t="s">
        <v>709</v>
      </c>
      <c r="G878" s="493" t="s">
        <v>58</v>
      </c>
      <c r="H878" s="493" t="s">
        <v>58</v>
      </c>
    </row>
    <row r="879" spans="1:8">
      <c r="A879" s="493" t="s">
        <v>2711</v>
      </c>
      <c r="B879" s="493" t="s">
        <v>1842</v>
      </c>
      <c r="C879" s="493" t="s">
        <v>2712</v>
      </c>
      <c r="D879" s="493" t="s">
        <v>407</v>
      </c>
      <c r="F879" s="493" t="s">
        <v>709</v>
      </c>
      <c r="G879" s="493" t="s">
        <v>58</v>
      </c>
      <c r="H879" s="493" t="s">
        <v>58</v>
      </c>
    </row>
    <row r="880" spans="1:8">
      <c r="A880" s="493" t="s">
        <v>2713</v>
      </c>
      <c r="B880" s="493" t="s">
        <v>1842</v>
      </c>
      <c r="C880" s="493" t="s">
        <v>2714</v>
      </c>
      <c r="D880" s="493" t="s">
        <v>407</v>
      </c>
      <c r="F880" s="493" t="s">
        <v>709</v>
      </c>
      <c r="G880" s="493" t="s">
        <v>58</v>
      </c>
      <c r="H880" s="493" t="s">
        <v>58</v>
      </c>
    </row>
    <row r="881" spans="1:8">
      <c r="A881" s="493" t="s">
        <v>2715</v>
      </c>
      <c r="B881" s="493" t="s">
        <v>1842</v>
      </c>
      <c r="C881" s="493" t="s">
        <v>2716</v>
      </c>
      <c r="D881" s="493" t="s">
        <v>407</v>
      </c>
      <c r="F881" s="493" t="s">
        <v>709</v>
      </c>
      <c r="G881" s="493" t="s">
        <v>58</v>
      </c>
      <c r="H881" s="493" t="s">
        <v>58</v>
      </c>
    </row>
    <row r="882" spans="1:8">
      <c r="A882" s="493" t="s">
        <v>2717</v>
      </c>
      <c r="B882" s="493" t="s">
        <v>1842</v>
      </c>
      <c r="C882" s="493" t="s">
        <v>2718</v>
      </c>
      <c r="D882" s="493" t="s">
        <v>407</v>
      </c>
      <c r="F882" s="493" t="s">
        <v>709</v>
      </c>
      <c r="G882" s="493" t="s">
        <v>58</v>
      </c>
      <c r="H882" s="493" t="s">
        <v>58</v>
      </c>
    </row>
    <row r="883" spans="1:8">
      <c r="A883" s="493" t="s">
        <v>2719</v>
      </c>
      <c r="B883" s="493" t="s">
        <v>1842</v>
      </c>
      <c r="C883" s="493" t="s">
        <v>2720</v>
      </c>
      <c r="D883" s="493" t="s">
        <v>407</v>
      </c>
      <c r="F883" s="493" t="s">
        <v>709</v>
      </c>
      <c r="G883" s="493" t="s">
        <v>58</v>
      </c>
      <c r="H883" s="493" t="s">
        <v>58</v>
      </c>
    </row>
    <row r="884" spans="1:8">
      <c r="A884" s="493" t="s">
        <v>2721</v>
      </c>
      <c r="B884" s="493" t="s">
        <v>1842</v>
      </c>
      <c r="C884" s="493" t="s">
        <v>2722</v>
      </c>
      <c r="D884" s="493" t="s">
        <v>407</v>
      </c>
      <c r="F884" s="493" t="s">
        <v>709</v>
      </c>
      <c r="G884" s="493" t="s">
        <v>58</v>
      </c>
      <c r="H884" s="493" t="s">
        <v>58</v>
      </c>
    </row>
    <row r="885" spans="1:8">
      <c r="A885" s="493" t="s">
        <v>2723</v>
      </c>
      <c r="B885" s="493" t="s">
        <v>1842</v>
      </c>
      <c r="C885" s="493" t="s">
        <v>2724</v>
      </c>
      <c r="D885" s="493" t="s">
        <v>407</v>
      </c>
      <c r="F885" s="493" t="s">
        <v>709</v>
      </c>
      <c r="G885" s="493" t="s">
        <v>58</v>
      </c>
      <c r="H885" s="493" t="s">
        <v>58</v>
      </c>
    </row>
    <row r="886" spans="1:8">
      <c r="A886" s="493" t="s">
        <v>2725</v>
      </c>
      <c r="B886" s="493" t="s">
        <v>1842</v>
      </c>
      <c r="C886" s="493" t="s">
        <v>2726</v>
      </c>
      <c r="D886" s="493" t="s">
        <v>407</v>
      </c>
      <c r="F886" s="493" t="s">
        <v>709</v>
      </c>
      <c r="G886" s="493" t="s">
        <v>58</v>
      </c>
      <c r="H886" s="493" t="s">
        <v>58</v>
      </c>
    </row>
    <row r="887" spans="1:8">
      <c r="A887" s="493" t="s">
        <v>2727</v>
      </c>
      <c r="B887" s="493" t="s">
        <v>1842</v>
      </c>
      <c r="C887" s="493" t="s">
        <v>2728</v>
      </c>
      <c r="D887" s="493" t="s">
        <v>407</v>
      </c>
      <c r="F887" s="493" t="s">
        <v>709</v>
      </c>
      <c r="G887" s="493" t="s">
        <v>58</v>
      </c>
      <c r="H887" s="493" t="s">
        <v>58</v>
      </c>
    </row>
    <row r="888" spans="1:8">
      <c r="A888" s="493" t="s">
        <v>2729</v>
      </c>
      <c r="B888" s="493" t="s">
        <v>1842</v>
      </c>
      <c r="C888" s="493" t="s">
        <v>2730</v>
      </c>
      <c r="D888" s="493" t="s">
        <v>407</v>
      </c>
      <c r="F888" s="493" t="s">
        <v>709</v>
      </c>
      <c r="G888" s="493" t="s">
        <v>58</v>
      </c>
      <c r="H888" s="493" t="s">
        <v>58</v>
      </c>
    </row>
    <row r="889" spans="1:8">
      <c r="A889" s="493" t="s">
        <v>2731</v>
      </c>
      <c r="B889" s="493" t="s">
        <v>1842</v>
      </c>
      <c r="C889" s="493" t="s">
        <v>2732</v>
      </c>
      <c r="D889" s="493" t="s">
        <v>407</v>
      </c>
      <c r="F889" s="493" t="s">
        <v>709</v>
      </c>
      <c r="G889" s="493" t="s">
        <v>58</v>
      </c>
      <c r="H889" s="493" t="s">
        <v>58</v>
      </c>
    </row>
    <row r="890" spans="1:8">
      <c r="A890" s="493" t="s">
        <v>2733</v>
      </c>
      <c r="B890" s="493" t="s">
        <v>1842</v>
      </c>
      <c r="C890" s="493" t="s">
        <v>2734</v>
      </c>
      <c r="D890" s="493" t="s">
        <v>407</v>
      </c>
      <c r="F890" s="493" t="s">
        <v>709</v>
      </c>
      <c r="G890" s="493" t="s">
        <v>58</v>
      </c>
      <c r="H890" s="493" t="s">
        <v>58</v>
      </c>
    </row>
    <row r="891" spans="1:8">
      <c r="A891" s="493" t="s">
        <v>2735</v>
      </c>
      <c r="B891" s="493" t="s">
        <v>1842</v>
      </c>
      <c r="C891" s="493" t="s">
        <v>2736</v>
      </c>
      <c r="D891" s="493" t="s">
        <v>407</v>
      </c>
      <c r="F891" s="493" t="s">
        <v>709</v>
      </c>
      <c r="G891" s="493" t="s">
        <v>58</v>
      </c>
      <c r="H891" s="493" t="s">
        <v>58</v>
      </c>
    </row>
    <row r="892" spans="1:8">
      <c r="A892" s="493" t="s">
        <v>2737</v>
      </c>
      <c r="B892" s="493" t="s">
        <v>1842</v>
      </c>
      <c r="C892" s="493" t="s">
        <v>2738</v>
      </c>
      <c r="D892" s="493" t="s">
        <v>407</v>
      </c>
      <c r="F892" s="493" t="s">
        <v>709</v>
      </c>
      <c r="G892" s="493" t="s">
        <v>58</v>
      </c>
      <c r="H892" s="493" t="s">
        <v>58</v>
      </c>
    </row>
    <row r="893" spans="1:8">
      <c r="A893" s="493" t="s">
        <v>2739</v>
      </c>
      <c r="B893" s="493" t="s">
        <v>1842</v>
      </c>
      <c r="C893" s="493" t="s">
        <v>2740</v>
      </c>
      <c r="D893" s="493" t="s">
        <v>407</v>
      </c>
      <c r="F893" s="493" t="s">
        <v>709</v>
      </c>
      <c r="G893" s="493" t="s">
        <v>58</v>
      </c>
      <c r="H893" s="493" t="s">
        <v>58</v>
      </c>
    </row>
    <row r="894" spans="1:8">
      <c r="A894" s="493" t="s">
        <v>2741</v>
      </c>
      <c r="B894" s="493" t="s">
        <v>1842</v>
      </c>
      <c r="C894" s="493" t="s">
        <v>2742</v>
      </c>
      <c r="D894" s="493" t="s">
        <v>407</v>
      </c>
      <c r="F894" s="493" t="s">
        <v>709</v>
      </c>
      <c r="G894" s="493" t="s">
        <v>58</v>
      </c>
      <c r="H894" s="493" t="s">
        <v>58</v>
      </c>
    </row>
    <row r="895" spans="1:8">
      <c r="A895" s="493" t="s">
        <v>2743</v>
      </c>
      <c r="B895" s="493" t="s">
        <v>1842</v>
      </c>
      <c r="C895" s="493" t="s">
        <v>2744</v>
      </c>
      <c r="D895" s="493" t="s">
        <v>407</v>
      </c>
      <c r="F895" s="493" t="s">
        <v>709</v>
      </c>
      <c r="G895" s="493" t="s">
        <v>58</v>
      </c>
      <c r="H895" s="493" t="s">
        <v>58</v>
      </c>
    </row>
    <row r="896" spans="1:8">
      <c r="A896" s="493" t="s">
        <v>2745</v>
      </c>
      <c r="B896" s="493" t="s">
        <v>1842</v>
      </c>
      <c r="C896" s="493" t="s">
        <v>2746</v>
      </c>
      <c r="D896" s="493" t="s">
        <v>407</v>
      </c>
      <c r="F896" s="493" t="s">
        <v>709</v>
      </c>
      <c r="G896" s="493" t="s">
        <v>58</v>
      </c>
      <c r="H896" s="493" t="s">
        <v>58</v>
      </c>
    </row>
    <row r="897" spans="1:8">
      <c r="A897" s="493" t="s">
        <v>2747</v>
      </c>
      <c r="B897" s="493" t="s">
        <v>1842</v>
      </c>
      <c r="C897" s="493" t="s">
        <v>2748</v>
      </c>
      <c r="D897" s="493" t="s">
        <v>407</v>
      </c>
      <c r="F897" s="493" t="s">
        <v>709</v>
      </c>
      <c r="G897" s="493" t="s">
        <v>58</v>
      </c>
      <c r="H897" s="493" t="s">
        <v>58</v>
      </c>
    </row>
    <row r="898" spans="1:8">
      <c r="A898" s="493" t="s">
        <v>2749</v>
      </c>
      <c r="B898" s="493" t="s">
        <v>1842</v>
      </c>
      <c r="C898" s="493" t="s">
        <v>2750</v>
      </c>
      <c r="D898" s="493" t="s">
        <v>407</v>
      </c>
      <c r="F898" s="493" t="s">
        <v>709</v>
      </c>
      <c r="G898" s="493" t="s">
        <v>58</v>
      </c>
      <c r="H898" s="493" t="s">
        <v>58</v>
      </c>
    </row>
    <row r="899" spans="1:8">
      <c r="A899" s="493" t="s">
        <v>2751</v>
      </c>
      <c r="B899" s="493" t="s">
        <v>1842</v>
      </c>
      <c r="C899" s="493" t="s">
        <v>2752</v>
      </c>
      <c r="D899" s="493" t="s">
        <v>407</v>
      </c>
      <c r="F899" s="493" t="s">
        <v>709</v>
      </c>
      <c r="G899" s="493" t="s">
        <v>58</v>
      </c>
      <c r="H899" s="493" t="s">
        <v>58</v>
      </c>
    </row>
    <row r="900" spans="1:8">
      <c r="A900" s="493" t="s">
        <v>2753</v>
      </c>
      <c r="B900" s="493" t="s">
        <v>1842</v>
      </c>
      <c r="C900" s="493" t="s">
        <v>2754</v>
      </c>
      <c r="D900" s="493" t="s">
        <v>407</v>
      </c>
      <c r="F900" s="493" t="s">
        <v>709</v>
      </c>
      <c r="G900" s="493" t="s">
        <v>58</v>
      </c>
      <c r="H900" s="493" t="s">
        <v>58</v>
      </c>
    </row>
    <row r="901" spans="1:8">
      <c r="A901" s="493" t="s">
        <v>2755</v>
      </c>
      <c r="B901" s="493" t="s">
        <v>1842</v>
      </c>
      <c r="C901" s="493" t="s">
        <v>2756</v>
      </c>
      <c r="D901" s="493" t="s">
        <v>407</v>
      </c>
      <c r="F901" s="493" t="s">
        <v>709</v>
      </c>
      <c r="G901" s="493" t="s">
        <v>58</v>
      </c>
      <c r="H901" s="493" t="s">
        <v>58</v>
      </c>
    </row>
    <row r="902" spans="1:8">
      <c r="A902" s="493" t="s">
        <v>2757</v>
      </c>
      <c r="B902" s="493" t="s">
        <v>1842</v>
      </c>
      <c r="C902" s="493" t="s">
        <v>2758</v>
      </c>
      <c r="D902" s="493" t="s">
        <v>407</v>
      </c>
      <c r="F902" s="493" t="s">
        <v>709</v>
      </c>
      <c r="G902" s="493" t="s">
        <v>58</v>
      </c>
      <c r="H902" s="493" t="s">
        <v>58</v>
      </c>
    </row>
    <row r="903" spans="1:8">
      <c r="A903" s="493" t="s">
        <v>2759</v>
      </c>
      <c r="B903" s="493" t="s">
        <v>1842</v>
      </c>
      <c r="C903" s="493" t="s">
        <v>2760</v>
      </c>
      <c r="D903" s="493" t="s">
        <v>407</v>
      </c>
      <c r="F903" s="493" t="s">
        <v>709</v>
      </c>
      <c r="G903" s="493" t="s">
        <v>58</v>
      </c>
      <c r="H903" s="493" t="s">
        <v>58</v>
      </c>
    </row>
    <row r="904" spans="1:8">
      <c r="A904" s="493" t="s">
        <v>2761</v>
      </c>
      <c r="B904" s="493" t="s">
        <v>1842</v>
      </c>
      <c r="C904" s="493" t="s">
        <v>2762</v>
      </c>
      <c r="D904" s="493" t="s">
        <v>407</v>
      </c>
      <c r="F904" s="493" t="s">
        <v>709</v>
      </c>
      <c r="G904" s="493" t="s">
        <v>58</v>
      </c>
      <c r="H904" s="493" t="s">
        <v>58</v>
      </c>
    </row>
    <row r="905" spans="1:8">
      <c r="A905" s="493" t="s">
        <v>2763</v>
      </c>
      <c r="B905" s="493" t="s">
        <v>1842</v>
      </c>
      <c r="C905" s="493" t="s">
        <v>2764</v>
      </c>
      <c r="D905" s="493" t="s">
        <v>407</v>
      </c>
      <c r="F905" s="493" t="s">
        <v>709</v>
      </c>
      <c r="G905" s="493" t="s">
        <v>58</v>
      </c>
      <c r="H905" s="493" t="s">
        <v>58</v>
      </c>
    </row>
    <row r="906" spans="1:8">
      <c r="A906" s="493" t="s">
        <v>2765</v>
      </c>
      <c r="B906" s="493" t="s">
        <v>1842</v>
      </c>
      <c r="C906" s="493" t="s">
        <v>2766</v>
      </c>
      <c r="D906" s="493" t="s">
        <v>407</v>
      </c>
      <c r="F906" s="493" t="s">
        <v>709</v>
      </c>
      <c r="G906" s="493" t="s">
        <v>58</v>
      </c>
      <c r="H906" s="493" t="s">
        <v>58</v>
      </c>
    </row>
    <row r="907" spans="1:8">
      <c r="A907" s="493" t="s">
        <v>2767</v>
      </c>
      <c r="B907" s="493" t="s">
        <v>1842</v>
      </c>
      <c r="C907" s="493" t="s">
        <v>2768</v>
      </c>
      <c r="D907" s="493" t="s">
        <v>407</v>
      </c>
      <c r="F907" s="493" t="s">
        <v>709</v>
      </c>
      <c r="G907" s="493" t="s">
        <v>58</v>
      </c>
      <c r="H907" s="493" t="s">
        <v>58</v>
      </c>
    </row>
    <row r="908" spans="1:8">
      <c r="A908" s="493" t="s">
        <v>2769</v>
      </c>
      <c r="B908" s="493" t="s">
        <v>1842</v>
      </c>
      <c r="C908" s="493" t="s">
        <v>2770</v>
      </c>
      <c r="D908" s="493" t="s">
        <v>407</v>
      </c>
      <c r="F908" s="493" t="s">
        <v>709</v>
      </c>
      <c r="G908" s="493" t="s">
        <v>58</v>
      </c>
      <c r="H908" s="493" t="s">
        <v>58</v>
      </c>
    </row>
    <row r="909" spans="1:8">
      <c r="A909" s="493" t="s">
        <v>2771</v>
      </c>
      <c r="B909" s="493" t="s">
        <v>1842</v>
      </c>
      <c r="C909" s="493" t="s">
        <v>2772</v>
      </c>
      <c r="D909" s="493" t="s">
        <v>407</v>
      </c>
      <c r="F909" s="493" t="s">
        <v>709</v>
      </c>
      <c r="G909" s="493" t="s">
        <v>58</v>
      </c>
      <c r="H909" s="493" t="s">
        <v>58</v>
      </c>
    </row>
    <row r="910" spans="1:8">
      <c r="A910" s="493" t="s">
        <v>2773</v>
      </c>
      <c r="B910" s="493" t="s">
        <v>1842</v>
      </c>
      <c r="C910" s="493" t="s">
        <v>2774</v>
      </c>
      <c r="D910" s="493" t="s">
        <v>407</v>
      </c>
      <c r="F910" s="493" t="s">
        <v>709</v>
      </c>
      <c r="G910" s="493" t="s">
        <v>58</v>
      </c>
      <c r="H910" s="493" t="s">
        <v>58</v>
      </c>
    </row>
    <row r="911" spans="1:8">
      <c r="A911" s="493" t="s">
        <v>2775</v>
      </c>
      <c r="B911" s="493" t="s">
        <v>1842</v>
      </c>
      <c r="C911" s="493" t="s">
        <v>2776</v>
      </c>
      <c r="D911" s="493" t="s">
        <v>407</v>
      </c>
      <c r="F911" s="493" t="s">
        <v>709</v>
      </c>
      <c r="G911" s="493" t="s">
        <v>58</v>
      </c>
      <c r="H911" s="493" t="s">
        <v>58</v>
      </c>
    </row>
    <row r="912" spans="1:8">
      <c r="A912" s="493" t="s">
        <v>2777</v>
      </c>
      <c r="B912" s="493" t="s">
        <v>1842</v>
      </c>
      <c r="C912" s="493" t="s">
        <v>2778</v>
      </c>
      <c r="D912" s="493" t="s">
        <v>133</v>
      </c>
      <c r="E912" s="493">
        <v>100</v>
      </c>
      <c r="G912" s="493" t="s">
        <v>58</v>
      </c>
      <c r="H912" s="493" t="s">
        <v>58</v>
      </c>
    </row>
    <row r="913" spans="1:8">
      <c r="A913" s="493" t="s">
        <v>2779</v>
      </c>
      <c r="B913" s="493" t="s">
        <v>1842</v>
      </c>
      <c r="C913" s="493" t="s">
        <v>2780</v>
      </c>
      <c r="D913" s="493" t="s">
        <v>407</v>
      </c>
      <c r="F913" s="493" t="s">
        <v>709</v>
      </c>
      <c r="G913" s="493" t="s">
        <v>58</v>
      </c>
      <c r="H913" s="493" t="s">
        <v>58</v>
      </c>
    </row>
    <row r="914" spans="1:8">
      <c r="A914" s="493" t="s">
        <v>2781</v>
      </c>
      <c r="B914" s="493" t="s">
        <v>1842</v>
      </c>
      <c r="C914" s="493" t="s">
        <v>2782</v>
      </c>
      <c r="D914" s="493" t="s">
        <v>407</v>
      </c>
      <c r="F914" s="493" t="s">
        <v>709</v>
      </c>
      <c r="G914" s="493" t="s">
        <v>58</v>
      </c>
      <c r="H914" s="493" t="s">
        <v>58</v>
      </c>
    </row>
    <row r="915" spans="1:8">
      <c r="A915" s="493" t="s">
        <v>2783</v>
      </c>
      <c r="B915" s="493" t="s">
        <v>1842</v>
      </c>
      <c r="C915" s="493" t="s">
        <v>2784</v>
      </c>
      <c r="D915" s="493" t="s">
        <v>407</v>
      </c>
      <c r="F915" s="493" t="s">
        <v>709</v>
      </c>
      <c r="G915" s="493" t="s">
        <v>58</v>
      </c>
      <c r="H915" s="493" t="s">
        <v>58</v>
      </c>
    </row>
    <row r="916" spans="1:8">
      <c r="A916" s="493" t="s">
        <v>2785</v>
      </c>
      <c r="B916" s="493" t="s">
        <v>1842</v>
      </c>
      <c r="C916" s="493" t="s">
        <v>2786</v>
      </c>
      <c r="D916" s="493" t="s">
        <v>407</v>
      </c>
      <c r="F916" s="493" t="s">
        <v>709</v>
      </c>
      <c r="G916" s="493" t="s">
        <v>58</v>
      </c>
      <c r="H916" s="493" t="s">
        <v>58</v>
      </c>
    </row>
    <row r="917" spans="1:8">
      <c r="A917" s="493" t="s">
        <v>2787</v>
      </c>
      <c r="B917" s="493" t="s">
        <v>1842</v>
      </c>
      <c r="C917" s="493" t="s">
        <v>2788</v>
      </c>
      <c r="D917" s="493" t="s">
        <v>407</v>
      </c>
      <c r="F917" s="493" t="s">
        <v>709</v>
      </c>
      <c r="G917" s="493" t="s">
        <v>58</v>
      </c>
      <c r="H917" s="493" t="s">
        <v>58</v>
      </c>
    </row>
    <row r="918" spans="1:8">
      <c r="A918" s="493" t="s">
        <v>2789</v>
      </c>
      <c r="B918" s="493" t="s">
        <v>1842</v>
      </c>
      <c r="C918" s="493" t="s">
        <v>2790</v>
      </c>
      <c r="D918" s="493" t="s">
        <v>407</v>
      </c>
      <c r="F918" s="493" t="s">
        <v>709</v>
      </c>
      <c r="G918" s="493" t="s">
        <v>58</v>
      </c>
      <c r="H918" s="493" t="s">
        <v>58</v>
      </c>
    </row>
    <row r="919" spans="1:8">
      <c r="A919" s="493" t="s">
        <v>2791</v>
      </c>
      <c r="B919" s="493" t="s">
        <v>1842</v>
      </c>
      <c r="C919" s="493" t="s">
        <v>2792</v>
      </c>
      <c r="D919" s="493" t="s">
        <v>407</v>
      </c>
      <c r="F919" s="493" t="s">
        <v>709</v>
      </c>
      <c r="G919" s="493" t="s">
        <v>58</v>
      </c>
      <c r="H919" s="493" t="s">
        <v>58</v>
      </c>
    </row>
    <row r="920" spans="1:8">
      <c r="A920" s="493" t="s">
        <v>2793</v>
      </c>
      <c r="B920" s="493" t="s">
        <v>1842</v>
      </c>
      <c r="C920" s="493" t="s">
        <v>2794</v>
      </c>
      <c r="D920" s="493" t="s">
        <v>407</v>
      </c>
      <c r="F920" s="493" t="s">
        <v>709</v>
      </c>
      <c r="G920" s="493" t="s">
        <v>58</v>
      </c>
      <c r="H920" s="493" t="s">
        <v>58</v>
      </c>
    </row>
    <row r="921" spans="1:8">
      <c r="A921" s="493" t="s">
        <v>2795</v>
      </c>
      <c r="B921" s="493" t="s">
        <v>1842</v>
      </c>
      <c r="C921" s="493" t="s">
        <v>2796</v>
      </c>
      <c r="D921" s="493" t="s">
        <v>407</v>
      </c>
      <c r="F921" s="493" t="s">
        <v>709</v>
      </c>
      <c r="G921" s="493" t="s">
        <v>58</v>
      </c>
      <c r="H921" s="493" t="s">
        <v>58</v>
      </c>
    </row>
    <row r="922" spans="1:8">
      <c r="A922" s="493" t="s">
        <v>2797</v>
      </c>
      <c r="B922" s="493" t="s">
        <v>1842</v>
      </c>
      <c r="C922" s="493" t="s">
        <v>2798</v>
      </c>
      <c r="D922" s="493" t="s">
        <v>407</v>
      </c>
      <c r="F922" s="493" t="s">
        <v>709</v>
      </c>
      <c r="G922" s="493" t="s">
        <v>58</v>
      </c>
      <c r="H922" s="493" t="s">
        <v>58</v>
      </c>
    </row>
    <row r="923" spans="1:8">
      <c r="A923" s="493" t="s">
        <v>2799</v>
      </c>
      <c r="B923" s="493" t="s">
        <v>1842</v>
      </c>
      <c r="C923" s="493" t="s">
        <v>2800</v>
      </c>
      <c r="D923" s="493" t="s">
        <v>407</v>
      </c>
      <c r="F923" s="493" t="s">
        <v>709</v>
      </c>
      <c r="G923" s="493" t="s">
        <v>58</v>
      </c>
      <c r="H923" s="493" t="s">
        <v>58</v>
      </c>
    </row>
    <row r="924" spans="1:8">
      <c r="A924" s="493" t="s">
        <v>2801</v>
      </c>
      <c r="B924" s="493" t="s">
        <v>1842</v>
      </c>
      <c r="C924" s="493" t="s">
        <v>2802</v>
      </c>
      <c r="D924" s="493" t="s">
        <v>407</v>
      </c>
      <c r="F924" s="493" t="s">
        <v>709</v>
      </c>
      <c r="G924" s="493" t="s">
        <v>58</v>
      </c>
      <c r="H924" s="493" t="s">
        <v>58</v>
      </c>
    </row>
    <row r="925" spans="1:8">
      <c r="A925" s="493" t="s">
        <v>2803</v>
      </c>
      <c r="B925" s="493" t="s">
        <v>1842</v>
      </c>
      <c r="C925" s="493" t="s">
        <v>2804</v>
      </c>
      <c r="D925" s="493" t="s">
        <v>407</v>
      </c>
      <c r="F925" s="493" t="s">
        <v>709</v>
      </c>
      <c r="G925" s="493" t="s">
        <v>58</v>
      </c>
      <c r="H925" s="493" t="s">
        <v>58</v>
      </c>
    </row>
    <row r="926" spans="1:8">
      <c r="A926" s="493" t="s">
        <v>2805</v>
      </c>
      <c r="B926" s="493" t="s">
        <v>1842</v>
      </c>
      <c r="C926" s="493" t="s">
        <v>2806</v>
      </c>
      <c r="D926" s="493" t="s">
        <v>407</v>
      </c>
      <c r="F926" s="493" t="s">
        <v>709</v>
      </c>
      <c r="G926" s="493" t="s">
        <v>58</v>
      </c>
      <c r="H926" s="493" t="s">
        <v>58</v>
      </c>
    </row>
    <row r="927" spans="1:8">
      <c r="A927" s="493" t="s">
        <v>2807</v>
      </c>
      <c r="B927" s="493" t="s">
        <v>1842</v>
      </c>
      <c r="C927" s="493" t="s">
        <v>2808</v>
      </c>
      <c r="D927" s="493" t="s">
        <v>407</v>
      </c>
      <c r="F927" s="493" t="s">
        <v>709</v>
      </c>
      <c r="G927" s="493" t="s">
        <v>58</v>
      </c>
      <c r="H927" s="493" t="s">
        <v>58</v>
      </c>
    </row>
    <row r="928" spans="1:8">
      <c r="A928" s="493" t="s">
        <v>2809</v>
      </c>
      <c r="B928" s="493" t="s">
        <v>1842</v>
      </c>
      <c r="C928" s="493" t="s">
        <v>2810</v>
      </c>
      <c r="D928" s="493" t="s">
        <v>407</v>
      </c>
      <c r="F928" s="493" t="s">
        <v>709</v>
      </c>
      <c r="G928" s="493" t="s">
        <v>58</v>
      </c>
      <c r="H928" s="493" t="s">
        <v>58</v>
      </c>
    </row>
    <row r="929" spans="1:8">
      <c r="A929" s="493" t="s">
        <v>2811</v>
      </c>
      <c r="B929" s="493" t="s">
        <v>1842</v>
      </c>
      <c r="C929" s="493" t="s">
        <v>2812</v>
      </c>
      <c r="D929" s="493" t="s">
        <v>407</v>
      </c>
      <c r="F929" s="493" t="s">
        <v>709</v>
      </c>
      <c r="G929" s="493" t="s">
        <v>58</v>
      </c>
      <c r="H929" s="493" t="s">
        <v>58</v>
      </c>
    </row>
    <row r="930" spans="1:8">
      <c r="A930" s="493" t="s">
        <v>2813</v>
      </c>
      <c r="B930" s="493" t="s">
        <v>1842</v>
      </c>
      <c r="C930" s="493" t="s">
        <v>2814</v>
      </c>
      <c r="D930" s="493" t="s">
        <v>407</v>
      </c>
      <c r="F930" s="493" t="s">
        <v>709</v>
      </c>
      <c r="G930" s="493" t="s">
        <v>58</v>
      </c>
      <c r="H930" s="493" t="s">
        <v>58</v>
      </c>
    </row>
    <row r="931" spans="1:8">
      <c r="A931" s="493" t="s">
        <v>2815</v>
      </c>
      <c r="B931" s="493" t="s">
        <v>1842</v>
      </c>
      <c r="C931" s="493" t="s">
        <v>2816</v>
      </c>
      <c r="D931" s="493" t="s">
        <v>407</v>
      </c>
      <c r="F931" s="493" t="s">
        <v>709</v>
      </c>
      <c r="G931" s="493" t="s">
        <v>58</v>
      </c>
      <c r="H931" s="493" t="s">
        <v>58</v>
      </c>
    </row>
    <row r="932" spans="1:8">
      <c r="A932" s="493" t="s">
        <v>2817</v>
      </c>
      <c r="B932" s="493" t="s">
        <v>1842</v>
      </c>
      <c r="C932" s="493" t="s">
        <v>2818</v>
      </c>
      <c r="D932" s="493" t="s">
        <v>407</v>
      </c>
      <c r="F932" s="493" t="s">
        <v>709</v>
      </c>
      <c r="G932" s="493" t="s">
        <v>58</v>
      </c>
      <c r="H932" s="493" t="s">
        <v>58</v>
      </c>
    </row>
    <row r="933" spans="1:8">
      <c r="A933" s="493" t="s">
        <v>2819</v>
      </c>
      <c r="B933" s="493" t="s">
        <v>1842</v>
      </c>
      <c r="C933" s="493" t="s">
        <v>2820</v>
      </c>
      <c r="D933" s="493" t="s">
        <v>407</v>
      </c>
      <c r="F933" s="493" t="s">
        <v>709</v>
      </c>
      <c r="G933" s="493" t="s">
        <v>58</v>
      </c>
      <c r="H933" s="493" t="s">
        <v>58</v>
      </c>
    </row>
    <row r="934" spans="1:8">
      <c r="A934" s="493" t="s">
        <v>2821</v>
      </c>
      <c r="B934" s="493" t="s">
        <v>1842</v>
      </c>
      <c r="C934" s="493" t="s">
        <v>2822</v>
      </c>
      <c r="D934" s="493" t="s">
        <v>407</v>
      </c>
      <c r="F934" s="493" t="s">
        <v>709</v>
      </c>
      <c r="G934" s="493" t="s">
        <v>58</v>
      </c>
      <c r="H934" s="493" t="s">
        <v>58</v>
      </c>
    </row>
    <row r="935" spans="1:8">
      <c r="A935" s="493" t="s">
        <v>2823</v>
      </c>
      <c r="B935" s="493" t="s">
        <v>1842</v>
      </c>
      <c r="C935" s="493" t="s">
        <v>2824</v>
      </c>
      <c r="D935" s="493" t="s">
        <v>407</v>
      </c>
      <c r="F935" s="493" t="s">
        <v>709</v>
      </c>
      <c r="G935" s="493" t="s">
        <v>58</v>
      </c>
      <c r="H935" s="493" t="s">
        <v>58</v>
      </c>
    </row>
    <row r="936" spans="1:8">
      <c r="A936" s="493" t="s">
        <v>2825</v>
      </c>
      <c r="B936" s="493" t="s">
        <v>1842</v>
      </c>
      <c r="C936" s="493" t="s">
        <v>2826</v>
      </c>
      <c r="D936" s="493" t="s">
        <v>407</v>
      </c>
      <c r="F936" s="493" t="s">
        <v>709</v>
      </c>
      <c r="G936" s="493" t="s">
        <v>58</v>
      </c>
      <c r="H936" s="493" t="s">
        <v>58</v>
      </c>
    </row>
    <row r="937" spans="1:8">
      <c r="A937" s="493" t="s">
        <v>2827</v>
      </c>
      <c r="B937" s="493" t="s">
        <v>1842</v>
      </c>
      <c r="C937" s="493" t="s">
        <v>2828</v>
      </c>
      <c r="D937" s="493" t="s">
        <v>407</v>
      </c>
      <c r="F937" s="493" t="s">
        <v>709</v>
      </c>
      <c r="G937" s="493" t="s">
        <v>58</v>
      </c>
      <c r="H937" s="493" t="s">
        <v>58</v>
      </c>
    </row>
    <row r="938" spans="1:8">
      <c r="A938" s="493" t="s">
        <v>2829</v>
      </c>
      <c r="B938" s="493" t="s">
        <v>1842</v>
      </c>
      <c r="C938" s="493" t="s">
        <v>2830</v>
      </c>
      <c r="D938" s="493" t="s">
        <v>407</v>
      </c>
      <c r="F938" s="493" t="s">
        <v>709</v>
      </c>
      <c r="G938" s="493" t="s">
        <v>58</v>
      </c>
      <c r="H938" s="493" t="s">
        <v>58</v>
      </c>
    </row>
    <row r="939" spans="1:8">
      <c r="A939" s="493" t="s">
        <v>2831</v>
      </c>
      <c r="B939" s="493" t="s">
        <v>1842</v>
      </c>
      <c r="C939" s="493" t="s">
        <v>2832</v>
      </c>
      <c r="D939" s="493" t="s">
        <v>407</v>
      </c>
      <c r="F939" s="493" t="s">
        <v>709</v>
      </c>
      <c r="G939" s="493" t="s">
        <v>58</v>
      </c>
      <c r="H939" s="493" t="s">
        <v>58</v>
      </c>
    </row>
    <row r="940" spans="1:8">
      <c r="A940" s="493" t="s">
        <v>2833</v>
      </c>
      <c r="B940" s="493" t="s">
        <v>1842</v>
      </c>
      <c r="C940" s="493" t="s">
        <v>2834</v>
      </c>
      <c r="D940" s="493" t="s">
        <v>407</v>
      </c>
      <c r="F940" s="493" t="s">
        <v>709</v>
      </c>
      <c r="G940" s="493" t="s">
        <v>58</v>
      </c>
      <c r="H940" s="493" t="s">
        <v>58</v>
      </c>
    </row>
    <row r="941" spans="1:8">
      <c r="A941" s="493" t="s">
        <v>2835</v>
      </c>
      <c r="B941" s="493" t="s">
        <v>1842</v>
      </c>
      <c r="C941" s="493" t="s">
        <v>2836</v>
      </c>
      <c r="D941" s="493" t="s">
        <v>407</v>
      </c>
      <c r="F941" s="493" t="s">
        <v>709</v>
      </c>
      <c r="G941" s="493" t="s">
        <v>58</v>
      </c>
      <c r="H941" s="493" t="s">
        <v>58</v>
      </c>
    </row>
    <row r="942" spans="1:8">
      <c r="A942" s="493" t="s">
        <v>2837</v>
      </c>
      <c r="B942" s="493" t="s">
        <v>1842</v>
      </c>
      <c r="C942" s="493" t="s">
        <v>2838</v>
      </c>
      <c r="D942" s="493" t="s">
        <v>407</v>
      </c>
      <c r="F942" s="493" t="s">
        <v>709</v>
      </c>
      <c r="G942" s="493" t="s">
        <v>58</v>
      </c>
      <c r="H942" s="493" t="s">
        <v>58</v>
      </c>
    </row>
    <row r="943" spans="1:8">
      <c r="A943" s="493" t="s">
        <v>2839</v>
      </c>
      <c r="B943" s="493" t="s">
        <v>1842</v>
      </c>
      <c r="C943" s="493" t="s">
        <v>2840</v>
      </c>
      <c r="D943" s="493" t="s">
        <v>407</v>
      </c>
      <c r="F943" s="493" t="s">
        <v>709</v>
      </c>
      <c r="G943" s="493" t="s">
        <v>58</v>
      </c>
      <c r="H943" s="493" t="s">
        <v>58</v>
      </c>
    </row>
    <row r="944" spans="1:8">
      <c r="A944" s="493" t="s">
        <v>2841</v>
      </c>
      <c r="B944" s="493" t="s">
        <v>1842</v>
      </c>
      <c r="C944" s="493" t="s">
        <v>2842</v>
      </c>
      <c r="D944" s="493" t="s">
        <v>407</v>
      </c>
      <c r="F944" s="493" t="s">
        <v>709</v>
      </c>
      <c r="G944" s="493" t="s">
        <v>58</v>
      </c>
      <c r="H944" s="493" t="s">
        <v>58</v>
      </c>
    </row>
    <row r="945" spans="1:8">
      <c r="A945" s="493" t="s">
        <v>2843</v>
      </c>
      <c r="B945" s="493" t="s">
        <v>1842</v>
      </c>
      <c r="C945" s="493" t="s">
        <v>2844</v>
      </c>
      <c r="D945" s="493" t="s">
        <v>407</v>
      </c>
      <c r="F945" s="493" t="s">
        <v>709</v>
      </c>
      <c r="G945" s="493" t="s">
        <v>58</v>
      </c>
      <c r="H945" s="493" t="s">
        <v>58</v>
      </c>
    </row>
    <row r="946" spans="1:8">
      <c r="A946" s="493" t="s">
        <v>2845</v>
      </c>
      <c r="B946" s="493" t="s">
        <v>1842</v>
      </c>
      <c r="C946" s="493" t="s">
        <v>2846</v>
      </c>
      <c r="D946" s="493" t="s">
        <v>407</v>
      </c>
      <c r="F946" s="493" t="s">
        <v>709</v>
      </c>
      <c r="G946" s="493" t="s">
        <v>58</v>
      </c>
      <c r="H946" s="493" t="s">
        <v>58</v>
      </c>
    </row>
    <row r="947" spans="1:8">
      <c r="A947" s="493" t="s">
        <v>2847</v>
      </c>
      <c r="B947" s="493" t="s">
        <v>1842</v>
      </c>
      <c r="C947" s="493" t="s">
        <v>2848</v>
      </c>
      <c r="D947" s="493" t="s">
        <v>407</v>
      </c>
      <c r="F947" s="493" t="s">
        <v>709</v>
      </c>
      <c r="G947" s="493" t="s">
        <v>58</v>
      </c>
      <c r="H947" s="493" t="s">
        <v>58</v>
      </c>
    </row>
    <row r="948" spans="1:8">
      <c r="A948" s="493" t="s">
        <v>2849</v>
      </c>
      <c r="B948" s="493" t="s">
        <v>1842</v>
      </c>
      <c r="C948" s="493" t="s">
        <v>2850</v>
      </c>
      <c r="D948" s="493" t="s">
        <v>133</v>
      </c>
      <c r="E948" s="493">
        <v>100</v>
      </c>
      <c r="G948" s="493" t="s">
        <v>58</v>
      </c>
      <c r="H948" s="493" t="s">
        <v>58</v>
      </c>
    </row>
    <row r="949" spans="1:8">
      <c r="A949" s="493" t="s">
        <v>2851</v>
      </c>
      <c r="B949" s="493" t="s">
        <v>1842</v>
      </c>
      <c r="C949" s="493" t="s">
        <v>2852</v>
      </c>
      <c r="D949" s="493" t="s">
        <v>407</v>
      </c>
      <c r="F949" s="493" t="s">
        <v>709</v>
      </c>
      <c r="G949" s="493" t="s">
        <v>58</v>
      </c>
      <c r="H949" s="493" t="s">
        <v>58</v>
      </c>
    </row>
    <row r="950" spans="1:8">
      <c r="A950" s="493" t="s">
        <v>2853</v>
      </c>
      <c r="B950" s="493" t="s">
        <v>1842</v>
      </c>
      <c r="C950" s="493" t="s">
        <v>2854</v>
      </c>
      <c r="D950" s="493" t="s">
        <v>407</v>
      </c>
      <c r="F950" s="493" t="s">
        <v>709</v>
      </c>
      <c r="G950" s="493" t="s">
        <v>58</v>
      </c>
      <c r="H950" s="493" t="s">
        <v>58</v>
      </c>
    </row>
    <row r="951" spans="1:8">
      <c r="A951" s="493" t="s">
        <v>2855</v>
      </c>
      <c r="B951" s="493" t="s">
        <v>1842</v>
      </c>
      <c r="C951" s="493" t="s">
        <v>2856</v>
      </c>
      <c r="D951" s="493" t="s">
        <v>407</v>
      </c>
      <c r="F951" s="493" t="s">
        <v>709</v>
      </c>
      <c r="G951" s="493" t="s">
        <v>58</v>
      </c>
      <c r="H951" s="493" t="s">
        <v>58</v>
      </c>
    </row>
    <row r="952" spans="1:8">
      <c r="A952" s="493" t="s">
        <v>2857</v>
      </c>
      <c r="B952" s="493" t="s">
        <v>1842</v>
      </c>
      <c r="C952" s="493" t="s">
        <v>2858</v>
      </c>
      <c r="D952" s="493" t="s">
        <v>407</v>
      </c>
      <c r="F952" s="493" t="s">
        <v>709</v>
      </c>
      <c r="G952" s="493" t="s">
        <v>58</v>
      </c>
      <c r="H952" s="493" t="s">
        <v>58</v>
      </c>
    </row>
    <row r="953" spans="1:8">
      <c r="A953" s="493" t="s">
        <v>2859</v>
      </c>
      <c r="B953" s="493" t="s">
        <v>1842</v>
      </c>
      <c r="C953" s="493" t="s">
        <v>2860</v>
      </c>
      <c r="D953" s="493" t="s">
        <v>407</v>
      </c>
      <c r="F953" s="493" t="s">
        <v>709</v>
      </c>
      <c r="G953" s="493" t="s">
        <v>58</v>
      </c>
      <c r="H953" s="493" t="s">
        <v>58</v>
      </c>
    </row>
    <row r="954" spans="1:8">
      <c r="A954" s="493" t="s">
        <v>2861</v>
      </c>
      <c r="B954" s="493" t="s">
        <v>1842</v>
      </c>
      <c r="C954" s="493" t="s">
        <v>2862</v>
      </c>
      <c r="D954" s="493" t="s">
        <v>407</v>
      </c>
      <c r="F954" s="493" t="s">
        <v>709</v>
      </c>
      <c r="G954" s="493" t="s">
        <v>58</v>
      </c>
      <c r="H954" s="493" t="s">
        <v>58</v>
      </c>
    </row>
    <row r="955" spans="1:8">
      <c r="A955" s="493" t="s">
        <v>2863</v>
      </c>
      <c r="B955" s="493" t="s">
        <v>1842</v>
      </c>
      <c r="C955" s="493" t="s">
        <v>2864</v>
      </c>
      <c r="D955" s="493" t="s">
        <v>407</v>
      </c>
      <c r="F955" s="493" t="s">
        <v>709</v>
      </c>
      <c r="G955" s="493" t="s">
        <v>58</v>
      </c>
      <c r="H955" s="493" t="s">
        <v>58</v>
      </c>
    </row>
    <row r="956" spans="1:8">
      <c r="A956" s="493" t="s">
        <v>2865</v>
      </c>
      <c r="B956" s="493" t="s">
        <v>1842</v>
      </c>
      <c r="C956" s="493" t="s">
        <v>2866</v>
      </c>
      <c r="D956" s="493" t="s">
        <v>407</v>
      </c>
      <c r="F956" s="493" t="s">
        <v>709</v>
      </c>
      <c r="G956" s="493" t="s">
        <v>58</v>
      </c>
      <c r="H956" s="493" t="s">
        <v>58</v>
      </c>
    </row>
    <row r="957" spans="1:8">
      <c r="A957" s="493" t="s">
        <v>2867</v>
      </c>
      <c r="B957" s="493" t="s">
        <v>1842</v>
      </c>
      <c r="C957" s="493" t="s">
        <v>2868</v>
      </c>
      <c r="D957" s="493" t="s">
        <v>407</v>
      </c>
      <c r="F957" s="493" t="s">
        <v>709</v>
      </c>
      <c r="G957" s="493" t="s">
        <v>58</v>
      </c>
      <c r="H957" s="493" t="s">
        <v>58</v>
      </c>
    </row>
    <row r="958" spans="1:8">
      <c r="A958" s="493" t="s">
        <v>2869</v>
      </c>
      <c r="B958" s="493" t="s">
        <v>1842</v>
      </c>
      <c r="C958" s="493" t="s">
        <v>2870</v>
      </c>
      <c r="D958" s="493" t="s">
        <v>407</v>
      </c>
      <c r="F958" s="493" t="s">
        <v>709</v>
      </c>
      <c r="G958" s="493" t="s">
        <v>58</v>
      </c>
      <c r="H958" s="493" t="s">
        <v>58</v>
      </c>
    </row>
    <row r="959" spans="1:8">
      <c r="A959" s="493" t="s">
        <v>2871</v>
      </c>
      <c r="B959" s="493" t="s">
        <v>1842</v>
      </c>
      <c r="C959" s="493" t="s">
        <v>2872</v>
      </c>
      <c r="D959" s="493" t="s">
        <v>407</v>
      </c>
      <c r="F959" s="493" t="s">
        <v>709</v>
      </c>
      <c r="G959" s="493" t="s">
        <v>58</v>
      </c>
      <c r="H959" s="493" t="s">
        <v>58</v>
      </c>
    </row>
    <row r="960" spans="1:8">
      <c r="A960" s="493" t="s">
        <v>2873</v>
      </c>
      <c r="B960" s="493" t="s">
        <v>1842</v>
      </c>
      <c r="C960" s="493" t="s">
        <v>2874</v>
      </c>
      <c r="D960" s="493" t="s">
        <v>407</v>
      </c>
      <c r="F960" s="493" t="s">
        <v>709</v>
      </c>
      <c r="G960" s="493" t="s">
        <v>58</v>
      </c>
      <c r="H960" s="493" t="s">
        <v>58</v>
      </c>
    </row>
    <row r="961" spans="1:8">
      <c r="A961" s="493" t="s">
        <v>2875</v>
      </c>
      <c r="B961" s="493" t="s">
        <v>1842</v>
      </c>
      <c r="C961" s="493" t="s">
        <v>2876</v>
      </c>
      <c r="D961" s="493" t="s">
        <v>407</v>
      </c>
      <c r="F961" s="493" t="s">
        <v>709</v>
      </c>
      <c r="G961" s="493" t="s">
        <v>58</v>
      </c>
      <c r="H961" s="493" t="s">
        <v>58</v>
      </c>
    </row>
    <row r="962" spans="1:8">
      <c r="A962" s="493" t="s">
        <v>2877</v>
      </c>
      <c r="B962" s="493" t="s">
        <v>1842</v>
      </c>
      <c r="C962" s="493" t="s">
        <v>2878</v>
      </c>
      <c r="D962" s="493" t="s">
        <v>407</v>
      </c>
      <c r="F962" s="493" t="s">
        <v>709</v>
      </c>
      <c r="G962" s="493" t="s">
        <v>58</v>
      </c>
      <c r="H962" s="493" t="s">
        <v>58</v>
      </c>
    </row>
    <row r="963" spans="1:8">
      <c r="A963" s="493" t="s">
        <v>2879</v>
      </c>
      <c r="B963" s="493" t="s">
        <v>1842</v>
      </c>
      <c r="C963" s="493" t="s">
        <v>2880</v>
      </c>
      <c r="D963" s="493" t="s">
        <v>407</v>
      </c>
      <c r="F963" s="493" t="s">
        <v>709</v>
      </c>
      <c r="G963" s="493" t="s">
        <v>58</v>
      </c>
      <c r="H963" s="493" t="s">
        <v>58</v>
      </c>
    </row>
    <row r="964" spans="1:8">
      <c r="A964" s="493" t="s">
        <v>2881</v>
      </c>
      <c r="B964" s="493" t="s">
        <v>1842</v>
      </c>
      <c r="C964" s="493" t="s">
        <v>2882</v>
      </c>
      <c r="D964" s="493" t="s">
        <v>407</v>
      </c>
      <c r="F964" s="493" t="s">
        <v>709</v>
      </c>
      <c r="G964" s="493" t="s">
        <v>58</v>
      </c>
      <c r="H964" s="493" t="s">
        <v>58</v>
      </c>
    </row>
    <row r="965" spans="1:8">
      <c r="A965" s="493" t="s">
        <v>2883</v>
      </c>
      <c r="B965" s="493" t="s">
        <v>1842</v>
      </c>
      <c r="C965" s="493" t="s">
        <v>2884</v>
      </c>
      <c r="D965" s="493" t="s">
        <v>407</v>
      </c>
      <c r="F965" s="493" t="s">
        <v>709</v>
      </c>
      <c r="G965" s="493" t="s">
        <v>58</v>
      </c>
      <c r="H965" s="493" t="s">
        <v>58</v>
      </c>
    </row>
    <row r="966" spans="1:8">
      <c r="A966" s="493" t="s">
        <v>2885</v>
      </c>
      <c r="B966" s="493" t="s">
        <v>1842</v>
      </c>
      <c r="C966" s="493" t="s">
        <v>2886</v>
      </c>
      <c r="D966" s="493" t="s">
        <v>407</v>
      </c>
      <c r="F966" s="493" t="s">
        <v>709</v>
      </c>
      <c r="G966" s="493" t="s">
        <v>58</v>
      </c>
      <c r="H966" s="493" t="s">
        <v>58</v>
      </c>
    </row>
    <row r="967" spans="1:8">
      <c r="A967" s="493" t="s">
        <v>2887</v>
      </c>
      <c r="B967" s="493" t="s">
        <v>1842</v>
      </c>
      <c r="C967" s="493" t="s">
        <v>2888</v>
      </c>
      <c r="D967" s="493" t="s">
        <v>407</v>
      </c>
      <c r="F967" s="493" t="s">
        <v>709</v>
      </c>
      <c r="G967" s="493" t="s">
        <v>58</v>
      </c>
      <c r="H967" s="493" t="s">
        <v>58</v>
      </c>
    </row>
    <row r="968" spans="1:8">
      <c r="A968" s="493" t="s">
        <v>2889</v>
      </c>
      <c r="B968" s="493" t="s">
        <v>1842</v>
      </c>
      <c r="C968" s="493" t="s">
        <v>2890</v>
      </c>
      <c r="D968" s="493" t="s">
        <v>407</v>
      </c>
      <c r="F968" s="493" t="s">
        <v>709</v>
      </c>
      <c r="G968" s="493" t="s">
        <v>58</v>
      </c>
      <c r="H968" s="493" t="s">
        <v>58</v>
      </c>
    </row>
    <row r="969" spans="1:8">
      <c r="A969" s="493" t="s">
        <v>2891</v>
      </c>
      <c r="B969" s="493" t="s">
        <v>1842</v>
      </c>
      <c r="C969" s="493" t="s">
        <v>2892</v>
      </c>
      <c r="D969" s="493" t="s">
        <v>407</v>
      </c>
      <c r="F969" s="493" t="s">
        <v>709</v>
      </c>
      <c r="G969" s="493" t="s">
        <v>58</v>
      </c>
      <c r="H969" s="493" t="s">
        <v>58</v>
      </c>
    </row>
    <row r="970" spans="1:8">
      <c r="A970" s="493" t="s">
        <v>2893</v>
      </c>
      <c r="B970" s="493" t="s">
        <v>1842</v>
      </c>
      <c r="C970" s="493" t="s">
        <v>2894</v>
      </c>
      <c r="D970" s="493" t="s">
        <v>407</v>
      </c>
      <c r="F970" s="493" t="s">
        <v>709</v>
      </c>
      <c r="G970" s="493" t="s">
        <v>58</v>
      </c>
      <c r="H970" s="493" t="s">
        <v>58</v>
      </c>
    </row>
    <row r="971" spans="1:8">
      <c r="A971" s="493" t="s">
        <v>2895</v>
      </c>
      <c r="B971" s="493" t="s">
        <v>1842</v>
      </c>
      <c r="C971" s="493" t="s">
        <v>2896</v>
      </c>
      <c r="D971" s="493" t="s">
        <v>407</v>
      </c>
      <c r="F971" s="493" t="s">
        <v>709</v>
      </c>
      <c r="G971" s="493" t="s">
        <v>58</v>
      </c>
      <c r="H971" s="493" t="s">
        <v>58</v>
      </c>
    </row>
    <row r="972" spans="1:8">
      <c r="A972" s="493" t="s">
        <v>2897</v>
      </c>
      <c r="B972" s="493" t="s">
        <v>1842</v>
      </c>
      <c r="C972" s="493" t="s">
        <v>2898</v>
      </c>
      <c r="D972" s="493" t="s">
        <v>407</v>
      </c>
      <c r="F972" s="493" t="s">
        <v>709</v>
      </c>
      <c r="G972" s="493" t="s">
        <v>58</v>
      </c>
      <c r="H972" s="493" t="s">
        <v>58</v>
      </c>
    </row>
    <row r="973" spans="1:8">
      <c r="A973" s="493" t="s">
        <v>2899</v>
      </c>
      <c r="B973" s="493" t="s">
        <v>1842</v>
      </c>
      <c r="C973" s="493" t="s">
        <v>2900</v>
      </c>
      <c r="D973" s="493" t="s">
        <v>407</v>
      </c>
      <c r="F973" s="493" t="s">
        <v>709</v>
      </c>
      <c r="G973" s="493" t="s">
        <v>58</v>
      </c>
      <c r="H973" s="493" t="s">
        <v>58</v>
      </c>
    </row>
    <row r="974" spans="1:8">
      <c r="A974" s="493" t="s">
        <v>2901</v>
      </c>
      <c r="B974" s="493" t="s">
        <v>1842</v>
      </c>
      <c r="C974" s="493" t="s">
        <v>2902</v>
      </c>
      <c r="D974" s="493" t="s">
        <v>407</v>
      </c>
      <c r="F974" s="493" t="s">
        <v>709</v>
      </c>
      <c r="G974" s="493" t="s">
        <v>58</v>
      </c>
      <c r="H974" s="493" t="s">
        <v>58</v>
      </c>
    </row>
    <row r="975" spans="1:8">
      <c r="A975" s="493" t="s">
        <v>2903</v>
      </c>
      <c r="B975" s="493" t="s">
        <v>1842</v>
      </c>
      <c r="C975" s="493" t="s">
        <v>2904</v>
      </c>
      <c r="D975" s="493" t="s">
        <v>407</v>
      </c>
      <c r="F975" s="493" t="s">
        <v>709</v>
      </c>
      <c r="G975" s="493" t="s">
        <v>58</v>
      </c>
      <c r="H975" s="493" t="s">
        <v>58</v>
      </c>
    </row>
    <row r="976" spans="1:8">
      <c r="A976" s="493" t="s">
        <v>2905</v>
      </c>
      <c r="B976" s="493" t="s">
        <v>1842</v>
      </c>
      <c r="C976" s="493" t="s">
        <v>2906</v>
      </c>
      <c r="D976" s="493" t="s">
        <v>407</v>
      </c>
      <c r="F976" s="493" t="s">
        <v>709</v>
      </c>
      <c r="G976" s="493" t="s">
        <v>58</v>
      </c>
      <c r="H976" s="493" t="s">
        <v>58</v>
      </c>
    </row>
    <row r="977" spans="1:8">
      <c r="A977" s="493" t="s">
        <v>2907</v>
      </c>
      <c r="B977" s="493" t="s">
        <v>1842</v>
      </c>
      <c r="C977" s="493" t="s">
        <v>2908</v>
      </c>
      <c r="D977" s="493" t="s">
        <v>407</v>
      </c>
      <c r="F977" s="493" t="s">
        <v>709</v>
      </c>
      <c r="G977" s="493" t="s">
        <v>58</v>
      </c>
      <c r="H977" s="493" t="s">
        <v>58</v>
      </c>
    </row>
    <row r="978" spans="1:8">
      <c r="A978" s="493" t="s">
        <v>2909</v>
      </c>
      <c r="B978" s="493" t="s">
        <v>1842</v>
      </c>
      <c r="C978" s="493" t="s">
        <v>2910</v>
      </c>
      <c r="D978" s="493" t="s">
        <v>407</v>
      </c>
      <c r="F978" s="493" t="s">
        <v>709</v>
      </c>
      <c r="G978" s="493" t="s">
        <v>58</v>
      </c>
      <c r="H978" s="493" t="s">
        <v>58</v>
      </c>
    </row>
    <row r="979" spans="1:8">
      <c r="A979" s="493" t="s">
        <v>2911</v>
      </c>
      <c r="B979" s="493" t="s">
        <v>1842</v>
      </c>
      <c r="C979" s="493" t="s">
        <v>2912</v>
      </c>
      <c r="D979" s="493" t="s">
        <v>407</v>
      </c>
      <c r="F979" s="493" t="s">
        <v>709</v>
      </c>
      <c r="G979" s="493" t="s">
        <v>58</v>
      </c>
      <c r="H979" s="493" t="s">
        <v>58</v>
      </c>
    </row>
    <row r="980" spans="1:8">
      <c r="A980" s="493" t="s">
        <v>2913</v>
      </c>
      <c r="B980" s="493" t="s">
        <v>1842</v>
      </c>
      <c r="C980" s="493" t="s">
        <v>2914</v>
      </c>
      <c r="D980" s="493" t="s">
        <v>407</v>
      </c>
      <c r="F980" s="493" t="s">
        <v>709</v>
      </c>
      <c r="G980" s="493" t="s">
        <v>58</v>
      </c>
      <c r="H980" s="493" t="s">
        <v>58</v>
      </c>
    </row>
    <row r="981" spans="1:8">
      <c r="A981" s="493" t="s">
        <v>2915</v>
      </c>
      <c r="B981" s="493" t="s">
        <v>1842</v>
      </c>
      <c r="C981" s="493" t="s">
        <v>2916</v>
      </c>
      <c r="D981" s="493" t="s">
        <v>407</v>
      </c>
      <c r="F981" s="493" t="s">
        <v>709</v>
      </c>
      <c r="G981" s="493" t="s">
        <v>58</v>
      </c>
      <c r="H981" s="493" t="s">
        <v>58</v>
      </c>
    </row>
    <row r="982" spans="1:8">
      <c r="A982" s="493" t="s">
        <v>2917</v>
      </c>
      <c r="B982" s="493" t="s">
        <v>1842</v>
      </c>
      <c r="C982" s="493" t="s">
        <v>2918</v>
      </c>
      <c r="D982" s="493" t="s">
        <v>407</v>
      </c>
      <c r="F982" s="493" t="s">
        <v>709</v>
      </c>
      <c r="G982" s="493" t="s">
        <v>58</v>
      </c>
      <c r="H982" s="493" t="s">
        <v>58</v>
      </c>
    </row>
    <row r="983" spans="1:8">
      <c r="A983" s="493" t="s">
        <v>2919</v>
      </c>
      <c r="B983" s="493" t="s">
        <v>1842</v>
      </c>
      <c r="C983" s="493" t="s">
        <v>2920</v>
      </c>
      <c r="D983" s="493" t="s">
        <v>407</v>
      </c>
      <c r="F983" s="493" t="s">
        <v>709</v>
      </c>
      <c r="G983" s="493" t="s">
        <v>58</v>
      </c>
      <c r="H983" s="493" t="s">
        <v>58</v>
      </c>
    </row>
    <row r="984" spans="1:8">
      <c r="A984" s="493" t="s">
        <v>2921</v>
      </c>
      <c r="B984" s="493" t="s">
        <v>1842</v>
      </c>
      <c r="C984" s="493" t="s">
        <v>2922</v>
      </c>
      <c r="D984" s="493" t="s">
        <v>133</v>
      </c>
      <c r="E984" s="493">
        <v>100</v>
      </c>
      <c r="G984" s="493" t="s">
        <v>58</v>
      </c>
      <c r="H984" s="493" t="s">
        <v>58</v>
      </c>
    </row>
    <row r="985" spans="1:8">
      <c r="A985" s="493" t="s">
        <v>2923</v>
      </c>
      <c r="B985" s="493" t="s">
        <v>1842</v>
      </c>
      <c r="C985" s="493" t="s">
        <v>2924</v>
      </c>
      <c r="D985" s="493" t="s">
        <v>407</v>
      </c>
      <c r="F985" s="493" t="s">
        <v>709</v>
      </c>
      <c r="G985" s="493" t="s">
        <v>58</v>
      </c>
      <c r="H985" s="493" t="s">
        <v>58</v>
      </c>
    </row>
    <row r="986" spans="1:8">
      <c r="A986" s="493" t="s">
        <v>2925</v>
      </c>
      <c r="B986" s="493" t="s">
        <v>1842</v>
      </c>
      <c r="C986" s="493" t="s">
        <v>2926</v>
      </c>
      <c r="D986" s="493" t="s">
        <v>407</v>
      </c>
      <c r="F986" s="493" t="s">
        <v>709</v>
      </c>
      <c r="G986" s="493" t="s">
        <v>58</v>
      </c>
      <c r="H986" s="493" t="s">
        <v>58</v>
      </c>
    </row>
    <row r="987" spans="1:8">
      <c r="A987" s="493" t="s">
        <v>2927</v>
      </c>
      <c r="B987" s="493" t="s">
        <v>1842</v>
      </c>
      <c r="C987" s="493" t="s">
        <v>2928</v>
      </c>
      <c r="D987" s="493" t="s">
        <v>407</v>
      </c>
      <c r="F987" s="493" t="s">
        <v>709</v>
      </c>
      <c r="G987" s="493" t="s">
        <v>58</v>
      </c>
      <c r="H987" s="493" t="s">
        <v>58</v>
      </c>
    </row>
    <row r="988" spans="1:8">
      <c r="A988" s="493" t="s">
        <v>2929</v>
      </c>
      <c r="B988" s="493" t="s">
        <v>1842</v>
      </c>
      <c r="C988" s="493" t="s">
        <v>2930</v>
      </c>
      <c r="D988" s="493" t="s">
        <v>407</v>
      </c>
      <c r="F988" s="493" t="s">
        <v>709</v>
      </c>
      <c r="G988" s="493" t="s">
        <v>58</v>
      </c>
      <c r="H988" s="493" t="s">
        <v>58</v>
      </c>
    </row>
    <row r="989" spans="1:8">
      <c r="A989" s="493" t="s">
        <v>2931</v>
      </c>
      <c r="B989" s="493" t="s">
        <v>1842</v>
      </c>
      <c r="C989" s="493" t="s">
        <v>2932</v>
      </c>
      <c r="D989" s="493" t="s">
        <v>407</v>
      </c>
      <c r="F989" s="493" t="s">
        <v>709</v>
      </c>
      <c r="G989" s="493" t="s">
        <v>58</v>
      </c>
      <c r="H989" s="493" t="s">
        <v>58</v>
      </c>
    </row>
    <row r="990" spans="1:8">
      <c r="A990" s="493" t="s">
        <v>2933</v>
      </c>
      <c r="B990" s="493" t="s">
        <v>1842</v>
      </c>
      <c r="C990" s="493" t="s">
        <v>2934</v>
      </c>
      <c r="D990" s="493" t="s">
        <v>407</v>
      </c>
      <c r="F990" s="493" t="s">
        <v>709</v>
      </c>
      <c r="G990" s="493" t="s">
        <v>58</v>
      </c>
      <c r="H990" s="493" t="s">
        <v>58</v>
      </c>
    </row>
    <row r="991" spans="1:8">
      <c r="A991" s="493" t="s">
        <v>2935</v>
      </c>
      <c r="B991" s="493" t="s">
        <v>1842</v>
      </c>
      <c r="C991" s="493" t="s">
        <v>2936</v>
      </c>
      <c r="D991" s="493" t="s">
        <v>407</v>
      </c>
      <c r="F991" s="493" t="s">
        <v>709</v>
      </c>
      <c r="G991" s="493" t="s">
        <v>58</v>
      </c>
      <c r="H991" s="493" t="s">
        <v>58</v>
      </c>
    </row>
    <row r="992" spans="1:8">
      <c r="A992" s="493" t="s">
        <v>2937</v>
      </c>
      <c r="B992" s="493" t="s">
        <v>1842</v>
      </c>
      <c r="C992" s="493" t="s">
        <v>2938</v>
      </c>
      <c r="D992" s="493" t="s">
        <v>407</v>
      </c>
      <c r="F992" s="493" t="s">
        <v>709</v>
      </c>
      <c r="G992" s="493" t="s">
        <v>58</v>
      </c>
      <c r="H992" s="493" t="s">
        <v>58</v>
      </c>
    </row>
    <row r="993" spans="1:8">
      <c r="A993" s="493" t="s">
        <v>2939</v>
      </c>
      <c r="B993" s="493" t="s">
        <v>1842</v>
      </c>
      <c r="C993" s="493" t="s">
        <v>2940</v>
      </c>
      <c r="D993" s="493" t="s">
        <v>407</v>
      </c>
      <c r="F993" s="493" t="s">
        <v>709</v>
      </c>
      <c r="G993" s="493" t="s">
        <v>58</v>
      </c>
      <c r="H993" s="493" t="s">
        <v>58</v>
      </c>
    </row>
    <row r="994" spans="1:8">
      <c r="A994" s="493" t="s">
        <v>2941</v>
      </c>
      <c r="B994" s="493" t="s">
        <v>1842</v>
      </c>
      <c r="C994" s="493" t="s">
        <v>2942</v>
      </c>
      <c r="D994" s="493" t="s">
        <v>407</v>
      </c>
      <c r="F994" s="493" t="s">
        <v>709</v>
      </c>
      <c r="G994" s="493" t="s">
        <v>58</v>
      </c>
      <c r="H994" s="493" t="s">
        <v>58</v>
      </c>
    </row>
    <row r="995" spans="1:8">
      <c r="A995" s="493" t="s">
        <v>2943</v>
      </c>
      <c r="B995" s="493" t="s">
        <v>1842</v>
      </c>
      <c r="C995" s="493" t="s">
        <v>2944</v>
      </c>
      <c r="D995" s="493" t="s">
        <v>407</v>
      </c>
      <c r="F995" s="493" t="s">
        <v>709</v>
      </c>
      <c r="G995" s="493" t="s">
        <v>58</v>
      </c>
      <c r="H995" s="493" t="s">
        <v>58</v>
      </c>
    </row>
    <row r="996" spans="1:8">
      <c r="A996" s="493" t="s">
        <v>2945</v>
      </c>
      <c r="B996" s="493" t="s">
        <v>1842</v>
      </c>
      <c r="C996" s="493" t="s">
        <v>2946</v>
      </c>
      <c r="D996" s="493" t="s">
        <v>407</v>
      </c>
      <c r="F996" s="493" t="s">
        <v>709</v>
      </c>
      <c r="G996" s="493" t="s">
        <v>58</v>
      </c>
      <c r="H996" s="493" t="s">
        <v>58</v>
      </c>
    </row>
    <row r="997" spans="1:8">
      <c r="A997" s="493" t="s">
        <v>2947</v>
      </c>
      <c r="B997" s="493" t="s">
        <v>1842</v>
      </c>
      <c r="C997" s="493" t="s">
        <v>2948</v>
      </c>
      <c r="D997" s="493" t="s">
        <v>407</v>
      </c>
      <c r="F997" s="493" t="s">
        <v>709</v>
      </c>
      <c r="G997" s="493" t="s">
        <v>58</v>
      </c>
      <c r="H997" s="493" t="s">
        <v>58</v>
      </c>
    </row>
    <row r="998" spans="1:8">
      <c r="A998" s="493" t="s">
        <v>2949</v>
      </c>
      <c r="B998" s="493" t="s">
        <v>1842</v>
      </c>
      <c r="C998" s="493" t="s">
        <v>2950</v>
      </c>
      <c r="D998" s="493" t="s">
        <v>407</v>
      </c>
      <c r="F998" s="493" t="s">
        <v>709</v>
      </c>
      <c r="G998" s="493" t="s">
        <v>58</v>
      </c>
      <c r="H998" s="493" t="s">
        <v>58</v>
      </c>
    </row>
    <row r="999" spans="1:8">
      <c r="A999" s="493" t="s">
        <v>2951</v>
      </c>
      <c r="B999" s="493" t="s">
        <v>1842</v>
      </c>
      <c r="C999" s="493" t="s">
        <v>2952</v>
      </c>
      <c r="D999" s="493" t="s">
        <v>407</v>
      </c>
      <c r="F999" s="493" t="s">
        <v>709</v>
      </c>
      <c r="G999" s="493" t="s">
        <v>58</v>
      </c>
      <c r="H999" s="493" t="s">
        <v>58</v>
      </c>
    </row>
    <row r="1000" spans="1:8">
      <c r="A1000" s="493" t="s">
        <v>2953</v>
      </c>
      <c r="B1000" s="493" t="s">
        <v>1842</v>
      </c>
      <c r="C1000" s="493" t="s">
        <v>2954</v>
      </c>
      <c r="D1000" s="493" t="s">
        <v>407</v>
      </c>
      <c r="F1000" s="493" t="s">
        <v>709</v>
      </c>
      <c r="G1000" s="493" t="s">
        <v>58</v>
      </c>
      <c r="H1000" s="493" t="s">
        <v>58</v>
      </c>
    </row>
    <row r="1001" spans="1:8">
      <c r="A1001" s="493" t="s">
        <v>2955</v>
      </c>
      <c r="B1001" s="493" t="s">
        <v>1842</v>
      </c>
      <c r="C1001" s="493" t="s">
        <v>2956</v>
      </c>
      <c r="D1001" s="493" t="s">
        <v>407</v>
      </c>
      <c r="F1001" s="493" t="s">
        <v>709</v>
      </c>
      <c r="G1001" s="493" t="s">
        <v>58</v>
      </c>
      <c r="H1001" s="493" t="s">
        <v>58</v>
      </c>
    </row>
    <row r="1002" spans="1:8">
      <c r="A1002" s="493" t="s">
        <v>2957</v>
      </c>
      <c r="B1002" s="493" t="s">
        <v>1842</v>
      </c>
      <c r="C1002" s="493" t="s">
        <v>2958</v>
      </c>
      <c r="D1002" s="493" t="s">
        <v>407</v>
      </c>
      <c r="F1002" s="493" t="s">
        <v>709</v>
      </c>
      <c r="G1002" s="493" t="s">
        <v>58</v>
      </c>
      <c r="H1002" s="493" t="s">
        <v>58</v>
      </c>
    </row>
    <row r="1003" spans="1:8">
      <c r="A1003" s="493" t="s">
        <v>2959</v>
      </c>
      <c r="B1003" s="493" t="s">
        <v>1842</v>
      </c>
      <c r="C1003" s="493" t="s">
        <v>2960</v>
      </c>
      <c r="D1003" s="493" t="s">
        <v>407</v>
      </c>
      <c r="F1003" s="493" t="s">
        <v>709</v>
      </c>
      <c r="G1003" s="493" t="s">
        <v>58</v>
      </c>
      <c r="H1003" s="493" t="s">
        <v>58</v>
      </c>
    </row>
    <row r="1004" spans="1:8">
      <c r="A1004" s="493" t="s">
        <v>2961</v>
      </c>
      <c r="B1004" s="493" t="s">
        <v>1842</v>
      </c>
      <c r="C1004" s="493" t="s">
        <v>2962</v>
      </c>
      <c r="D1004" s="493" t="s">
        <v>407</v>
      </c>
      <c r="F1004" s="493" t="s">
        <v>709</v>
      </c>
      <c r="G1004" s="493" t="s">
        <v>58</v>
      </c>
      <c r="H1004" s="493" t="s">
        <v>58</v>
      </c>
    </row>
    <row r="1005" spans="1:8">
      <c r="A1005" s="493" t="s">
        <v>2963</v>
      </c>
      <c r="B1005" s="493" t="s">
        <v>1842</v>
      </c>
      <c r="C1005" s="493" t="s">
        <v>2964</v>
      </c>
      <c r="D1005" s="493" t="s">
        <v>407</v>
      </c>
      <c r="F1005" s="493" t="s">
        <v>709</v>
      </c>
      <c r="G1005" s="493" t="s">
        <v>58</v>
      </c>
      <c r="H1005" s="493" t="s">
        <v>58</v>
      </c>
    </row>
    <row r="1006" spans="1:8">
      <c r="A1006" s="493" t="s">
        <v>2965</v>
      </c>
      <c r="B1006" s="493" t="s">
        <v>1842</v>
      </c>
      <c r="C1006" s="493" t="s">
        <v>2966</v>
      </c>
      <c r="D1006" s="493" t="s">
        <v>407</v>
      </c>
      <c r="F1006" s="493" t="s">
        <v>709</v>
      </c>
      <c r="G1006" s="493" t="s">
        <v>58</v>
      </c>
      <c r="H1006" s="493" t="s">
        <v>58</v>
      </c>
    </row>
    <row r="1007" spans="1:8">
      <c r="A1007" s="493" t="s">
        <v>2967</v>
      </c>
      <c r="B1007" s="493" t="s">
        <v>1842</v>
      </c>
      <c r="C1007" s="493" t="s">
        <v>2968</v>
      </c>
      <c r="D1007" s="493" t="s">
        <v>407</v>
      </c>
      <c r="F1007" s="493" t="s">
        <v>709</v>
      </c>
      <c r="G1007" s="493" t="s">
        <v>58</v>
      </c>
      <c r="H1007" s="493" t="s">
        <v>58</v>
      </c>
    </row>
    <row r="1008" spans="1:8">
      <c r="A1008" s="493" t="s">
        <v>2969</v>
      </c>
      <c r="B1008" s="493" t="s">
        <v>1842</v>
      </c>
      <c r="C1008" s="493" t="s">
        <v>2970</v>
      </c>
      <c r="D1008" s="493" t="s">
        <v>407</v>
      </c>
      <c r="F1008" s="493" t="s">
        <v>709</v>
      </c>
      <c r="G1008" s="493" t="s">
        <v>58</v>
      </c>
      <c r="H1008" s="493" t="s">
        <v>58</v>
      </c>
    </row>
    <row r="1009" spans="1:8">
      <c r="A1009" s="493" t="s">
        <v>2971</v>
      </c>
      <c r="B1009" s="493" t="s">
        <v>1842</v>
      </c>
      <c r="C1009" s="493" t="s">
        <v>2972</v>
      </c>
      <c r="D1009" s="493" t="s">
        <v>407</v>
      </c>
      <c r="F1009" s="493" t="s">
        <v>709</v>
      </c>
      <c r="G1009" s="493" t="s">
        <v>58</v>
      </c>
      <c r="H1009" s="493" t="s">
        <v>58</v>
      </c>
    </row>
    <row r="1010" spans="1:8">
      <c r="A1010" s="493" t="s">
        <v>2973</v>
      </c>
      <c r="B1010" s="493" t="s">
        <v>1842</v>
      </c>
      <c r="C1010" s="493" t="s">
        <v>2974</v>
      </c>
      <c r="D1010" s="493" t="s">
        <v>407</v>
      </c>
      <c r="F1010" s="493" t="s">
        <v>709</v>
      </c>
      <c r="G1010" s="493" t="s">
        <v>58</v>
      </c>
      <c r="H1010" s="493" t="s">
        <v>58</v>
      </c>
    </row>
    <row r="1011" spans="1:8">
      <c r="A1011" s="493" t="s">
        <v>2975</v>
      </c>
      <c r="B1011" s="493" t="s">
        <v>1842</v>
      </c>
      <c r="C1011" s="493" t="s">
        <v>2976</v>
      </c>
      <c r="D1011" s="493" t="s">
        <v>407</v>
      </c>
      <c r="F1011" s="493" t="s">
        <v>709</v>
      </c>
      <c r="G1011" s="493" t="s">
        <v>58</v>
      </c>
      <c r="H1011" s="493" t="s">
        <v>58</v>
      </c>
    </row>
    <row r="1012" spans="1:8">
      <c r="A1012" s="493" t="s">
        <v>2977</v>
      </c>
      <c r="B1012" s="493" t="s">
        <v>1842</v>
      </c>
      <c r="C1012" s="493" t="s">
        <v>2978</v>
      </c>
      <c r="D1012" s="493" t="s">
        <v>407</v>
      </c>
      <c r="F1012" s="493" t="s">
        <v>709</v>
      </c>
      <c r="G1012" s="493" t="s">
        <v>58</v>
      </c>
      <c r="H1012" s="493" t="s">
        <v>58</v>
      </c>
    </row>
    <row r="1013" spans="1:8">
      <c r="A1013" s="493" t="s">
        <v>2979</v>
      </c>
      <c r="B1013" s="493" t="s">
        <v>1842</v>
      </c>
      <c r="C1013" s="493" t="s">
        <v>2980</v>
      </c>
      <c r="D1013" s="493" t="s">
        <v>407</v>
      </c>
      <c r="F1013" s="493" t="s">
        <v>709</v>
      </c>
      <c r="G1013" s="493" t="s">
        <v>58</v>
      </c>
      <c r="H1013" s="493" t="s">
        <v>58</v>
      </c>
    </row>
    <row r="1014" spans="1:8">
      <c r="A1014" s="493" t="s">
        <v>2981</v>
      </c>
      <c r="B1014" s="493" t="s">
        <v>1842</v>
      </c>
      <c r="C1014" s="493" t="s">
        <v>2982</v>
      </c>
      <c r="D1014" s="493" t="s">
        <v>407</v>
      </c>
      <c r="F1014" s="493" t="s">
        <v>709</v>
      </c>
      <c r="G1014" s="493" t="s">
        <v>58</v>
      </c>
      <c r="H1014" s="493" t="s">
        <v>58</v>
      </c>
    </row>
    <row r="1015" spans="1:8">
      <c r="A1015" s="493" t="s">
        <v>2983</v>
      </c>
      <c r="B1015" s="493" t="s">
        <v>1842</v>
      </c>
      <c r="C1015" s="493" t="s">
        <v>2984</v>
      </c>
      <c r="D1015" s="493" t="s">
        <v>407</v>
      </c>
      <c r="F1015" s="493" t="s">
        <v>709</v>
      </c>
      <c r="G1015" s="493" t="s">
        <v>58</v>
      </c>
      <c r="H1015" s="493" t="s">
        <v>58</v>
      </c>
    </row>
    <row r="1016" spans="1:8">
      <c r="A1016" s="493" t="s">
        <v>2985</v>
      </c>
      <c r="B1016" s="493" t="s">
        <v>1842</v>
      </c>
      <c r="C1016" s="493" t="s">
        <v>2986</v>
      </c>
      <c r="D1016" s="493" t="s">
        <v>407</v>
      </c>
      <c r="F1016" s="493" t="s">
        <v>709</v>
      </c>
      <c r="G1016" s="493" t="s">
        <v>58</v>
      </c>
      <c r="H1016" s="493" t="s">
        <v>58</v>
      </c>
    </row>
    <row r="1017" spans="1:8">
      <c r="A1017" s="493" t="s">
        <v>2987</v>
      </c>
      <c r="B1017" s="493" t="s">
        <v>1842</v>
      </c>
      <c r="C1017" s="493" t="s">
        <v>2988</v>
      </c>
      <c r="D1017" s="493" t="s">
        <v>407</v>
      </c>
      <c r="F1017" s="493" t="s">
        <v>709</v>
      </c>
      <c r="G1017" s="493" t="s">
        <v>58</v>
      </c>
      <c r="H1017" s="493" t="s">
        <v>58</v>
      </c>
    </row>
    <row r="1018" spans="1:8">
      <c r="A1018" s="493" t="s">
        <v>2989</v>
      </c>
      <c r="B1018" s="493" t="s">
        <v>1842</v>
      </c>
      <c r="C1018" s="493" t="s">
        <v>2990</v>
      </c>
      <c r="D1018" s="493" t="s">
        <v>407</v>
      </c>
      <c r="F1018" s="493" t="s">
        <v>709</v>
      </c>
      <c r="G1018" s="493" t="s">
        <v>58</v>
      </c>
      <c r="H1018" s="493" t="s">
        <v>58</v>
      </c>
    </row>
    <row r="1019" spans="1:8">
      <c r="A1019" s="493" t="s">
        <v>2991</v>
      </c>
      <c r="B1019" s="493" t="s">
        <v>1842</v>
      </c>
      <c r="C1019" s="493" t="s">
        <v>2992</v>
      </c>
      <c r="D1019" s="493" t="s">
        <v>407</v>
      </c>
      <c r="F1019" s="493" t="s">
        <v>709</v>
      </c>
      <c r="G1019" s="493" t="s">
        <v>58</v>
      </c>
      <c r="H1019" s="493" t="s">
        <v>58</v>
      </c>
    </row>
    <row r="1020" spans="1:8">
      <c r="A1020" s="493" t="s">
        <v>2993</v>
      </c>
      <c r="B1020" s="493" t="s">
        <v>1842</v>
      </c>
      <c r="C1020" s="493" t="s">
        <v>2994</v>
      </c>
      <c r="D1020" s="493" t="s">
        <v>133</v>
      </c>
      <c r="E1020" s="493">
        <v>100</v>
      </c>
      <c r="G1020" s="493" t="s">
        <v>58</v>
      </c>
      <c r="H1020" s="493" t="s">
        <v>58</v>
      </c>
    </row>
    <row r="1021" spans="1:8">
      <c r="A1021" s="493" t="s">
        <v>2995</v>
      </c>
      <c r="B1021" s="493" t="s">
        <v>1842</v>
      </c>
      <c r="C1021" s="493" t="s">
        <v>2996</v>
      </c>
      <c r="D1021" s="493" t="s">
        <v>407</v>
      </c>
      <c r="F1021" s="493" t="s">
        <v>709</v>
      </c>
      <c r="G1021" s="493" t="s">
        <v>58</v>
      </c>
      <c r="H1021" s="493" t="s">
        <v>58</v>
      </c>
    </row>
    <row r="1022" spans="1:8">
      <c r="A1022" s="493" t="s">
        <v>2997</v>
      </c>
      <c r="B1022" s="493" t="s">
        <v>1842</v>
      </c>
      <c r="C1022" s="493" t="s">
        <v>2998</v>
      </c>
      <c r="D1022" s="493" t="s">
        <v>407</v>
      </c>
      <c r="F1022" s="493" t="s">
        <v>709</v>
      </c>
      <c r="G1022" s="493" t="s">
        <v>58</v>
      </c>
      <c r="H1022" s="493" t="s">
        <v>58</v>
      </c>
    </row>
    <row r="1023" spans="1:8">
      <c r="A1023" s="493" t="s">
        <v>2999</v>
      </c>
      <c r="B1023" s="493" t="s">
        <v>1842</v>
      </c>
      <c r="C1023" s="493" t="s">
        <v>3000</v>
      </c>
      <c r="D1023" s="493" t="s">
        <v>407</v>
      </c>
      <c r="F1023" s="493" t="s">
        <v>709</v>
      </c>
      <c r="G1023" s="493" t="s">
        <v>58</v>
      </c>
      <c r="H1023" s="493" t="s">
        <v>58</v>
      </c>
    </row>
    <row r="1024" spans="1:8">
      <c r="A1024" s="493" t="s">
        <v>3001</v>
      </c>
      <c r="B1024" s="493" t="s">
        <v>1842</v>
      </c>
      <c r="C1024" s="493" t="s">
        <v>3002</v>
      </c>
      <c r="D1024" s="493" t="s">
        <v>407</v>
      </c>
      <c r="F1024" s="493" t="s">
        <v>709</v>
      </c>
      <c r="G1024" s="493" t="s">
        <v>58</v>
      </c>
      <c r="H1024" s="493" t="s">
        <v>58</v>
      </c>
    </row>
    <row r="1025" spans="1:8">
      <c r="A1025" s="493" t="s">
        <v>3003</v>
      </c>
      <c r="B1025" s="493" t="s">
        <v>1842</v>
      </c>
      <c r="C1025" s="493" t="s">
        <v>3004</v>
      </c>
      <c r="D1025" s="493" t="s">
        <v>407</v>
      </c>
      <c r="F1025" s="493" t="s">
        <v>709</v>
      </c>
      <c r="G1025" s="493" t="s">
        <v>58</v>
      </c>
      <c r="H1025" s="493" t="s">
        <v>58</v>
      </c>
    </row>
    <row r="1026" spans="1:8">
      <c r="A1026" s="493" t="s">
        <v>3005</v>
      </c>
      <c r="B1026" s="493" t="s">
        <v>1842</v>
      </c>
      <c r="C1026" s="493" t="s">
        <v>3006</v>
      </c>
      <c r="D1026" s="493" t="s">
        <v>407</v>
      </c>
      <c r="F1026" s="493" t="s">
        <v>709</v>
      </c>
      <c r="G1026" s="493" t="s">
        <v>58</v>
      </c>
      <c r="H1026" s="493" t="s">
        <v>58</v>
      </c>
    </row>
    <row r="1027" spans="1:8">
      <c r="A1027" s="493" t="s">
        <v>3007</v>
      </c>
      <c r="B1027" s="493" t="s">
        <v>1842</v>
      </c>
      <c r="C1027" s="493" t="s">
        <v>3008</v>
      </c>
      <c r="D1027" s="493" t="s">
        <v>407</v>
      </c>
      <c r="F1027" s="493" t="s">
        <v>709</v>
      </c>
      <c r="G1027" s="493" t="s">
        <v>58</v>
      </c>
      <c r="H1027" s="493" t="s">
        <v>58</v>
      </c>
    </row>
    <row r="1028" spans="1:8">
      <c r="A1028" s="493" t="s">
        <v>3009</v>
      </c>
      <c r="B1028" s="493" t="s">
        <v>1842</v>
      </c>
      <c r="C1028" s="493" t="s">
        <v>3010</v>
      </c>
      <c r="D1028" s="493" t="s">
        <v>407</v>
      </c>
      <c r="F1028" s="493" t="s">
        <v>709</v>
      </c>
      <c r="G1028" s="493" t="s">
        <v>58</v>
      </c>
      <c r="H1028" s="493" t="s">
        <v>58</v>
      </c>
    </row>
    <row r="1029" spans="1:8">
      <c r="A1029" s="493" t="s">
        <v>3011</v>
      </c>
      <c r="B1029" s="493" t="s">
        <v>1842</v>
      </c>
      <c r="C1029" s="493" t="s">
        <v>3012</v>
      </c>
      <c r="D1029" s="493" t="s">
        <v>407</v>
      </c>
      <c r="F1029" s="493" t="s">
        <v>709</v>
      </c>
      <c r="G1029" s="493" t="s">
        <v>58</v>
      </c>
      <c r="H1029" s="493" t="s">
        <v>58</v>
      </c>
    </row>
    <row r="1030" spans="1:8">
      <c r="A1030" s="493" t="s">
        <v>3013</v>
      </c>
      <c r="B1030" s="493" t="s">
        <v>1842</v>
      </c>
      <c r="C1030" s="493" t="s">
        <v>3014</v>
      </c>
      <c r="D1030" s="493" t="s">
        <v>407</v>
      </c>
      <c r="F1030" s="493" t="s">
        <v>709</v>
      </c>
      <c r="G1030" s="493" t="s">
        <v>58</v>
      </c>
      <c r="H1030" s="493" t="s">
        <v>58</v>
      </c>
    </row>
    <row r="1031" spans="1:8">
      <c r="A1031" s="493" t="s">
        <v>3015</v>
      </c>
      <c r="B1031" s="493" t="s">
        <v>1842</v>
      </c>
      <c r="C1031" s="493" t="s">
        <v>3016</v>
      </c>
      <c r="D1031" s="493" t="s">
        <v>407</v>
      </c>
      <c r="F1031" s="493" t="s">
        <v>709</v>
      </c>
      <c r="G1031" s="493" t="s">
        <v>58</v>
      </c>
      <c r="H1031" s="493" t="s">
        <v>58</v>
      </c>
    </row>
    <row r="1032" spans="1:8">
      <c r="A1032" s="493" t="s">
        <v>3017</v>
      </c>
      <c r="B1032" s="493" t="s">
        <v>1842</v>
      </c>
      <c r="C1032" s="493" t="s">
        <v>3018</v>
      </c>
      <c r="D1032" s="493" t="s">
        <v>407</v>
      </c>
      <c r="F1032" s="493" t="s">
        <v>709</v>
      </c>
      <c r="G1032" s="493" t="s">
        <v>58</v>
      </c>
      <c r="H1032" s="493" t="s">
        <v>58</v>
      </c>
    </row>
    <row r="1033" spans="1:8">
      <c r="A1033" s="493" t="s">
        <v>3019</v>
      </c>
      <c r="B1033" s="493" t="s">
        <v>1842</v>
      </c>
      <c r="C1033" s="493" t="s">
        <v>3020</v>
      </c>
      <c r="D1033" s="493" t="s">
        <v>407</v>
      </c>
      <c r="F1033" s="493" t="s">
        <v>709</v>
      </c>
      <c r="G1033" s="493" t="s">
        <v>58</v>
      </c>
      <c r="H1033" s="493" t="s">
        <v>58</v>
      </c>
    </row>
    <row r="1034" spans="1:8">
      <c r="A1034" s="493" t="s">
        <v>3021</v>
      </c>
      <c r="B1034" s="493" t="s">
        <v>1842</v>
      </c>
      <c r="C1034" s="493" t="s">
        <v>3022</v>
      </c>
      <c r="D1034" s="493" t="s">
        <v>407</v>
      </c>
      <c r="F1034" s="493" t="s">
        <v>709</v>
      </c>
      <c r="G1034" s="493" t="s">
        <v>58</v>
      </c>
      <c r="H1034" s="493" t="s">
        <v>58</v>
      </c>
    </row>
    <row r="1035" spans="1:8">
      <c r="A1035" s="493" t="s">
        <v>3023</v>
      </c>
      <c r="B1035" s="493" t="s">
        <v>1842</v>
      </c>
      <c r="C1035" s="493" t="s">
        <v>3024</v>
      </c>
      <c r="D1035" s="493" t="s">
        <v>407</v>
      </c>
      <c r="F1035" s="493" t="s">
        <v>709</v>
      </c>
      <c r="G1035" s="493" t="s">
        <v>58</v>
      </c>
      <c r="H1035" s="493" t="s">
        <v>58</v>
      </c>
    </row>
    <row r="1036" spans="1:8">
      <c r="A1036" s="493" t="s">
        <v>3025</v>
      </c>
      <c r="B1036" s="493" t="s">
        <v>1842</v>
      </c>
      <c r="C1036" s="493" t="s">
        <v>3026</v>
      </c>
      <c r="D1036" s="493" t="s">
        <v>407</v>
      </c>
      <c r="F1036" s="493" t="s">
        <v>709</v>
      </c>
      <c r="G1036" s="493" t="s">
        <v>58</v>
      </c>
      <c r="H1036" s="493" t="s">
        <v>58</v>
      </c>
    </row>
    <row r="1037" spans="1:8">
      <c r="A1037" s="493" t="s">
        <v>3027</v>
      </c>
      <c r="B1037" s="493" t="s">
        <v>1842</v>
      </c>
      <c r="C1037" s="493" t="s">
        <v>3028</v>
      </c>
      <c r="D1037" s="493" t="s">
        <v>407</v>
      </c>
      <c r="F1037" s="493" t="s">
        <v>709</v>
      </c>
      <c r="G1037" s="493" t="s">
        <v>58</v>
      </c>
      <c r="H1037" s="493" t="s">
        <v>58</v>
      </c>
    </row>
    <row r="1038" spans="1:8">
      <c r="A1038" s="493" t="s">
        <v>3029</v>
      </c>
      <c r="B1038" s="493" t="s">
        <v>1842</v>
      </c>
      <c r="C1038" s="493" t="s">
        <v>3030</v>
      </c>
      <c r="D1038" s="493" t="s">
        <v>407</v>
      </c>
      <c r="F1038" s="493" t="s">
        <v>709</v>
      </c>
      <c r="G1038" s="493" t="s">
        <v>58</v>
      </c>
      <c r="H1038" s="493" t="s">
        <v>58</v>
      </c>
    </row>
    <row r="1039" spans="1:8">
      <c r="A1039" s="493" t="s">
        <v>3031</v>
      </c>
      <c r="B1039" s="493" t="s">
        <v>1842</v>
      </c>
      <c r="C1039" s="493" t="s">
        <v>3032</v>
      </c>
      <c r="D1039" s="493" t="s">
        <v>407</v>
      </c>
      <c r="F1039" s="493" t="s">
        <v>709</v>
      </c>
      <c r="G1039" s="493" t="s">
        <v>58</v>
      </c>
      <c r="H1039" s="493" t="s">
        <v>58</v>
      </c>
    </row>
    <row r="1040" spans="1:8">
      <c r="A1040" s="493" t="s">
        <v>3033</v>
      </c>
      <c r="B1040" s="493" t="s">
        <v>1842</v>
      </c>
      <c r="C1040" s="493" t="s">
        <v>3034</v>
      </c>
      <c r="D1040" s="493" t="s">
        <v>407</v>
      </c>
      <c r="F1040" s="493" t="s">
        <v>709</v>
      </c>
      <c r="G1040" s="493" t="s">
        <v>58</v>
      </c>
      <c r="H1040" s="493" t="s">
        <v>58</v>
      </c>
    </row>
    <row r="1041" spans="1:8">
      <c r="A1041" s="493" t="s">
        <v>3035</v>
      </c>
      <c r="B1041" s="493" t="s">
        <v>1842</v>
      </c>
      <c r="C1041" s="493" t="s">
        <v>3036</v>
      </c>
      <c r="D1041" s="493" t="s">
        <v>407</v>
      </c>
      <c r="F1041" s="493" t="s">
        <v>709</v>
      </c>
      <c r="G1041" s="493" t="s">
        <v>58</v>
      </c>
      <c r="H1041" s="493" t="s">
        <v>58</v>
      </c>
    </row>
    <row r="1042" spans="1:8">
      <c r="A1042" s="493" t="s">
        <v>3037</v>
      </c>
      <c r="B1042" s="493" t="s">
        <v>1842</v>
      </c>
      <c r="C1042" s="493" t="s">
        <v>3038</v>
      </c>
      <c r="D1042" s="493" t="s">
        <v>407</v>
      </c>
      <c r="F1042" s="493" t="s">
        <v>709</v>
      </c>
      <c r="G1042" s="493" t="s">
        <v>58</v>
      </c>
      <c r="H1042" s="493" t="s">
        <v>58</v>
      </c>
    </row>
    <row r="1043" spans="1:8">
      <c r="A1043" s="493" t="s">
        <v>3039</v>
      </c>
      <c r="B1043" s="493" t="s">
        <v>1842</v>
      </c>
      <c r="C1043" s="493" t="s">
        <v>3040</v>
      </c>
      <c r="D1043" s="493" t="s">
        <v>407</v>
      </c>
      <c r="F1043" s="493" t="s">
        <v>709</v>
      </c>
      <c r="G1043" s="493" t="s">
        <v>58</v>
      </c>
      <c r="H1043" s="493" t="s">
        <v>58</v>
      </c>
    </row>
    <row r="1044" spans="1:8">
      <c r="A1044" s="493" t="s">
        <v>3041</v>
      </c>
      <c r="B1044" s="493" t="s">
        <v>1842</v>
      </c>
      <c r="C1044" s="493" t="s">
        <v>3042</v>
      </c>
      <c r="D1044" s="493" t="s">
        <v>407</v>
      </c>
      <c r="F1044" s="493" t="s">
        <v>709</v>
      </c>
      <c r="G1044" s="493" t="s">
        <v>58</v>
      </c>
      <c r="H1044" s="493" t="s">
        <v>58</v>
      </c>
    </row>
    <row r="1045" spans="1:8">
      <c r="A1045" s="493" t="s">
        <v>3043</v>
      </c>
      <c r="B1045" s="493" t="s">
        <v>1842</v>
      </c>
      <c r="C1045" s="493" t="s">
        <v>3044</v>
      </c>
      <c r="D1045" s="493" t="s">
        <v>407</v>
      </c>
      <c r="F1045" s="493" t="s">
        <v>709</v>
      </c>
      <c r="G1045" s="493" t="s">
        <v>58</v>
      </c>
      <c r="H1045" s="493" t="s">
        <v>58</v>
      </c>
    </row>
    <row r="1046" spans="1:8">
      <c r="A1046" s="493" t="s">
        <v>3045</v>
      </c>
      <c r="B1046" s="493" t="s">
        <v>1842</v>
      </c>
      <c r="C1046" s="493" t="s">
        <v>3046</v>
      </c>
      <c r="D1046" s="493" t="s">
        <v>407</v>
      </c>
      <c r="F1046" s="493" t="s">
        <v>709</v>
      </c>
      <c r="G1046" s="493" t="s">
        <v>58</v>
      </c>
      <c r="H1046" s="493" t="s">
        <v>58</v>
      </c>
    </row>
    <row r="1047" spans="1:8">
      <c r="A1047" s="493" t="s">
        <v>3047</v>
      </c>
      <c r="B1047" s="493" t="s">
        <v>1842</v>
      </c>
      <c r="C1047" s="493" t="s">
        <v>3048</v>
      </c>
      <c r="D1047" s="493" t="s">
        <v>407</v>
      </c>
      <c r="F1047" s="493" t="s">
        <v>709</v>
      </c>
      <c r="G1047" s="493" t="s">
        <v>58</v>
      </c>
      <c r="H1047" s="493" t="s">
        <v>58</v>
      </c>
    </row>
    <row r="1048" spans="1:8">
      <c r="A1048" s="493" t="s">
        <v>3049</v>
      </c>
      <c r="B1048" s="493" t="s">
        <v>1842</v>
      </c>
      <c r="C1048" s="493" t="s">
        <v>3050</v>
      </c>
      <c r="D1048" s="493" t="s">
        <v>407</v>
      </c>
      <c r="F1048" s="493" t="s">
        <v>709</v>
      </c>
      <c r="G1048" s="493" t="s">
        <v>58</v>
      </c>
      <c r="H1048" s="493" t="s">
        <v>58</v>
      </c>
    </row>
    <row r="1049" spans="1:8">
      <c r="A1049" s="493" t="s">
        <v>3051</v>
      </c>
      <c r="B1049" s="493" t="s">
        <v>1842</v>
      </c>
      <c r="C1049" s="493" t="s">
        <v>3052</v>
      </c>
      <c r="D1049" s="493" t="s">
        <v>407</v>
      </c>
      <c r="F1049" s="493" t="s">
        <v>709</v>
      </c>
      <c r="G1049" s="493" t="s">
        <v>58</v>
      </c>
      <c r="H1049" s="493" t="s">
        <v>58</v>
      </c>
    </row>
    <row r="1050" spans="1:8">
      <c r="A1050" s="493" t="s">
        <v>3053</v>
      </c>
      <c r="B1050" s="493" t="s">
        <v>1842</v>
      </c>
      <c r="C1050" s="493" t="s">
        <v>3054</v>
      </c>
      <c r="D1050" s="493" t="s">
        <v>407</v>
      </c>
      <c r="F1050" s="493" t="s">
        <v>709</v>
      </c>
      <c r="G1050" s="493" t="s">
        <v>58</v>
      </c>
      <c r="H1050" s="493" t="s">
        <v>58</v>
      </c>
    </row>
    <row r="1051" spans="1:8">
      <c r="A1051" s="493" t="s">
        <v>3055</v>
      </c>
      <c r="B1051" s="493" t="s">
        <v>1842</v>
      </c>
      <c r="C1051" s="493" t="s">
        <v>3056</v>
      </c>
      <c r="D1051" s="493" t="s">
        <v>407</v>
      </c>
      <c r="F1051" s="493" t="s">
        <v>709</v>
      </c>
      <c r="G1051" s="493" t="s">
        <v>58</v>
      </c>
      <c r="H1051" s="493" t="s">
        <v>58</v>
      </c>
    </row>
    <row r="1052" spans="1:8">
      <c r="A1052" s="493" t="s">
        <v>3057</v>
      </c>
      <c r="B1052" s="493" t="s">
        <v>1842</v>
      </c>
      <c r="C1052" s="493" t="s">
        <v>3058</v>
      </c>
      <c r="D1052" s="493" t="s">
        <v>407</v>
      </c>
      <c r="F1052" s="493" t="s">
        <v>709</v>
      </c>
      <c r="G1052" s="493" t="s">
        <v>58</v>
      </c>
      <c r="H1052" s="493" t="s">
        <v>58</v>
      </c>
    </row>
    <row r="1053" spans="1:8">
      <c r="A1053" s="493" t="s">
        <v>3059</v>
      </c>
      <c r="B1053" s="493" t="s">
        <v>1842</v>
      </c>
      <c r="C1053" s="493" t="s">
        <v>3060</v>
      </c>
      <c r="D1053" s="493" t="s">
        <v>407</v>
      </c>
      <c r="F1053" s="493" t="s">
        <v>709</v>
      </c>
      <c r="G1053" s="493" t="s">
        <v>58</v>
      </c>
      <c r="H1053" s="493" t="s">
        <v>58</v>
      </c>
    </row>
    <row r="1054" spans="1:8">
      <c r="A1054" s="493" t="s">
        <v>3061</v>
      </c>
      <c r="B1054" s="493" t="s">
        <v>1842</v>
      </c>
      <c r="C1054" s="493" t="s">
        <v>3062</v>
      </c>
      <c r="D1054" s="493" t="s">
        <v>407</v>
      </c>
      <c r="F1054" s="493" t="s">
        <v>709</v>
      </c>
      <c r="G1054" s="493" t="s">
        <v>58</v>
      </c>
      <c r="H1054" s="493" t="s">
        <v>58</v>
      </c>
    </row>
    <row r="1055" spans="1:8">
      <c r="A1055" s="493" t="s">
        <v>3063</v>
      </c>
      <c r="B1055" s="493" t="s">
        <v>1842</v>
      </c>
      <c r="C1055" s="493" t="s">
        <v>3064</v>
      </c>
      <c r="D1055" s="493" t="s">
        <v>407</v>
      </c>
      <c r="F1055" s="493" t="s">
        <v>709</v>
      </c>
      <c r="G1055" s="493" t="s">
        <v>58</v>
      </c>
      <c r="H1055" s="493" t="s">
        <v>58</v>
      </c>
    </row>
    <row r="1056" spans="1:8">
      <c r="A1056" s="493" t="s">
        <v>3065</v>
      </c>
      <c r="B1056" s="493" t="s">
        <v>1842</v>
      </c>
      <c r="C1056" s="493" t="s">
        <v>3066</v>
      </c>
      <c r="D1056" s="493" t="s">
        <v>133</v>
      </c>
      <c r="E1056" s="493">
        <v>100</v>
      </c>
      <c r="G1056" s="493" t="s">
        <v>58</v>
      </c>
      <c r="H1056" s="493" t="s">
        <v>58</v>
      </c>
    </row>
    <row r="1057" spans="1:8">
      <c r="A1057" s="493" t="s">
        <v>3067</v>
      </c>
      <c r="B1057" s="493" t="s">
        <v>1842</v>
      </c>
      <c r="C1057" s="493" t="s">
        <v>3068</v>
      </c>
      <c r="D1057" s="493" t="s">
        <v>407</v>
      </c>
      <c r="F1057" s="493" t="s">
        <v>709</v>
      </c>
      <c r="G1057" s="493" t="s">
        <v>58</v>
      </c>
      <c r="H1057" s="493" t="s">
        <v>58</v>
      </c>
    </row>
    <row r="1058" spans="1:8">
      <c r="A1058" s="493" t="s">
        <v>3069</v>
      </c>
      <c r="B1058" s="493" t="s">
        <v>1842</v>
      </c>
      <c r="C1058" s="493" t="s">
        <v>3070</v>
      </c>
      <c r="D1058" s="493" t="s">
        <v>407</v>
      </c>
      <c r="F1058" s="493" t="s">
        <v>709</v>
      </c>
      <c r="G1058" s="493" t="s">
        <v>58</v>
      </c>
      <c r="H1058" s="493" t="s">
        <v>58</v>
      </c>
    </row>
    <row r="1059" spans="1:8">
      <c r="A1059" s="493" t="s">
        <v>3071</v>
      </c>
      <c r="B1059" s="493" t="s">
        <v>1842</v>
      </c>
      <c r="C1059" s="493" t="s">
        <v>3072</v>
      </c>
      <c r="D1059" s="493" t="s">
        <v>407</v>
      </c>
      <c r="F1059" s="493" t="s">
        <v>709</v>
      </c>
      <c r="G1059" s="493" t="s">
        <v>58</v>
      </c>
      <c r="H1059" s="493" t="s">
        <v>58</v>
      </c>
    </row>
    <row r="1060" spans="1:8">
      <c r="A1060" s="493" t="s">
        <v>3073</v>
      </c>
      <c r="B1060" s="493" t="s">
        <v>1842</v>
      </c>
      <c r="C1060" s="493" t="s">
        <v>3074</v>
      </c>
      <c r="D1060" s="493" t="s">
        <v>407</v>
      </c>
      <c r="F1060" s="493" t="s">
        <v>709</v>
      </c>
      <c r="G1060" s="493" t="s">
        <v>58</v>
      </c>
      <c r="H1060" s="493" t="s">
        <v>58</v>
      </c>
    </row>
    <row r="1061" spans="1:8">
      <c r="A1061" s="493" t="s">
        <v>3075</v>
      </c>
      <c r="B1061" s="493" t="s">
        <v>1842</v>
      </c>
      <c r="C1061" s="493" t="s">
        <v>3076</v>
      </c>
      <c r="D1061" s="493" t="s">
        <v>407</v>
      </c>
      <c r="F1061" s="493" t="s">
        <v>709</v>
      </c>
      <c r="G1061" s="493" t="s">
        <v>58</v>
      </c>
      <c r="H1061" s="493" t="s">
        <v>58</v>
      </c>
    </row>
    <row r="1062" spans="1:8">
      <c r="A1062" s="493" t="s">
        <v>3077</v>
      </c>
      <c r="B1062" s="493" t="s">
        <v>1842</v>
      </c>
      <c r="C1062" s="493" t="s">
        <v>3078</v>
      </c>
      <c r="D1062" s="493" t="s">
        <v>407</v>
      </c>
      <c r="F1062" s="493" t="s">
        <v>709</v>
      </c>
      <c r="G1062" s="493" t="s">
        <v>58</v>
      </c>
      <c r="H1062" s="493" t="s">
        <v>58</v>
      </c>
    </row>
    <row r="1063" spans="1:8">
      <c r="A1063" s="493" t="s">
        <v>3079</v>
      </c>
      <c r="B1063" s="493" t="s">
        <v>1842</v>
      </c>
      <c r="C1063" s="493" t="s">
        <v>3080</v>
      </c>
      <c r="D1063" s="493" t="s">
        <v>407</v>
      </c>
      <c r="F1063" s="493" t="s">
        <v>709</v>
      </c>
      <c r="G1063" s="493" t="s">
        <v>58</v>
      </c>
      <c r="H1063" s="493" t="s">
        <v>58</v>
      </c>
    </row>
    <row r="1064" spans="1:8">
      <c r="A1064" s="493" t="s">
        <v>3081</v>
      </c>
      <c r="B1064" s="493" t="s">
        <v>1842</v>
      </c>
      <c r="C1064" s="493" t="s">
        <v>3082</v>
      </c>
      <c r="D1064" s="493" t="s">
        <v>407</v>
      </c>
      <c r="F1064" s="493" t="s">
        <v>709</v>
      </c>
      <c r="G1064" s="493" t="s">
        <v>58</v>
      </c>
      <c r="H1064" s="493" t="s">
        <v>58</v>
      </c>
    </row>
    <row r="1065" spans="1:8">
      <c r="A1065" s="493" t="s">
        <v>3083</v>
      </c>
      <c r="B1065" s="493" t="s">
        <v>1842</v>
      </c>
      <c r="C1065" s="493" t="s">
        <v>3084</v>
      </c>
      <c r="D1065" s="493" t="s">
        <v>407</v>
      </c>
      <c r="F1065" s="493" t="s">
        <v>709</v>
      </c>
      <c r="G1065" s="493" t="s">
        <v>58</v>
      </c>
      <c r="H1065" s="493" t="s">
        <v>58</v>
      </c>
    </row>
    <row r="1066" spans="1:8">
      <c r="A1066" s="493" t="s">
        <v>3085</v>
      </c>
      <c r="B1066" s="493" t="s">
        <v>1842</v>
      </c>
      <c r="C1066" s="493" t="s">
        <v>3086</v>
      </c>
      <c r="D1066" s="493" t="s">
        <v>407</v>
      </c>
      <c r="F1066" s="493" t="s">
        <v>709</v>
      </c>
      <c r="G1066" s="493" t="s">
        <v>58</v>
      </c>
      <c r="H1066" s="493" t="s">
        <v>58</v>
      </c>
    </row>
    <row r="1067" spans="1:8">
      <c r="A1067" s="493" t="s">
        <v>3087</v>
      </c>
      <c r="B1067" s="493" t="s">
        <v>1842</v>
      </c>
      <c r="C1067" s="493" t="s">
        <v>3088</v>
      </c>
      <c r="D1067" s="493" t="s">
        <v>407</v>
      </c>
      <c r="F1067" s="493" t="s">
        <v>709</v>
      </c>
      <c r="G1067" s="493" t="s">
        <v>58</v>
      </c>
      <c r="H1067" s="493" t="s">
        <v>58</v>
      </c>
    </row>
    <row r="1068" spans="1:8">
      <c r="A1068" s="493" t="s">
        <v>3089</v>
      </c>
      <c r="B1068" s="493" t="s">
        <v>1842</v>
      </c>
      <c r="C1068" s="493" t="s">
        <v>3090</v>
      </c>
      <c r="D1068" s="493" t="s">
        <v>407</v>
      </c>
      <c r="F1068" s="493" t="s">
        <v>709</v>
      </c>
      <c r="G1068" s="493" t="s">
        <v>58</v>
      </c>
      <c r="H1068" s="493" t="s">
        <v>58</v>
      </c>
    </row>
    <row r="1069" spans="1:8">
      <c r="A1069" s="493" t="s">
        <v>3091</v>
      </c>
      <c r="B1069" s="493" t="s">
        <v>1842</v>
      </c>
      <c r="C1069" s="493" t="s">
        <v>3092</v>
      </c>
      <c r="D1069" s="493" t="s">
        <v>407</v>
      </c>
      <c r="F1069" s="493" t="s">
        <v>709</v>
      </c>
      <c r="G1069" s="493" t="s">
        <v>58</v>
      </c>
      <c r="H1069" s="493" t="s">
        <v>58</v>
      </c>
    </row>
    <row r="1070" spans="1:8">
      <c r="A1070" s="493" t="s">
        <v>3093</v>
      </c>
      <c r="B1070" s="493" t="s">
        <v>1842</v>
      </c>
      <c r="C1070" s="493" t="s">
        <v>3094</v>
      </c>
      <c r="D1070" s="493" t="s">
        <v>407</v>
      </c>
      <c r="F1070" s="493" t="s">
        <v>709</v>
      </c>
      <c r="G1070" s="493" t="s">
        <v>58</v>
      </c>
      <c r="H1070" s="493" t="s">
        <v>58</v>
      </c>
    </row>
    <row r="1071" spans="1:8">
      <c r="A1071" s="493" t="s">
        <v>3095</v>
      </c>
      <c r="B1071" s="493" t="s">
        <v>1842</v>
      </c>
      <c r="C1071" s="493" t="s">
        <v>3096</v>
      </c>
      <c r="D1071" s="493" t="s">
        <v>407</v>
      </c>
      <c r="F1071" s="493" t="s">
        <v>709</v>
      </c>
      <c r="G1071" s="493" t="s">
        <v>58</v>
      </c>
      <c r="H1071" s="493" t="s">
        <v>58</v>
      </c>
    </row>
    <row r="1072" spans="1:8">
      <c r="A1072" s="493" t="s">
        <v>3097</v>
      </c>
      <c r="B1072" s="493" t="s">
        <v>1842</v>
      </c>
      <c r="C1072" s="493" t="s">
        <v>3098</v>
      </c>
      <c r="D1072" s="493" t="s">
        <v>407</v>
      </c>
      <c r="F1072" s="493" t="s">
        <v>709</v>
      </c>
      <c r="G1072" s="493" t="s">
        <v>58</v>
      </c>
      <c r="H1072" s="493" t="s">
        <v>58</v>
      </c>
    </row>
    <row r="1073" spans="1:8">
      <c r="A1073" s="493" t="s">
        <v>3099</v>
      </c>
      <c r="B1073" s="493" t="s">
        <v>1842</v>
      </c>
      <c r="C1073" s="493" t="s">
        <v>3100</v>
      </c>
      <c r="D1073" s="493" t="s">
        <v>407</v>
      </c>
      <c r="F1073" s="493" t="s">
        <v>709</v>
      </c>
      <c r="G1073" s="493" t="s">
        <v>58</v>
      </c>
      <c r="H1073" s="493" t="s">
        <v>58</v>
      </c>
    </row>
    <row r="1074" spans="1:8">
      <c r="A1074" s="493" t="s">
        <v>3101</v>
      </c>
      <c r="B1074" s="493" t="s">
        <v>1842</v>
      </c>
      <c r="C1074" s="493" t="s">
        <v>3102</v>
      </c>
      <c r="D1074" s="493" t="s">
        <v>407</v>
      </c>
      <c r="F1074" s="493" t="s">
        <v>709</v>
      </c>
      <c r="G1074" s="493" t="s">
        <v>58</v>
      </c>
      <c r="H1074" s="493" t="s">
        <v>58</v>
      </c>
    </row>
    <row r="1075" spans="1:8">
      <c r="A1075" s="493" t="s">
        <v>3103</v>
      </c>
      <c r="B1075" s="493" t="s">
        <v>1842</v>
      </c>
      <c r="C1075" s="493" t="s">
        <v>3104</v>
      </c>
      <c r="D1075" s="493" t="s">
        <v>407</v>
      </c>
      <c r="F1075" s="493" t="s">
        <v>709</v>
      </c>
      <c r="G1075" s="493" t="s">
        <v>58</v>
      </c>
      <c r="H1075" s="493" t="s">
        <v>58</v>
      </c>
    </row>
    <row r="1076" spans="1:8">
      <c r="A1076" s="493" t="s">
        <v>3105</v>
      </c>
      <c r="B1076" s="493" t="s">
        <v>1842</v>
      </c>
      <c r="C1076" s="493" t="s">
        <v>3106</v>
      </c>
      <c r="D1076" s="493" t="s">
        <v>407</v>
      </c>
      <c r="F1076" s="493" t="s">
        <v>709</v>
      </c>
      <c r="G1076" s="493" t="s">
        <v>58</v>
      </c>
      <c r="H1076" s="493" t="s">
        <v>58</v>
      </c>
    </row>
    <row r="1077" spans="1:8">
      <c r="A1077" s="493" t="s">
        <v>3107</v>
      </c>
      <c r="B1077" s="493" t="s">
        <v>1842</v>
      </c>
      <c r="C1077" s="493" t="s">
        <v>3108</v>
      </c>
      <c r="D1077" s="493" t="s">
        <v>407</v>
      </c>
      <c r="F1077" s="493" t="s">
        <v>709</v>
      </c>
      <c r="G1077" s="493" t="s">
        <v>58</v>
      </c>
      <c r="H1077" s="493" t="s">
        <v>58</v>
      </c>
    </row>
    <row r="1078" spans="1:8">
      <c r="A1078" s="493" t="s">
        <v>3109</v>
      </c>
      <c r="B1078" s="493" t="s">
        <v>1842</v>
      </c>
      <c r="C1078" s="493" t="s">
        <v>3110</v>
      </c>
      <c r="D1078" s="493" t="s">
        <v>407</v>
      </c>
      <c r="F1078" s="493" t="s">
        <v>709</v>
      </c>
      <c r="G1078" s="493" t="s">
        <v>58</v>
      </c>
      <c r="H1078" s="493" t="s">
        <v>58</v>
      </c>
    </row>
    <row r="1079" spans="1:8">
      <c r="A1079" s="493" t="s">
        <v>3111</v>
      </c>
      <c r="B1079" s="493" t="s">
        <v>1842</v>
      </c>
      <c r="C1079" s="493" t="s">
        <v>3112</v>
      </c>
      <c r="D1079" s="493" t="s">
        <v>407</v>
      </c>
      <c r="F1079" s="493" t="s">
        <v>709</v>
      </c>
      <c r="G1079" s="493" t="s">
        <v>58</v>
      </c>
      <c r="H1079" s="493" t="s">
        <v>58</v>
      </c>
    </row>
    <row r="1080" spans="1:8">
      <c r="A1080" s="493" t="s">
        <v>3113</v>
      </c>
      <c r="B1080" s="493" t="s">
        <v>1842</v>
      </c>
      <c r="C1080" s="493" t="s">
        <v>3114</v>
      </c>
      <c r="D1080" s="493" t="s">
        <v>407</v>
      </c>
      <c r="F1080" s="493" t="s">
        <v>709</v>
      </c>
      <c r="G1080" s="493" t="s">
        <v>58</v>
      </c>
      <c r="H1080" s="493" t="s">
        <v>58</v>
      </c>
    </row>
    <row r="1081" spans="1:8">
      <c r="A1081" s="493" t="s">
        <v>3115</v>
      </c>
      <c r="B1081" s="493" t="s">
        <v>1842</v>
      </c>
      <c r="C1081" s="493" t="s">
        <v>3116</v>
      </c>
      <c r="D1081" s="493" t="s">
        <v>407</v>
      </c>
      <c r="F1081" s="493" t="s">
        <v>709</v>
      </c>
      <c r="G1081" s="493" t="s">
        <v>58</v>
      </c>
      <c r="H1081" s="493" t="s">
        <v>58</v>
      </c>
    </row>
    <row r="1082" spans="1:8">
      <c r="A1082" s="493" t="s">
        <v>3117</v>
      </c>
      <c r="B1082" s="493" t="s">
        <v>1842</v>
      </c>
      <c r="C1082" s="493" t="s">
        <v>3118</v>
      </c>
      <c r="D1082" s="493" t="s">
        <v>407</v>
      </c>
      <c r="F1082" s="493" t="s">
        <v>709</v>
      </c>
      <c r="G1082" s="493" t="s">
        <v>58</v>
      </c>
      <c r="H1082" s="493" t="s">
        <v>58</v>
      </c>
    </row>
    <row r="1083" spans="1:8">
      <c r="A1083" s="493" t="s">
        <v>3119</v>
      </c>
      <c r="B1083" s="493" t="s">
        <v>1842</v>
      </c>
      <c r="C1083" s="493" t="s">
        <v>3120</v>
      </c>
      <c r="D1083" s="493" t="s">
        <v>407</v>
      </c>
      <c r="F1083" s="493" t="s">
        <v>709</v>
      </c>
      <c r="G1083" s="493" t="s">
        <v>58</v>
      </c>
      <c r="H1083" s="493" t="s">
        <v>58</v>
      </c>
    </row>
    <row r="1084" spans="1:8">
      <c r="A1084" s="493" t="s">
        <v>3121</v>
      </c>
      <c r="B1084" s="493" t="s">
        <v>1842</v>
      </c>
      <c r="C1084" s="493" t="s">
        <v>3122</v>
      </c>
      <c r="D1084" s="493" t="s">
        <v>407</v>
      </c>
      <c r="F1084" s="493" t="s">
        <v>709</v>
      </c>
      <c r="G1084" s="493" t="s">
        <v>58</v>
      </c>
      <c r="H1084" s="493" t="s">
        <v>58</v>
      </c>
    </row>
    <row r="1085" spans="1:8">
      <c r="A1085" s="493" t="s">
        <v>3123</v>
      </c>
      <c r="B1085" s="493" t="s">
        <v>1842</v>
      </c>
      <c r="C1085" s="493" t="s">
        <v>3124</v>
      </c>
      <c r="D1085" s="493" t="s">
        <v>407</v>
      </c>
      <c r="F1085" s="493" t="s">
        <v>709</v>
      </c>
      <c r="G1085" s="493" t="s">
        <v>58</v>
      </c>
      <c r="H1085" s="493" t="s">
        <v>58</v>
      </c>
    </row>
    <row r="1086" spans="1:8">
      <c r="A1086" s="493" t="s">
        <v>3125</v>
      </c>
      <c r="B1086" s="493" t="s">
        <v>1842</v>
      </c>
      <c r="C1086" s="493" t="s">
        <v>3126</v>
      </c>
      <c r="D1086" s="493" t="s">
        <v>407</v>
      </c>
      <c r="F1086" s="493" t="s">
        <v>709</v>
      </c>
      <c r="G1086" s="493" t="s">
        <v>58</v>
      </c>
      <c r="H1086" s="493" t="s">
        <v>58</v>
      </c>
    </row>
    <row r="1087" spans="1:8">
      <c r="A1087" s="493" t="s">
        <v>3127</v>
      </c>
      <c r="B1087" s="493" t="s">
        <v>1842</v>
      </c>
      <c r="C1087" s="493" t="s">
        <v>3128</v>
      </c>
      <c r="D1087" s="493" t="s">
        <v>407</v>
      </c>
      <c r="F1087" s="493" t="s">
        <v>709</v>
      </c>
      <c r="G1087" s="493" t="s">
        <v>58</v>
      </c>
      <c r="H1087" s="493" t="s">
        <v>58</v>
      </c>
    </row>
    <row r="1088" spans="1:8">
      <c r="A1088" s="493" t="s">
        <v>3129</v>
      </c>
      <c r="B1088" s="493" t="s">
        <v>1842</v>
      </c>
      <c r="C1088" s="493" t="s">
        <v>3130</v>
      </c>
      <c r="D1088" s="493" t="s">
        <v>407</v>
      </c>
      <c r="F1088" s="493" t="s">
        <v>709</v>
      </c>
      <c r="G1088" s="493" t="s">
        <v>58</v>
      </c>
      <c r="H1088" s="493" t="s">
        <v>58</v>
      </c>
    </row>
    <row r="1089" spans="1:8">
      <c r="A1089" s="493" t="s">
        <v>3131</v>
      </c>
      <c r="B1089" s="493" t="s">
        <v>1842</v>
      </c>
      <c r="C1089" s="493" t="s">
        <v>3132</v>
      </c>
      <c r="D1089" s="493" t="s">
        <v>407</v>
      </c>
      <c r="F1089" s="493" t="s">
        <v>709</v>
      </c>
      <c r="G1089" s="493" t="s">
        <v>58</v>
      </c>
      <c r="H1089" s="493" t="s">
        <v>58</v>
      </c>
    </row>
    <row r="1090" spans="1:8">
      <c r="A1090" s="493" t="s">
        <v>3133</v>
      </c>
      <c r="B1090" s="493" t="s">
        <v>1842</v>
      </c>
      <c r="C1090" s="493" t="s">
        <v>3134</v>
      </c>
      <c r="D1090" s="493" t="s">
        <v>407</v>
      </c>
      <c r="F1090" s="493" t="s">
        <v>709</v>
      </c>
      <c r="G1090" s="493" t="s">
        <v>58</v>
      </c>
      <c r="H1090" s="493" t="s">
        <v>58</v>
      </c>
    </row>
    <row r="1091" spans="1:8">
      <c r="A1091" s="493" t="s">
        <v>3135</v>
      </c>
      <c r="B1091" s="493" t="s">
        <v>1842</v>
      </c>
      <c r="C1091" s="493" t="s">
        <v>3136</v>
      </c>
      <c r="D1091" s="493" t="s">
        <v>407</v>
      </c>
      <c r="F1091" s="493" t="s">
        <v>709</v>
      </c>
      <c r="G1091" s="493" t="s">
        <v>58</v>
      </c>
      <c r="H1091" s="493" t="s">
        <v>58</v>
      </c>
    </row>
    <row r="1092" spans="1:8">
      <c r="A1092" s="493" t="s">
        <v>3137</v>
      </c>
      <c r="B1092" s="493" t="s">
        <v>1842</v>
      </c>
      <c r="C1092" s="493" t="s">
        <v>3138</v>
      </c>
      <c r="D1092" s="493" t="s">
        <v>133</v>
      </c>
      <c r="E1092" s="493">
        <v>100</v>
      </c>
      <c r="G1092" s="493" t="s">
        <v>58</v>
      </c>
      <c r="H1092" s="493" t="s">
        <v>58</v>
      </c>
    </row>
    <row r="1093" spans="1:8">
      <c r="A1093" s="493" t="s">
        <v>3139</v>
      </c>
      <c r="B1093" s="493" t="s">
        <v>1842</v>
      </c>
      <c r="C1093" s="493" t="s">
        <v>3140</v>
      </c>
      <c r="D1093" s="493" t="s">
        <v>407</v>
      </c>
      <c r="F1093" s="493" t="s">
        <v>709</v>
      </c>
      <c r="G1093" s="493" t="s">
        <v>58</v>
      </c>
      <c r="H1093" s="493" t="s">
        <v>58</v>
      </c>
    </row>
    <row r="1094" spans="1:8">
      <c r="A1094" s="493" t="s">
        <v>3141</v>
      </c>
      <c r="B1094" s="493" t="s">
        <v>1842</v>
      </c>
      <c r="C1094" s="493" t="s">
        <v>3142</v>
      </c>
      <c r="D1094" s="493" t="s">
        <v>407</v>
      </c>
      <c r="F1094" s="493" t="s">
        <v>709</v>
      </c>
      <c r="G1094" s="493" t="s">
        <v>58</v>
      </c>
      <c r="H1094" s="493" t="s">
        <v>58</v>
      </c>
    </row>
    <row r="1095" spans="1:8">
      <c r="A1095" s="493" t="s">
        <v>3143</v>
      </c>
      <c r="B1095" s="493" t="s">
        <v>1842</v>
      </c>
      <c r="C1095" s="493" t="s">
        <v>3144</v>
      </c>
      <c r="D1095" s="493" t="s">
        <v>407</v>
      </c>
      <c r="F1095" s="493" t="s">
        <v>709</v>
      </c>
      <c r="G1095" s="493" t="s">
        <v>58</v>
      </c>
      <c r="H1095" s="493" t="s">
        <v>58</v>
      </c>
    </row>
    <row r="1096" spans="1:8">
      <c r="A1096" s="493" t="s">
        <v>3145</v>
      </c>
      <c r="B1096" s="493" t="s">
        <v>1842</v>
      </c>
      <c r="C1096" s="493" t="s">
        <v>3146</v>
      </c>
      <c r="D1096" s="493" t="s">
        <v>407</v>
      </c>
      <c r="F1096" s="493" t="s">
        <v>709</v>
      </c>
      <c r="G1096" s="493" t="s">
        <v>58</v>
      </c>
      <c r="H1096" s="493" t="s">
        <v>58</v>
      </c>
    </row>
    <row r="1097" spans="1:8">
      <c r="A1097" s="493" t="s">
        <v>3147</v>
      </c>
      <c r="B1097" s="493" t="s">
        <v>1842</v>
      </c>
      <c r="C1097" s="493" t="s">
        <v>3148</v>
      </c>
      <c r="D1097" s="493" t="s">
        <v>407</v>
      </c>
      <c r="F1097" s="493" t="s">
        <v>709</v>
      </c>
      <c r="G1097" s="493" t="s">
        <v>58</v>
      </c>
      <c r="H1097" s="493" t="s">
        <v>58</v>
      </c>
    </row>
    <row r="1098" spans="1:8">
      <c r="A1098" s="493" t="s">
        <v>3149</v>
      </c>
      <c r="B1098" s="493" t="s">
        <v>1842</v>
      </c>
      <c r="C1098" s="493" t="s">
        <v>3150</v>
      </c>
      <c r="D1098" s="493" t="s">
        <v>407</v>
      </c>
      <c r="F1098" s="493" t="s">
        <v>709</v>
      </c>
      <c r="G1098" s="493" t="s">
        <v>58</v>
      </c>
      <c r="H1098" s="493" t="s">
        <v>58</v>
      </c>
    </row>
    <row r="1099" spans="1:8">
      <c r="A1099" s="493" t="s">
        <v>3151</v>
      </c>
      <c r="B1099" s="493" t="s">
        <v>1842</v>
      </c>
      <c r="C1099" s="493" t="s">
        <v>3152</v>
      </c>
      <c r="D1099" s="493" t="s">
        <v>407</v>
      </c>
      <c r="F1099" s="493" t="s">
        <v>709</v>
      </c>
      <c r="G1099" s="493" t="s">
        <v>58</v>
      </c>
      <c r="H1099" s="493" t="s">
        <v>58</v>
      </c>
    </row>
    <row r="1100" spans="1:8">
      <c r="A1100" s="493" t="s">
        <v>3153</v>
      </c>
      <c r="B1100" s="493" t="s">
        <v>1842</v>
      </c>
      <c r="C1100" s="493" t="s">
        <v>3154</v>
      </c>
      <c r="D1100" s="493" t="s">
        <v>407</v>
      </c>
      <c r="F1100" s="493" t="s">
        <v>709</v>
      </c>
      <c r="G1100" s="493" t="s">
        <v>58</v>
      </c>
      <c r="H1100" s="493" t="s">
        <v>58</v>
      </c>
    </row>
    <row r="1101" spans="1:8">
      <c r="A1101" s="493" t="s">
        <v>3155</v>
      </c>
      <c r="B1101" s="493" t="s">
        <v>1842</v>
      </c>
      <c r="C1101" s="493" t="s">
        <v>3156</v>
      </c>
      <c r="D1101" s="493" t="s">
        <v>407</v>
      </c>
      <c r="F1101" s="493" t="s">
        <v>709</v>
      </c>
      <c r="G1101" s="493" t="s">
        <v>58</v>
      </c>
      <c r="H1101" s="493" t="s">
        <v>58</v>
      </c>
    </row>
    <row r="1102" spans="1:8">
      <c r="A1102" s="493" t="s">
        <v>3157</v>
      </c>
      <c r="B1102" s="493" t="s">
        <v>1842</v>
      </c>
      <c r="C1102" s="493" t="s">
        <v>3158</v>
      </c>
      <c r="D1102" s="493" t="s">
        <v>407</v>
      </c>
      <c r="F1102" s="493" t="s">
        <v>709</v>
      </c>
      <c r="G1102" s="493" t="s">
        <v>58</v>
      </c>
      <c r="H1102" s="493" t="s">
        <v>58</v>
      </c>
    </row>
    <row r="1103" spans="1:8">
      <c r="A1103" s="493" t="s">
        <v>3159</v>
      </c>
      <c r="B1103" s="493" t="s">
        <v>1842</v>
      </c>
      <c r="C1103" s="493" t="s">
        <v>3160</v>
      </c>
      <c r="D1103" s="493" t="s">
        <v>407</v>
      </c>
      <c r="F1103" s="493" t="s">
        <v>709</v>
      </c>
      <c r="G1103" s="493" t="s">
        <v>58</v>
      </c>
      <c r="H1103" s="493" t="s">
        <v>58</v>
      </c>
    </row>
    <row r="1104" spans="1:8">
      <c r="A1104" s="493" t="s">
        <v>3161</v>
      </c>
      <c r="B1104" s="493" t="s">
        <v>1842</v>
      </c>
      <c r="C1104" s="493" t="s">
        <v>3162</v>
      </c>
      <c r="D1104" s="493" t="s">
        <v>407</v>
      </c>
      <c r="F1104" s="493" t="s">
        <v>709</v>
      </c>
      <c r="G1104" s="493" t="s">
        <v>58</v>
      </c>
      <c r="H1104" s="493" t="s">
        <v>58</v>
      </c>
    </row>
    <row r="1105" spans="1:8">
      <c r="A1105" s="493" t="s">
        <v>3163</v>
      </c>
      <c r="B1105" s="493" t="s">
        <v>1842</v>
      </c>
      <c r="C1105" s="493" t="s">
        <v>3164</v>
      </c>
      <c r="D1105" s="493" t="s">
        <v>407</v>
      </c>
      <c r="F1105" s="493" t="s">
        <v>709</v>
      </c>
      <c r="G1105" s="493" t="s">
        <v>58</v>
      </c>
      <c r="H1105" s="493" t="s">
        <v>58</v>
      </c>
    </row>
    <row r="1106" spans="1:8">
      <c r="A1106" s="493" t="s">
        <v>3165</v>
      </c>
      <c r="B1106" s="493" t="s">
        <v>1842</v>
      </c>
      <c r="C1106" s="493" t="s">
        <v>3166</v>
      </c>
      <c r="D1106" s="493" t="s">
        <v>407</v>
      </c>
      <c r="F1106" s="493" t="s">
        <v>709</v>
      </c>
      <c r="G1106" s="493" t="s">
        <v>58</v>
      </c>
      <c r="H1106" s="493" t="s">
        <v>58</v>
      </c>
    </row>
    <row r="1107" spans="1:8">
      <c r="A1107" s="493" t="s">
        <v>3167</v>
      </c>
      <c r="B1107" s="493" t="s">
        <v>1842</v>
      </c>
      <c r="C1107" s="493" t="s">
        <v>3168</v>
      </c>
      <c r="D1107" s="493" t="s">
        <v>407</v>
      </c>
      <c r="F1107" s="493" t="s">
        <v>709</v>
      </c>
      <c r="G1107" s="493" t="s">
        <v>58</v>
      </c>
      <c r="H1107" s="493" t="s">
        <v>58</v>
      </c>
    </row>
    <row r="1108" spans="1:8">
      <c r="A1108" s="493" t="s">
        <v>3169</v>
      </c>
      <c r="B1108" s="493" t="s">
        <v>1842</v>
      </c>
      <c r="C1108" s="493" t="s">
        <v>3170</v>
      </c>
      <c r="D1108" s="493" t="s">
        <v>407</v>
      </c>
      <c r="F1108" s="493" t="s">
        <v>709</v>
      </c>
      <c r="G1108" s="493" t="s">
        <v>58</v>
      </c>
      <c r="H1108" s="493" t="s">
        <v>58</v>
      </c>
    </row>
    <row r="1109" spans="1:8">
      <c r="A1109" s="493" t="s">
        <v>3171</v>
      </c>
      <c r="B1109" s="493" t="s">
        <v>1842</v>
      </c>
      <c r="C1109" s="493" t="s">
        <v>3172</v>
      </c>
      <c r="D1109" s="493" t="s">
        <v>407</v>
      </c>
      <c r="F1109" s="493" t="s">
        <v>709</v>
      </c>
      <c r="G1109" s="493" t="s">
        <v>58</v>
      </c>
      <c r="H1109" s="493" t="s">
        <v>58</v>
      </c>
    </row>
    <row r="1110" spans="1:8">
      <c r="A1110" s="493" t="s">
        <v>3173</v>
      </c>
      <c r="B1110" s="493" t="s">
        <v>1842</v>
      </c>
      <c r="C1110" s="493" t="s">
        <v>3174</v>
      </c>
      <c r="D1110" s="493" t="s">
        <v>407</v>
      </c>
      <c r="F1110" s="493" t="s">
        <v>709</v>
      </c>
      <c r="G1110" s="493" t="s">
        <v>58</v>
      </c>
      <c r="H1110" s="493" t="s">
        <v>58</v>
      </c>
    </row>
    <row r="1111" spans="1:8">
      <c r="A1111" s="493" t="s">
        <v>3175</v>
      </c>
      <c r="B1111" s="493" t="s">
        <v>1842</v>
      </c>
      <c r="C1111" s="493" t="s">
        <v>3176</v>
      </c>
      <c r="D1111" s="493" t="s">
        <v>407</v>
      </c>
      <c r="F1111" s="493" t="s">
        <v>709</v>
      </c>
      <c r="G1111" s="493" t="s">
        <v>58</v>
      </c>
      <c r="H1111" s="493" t="s">
        <v>58</v>
      </c>
    </row>
    <row r="1112" spans="1:8">
      <c r="A1112" s="493" t="s">
        <v>3177</v>
      </c>
      <c r="B1112" s="493" t="s">
        <v>1842</v>
      </c>
      <c r="C1112" s="493" t="s">
        <v>3178</v>
      </c>
      <c r="D1112" s="493" t="s">
        <v>407</v>
      </c>
      <c r="F1112" s="493" t="s">
        <v>709</v>
      </c>
      <c r="G1112" s="493" t="s">
        <v>58</v>
      </c>
      <c r="H1112" s="493" t="s">
        <v>58</v>
      </c>
    </row>
    <row r="1113" spans="1:8">
      <c r="A1113" s="493" t="s">
        <v>3179</v>
      </c>
      <c r="B1113" s="493" t="s">
        <v>1842</v>
      </c>
      <c r="C1113" s="493" t="s">
        <v>3180</v>
      </c>
      <c r="D1113" s="493" t="s">
        <v>407</v>
      </c>
      <c r="F1113" s="493" t="s">
        <v>709</v>
      </c>
      <c r="G1113" s="493" t="s">
        <v>58</v>
      </c>
      <c r="H1113" s="493" t="s">
        <v>58</v>
      </c>
    </row>
    <row r="1114" spans="1:8">
      <c r="A1114" s="493" t="s">
        <v>3181</v>
      </c>
      <c r="B1114" s="493" t="s">
        <v>1842</v>
      </c>
      <c r="C1114" s="493" t="s">
        <v>3182</v>
      </c>
      <c r="D1114" s="493" t="s">
        <v>407</v>
      </c>
      <c r="F1114" s="493" t="s">
        <v>709</v>
      </c>
      <c r="G1114" s="493" t="s">
        <v>58</v>
      </c>
      <c r="H1114" s="493" t="s">
        <v>58</v>
      </c>
    </row>
    <row r="1115" spans="1:8">
      <c r="A1115" s="493" t="s">
        <v>3183</v>
      </c>
      <c r="B1115" s="493" t="s">
        <v>1842</v>
      </c>
      <c r="C1115" s="493" t="s">
        <v>3184</v>
      </c>
      <c r="D1115" s="493" t="s">
        <v>407</v>
      </c>
      <c r="F1115" s="493" t="s">
        <v>709</v>
      </c>
      <c r="G1115" s="493" t="s">
        <v>58</v>
      </c>
      <c r="H1115" s="493" t="s">
        <v>58</v>
      </c>
    </row>
    <row r="1116" spans="1:8">
      <c r="A1116" s="493" t="s">
        <v>3185</v>
      </c>
      <c r="B1116" s="493" t="s">
        <v>1842</v>
      </c>
      <c r="C1116" s="493" t="s">
        <v>3186</v>
      </c>
      <c r="D1116" s="493" t="s">
        <v>407</v>
      </c>
      <c r="F1116" s="493" t="s">
        <v>709</v>
      </c>
      <c r="G1116" s="493" t="s">
        <v>58</v>
      </c>
      <c r="H1116" s="493" t="s">
        <v>58</v>
      </c>
    </row>
    <row r="1117" spans="1:8">
      <c r="A1117" s="493" t="s">
        <v>3187</v>
      </c>
      <c r="B1117" s="493" t="s">
        <v>1842</v>
      </c>
      <c r="C1117" s="493" t="s">
        <v>3188</v>
      </c>
      <c r="D1117" s="493" t="s">
        <v>407</v>
      </c>
      <c r="F1117" s="493" t="s">
        <v>709</v>
      </c>
      <c r="G1117" s="493" t="s">
        <v>58</v>
      </c>
      <c r="H1117" s="493" t="s">
        <v>58</v>
      </c>
    </row>
    <row r="1118" spans="1:8">
      <c r="A1118" s="493" t="s">
        <v>3189</v>
      </c>
      <c r="B1118" s="493" t="s">
        <v>1842</v>
      </c>
      <c r="C1118" s="493" t="s">
        <v>3190</v>
      </c>
      <c r="D1118" s="493" t="s">
        <v>407</v>
      </c>
      <c r="F1118" s="493" t="s">
        <v>709</v>
      </c>
      <c r="G1118" s="493" t="s">
        <v>58</v>
      </c>
      <c r="H1118" s="493" t="s">
        <v>58</v>
      </c>
    </row>
    <row r="1119" spans="1:8">
      <c r="A1119" s="493" t="s">
        <v>3191</v>
      </c>
      <c r="B1119" s="493" t="s">
        <v>1842</v>
      </c>
      <c r="C1119" s="493" t="s">
        <v>3192</v>
      </c>
      <c r="D1119" s="493" t="s">
        <v>407</v>
      </c>
      <c r="F1119" s="493" t="s">
        <v>709</v>
      </c>
      <c r="G1119" s="493" t="s">
        <v>58</v>
      </c>
      <c r="H1119" s="493" t="s">
        <v>58</v>
      </c>
    </row>
    <row r="1120" spans="1:8">
      <c r="A1120" s="493" t="s">
        <v>3193</v>
      </c>
      <c r="B1120" s="493" t="s">
        <v>1842</v>
      </c>
      <c r="C1120" s="493" t="s">
        <v>3194</v>
      </c>
      <c r="D1120" s="493" t="s">
        <v>407</v>
      </c>
      <c r="F1120" s="493" t="s">
        <v>709</v>
      </c>
      <c r="G1120" s="493" t="s">
        <v>58</v>
      </c>
      <c r="H1120" s="493" t="s">
        <v>58</v>
      </c>
    </row>
    <row r="1121" spans="1:8">
      <c r="A1121" s="493" t="s">
        <v>3195</v>
      </c>
      <c r="B1121" s="493" t="s">
        <v>1842</v>
      </c>
      <c r="C1121" s="493" t="s">
        <v>3196</v>
      </c>
      <c r="D1121" s="493" t="s">
        <v>407</v>
      </c>
      <c r="F1121" s="493" t="s">
        <v>709</v>
      </c>
      <c r="G1121" s="493" t="s">
        <v>58</v>
      </c>
      <c r="H1121" s="493" t="s">
        <v>58</v>
      </c>
    </row>
    <row r="1122" spans="1:8">
      <c r="A1122" s="493" t="s">
        <v>3197</v>
      </c>
      <c r="B1122" s="493" t="s">
        <v>1842</v>
      </c>
      <c r="C1122" s="493" t="s">
        <v>3198</v>
      </c>
      <c r="D1122" s="493" t="s">
        <v>407</v>
      </c>
      <c r="F1122" s="493" t="s">
        <v>709</v>
      </c>
      <c r="G1122" s="493" t="s">
        <v>58</v>
      </c>
      <c r="H1122" s="493" t="s">
        <v>58</v>
      </c>
    </row>
    <row r="1123" spans="1:8">
      <c r="A1123" s="493" t="s">
        <v>3199</v>
      </c>
      <c r="B1123" s="493" t="s">
        <v>1842</v>
      </c>
      <c r="C1123" s="493" t="s">
        <v>3200</v>
      </c>
      <c r="D1123" s="493" t="s">
        <v>407</v>
      </c>
      <c r="F1123" s="493" t="s">
        <v>709</v>
      </c>
      <c r="G1123" s="493" t="s">
        <v>58</v>
      </c>
      <c r="H1123" s="493" t="s">
        <v>58</v>
      </c>
    </row>
    <row r="1124" spans="1:8">
      <c r="A1124" s="493" t="s">
        <v>3201</v>
      </c>
      <c r="B1124" s="493" t="s">
        <v>1842</v>
      </c>
      <c r="C1124" s="493" t="s">
        <v>3202</v>
      </c>
      <c r="D1124" s="493" t="s">
        <v>407</v>
      </c>
      <c r="F1124" s="493" t="s">
        <v>709</v>
      </c>
      <c r="G1124" s="493" t="s">
        <v>58</v>
      </c>
      <c r="H1124" s="493" t="s">
        <v>58</v>
      </c>
    </row>
    <row r="1125" spans="1:8">
      <c r="A1125" s="493" t="s">
        <v>3203</v>
      </c>
      <c r="B1125" s="493" t="s">
        <v>1842</v>
      </c>
      <c r="C1125" s="493" t="s">
        <v>3204</v>
      </c>
      <c r="D1125" s="493" t="s">
        <v>407</v>
      </c>
      <c r="F1125" s="493" t="s">
        <v>709</v>
      </c>
      <c r="G1125" s="493" t="s">
        <v>58</v>
      </c>
      <c r="H1125" s="493" t="s">
        <v>58</v>
      </c>
    </row>
    <row r="1126" spans="1:8">
      <c r="A1126" s="493" t="s">
        <v>3205</v>
      </c>
      <c r="B1126" s="493" t="s">
        <v>1842</v>
      </c>
      <c r="C1126" s="493" t="s">
        <v>3206</v>
      </c>
      <c r="D1126" s="493" t="s">
        <v>407</v>
      </c>
      <c r="F1126" s="493" t="s">
        <v>709</v>
      </c>
      <c r="G1126" s="493" t="s">
        <v>58</v>
      </c>
      <c r="H1126" s="493" t="s">
        <v>58</v>
      </c>
    </row>
    <row r="1127" spans="1:8">
      <c r="A1127" s="493" t="s">
        <v>3207</v>
      </c>
      <c r="B1127" s="493" t="s">
        <v>1842</v>
      </c>
      <c r="C1127" s="493" t="s">
        <v>3208</v>
      </c>
      <c r="D1127" s="493" t="s">
        <v>407</v>
      </c>
      <c r="F1127" s="493" t="s">
        <v>709</v>
      </c>
      <c r="G1127" s="493" t="s">
        <v>58</v>
      </c>
      <c r="H1127" s="493" t="s">
        <v>58</v>
      </c>
    </row>
    <row r="1128" spans="1:8">
      <c r="A1128" s="493" t="s">
        <v>3209</v>
      </c>
      <c r="B1128" s="493" t="s">
        <v>1842</v>
      </c>
      <c r="C1128" s="493" t="s">
        <v>3210</v>
      </c>
      <c r="D1128" s="493" t="s">
        <v>133</v>
      </c>
      <c r="E1128" s="493">
        <v>100</v>
      </c>
      <c r="G1128" s="493" t="s">
        <v>58</v>
      </c>
      <c r="H1128" s="493" t="s">
        <v>58</v>
      </c>
    </row>
    <row r="1129" spans="1:8">
      <c r="A1129" s="493" t="s">
        <v>3211</v>
      </c>
      <c r="B1129" s="493" t="s">
        <v>1842</v>
      </c>
      <c r="C1129" s="493" t="s">
        <v>3212</v>
      </c>
      <c r="D1129" s="493" t="s">
        <v>407</v>
      </c>
      <c r="F1129" s="493" t="s">
        <v>709</v>
      </c>
      <c r="G1129" s="493" t="s">
        <v>58</v>
      </c>
      <c r="H1129" s="493" t="s">
        <v>58</v>
      </c>
    </row>
    <row r="1130" spans="1:8">
      <c r="A1130" s="493" t="s">
        <v>3213</v>
      </c>
      <c r="B1130" s="493" t="s">
        <v>1842</v>
      </c>
      <c r="C1130" s="493" t="s">
        <v>3214</v>
      </c>
      <c r="D1130" s="493" t="s">
        <v>407</v>
      </c>
      <c r="F1130" s="493" t="s">
        <v>709</v>
      </c>
      <c r="G1130" s="493" t="s">
        <v>58</v>
      </c>
      <c r="H1130" s="493" t="s">
        <v>58</v>
      </c>
    </row>
    <row r="1131" spans="1:8">
      <c r="A1131" s="493" t="s">
        <v>3215</v>
      </c>
      <c r="B1131" s="493" t="s">
        <v>1842</v>
      </c>
      <c r="C1131" s="493" t="s">
        <v>3216</v>
      </c>
      <c r="D1131" s="493" t="s">
        <v>407</v>
      </c>
      <c r="F1131" s="493" t="s">
        <v>709</v>
      </c>
      <c r="G1131" s="493" t="s">
        <v>58</v>
      </c>
      <c r="H1131" s="493" t="s">
        <v>58</v>
      </c>
    </row>
    <row r="1132" spans="1:8">
      <c r="A1132" s="493" t="s">
        <v>3217</v>
      </c>
      <c r="B1132" s="493" t="s">
        <v>1842</v>
      </c>
      <c r="C1132" s="493" t="s">
        <v>3218</v>
      </c>
      <c r="D1132" s="493" t="s">
        <v>407</v>
      </c>
      <c r="F1132" s="493" t="s">
        <v>709</v>
      </c>
      <c r="G1132" s="493" t="s">
        <v>58</v>
      </c>
      <c r="H1132" s="493" t="s">
        <v>58</v>
      </c>
    </row>
    <row r="1133" spans="1:8">
      <c r="A1133" s="493" t="s">
        <v>3219</v>
      </c>
      <c r="B1133" s="493" t="s">
        <v>1842</v>
      </c>
      <c r="C1133" s="493" t="s">
        <v>3220</v>
      </c>
      <c r="D1133" s="493" t="s">
        <v>407</v>
      </c>
      <c r="F1133" s="493" t="s">
        <v>709</v>
      </c>
      <c r="G1133" s="493" t="s">
        <v>58</v>
      </c>
      <c r="H1133" s="493" t="s">
        <v>58</v>
      </c>
    </row>
    <row r="1134" spans="1:8">
      <c r="A1134" s="493" t="s">
        <v>3221</v>
      </c>
      <c r="B1134" s="493" t="s">
        <v>1842</v>
      </c>
      <c r="C1134" s="493" t="s">
        <v>3222</v>
      </c>
      <c r="D1134" s="493" t="s">
        <v>407</v>
      </c>
      <c r="F1134" s="493" t="s">
        <v>709</v>
      </c>
      <c r="G1134" s="493" t="s">
        <v>58</v>
      </c>
      <c r="H1134" s="493" t="s">
        <v>58</v>
      </c>
    </row>
    <row r="1135" spans="1:8">
      <c r="A1135" s="493" t="s">
        <v>3223</v>
      </c>
      <c r="B1135" s="493" t="s">
        <v>1842</v>
      </c>
      <c r="C1135" s="493" t="s">
        <v>3224</v>
      </c>
      <c r="D1135" s="493" t="s">
        <v>407</v>
      </c>
      <c r="F1135" s="493" t="s">
        <v>709</v>
      </c>
      <c r="G1135" s="493" t="s">
        <v>58</v>
      </c>
      <c r="H1135" s="493" t="s">
        <v>58</v>
      </c>
    </row>
    <row r="1136" spans="1:8">
      <c r="A1136" s="493" t="s">
        <v>3225</v>
      </c>
      <c r="B1136" s="493" t="s">
        <v>1842</v>
      </c>
      <c r="C1136" s="493" t="s">
        <v>3226</v>
      </c>
      <c r="D1136" s="493" t="s">
        <v>407</v>
      </c>
      <c r="F1136" s="493" t="s">
        <v>709</v>
      </c>
      <c r="G1136" s="493" t="s">
        <v>58</v>
      </c>
      <c r="H1136" s="493" t="s">
        <v>58</v>
      </c>
    </row>
    <row r="1137" spans="1:8">
      <c r="A1137" s="493" t="s">
        <v>3227</v>
      </c>
      <c r="B1137" s="493" t="s">
        <v>1842</v>
      </c>
      <c r="C1137" s="493" t="s">
        <v>3228</v>
      </c>
      <c r="D1137" s="493" t="s">
        <v>407</v>
      </c>
      <c r="F1137" s="493" t="s">
        <v>709</v>
      </c>
      <c r="G1137" s="493" t="s">
        <v>58</v>
      </c>
      <c r="H1137" s="493" t="s">
        <v>58</v>
      </c>
    </row>
    <row r="1138" spans="1:8">
      <c r="A1138" s="493" t="s">
        <v>3229</v>
      </c>
      <c r="B1138" s="493" t="s">
        <v>1842</v>
      </c>
      <c r="C1138" s="493" t="s">
        <v>3230</v>
      </c>
      <c r="D1138" s="493" t="s">
        <v>407</v>
      </c>
      <c r="F1138" s="493" t="s">
        <v>709</v>
      </c>
      <c r="G1138" s="493" t="s">
        <v>58</v>
      </c>
      <c r="H1138" s="493" t="s">
        <v>58</v>
      </c>
    </row>
    <row r="1139" spans="1:8">
      <c r="A1139" s="493" t="s">
        <v>3231</v>
      </c>
      <c r="B1139" s="493" t="s">
        <v>1842</v>
      </c>
      <c r="C1139" s="493" t="s">
        <v>3232</v>
      </c>
      <c r="D1139" s="493" t="s">
        <v>407</v>
      </c>
      <c r="F1139" s="493" t="s">
        <v>709</v>
      </c>
      <c r="G1139" s="493" t="s">
        <v>58</v>
      </c>
      <c r="H1139" s="493" t="s">
        <v>58</v>
      </c>
    </row>
    <row r="1140" spans="1:8">
      <c r="A1140" s="493" t="s">
        <v>3233</v>
      </c>
      <c r="B1140" s="493" t="s">
        <v>1842</v>
      </c>
      <c r="C1140" s="493" t="s">
        <v>3234</v>
      </c>
      <c r="D1140" s="493" t="s">
        <v>407</v>
      </c>
      <c r="F1140" s="493" t="s">
        <v>709</v>
      </c>
      <c r="G1140" s="493" t="s">
        <v>58</v>
      </c>
      <c r="H1140" s="493" t="s">
        <v>58</v>
      </c>
    </row>
    <row r="1141" spans="1:8">
      <c r="A1141" s="493" t="s">
        <v>3235</v>
      </c>
      <c r="B1141" s="493" t="s">
        <v>1842</v>
      </c>
      <c r="C1141" s="493" t="s">
        <v>3236</v>
      </c>
      <c r="D1141" s="493" t="s">
        <v>407</v>
      </c>
      <c r="F1141" s="493" t="s">
        <v>709</v>
      </c>
      <c r="G1141" s="493" t="s">
        <v>58</v>
      </c>
      <c r="H1141" s="493" t="s">
        <v>58</v>
      </c>
    </row>
    <row r="1142" spans="1:8">
      <c r="A1142" s="493" t="s">
        <v>3237</v>
      </c>
      <c r="B1142" s="493" t="s">
        <v>1842</v>
      </c>
      <c r="C1142" s="493" t="s">
        <v>3238</v>
      </c>
      <c r="D1142" s="493" t="s">
        <v>407</v>
      </c>
      <c r="F1142" s="493" t="s">
        <v>709</v>
      </c>
      <c r="G1142" s="493" t="s">
        <v>58</v>
      </c>
      <c r="H1142" s="493" t="s">
        <v>58</v>
      </c>
    </row>
    <row r="1143" spans="1:8">
      <c r="A1143" s="493" t="s">
        <v>3239</v>
      </c>
      <c r="B1143" s="493" t="s">
        <v>1842</v>
      </c>
      <c r="C1143" s="493" t="s">
        <v>3240</v>
      </c>
      <c r="D1143" s="493" t="s">
        <v>407</v>
      </c>
      <c r="F1143" s="493" t="s">
        <v>709</v>
      </c>
      <c r="G1143" s="493" t="s">
        <v>58</v>
      </c>
      <c r="H1143" s="493" t="s">
        <v>58</v>
      </c>
    </row>
    <row r="1144" spans="1:8">
      <c r="A1144" s="493" t="s">
        <v>3241</v>
      </c>
      <c r="B1144" s="493" t="s">
        <v>1842</v>
      </c>
      <c r="C1144" s="493" t="s">
        <v>3242</v>
      </c>
      <c r="D1144" s="493" t="s">
        <v>407</v>
      </c>
      <c r="F1144" s="493" t="s">
        <v>709</v>
      </c>
      <c r="G1144" s="493" t="s">
        <v>58</v>
      </c>
      <c r="H1144" s="493" t="s">
        <v>58</v>
      </c>
    </row>
    <row r="1145" spans="1:8">
      <c r="A1145" s="493" t="s">
        <v>3243</v>
      </c>
      <c r="B1145" s="493" t="s">
        <v>1842</v>
      </c>
      <c r="C1145" s="493" t="s">
        <v>3244</v>
      </c>
      <c r="D1145" s="493" t="s">
        <v>407</v>
      </c>
      <c r="F1145" s="493" t="s">
        <v>709</v>
      </c>
      <c r="G1145" s="493" t="s">
        <v>58</v>
      </c>
      <c r="H1145" s="493" t="s">
        <v>58</v>
      </c>
    </row>
    <row r="1146" spans="1:8">
      <c r="A1146" s="493" t="s">
        <v>3245</v>
      </c>
      <c r="B1146" s="493" t="s">
        <v>1842</v>
      </c>
      <c r="C1146" s="493" t="s">
        <v>3246</v>
      </c>
      <c r="D1146" s="493" t="s">
        <v>407</v>
      </c>
      <c r="F1146" s="493" t="s">
        <v>709</v>
      </c>
      <c r="G1146" s="493" t="s">
        <v>58</v>
      </c>
      <c r="H1146" s="493" t="s">
        <v>58</v>
      </c>
    </row>
    <row r="1147" spans="1:8">
      <c r="A1147" s="493" t="s">
        <v>3247</v>
      </c>
      <c r="B1147" s="493" t="s">
        <v>1842</v>
      </c>
      <c r="C1147" s="493" t="s">
        <v>3248</v>
      </c>
      <c r="D1147" s="493" t="s">
        <v>407</v>
      </c>
      <c r="F1147" s="493" t="s">
        <v>709</v>
      </c>
      <c r="G1147" s="493" t="s">
        <v>58</v>
      </c>
      <c r="H1147" s="493" t="s">
        <v>58</v>
      </c>
    </row>
    <row r="1148" spans="1:8">
      <c r="A1148" s="493" t="s">
        <v>3249</v>
      </c>
      <c r="B1148" s="493" t="s">
        <v>1842</v>
      </c>
      <c r="C1148" s="493" t="s">
        <v>3250</v>
      </c>
      <c r="D1148" s="493" t="s">
        <v>407</v>
      </c>
      <c r="F1148" s="493" t="s">
        <v>709</v>
      </c>
      <c r="G1148" s="493" t="s">
        <v>58</v>
      </c>
      <c r="H1148" s="493" t="s">
        <v>58</v>
      </c>
    </row>
    <row r="1149" spans="1:8">
      <c r="A1149" s="493" t="s">
        <v>3251</v>
      </c>
      <c r="B1149" s="493" t="s">
        <v>1842</v>
      </c>
      <c r="C1149" s="493" t="s">
        <v>3252</v>
      </c>
      <c r="D1149" s="493" t="s">
        <v>407</v>
      </c>
      <c r="F1149" s="493" t="s">
        <v>709</v>
      </c>
      <c r="G1149" s="493" t="s">
        <v>58</v>
      </c>
      <c r="H1149" s="493" t="s">
        <v>58</v>
      </c>
    </row>
    <row r="1150" spans="1:8">
      <c r="A1150" s="493" t="s">
        <v>3253</v>
      </c>
      <c r="B1150" s="493" t="s">
        <v>1842</v>
      </c>
      <c r="C1150" s="493" t="s">
        <v>3254</v>
      </c>
      <c r="D1150" s="493" t="s">
        <v>407</v>
      </c>
      <c r="F1150" s="493" t="s">
        <v>709</v>
      </c>
      <c r="G1150" s="493" t="s">
        <v>58</v>
      </c>
      <c r="H1150" s="493" t="s">
        <v>58</v>
      </c>
    </row>
    <row r="1151" spans="1:8">
      <c r="A1151" s="493" t="s">
        <v>3255</v>
      </c>
      <c r="B1151" s="493" t="s">
        <v>1842</v>
      </c>
      <c r="C1151" s="493" t="s">
        <v>3256</v>
      </c>
      <c r="D1151" s="493" t="s">
        <v>407</v>
      </c>
      <c r="F1151" s="493" t="s">
        <v>709</v>
      </c>
      <c r="G1151" s="493" t="s">
        <v>58</v>
      </c>
      <c r="H1151" s="493" t="s">
        <v>58</v>
      </c>
    </row>
    <row r="1152" spans="1:8">
      <c r="A1152" s="493" t="s">
        <v>3257</v>
      </c>
      <c r="B1152" s="493" t="s">
        <v>1842</v>
      </c>
      <c r="C1152" s="493" t="s">
        <v>3258</v>
      </c>
      <c r="D1152" s="493" t="s">
        <v>407</v>
      </c>
      <c r="F1152" s="493" t="s">
        <v>709</v>
      </c>
      <c r="G1152" s="493" t="s">
        <v>58</v>
      </c>
      <c r="H1152" s="493" t="s">
        <v>58</v>
      </c>
    </row>
    <row r="1153" spans="1:8">
      <c r="A1153" s="493" t="s">
        <v>3259</v>
      </c>
      <c r="B1153" s="493" t="s">
        <v>1842</v>
      </c>
      <c r="C1153" s="493" t="s">
        <v>3260</v>
      </c>
      <c r="D1153" s="493" t="s">
        <v>407</v>
      </c>
      <c r="F1153" s="493" t="s">
        <v>709</v>
      </c>
      <c r="G1153" s="493" t="s">
        <v>58</v>
      </c>
      <c r="H1153" s="493" t="s">
        <v>58</v>
      </c>
    </row>
    <row r="1154" spans="1:8">
      <c r="A1154" s="493" t="s">
        <v>3261</v>
      </c>
      <c r="B1154" s="493" t="s">
        <v>1842</v>
      </c>
      <c r="C1154" s="493" t="s">
        <v>3262</v>
      </c>
      <c r="D1154" s="493" t="s">
        <v>407</v>
      </c>
      <c r="F1154" s="493" t="s">
        <v>709</v>
      </c>
      <c r="G1154" s="493" t="s">
        <v>58</v>
      </c>
      <c r="H1154" s="493" t="s">
        <v>58</v>
      </c>
    </row>
    <row r="1155" spans="1:8">
      <c r="A1155" s="493" t="s">
        <v>3263</v>
      </c>
      <c r="B1155" s="493" t="s">
        <v>1842</v>
      </c>
      <c r="C1155" s="493" t="s">
        <v>3264</v>
      </c>
      <c r="D1155" s="493" t="s">
        <v>407</v>
      </c>
      <c r="F1155" s="493" t="s">
        <v>709</v>
      </c>
      <c r="G1155" s="493" t="s">
        <v>58</v>
      </c>
      <c r="H1155" s="493" t="s">
        <v>58</v>
      </c>
    </row>
    <row r="1156" spans="1:8">
      <c r="A1156" s="493" t="s">
        <v>3265</v>
      </c>
      <c r="B1156" s="493" t="s">
        <v>1842</v>
      </c>
      <c r="C1156" s="493" t="s">
        <v>3266</v>
      </c>
      <c r="D1156" s="493" t="s">
        <v>407</v>
      </c>
      <c r="F1156" s="493" t="s">
        <v>709</v>
      </c>
      <c r="G1156" s="493" t="s">
        <v>58</v>
      </c>
      <c r="H1156" s="493" t="s">
        <v>58</v>
      </c>
    </row>
    <row r="1157" spans="1:8">
      <c r="A1157" s="493" t="s">
        <v>3267</v>
      </c>
      <c r="B1157" s="493" t="s">
        <v>1842</v>
      </c>
      <c r="C1157" s="493" t="s">
        <v>3268</v>
      </c>
      <c r="D1157" s="493" t="s">
        <v>407</v>
      </c>
      <c r="F1157" s="493" t="s">
        <v>709</v>
      </c>
      <c r="G1157" s="493" t="s">
        <v>58</v>
      </c>
      <c r="H1157" s="493" t="s">
        <v>58</v>
      </c>
    </row>
    <row r="1158" spans="1:8">
      <c r="A1158" s="493" t="s">
        <v>3269</v>
      </c>
      <c r="B1158" s="493" t="s">
        <v>1842</v>
      </c>
      <c r="C1158" s="493" t="s">
        <v>3270</v>
      </c>
      <c r="D1158" s="493" t="s">
        <v>407</v>
      </c>
      <c r="F1158" s="493" t="s">
        <v>709</v>
      </c>
      <c r="G1158" s="493" t="s">
        <v>58</v>
      </c>
      <c r="H1158" s="493" t="s">
        <v>58</v>
      </c>
    </row>
    <row r="1159" spans="1:8">
      <c r="A1159" s="493" t="s">
        <v>3271</v>
      </c>
      <c r="B1159" s="493" t="s">
        <v>1842</v>
      </c>
      <c r="C1159" s="493" t="s">
        <v>3272</v>
      </c>
      <c r="D1159" s="493" t="s">
        <v>407</v>
      </c>
      <c r="F1159" s="493" t="s">
        <v>709</v>
      </c>
      <c r="G1159" s="493" t="s">
        <v>58</v>
      </c>
      <c r="H1159" s="493" t="s">
        <v>58</v>
      </c>
    </row>
    <row r="1160" spans="1:8">
      <c r="A1160" s="493" t="s">
        <v>3273</v>
      </c>
      <c r="B1160" s="493" t="s">
        <v>1842</v>
      </c>
      <c r="C1160" s="493" t="s">
        <v>3274</v>
      </c>
      <c r="D1160" s="493" t="s">
        <v>407</v>
      </c>
      <c r="F1160" s="493" t="s">
        <v>709</v>
      </c>
      <c r="G1160" s="493" t="s">
        <v>58</v>
      </c>
      <c r="H1160" s="493" t="s">
        <v>58</v>
      </c>
    </row>
    <row r="1161" spans="1:8">
      <c r="A1161" s="493" t="s">
        <v>3275</v>
      </c>
      <c r="B1161" s="493" t="s">
        <v>1842</v>
      </c>
      <c r="C1161" s="493" t="s">
        <v>3276</v>
      </c>
      <c r="D1161" s="493" t="s">
        <v>407</v>
      </c>
      <c r="F1161" s="493" t="s">
        <v>709</v>
      </c>
      <c r="G1161" s="493" t="s">
        <v>58</v>
      </c>
      <c r="H1161" s="493" t="s">
        <v>58</v>
      </c>
    </row>
    <row r="1162" spans="1:8">
      <c r="A1162" s="493" t="s">
        <v>3277</v>
      </c>
      <c r="B1162" s="493" t="s">
        <v>1842</v>
      </c>
      <c r="C1162" s="493" t="s">
        <v>3278</v>
      </c>
      <c r="D1162" s="493" t="s">
        <v>407</v>
      </c>
      <c r="F1162" s="493" t="s">
        <v>709</v>
      </c>
      <c r="G1162" s="493" t="s">
        <v>58</v>
      </c>
      <c r="H1162" s="493" t="s">
        <v>58</v>
      </c>
    </row>
    <row r="1163" spans="1:8">
      <c r="A1163" s="493" t="s">
        <v>3279</v>
      </c>
      <c r="B1163" s="493" t="s">
        <v>1842</v>
      </c>
      <c r="C1163" s="493" t="s">
        <v>3280</v>
      </c>
      <c r="D1163" s="493" t="s">
        <v>407</v>
      </c>
      <c r="F1163" s="493" t="s">
        <v>709</v>
      </c>
      <c r="G1163" s="493" t="s">
        <v>58</v>
      </c>
      <c r="H1163" s="493" t="s">
        <v>58</v>
      </c>
    </row>
    <row r="1164" spans="1:8">
      <c r="A1164" s="493" t="s">
        <v>3281</v>
      </c>
      <c r="B1164" s="493" t="s">
        <v>1842</v>
      </c>
      <c r="C1164" s="493" t="s">
        <v>3282</v>
      </c>
      <c r="D1164" s="493" t="s">
        <v>133</v>
      </c>
      <c r="E1164" s="493">
        <v>100</v>
      </c>
      <c r="G1164" s="493" t="s">
        <v>58</v>
      </c>
      <c r="H1164" s="493" t="s">
        <v>58</v>
      </c>
    </row>
    <row r="1165" spans="1:8">
      <c r="A1165" s="493" t="s">
        <v>3283</v>
      </c>
      <c r="B1165" s="493" t="s">
        <v>1842</v>
      </c>
      <c r="C1165" s="493" t="s">
        <v>3284</v>
      </c>
      <c r="D1165" s="493" t="s">
        <v>407</v>
      </c>
      <c r="F1165" s="493" t="s">
        <v>709</v>
      </c>
      <c r="G1165" s="493" t="s">
        <v>58</v>
      </c>
      <c r="H1165" s="493" t="s">
        <v>58</v>
      </c>
    </row>
    <row r="1166" spans="1:8">
      <c r="A1166" s="493" t="s">
        <v>3285</v>
      </c>
      <c r="B1166" s="493" t="s">
        <v>1842</v>
      </c>
      <c r="C1166" s="493" t="s">
        <v>3286</v>
      </c>
      <c r="D1166" s="493" t="s">
        <v>407</v>
      </c>
      <c r="F1166" s="493" t="s">
        <v>709</v>
      </c>
      <c r="G1166" s="493" t="s">
        <v>58</v>
      </c>
      <c r="H1166" s="493" t="s">
        <v>58</v>
      </c>
    </row>
    <row r="1167" spans="1:8">
      <c r="A1167" s="493" t="s">
        <v>3287</v>
      </c>
      <c r="B1167" s="493" t="s">
        <v>1842</v>
      </c>
      <c r="C1167" s="493" t="s">
        <v>3288</v>
      </c>
      <c r="D1167" s="493" t="s">
        <v>407</v>
      </c>
      <c r="F1167" s="493" t="s">
        <v>709</v>
      </c>
      <c r="G1167" s="493" t="s">
        <v>58</v>
      </c>
      <c r="H1167" s="493" t="s">
        <v>58</v>
      </c>
    </row>
    <row r="1168" spans="1:8">
      <c r="A1168" s="493" t="s">
        <v>3289</v>
      </c>
      <c r="B1168" s="493" t="s">
        <v>1842</v>
      </c>
      <c r="C1168" s="493" t="s">
        <v>3290</v>
      </c>
      <c r="D1168" s="493" t="s">
        <v>407</v>
      </c>
      <c r="F1168" s="493" t="s">
        <v>709</v>
      </c>
      <c r="G1168" s="493" t="s">
        <v>58</v>
      </c>
      <c r="H1168" s="493" t="s">
        <v>58</v>
      </c>
    </row>
    <row r="1169" spans="1:8">
      <c r="A1169" s="493" t="s">
        <v>3291</v>
      </c>
      <c r="B1169" s="493" t="s">
        <v>1842</v>
      </c>
      <c r="C1169" s="493" t="s">
        <v>3292</v>
      </c>
      <c r="D1169" s="493" t="s">
        <v>407</v>
      </c>
      <c r="F1169" s="493" t="s">
        <v>709</v>
      </c>
      <c r="G1169" s="493" t="s">
        <v>58</v>
      </c>
      <c r="H1169" s="493" t="s">
        <v>58</v>
      </c>
    </row>
    <row r="1170" spans="1:8">
      <c r="A1170" s="493" t="s">
        <v>3293</v>
      </c>
      <c r="B1170" s="493" t="s">
        <v>1842</v>
      </c>
      <c r="C1170" s="493" t="s">
        <v>3294</v>
      </c>
      <c r="D1170" s="493" t="s">
        <v>407</v>
      </c>
      <c r="F1170" s="493" t="s">
        <v>709</v>
      </c>
      <c r="G1170" s="493" t="s">
        <v>58</v>
      </c>
      <c r="H1170" s="493" t="s">
        <v>58</v>
      </c>
    </row>
    <row r="1171" spans="1:8">
      <c r="A1171" s="493" t="s">
        <v>3295</v>
      </c>
      <c r="B1171" s="493" t="s">
        <v>1842</v>
      </c>
      <c r="C1171" s="493" t="s">
        <v>3296</v>
      </c>
      <c r="D1171" s="493" t="s">
        <v>407</v>
      </c>
      <c r="F1171" s="493" t="s">
        <v>709</v>
      </c>
      <c r="G1171" s="493" t="s">
        <v>58</v>
      </c>
      <c r="H1171" s="493" t="s">
        <v>58</v>
      </c>
    </row>
    <row r="1172" spans="1:8">
      <c r="A1172" s="493" t="s">
        <v>3297</v>
      </c>
      <c r="B1172" s="493" t="s">
        <v>1842</v>
      </c>
      <c r="C1172" s="493" t="s">
        <v>3298</v>
      </c>
      <c r="D1172" s="493" t="s">
        <v>407</v>
      </c>
      <c r="F1172" s="493" t="s">
        <v>709</v>
      </c>
      <c r="G1172" s="493" t="s">
        <v>58</v>
      </c>
      <c r="H1172" s="493" t="s">
        <v>58</v>
      </c>
    </row>
    <row r="1173" spans="1:8">
      <c r="A1173" s="493" t="s">
        <v>3299</v>
      </c>
      <c r="B1173" s="493" t="s">
        <v>1842</v>
      </c>
      <c r="C1173" s="493" t="s">
        <v>3300</v>
      </c>
      <c r="D1173" s="493" t="s">
        <v>407</v>
      </c>
      <c r="F1173" s="493" t="s">
        <v>709</v>
      </c>
      <c r="G1173" s="493" t="s">
        <v>58</v>
      </c>
      <c r="H1173" s="493" t="s">
        <v>58</v>
      </c>
    </row>
    <row r="1174" spans="1:8">
      <c r="A1174" s="493" t="s">
        <v>3301</v>
      </c>
      <c r="B1174" s="493" t="s">
        <v>1842</v>
      </c>
      <c r="C1174" s="493" t="s">
        <v>3302</v>
      </c>
      <c r="D1174" s="493" t="s">
        <v>407</v>
      </c>
      <c r="F1174" s="493" t="s">
        <v>709</v>
      </c>
      <c r="G1174" s="493" t="s">
        <v>58</v>
      </c>
      <c r="H1174" s="493" t="s">
        <v>58</v>
      </c>
    </row>
    <row r="1175" spans="1:8">
      <c r="A1175" s="493" t="s">
        <v>3303</v>
      </c>
      <c r="B1175" s="493" t="s">
        <v>1842</v>
      </c>
      <c r="C1175" s="493" t="s">
        <v>3304</v>
      </c>
      <c r="D1175" s="493" t="s">
        <v>407</v>
      </c>
      <c r="F1175" s="493" t="s">
        <v>709</v>
      </c>
      <c r="G1175" s="493" t="s">
        <v>58</v>
      </c>
      <c r="H1175" s="493" t="s">
        <v>58</v>
      </c>
    </row>
    <row r="1176" spans="1:8">
      <c r="A1176" s="493" t="s">
        <v>3305</v>
      </c>
      <c r="B1176" s="493" t="s">
        <v>1842</v>
      </c>
      <c r="C1176" s="493" t="s">
        <v>3306</v>
      </c>
      <c r="D1176" s="493" t="s">
        <v>407</v>
      </c>
      <c r="F1176" s="493" t="s">
        <v>709</v>
      </c>
      <c r="G1176" s="493" t="s">
        <v>58</v>
      </c>
      <c r="H1176" s="493" t="s">
        <v>58</v>
      </c>
    </row>
    <row r="1177" spans="1:8">
      <c r="A1177" s="493" t="s">
        <v>3307</v>
      </c>
      <c r="B1177" s="493" t="s">
        <v>1842</v>
      </c>
      <c r="C1177" s="493" t="s">
        <v>3308</v>
      </c>
      <c r="D1177" s="493" t="s">
        <v>407</v>
      </c>
      <c r="F1177" s="493" t="s">
        <v>709</v>
      </c>
      <c r="G1177" s="493" t="s">
        <v>58</v>
      </c>
      <c r="H1177" s="493" t="s">
        <v>58</v>
      </c>
    </row>
    <row r="1178" spans="1:8">
      <c r="A1178" s="493" t="s">
        <v>3309</v>
      </c>
      <c r="B1178" s="493" t="s">
        <v>1842</v>
      </c>
      <c r="C1178" s="493" t="s">
        <v>3310</v>
      </c>
      <c r="D1178" s="493" t="s">
        <v>407</v>
      </c>
      <c r="F1178" s="493" t="s">
        <v>709</v>
      </c>
      <c r="G1178" s="493" t="s">
        <v>58</v>
      </c>
      <c r="H1178" s="493" t="s">
        <v>58</v>
      </c>
    </row>
    <row r="1179" spans="1:8">
      <c r="A1179" s="493" t="s">
        <v>3311</v>
      </c>
      <c r="B1179" s="493" t="s">
        <v>1842</v>
      </c>
      <c r="C1179" s="493" t="s">
        <v>3312</v>
      </c>
      <c r="D1179" s="493" t="s">
        <v>407</v>
      </c>
      <c r="F1179" s="493" t="s">
        <v>709</v>
      </c>
      <c r="G1179" s="493" t="s">
        <v>58</v>
      </c>
      <c r="H1179" s="493" t="s">
        <v>58</v>
      </c>
    </row>
    <row r="1180" spans="1:8">
      <c r="A1180" s="493" t="s">
        <v>3313</v>
      </c>
      <c r="B1180" s="493" t="s">
        <v>1842</v>
      </c>
      <c r="C1180" s="493" t="s">
        <v>3314</v>
      </c>
      <c r="D1180" s="493" t="s">
        <v>407</v>
      </c>
      <c r="F1180" s="493" t="s">
        <v>709</v>
      </c>
      <c r="G1180" s="493" t="s">
        <v>58</v>
      </c>
      <c r="H1180" s="493" t="s">
        <v>58</v>
      </c>
    </row>
    <row r="1181" spans="1:8">
      <c r="A1181" s="493" t="s">
        <v>3315</v>
      </c>
      <c r="B1181" s="493" t="s">
        <v>1842</v>
      </c>
      <c r="C1181" s="493" t="s">
        <v>3316</v>
      </c>
      <c r="D1181" s="493" t="s">
        <v>407</v>
      </c>
      <c r="F1181" s="493" t="s">
        <v>709</v>
      </c>
      <c r="G1181" s="493" t="s">
        <v>58</v>
      </c>
      <c r="H1181" s="493" t="s">
        <v>58</v>
      </c>
    </row>
    <row r="1182" spans="1:8">
      <c r="A1182" s="493" t="s">
        <v>3317</v>
      </c>
      <c r="B1182" s="493" t="s">
        <v>1842</v>
      </c>
      <c r="C1182" s="493" t="s">
        <v>3318</v>
      </c>
      <c r="D1182" s="493" t="s">
        <v>407</v>
      </c>
      <c r="F1182" s="493" t="s">
        <v>709</v>
      </c>
      <c r="G1182" s="493" t="s">
        <v>58</v>
      </c>
      <c r="H1182" s="493" t="s">
        <v>58</v>
      </c>
    </row>
    <row r="1183" spans="1:8">
      <c r="A1183" s="493" t="s">
        <v>3319</v>
      </c>
      <c r="B1183" s="493" t="s">
        <v>1842</v>
      </c>
      <c r="C1183" s="493" t="s">
        <v>3320</v>
      </c>
      <c r="D1183" s="493" t="s">
        <v>407</v>
      </c>
      <c r="F1183" s="493" t="s">
        <v>709</v>
      </c>
      <c r="G1183" s="493" t="s">
        <v>58</v>
      </c>
      <c r="H1183" s="493" t="s">
        <v>58</v>
      </c>
    </row>
    <row r="1184" spans="1:8">
      <c r="A1184" s="493" t="s">
        <v>3321</v>
      </c>
      <c r="B1184" s="493" t="s">
        <v>1842</v>
      </c>
      <c r="C1184" s="493" t="s">
        <v>3322</v>
      </c>
      <c r="D1184" s="493" t="s">
        <v>407</v>
      </c>
      <c r="F1184" s="493" t="s">
        <v>709</v>
      </c>
      <c r="G1184" s="493" t="s">
        <v>58</v>
      </c>
      <c r="H1184" s="493" t="s">
        <v>58</v>
      </c>
    </row>
    <row r="1185" spans="1:8">
      <c r="A1185" s="493" t="s">
        <v>3323</v>
      </c>
      <c r="B1185" s="493" t="s">
        <v>1842</v>
      </c>
      <c r="C1185" s="493" t="s">
        <v>3324</v>
      </c>
      <c r="D1185" s="493" t="s">
        <v>407</v>
      </c>
      <c r="F1185" s="493" t="s">
        <v>709</v>
      </c>
      <c r="G1185" s="493" t="s">
        <v>58</v>
      </c>
      <c r="H1185" s="493" t="s">
        <v>58</v>
      </c>
    </row>
    <row r="1186" spans="1:8">
      <c r="A1186" s="493" t="s">
        <v>3325</v>
      </c>
      <c r="B1186" s="493" t="s">
        <v>1842</v>
      </c>
      <c r="C1186" s="493" t="s">
        <v>3326</v>
      </c>
      <c r="D1186" s="493" t="s">
        <v>407</v>
      </c>
      <c r="F1186" s="493" t="s">
        <v>709</v>
      </c>
      <c r="G1186" s="493" t="s">
        <v>58</v>
      </c>
      <c r="H1186" s="493" t="s">
        <v>58</v>
      </c>
    </row>
    <row r="1187" spans="1:8">
      <c r="A1187" s="493" t="s">
        <v>3327</v>
      </c>
      <c r="B1187" s="493" t="s">
        <v>1842</v>
      </c>
      <c r="C1187" s="493" t="s">
        <v>3328</v>
      </c>
      <c r="D1187" s="493" t="s">
        <v>407</v>
      </c>
      <c r="F1187" s="493" t="s">
        <v>709</v>
      </c>
      <c r="G1187" s="493" t="s">
        <v>58</v>
      </c>
      <c r="H1187" s="493" t="s">
        <v>58</v>
      </c>
    </row>
    <row r="1188" spans="1:8">
      <c r="A1188" s="493" t="s">
        <v>3329</v>
      </c>
      <c r="B1188" s="493" t="s">
        <v>1842</v>
      </c>
      <c r="C1188" s="493" t="s">
        <v>3330</v>
      </c>
      <c r="D1188" s="493" t="s">
        <v>407</v>
      </c>
      <c r="F1188" s="493" t="s">
        <v>709</v>
      </c>
      <c r="G1188" s="493" t="s">
        <v>58</v>
      </c>
      <c r="H1188" s="493" t="s">
        <v>58</v>
      </c>
    </row>
    <row r="1189" spans="1:8">
      <c r="A1189" s="493" t="s">
        <v>3331</v>
      </c>
      <c r="B1189" s="493" t="s">
        <v>1842</v>
      </c>
      <c r="C1189" s="493" t="s">
        <v>3332</v>
      </c>
      <c r="D1189" s="493" t="s">
        <v>407</v>
      </c>
      <c r="F1189" s="493" t="s">
        <v>709</v>
      </c>
      <c r="G1189" s="493" t="s">
        <v>58</v>
      </c>
      <c r="H1189" s="493" t="s">
        <v>58</v>
      </c>
    </row>
    <row r="1190" spans="1:8">
      <c r="A1190" s="493" t="s">
        <v>3333</v>
      </c>
      <c r="B1190" s="493" t="s">
        <v>1842</v>
      </c>
      <c r="C1190" s="493" t="s">
        <v>3334</v>
      </c>
      <c r="D1190" s="493" t="s">
        <v>407</v>
      </c>
      <c r="F1190" s="493" t="s">
        <v>709</v>
      </c>
      <c r="G1190" s="493" t="s">
        <v>58</v>
      </c>
      <c r="H1190" s="493" t="s">
        <v>58</v>
      </c>
    </row>
    <row r="1191" spans="1:8">
      <c r="A1191" s="493" t="s">
        <v>3335</v>
      </c>
      <c r="B1191" s="493" t="s">
        <v>1842</v>
      </c>
      <c r="C1191" s="493" t="s">
        <v>3336</v>
      </c>
      <c r="D1191" s="493" t="s">
        <v>407</v>
      </c>
      <c r="F1191" s="493" t="s">
        <v>709</v>
      </c>
      <c r="G1191" s="493" t="s">
        <v>58</v>
      </c>
      <c r="H1191" s="493" t="s">
        <v>58</v>
      </c>
    </row>
    <row r="1192" spans="1:8">
      <c r="A1192" s="493" t="s">
        <v>3337</v>
      </c>
      <c r="B1192" s="493" t="s">
        <v>1842</v>
      </c>
      <c r="C1192" s="493" t="s">
        <v>3338</v>
      </c>
      <c r="D1192" s="493" t="s">
        <v>407</v>
      </c>
      <c r="F1192" s="493" t="s">
        <v>709</v>
      </c>
      <c r="G1192" s="493" t="s">
        <v>58</v>
      </c>
      <c r="H1192" s="493" t="s">
        <v>58</v>
      </c>
    </row>
    <row r="1193" spans="1:8">
      <c r="A1193" s="493" t="s">
        <v>3339</v>
      </c>
      <c r="B1193" s="493" t="s">
        <v>1842</v>
      </c>
      <c r="C1193" s="493" t="s">
        <v>3340</v>
      </c>
      <c r="D1193" s="493" t="s">
        <v>407</v>
      </c>
      <c r="F1193" s="493" t="s">
        <v>709</v>
      </c>
      <c r="G1193" s="493" t="s">
        <v>58</v>
      </c>
      <c r="H1193" s="493" t="s">
        <v>58</v>
      </c>
    </row>
    <row r="1194" spans="1:8">
      <c r="A1194" s="493" t="s">
        <v>3341</v>
      </c>
      <c r="B1194" s="493" t="s">
        <v>1842</v>
      </c>
      <c r="C1194" s="493" t="s">
        <v>3342</v>
      </c>
      <c r="D1194" s="493" t="s">
        <v>407</v>
      </c>
      <c r="F1194" s="493" t="s">
        <v>709</v>
      </c>
      <c r="G1194" s="493" t="s">
        <v>58</v>
      </c>
      <c r="H1194" s="493" t="s">
        <v>58</v>
      </c>
    </row>
    <row r="1195" spans="1:8">
      <c r="A1195" s="493" t="s">
        <v>3343</v>
      </c>
      <c r="B1195" s="493" t="s">
        <v>1842</v>
      </c>
      <c r="C1195" s="493" t="s">
        <v>3344</v>
      </c>
      <c r="D1195" s="493" t="s">
        <v>407</v>
      </c>
      <c r="F1195" s="493" t="s">
        <v>709</v>
      </c>
      <c r="G1195" s="493" t="s">
        <v>58</v>
      </c>
      <c r="H1195" s="493" t="s">
        <v>58</v>
      </c>
    </row>
    <row r="1196" spans="1:8">
      <c r="A1196" s="493" t="s">
        <v>3345</v>
      </c>
      <c r="B1196" s="493" t="s">
        <v>1842</v>
      </c>
      <c r="C1196" s="493" t="s">
        <v>3346</v>
      </c>
      <c r="D1196" s="493" t="s">
        <v>407</v>
      </c>
      <c r="F1196" s="493" t="s">
        <v>709</v>
      </c>
      <c r="G1196" s="493" t="s">
        <v>58</v>
      </c>
      <c r="H1196" s="493" t="s">
        <v>58</v>
      </c>
    </row>
    <row r="1197" spans="1:8">
      <c r="A1197" s="493" t="s">
        <v>3347</v>
      </c>
      <c r="B1197" s="493" t="s">
        <v>1842</v>
      </c>
      <c r="C1197" s="493" t="s">
        <v>3348</v>
      </c>
      <c r="D1197" s="493" t="s">
        <v>407</v>
      </c>
      <c r="F1197" s="493" t="s">
        <v>709</v>
      </c>
      <c r="G1197" s="493" t="s">
        <v>58</v>
      </c>
      <c r="H1197" s="493" t="s">
        <v>58</v>
      </c>
    </row>
    <row r="1198" spans="1:8">
      <c r="A1198" s="493" t="s">
        <v>3349</v>
      </c>
      <c r="B1198" s="493" t="s">
        <v>1842</v>
      </c>
      <c r="C1198" s="493" t="s">
        <v>3350</v>
      </c>
      <c r="D1198" s="493" t="s">
        <v>407</v>
      </c>
      <c r="F1198" s="493" t="s">
        <v>709</v>
      </c>
      <c r="G1198" s="493" t="s">
        <v>58</v>
      </c>
      <c r="H1198" s="493" t="s">
        <v>58</v>
      </c>
    </row>
    <row r="1199" spans="1:8">
      <c r="A1199" s="493" t="s">
        <v>3351</v>
      </c>
      <c r="B1199" s="493" t="s">
        <v>1842</v>
      </c>
      <c r="C1199" s="493" t="s">
        <v>3352</v>
      </c>
      <c r="D1199" s="493" t="s">
        <v>407</v>
      </c>
      <c r="F1199" s="493" t="s">
        <v>709</v>
      </c>
      <c r="G1199" s="493" t="s">
        <v>58</v>
      </c>
      <c r="H1199" s="493" t="s">
        <v>58</v>
      </c>
    </row>
    <row r="1200" spans="1:8">
      <c r="A1200" s="493" t="s">
        <v>3353</v>
      </c>
      <c r="B1200" s="493" t="s">
        <v>1842</v>
      </c>
      <c r="C1200" s="493" t="s">
        <v>3354</v>
      </c>
      <c r="D1200" s="493" t="s">
        <v>133</v>
      </c>
      <c r="E1200" s="493">
        <v>100</v>
      </c>
      <c r="G1200" s="493" t="s">
        <v>58</v>
      </c>
      <c r="H1200" s="493" t="s">
        <v>58</v>
      </c>
    </row>
    <row r="1201" spans="1:8">
      <c r="A1201" s="493" t="s">
        <v>3355</v>
      </c>
      <c r="B1201" s="493" t="s">
        <v>1842</v>
      </c>
      <c r="C1201" s="493" t="s">
        <v>3356</v>
      </c>
      <c r="D1201" s="493" t="s">
        <v>407</v>
      </c>
      <c r="F1201" s="493" t="s">
        <v>709</v>
      </c>
      <c r="G1201" s="493" t="s">
        <v>58</v>
      </c>
      <c r="H1201" s="493" t="s">
        <v>58</v>
      </c>
    </row>
    <row r="1202" spans="1:8">
      <c r="A1202" s="493" t="s">
        <v>3357</v>
      </c>
      <c r="B1202" s="493" t="s">
        <v>1842</v>
      </c>
      <c r="C1202" s="493" t="s">
        <v>3358</v>
      </c>
      <c r="D1202" s="493" t="s">
        <v>407</v>
      </c>
      <c r="F1202" s="493" t="s">
        <v>709</v>
      </c>
      <c r="G1202" s="493" t="s">
        <v>58</v>
      </c>
      <c r="H1202" s="493" t="s">
        <v>58</v>
      </c>
    </row>
    <row r="1203" spans="1:8">
      <c r="A1203" s="493" t="s">
        <v>3359</v>
      </c>
      <c r="B1203" s="493" t="s">
        <v>1842</v>
      </c>
      <c r="C1203" s="493" t="s">
        <v>3360</v>
      </c>
      <c r="D1203" s="493" t="s">
        <v>407</v>
      </c>
      <c r="F1203" s="493" t="s">
        <v>709</v>
      </c>
      <c r="G1203" s="493" t="s">
        <v>58</v>
      </c>
      <c r="H1203" s="493" t="s">
        <v>58</v>
      </c>
    </row>
    <row r="1204" spans="1:8">
      <c r="A1204" s="493" t="s">
        <v>3361</v>
      </c>
      <c r="B1204" s="493" t="s">
        <v>1842</v>
      </c>
      <c r="C1204" s="493" t="s">
        <v>3362</v>
      </c>
      <c r="D1204" s="493" t="s">
        <v>407</v>
      </c>
      <c r="F1204" s="493" t="s">
        <v>709</v>
      </c>
      <c r="G1204" s="493" t="s">
        <v>58</v>
      </c>
      <c r="H1204" s="493" t="s">
        <v>58</v>
      </c>
    </row>
    <row r="1205" spans="1:8">
      <c r="A1205" s="493" t="s">
        <v>3363</v>
      </c>
      <c r="B1205" s="493" t="s">
        <v>1842</v>
      </c>
      <c r="C1205" s="493" t="s">
        <v>3364</v>
      </c>
      <c r="D1205" s="493" t="s">
        <v>407</v>
      </c>
      <c r="F1205" s="493" t="s">
        <v>709</v>
      </c>
      <c r="G1205" s="493" t="s">
        <v>58</v>
      </c>
      <c r="H1205" s="493" t="s">
        <v>58</v>
      </c>
    </row>
    <row r="1206" spans="1:8">
      <c r="A1206" s="493" t="s">
        <v>3365</v>
      </c>
      <c r="B1206" s="493" t="s">
        <v>1842</v>
      </c>
      <c r="C1206" s="493" t="s">
        <v>3366</v>
      </c>
      <c r="D1206" s="493" t="s">
        <v>407</v>
      </c>
      <c r="F1206" s="493" t="s">
        <v>709</v>
      </c>
      <c r="G1206" s="493" t="s">
        <v>58</v>
      </c>
      <c r="H1206" s="493" t="s">
        <v>58</v>
      </c>
    </row>
    <row r="1207" spans="1:8">
      <c r="A1207" s="493" t="s">
        <v>3367</v>
      </c>
      <c r="B1207" s="493" t="s">
        <v>1842</v>
      </c>
      <c r="C1207" s="493" t="s">
        <v>3368</v>
      </c>
      <c r="D1207" s="493" t="s">
        <v>407</v>
      </c>
      <c r="F1207" s="493" t="s">
        <v>709</v>
      </c>
      <c r="G1207" s="493" t="s">
        <v>58</v>
      </c>
      <c r="H1207" s="493" t="s">
        <v>58</v>
      </c>
    </row>
    <row r="1208" spans="1:8">
      <c r="A1208" s="493" t="s">
        <v>3369</v>
      </c>
      <c r="B1208" s="493" t="s">
        <v>1842</v>
      </c>
      <c r="C1208" s="493" t="s">
        <v>3370</v>
      </c>
      <c r="D1208" s="493" t="s">
        <v>407</v>
      </c>
      <c r="F1208" s="493" t="s">
        <v>709</v>
      </c>
      <c r="G1208" s="493" t="s">
        <v>58</v>
      </c>
      <c r="H1208" s="493" t="s">
        <v>58</v>
      </c>
    </row>
    <row r="1209" spans="1:8">
      <c r="A1209" s="493" t="s">
        <v>3371</v>
      </c>
      <c r="B1209" s="493" t="s">
        <v>1842</v>
      </c>
      <c r="C1209" s="493" t="s">
        <v>3372</v>
      </c>
      <c r="D1209" s="493" t="s">
        <v>407</v>
      </c>
      <c r="F1209" s="493" t="s">
        <v>709</v>
      </c>
      <c r="G1209" s="493" t="s">
        <v>58</v>
      </c>
      <c r="H1209" s="493" t="s">
        <v>58</v>
      </c>
    </row>
    <row r="1210" spans="1:8">
      <c r="A1210" s="493" t="s">
        <v>3373</v>
      </c>
      <c r="B1210" s="493" t="s">
        <v>1842</v>
      </c>
      <c r="C1210" s="493" t="s">
        <v>3374</v>
      </c>
      <c r="D1210" s="493" t="s">
        <v>407</v>
      </c>
      <c r="F1210" s="493" t="s">
        <v>709</v>
      </c>
      <c r="G1210" s="493" t="s">
        <v>58</v>
      </c>
      <c r="H1210" s="493" t="s">
        <v>58</v>
      </c>
    </row>
    <row r="1211" spans="1:8">
      <c r="A1211" s="493" t="s">
        <v>3375</v>
      </c>
      <c r="B1211" s="493" t="s">
        <v>1842</v>
      </c>
      <c r="C1211" s="493" t="s">
        <v>3376</v>
      </c>
      <c r="D1211" s="493" t="s">
        <v>407</v>
      </c>
      <c r="F1211" s="493" t="s">
        <v>709</v>
      </c>
      <c r="G1211" s="493" t="s">
        <v>58</v>
      </c>
      <c r="H1211" s="493" t="s">
        <v>58</v>
      </c>
    </row>
    <row r="1212" spans="1:8">
      <c r="A1212" s="493" t="s">
        <v>3377</v>
      </c>
      <c r="B1212" s="493" t="s">
        <v>1842</v>
      </c>
      <c r="C1212" s="493" t="s">
        <v>3378</v>
      </c>
      <c r="D1212" s="493" t="s">
        <v>407</v>
      </c>
      <c r="F1212" s="493" t="s">
        <v>709</v>
      </c>
      <c r="G1212" s="493" t="s">
        <v>58</v>
      </c>
      <c r="H1212" s="493" t="s">
        <v>58</v>
      </c>
    </row>
    <row r="1213" spans="1:8">
      <c r="A1213" s="493" t="s">
        <v>3379</v>
      </c>
      <c r="B1213" s="493" t="s">
        <v>1842</v>
      </c>
      <c r="C1213" s="493" t="s">
        <v>3380</v>
      </c>
      <c r="D1213" s="493" t="s">
        <v>407</v>
      </c>
      <c r="F1213" s="493" t="s">
        <v>709</v>
      </c>
      <c r="G1213" s="493" t="s">
        <v>58</v>
      </c>
      <c r="H1213" s="493" t="s">
        <v>58</v>
      </c>
    </row>
    <row r="1214" spans="1:8">
      <c r="A1214" s="493" t="s">
        <v>3381</v>
      </c>
      <c r="B1214" s="493" t="s">
        <v>1842</v>
      </c>
      <c r="C1214" s="493" t="s">
        <v>3382</v>
      </c>
      <c r="D1214" s="493" t="s">
        <v>407</v>
      </c>
      <c r="F1214" s="493" t="s">
        <v>709</v>
      </c>
      <c r="G1214" s="493" t="s">
        <v>58</v>
      </c>
      <c r="H1214" s="493" t="s">
        <v>58</v>
      </c>
    </row>
    <row r="1215" spans="1:8">
      <c r="A1215" s="493" t="s">
        <v>3383</v>
      </c>
      <c r="B1215" s="493" t="s">
        <v>1842</v>
      </c>
      <c r="C1215" s="493" t="s">
        <v>3384</v>
      </c>
      <c r="D1215" s="493" t="s">
        <v>407</v>
      </c>
      <c r="F1215" s="493" t="s">
        <v>709</v>
      </c>
      <c r="G1215" s="493" t="s">
        <v>58</v>
      </c>
      <c r="H1215" s="493" t="s">
        <v>58</v>
      </c>
    </row>
    <row r="1216" spans="1:8">
      <c r="A1216" s="493" t="s">
        <v>3385</v>
      </c>
      <c r="B1216" s="493" t="s">
        <v>1842</v>
      </c>
      <c r="C1216" s="493" t="s">
        <v>3386</v>
      </c>
      <c r="D1216" s="493" t="s">
        <v>407</v>
      </c>
      <c r="F1216" s="493" t="s">
        <v>709</v>
      </c>
      <c r="G1216" s="493" t="s">
        <v>58</v>
      </c>
      <c r="H1216" s="493" t="s">
        <v>58</v>
      </c>
    </row>
    <row r="1217" spans="1:8">
      <c r="A1217" s="493" t="s">
        <v>3387</v>
      </c>
      <c r="B1217" s="493" t="s">
        <v>1842</v>
      </c>
      <c r="C1217" s="493" t="s">
        <v>3388</v>
      </c>
      <c r="D1217" s="493" t="s">
        <v>407</v>
      </c>
      <c r="F1217" s="493" t="s">
        <v>709</v>
      </c>
      <c r="G1217" s="493" t="s">
        <v>58</v>
      </c>
      <c r="H1217" s="493" t="s">
        <v>58</v>
      </c>
    </row>
    <row r="1218" spans="1:8">
      <c r="A1218" s="493" t="s">
        <v>3389</v>
      </c>
      <c r="B1218" s="493" t="s">
        <v>1842</v>
      </c>
      <c r="C1218" s="493" t="s">
        <v>3390</v>
      </c>
      <c r="D1218" s="493" t="s">
        <v>407</v>
      </c>
      <c r="F1218" s="493" t="s">
        <v>709</v>
      </c>
      <c r="G1218" s="493" t="s">
        <v>58</v>
      </c>
      <c r="H1218" s="493" t="s">
        <v>58</v>
      </c>
    </row>
    <row r="1219" spans="1:8">
      <c r="A1219" s="493" t="s">
        <v>3391</v>
      </c>
      <c r="B1219" s="493" t="s">
        <v>1842</v>
      </c>
      <c r="C1219" s="493" t="s">
        <v>3392</v>
      </c>
      <c r="D1219" s="493" t="s">
        <v>407</v>
      </c>
      <c r="F1219" s="493" t="s">
        <v>709</v>
      </c>
      <c r="G1219" s="493" t="s">
        <v>58</v>
      </c>
      <c r="H1219" s="493" t="s">
        <v>58</v>
      </c>
    </row>
    <row r="1220" spans="1:8">
      <c r="A1220" s="493" t="s">
        <v>3393</v>
      </c>
      <c r="B1220" s="493" t="s">
        <v>1842</v>
      </c>
      <c r="C1220" s="493" t="s">
        <v>3394</v>
      </c>
      <c r="D1220" s="493" t="s">
        <v>407</v>
      </c>
      <c r="F1220" s="493" t="s">
        <v>709</v>
      </c>
      <c r="G1220" s="493" t="s">
        <v>58</v>
      </c>
      <c r="H1220" s="493" t="s">
        <v>58</v>
      </c>
    </row>
    <row r="1221" spans="1:8">
      <c r="A1221" s="493" t="s">
        <v>3395</v>
      </c>
      <c r="B1221" s="493" t="s">
        <v>1842</v>
      </c>
      <c r="C1221" s="493" t="s">
        <v>3396</v>
      </c>
      <c r="D1221" s="493" t="s">
        <v>407</v>
      </c>
      <c r="F1221" s="493" t="s">
        <v>709</v>
      </c>
      <c r="G1221" s="493" t="s">
        <v>58</v>
      </c>
      <c r="H1221" s="493" t="s">
        <v>58</v>
      </c>
    </row>
    <row r="1222" spans="1:8">
      <c r="A1222" s="493" t="s">
        <v>3397</v>
      </c>
      <c r="B1222" s="493" t="s">
        <v>1842</v>
      </c>
      <c r="C1222" s="493" t="s">
        <v>3398</v>
      </c>
      <c r="D1222" s="493" t="s">
        <v>407</v>
      </c>
      <c r="F1222" s="493" t="s">
        <v>709</v>
      </c>
      <c r="G1222" s="493" t="s">
        <v>58</v>
      </c>
      <c r="H1222" s="493" t="s">
        <v>58</v>
      </c>
    </row>
    <row r="1223" spans="1:8">
      <c r="A1223" s="493" t="s">
        <v>3399</v>
      </c>
      <c r="B1223" s="493" t="s">
        <v>1842</v>
      </c>
      <c r="C1223" s="493" t="s">
        <v>3400</v>
      </c>
      <c r="D1223" s="493" t="s">
        <v>407</v>
      </c>
      <c r="F1223" s="493" t="s">
        <v>709</v>
      </c>
      <c r="G1223" s="493" t="s">
        <v>58</v>
      </c>
      <c r="H1223" s="493" t="s">
        <v>58</v>
      </c>
    </row>
    <row r="1224" spans="1:8">
      <c r="A1224" s="493" t="s">
        <v>3401</v>
      </c>
      <c r="B1224" s="493" t="s">
        <v>1842</v>
      </c>
      <c r="C1224" s="493" t="s">
        <v>3402</v>
      </c>
      <c r="D1224" s="493" t="s">
        <v>407</v>
      </c>
      <c r="F1224" s="493" t="s">
        <v>709</v>
      </c>
      <c r="G1224" s="493" t="s">
        <v>58</v>
      </c>
      <c r="H1224" s="493" t="s">
        <v>58</v>
      </c>
    </row>
    <row r="1225" spans="1:8">
      <c r="A1225" s="493" t="s">
        <v>3403</v>
      </c>
      <c r="B1225" s="493" t="s">
        <v>1842</v>
      </c>
      <c r="C1225" s="493" t="s">
        <v>3404</v>
      </c>
      <c r="D1225" s="493" t="s">
        <v>407</v>
      </c>
      <c r="F1225" s="493" t="s">
        <v>709</v>
      </c>
      <c r="G1225" s="493" t="s">
        <v>58</v>
      </c>
      <c r="H1225" s="493" t="s">
        <v>58</v>
      </c>
    </row>
    <row r="1226" spans="1:8">
      <c r="A1226" s="493" t="s">
        <v>3405</v>
      </c>
      <c r="B1226" s="493" t="s">
        <v>1842</v>
      </c>
      <c r="C1226" s="493" t="s">
        <v>3406</v>
      </c>
      <c r="D1226" s="493" t="s">
        <v>407</v>
      </c>
      <c r="F1226" s="493" t="s">
        <v>709</v>
      </c>
      <c r="G1226" s="493" t="s">
        <v>58</v>
      </c>
      <c r="H1226" s="493" t="s">
        <v>58</v>
      </c>
    </row>
    <row r="1227" spans="1:8">
      <c r="A1227" s="493" t="s">
        <v>3407</v>
      </c>
      <c r="B1227" s="493" t="s">
        <v>1842</v>
      </c>
      <c r="C1227" s="493" t="s">
        <v>3408</v>
      </c>
      <c r="D1227" s="493" t="s">
        <v>407</v>
      </c>
      <c r="F1227" s="493" t="s">
        <v>709</v>
      </c>
      <c r="G1227" s="493" t="s">
        <v>58</v>
      </c>
      <c r="H1227" s="493" t="s">
        <v>58</v>
      </c>
    </row>
    <row r="1228" spans="1:8">
      <c r="A1228" s="493" t="s">
        <v>3409</v>
      </c>
      <c r="B1228" s="493" t="s">
        <v>1842</v>
      </c>
      <c r="C1228" s="493" t="s">
        <v>3410</v>
      </c>
      <c r="D1228" s="493" t="s">
        <v>407</v>
      </c>
      <c r="F1228" s="493" t="s">
        <v>709</v>
      </c>
      <c r="G1228" s="493" t="s">
        <v>58</v>
      </c>
      <c r="H1228" s="493" t="s">
        <v>58</v>
      </c>
    </row>
    <row r="1229" spans="1:8">
      <c r="A1229" s="493" t="s">
        <v>3411</v>
      </c>
      <c r="B1229" s="493" t="s">
        <v>1842</v>
      </c>
      <c r="C1229" s="493" t="s">
        <v>3412</v>
      </c>
      <c r="D1229" s="493" t="s">
        <v>407</v>
      </c>
      <c r="F1229" s="493" t="s">
        <v>709</v>
      </c>
      <c r="G1229" s="493" t="s">
        <v>58</v>
      </c>
      <c r="H1229" s="493" t="s">
        <v>58</v>
      </c>
    </row>
    <row r="1230" spans="1:8">
      <c r="A1230" s="493" t="s">
        <v>3413</v>
      </c>
      <c r="B1230" s="493" t="s">
        <v>1842</v>
      </c>
      <c r="C1230" s="493" t="s">
        <v>3414</v>
      </c>
      <c r="D1230" s="493" t="s">
        <v>407</v>
      </c>
      <c r="F1230" s="493" t="s">
        <v>709</v>
      </c>
      <c r="G1230" s="493" t="s">
        <v>58</v>
      </c>
      <c r="H1230" s="493" t="s">
        <v>58</v>
      </c>
    </row>
    <row r="1231" spans="1:8">
      <c r="A1231" s="493" t="s">
        <v>3415</v>
      </c>
      <c r="B1231" s="493" t="s">
        <v>1842</v>
      </c>
      <c r="C1231" s="493" t="s">
        <v>3416</v>
      </c>
      <c r="D1231" s="493" t="s">
        <v>407</v>
      </c>
      <c r="F1231" s="493" t="s">
        <v>709</v>
      </c>
      <c r="G1231" s="493" t="s">
        <v>58</v>
      </c>
      <c r="H1231" s="493" t="s">
        <v>58</v>
      </c>
    </row>
    <row r="1232" spans="1:8">
      <c r="A1232" s="493" t="s">
        <v>3417</v>
      </c>
      <c r="B1232" s="493" t="s">
        <v>1842</v>
      </c>
      <c r="C1232" s="493" t="s">
        <v>3418</v>
      </c>
      <c r="D1232" s="493" t="s">
        <v>407</v>
      </c>
      <c r="F1232" s="493" t="s">
        <v>709</v>
      </c>
      <c r="G1232" s="493" t="s">
        <v>58</v>
      </c>
      <c r="H1232" s="493" t="s">
        <v>58</v>
      </c>
    </row>
    <row r="1233" spans="1:8">
      <c r="A1233" s="493" t="s">
        <v>3419</v>
      </c>
      <c r="B1233" s="493" t="s">
        <v>1842</v>
      </c>
      <c r="C1233" s="493" t="s">
        <v>3420</v>
      </c>
      <c r="D1233" s="493" t="s">
        <v>407</v>
      </c>
      <c r="F1233" s="493" t="s">
        <v>709</v>
      </c>
      <c r="G1233" s="493" t="s">
        <v>58</v>
      </c>
      <c r="H1233" s="493" t="s">
        <v>58</v>
      </c>
    </row>
    <row r="1234" spans="1:8">
      <c r="A1234" s="493" t="s">
        <v>3421</v>
      </c>
      <c r="B1234" s="493" t="s">
        <v>1842</v>
      </c>
      <c r="C1234" s="493" t="s">
        <v>3422</v>
      </c>
      <c r="D1234" s="493" t="s">
        <v>407</v>
      </c>
      <c r="F1234" s="493" t="s">
        <v>709</v>
      </c>
      <c r="G1234" s="493" t="s">
        <v>58</v>
      </c>
      <c r="H1234" s="493" t="s">
        <v>58</v>
      </c>
    </row>
    <row r="1235" spans="1:8">
      <c r="A1235" s="493" t="s">
        <v>3423</v>
      </c>
      <c r="B1235" s="493" t="s">
        <v>1842</v>
      </c>
      <c r="C1235" s="493" t="s">
        <v>3424</v>
      </c>
      <c r="D1235" s="493" t="s">
        <v>407</v>
      </c>
      <c r="F1235" s="493" t="s">
        <v>709</v>
      </c>
      <c r="G1235" s="493" t="s">
        <v>58</v>
      </c>
      <c r="H1235" s="493" t="s">
        <v>58</v>
      </c>
    </row>
    <row r="1236" spans="1:8">
      <c r="A1236" s="493" t="s">
        <v>3425</v>
      </c>
      <c r="B1236" s="493" t="s">
        <v>1842</v>
      </c>
      <c r="C1236" s="493" t="s">
        <v>3426</v>
      </c>
      <c r="D1236" s="493" t="s">
        <v>133</v>
      </c>
      <c r="E1236" s="493">
        <v>100</v>
      </c>
      <c r="G1236" s="493" t="s">
        <v>58</v>
      </c>
      <c r="H1236" s="493" t="s">
        <v>58</v>
      </c>
    </row>
    <row r="1237" spans="1:8">
      <c r="A1237" s="493" t="s">
        <v>3427</v>
      </c>
      <c r="B1237" s="493" t="s">
        <v>1842</v>
      </c>
      <c r="C1237" s="493" t="s">
        <v>3428</v>
      </c>
      <c r="D1237" s="493" t="s">
        <v>407</v>
      </c>
      <c r="F1237" s="493" t="s">
        <v>709</v>
      </c>
      <c r="G1237" s="493" t="s">
        <v>58</v>
      </c>
      <c r="H1237" s="493" t="s">
        <v>58</v>
      </c>
    </row>
    <row r="1238" spans="1:8">
      <c r="A1238" s="493" t="s">
        <v>3429</v>
      </c>
      <c r="B1238" s="493" t="s">
        <v>1842</v>
      </c>
      <c r="C1238" s="493" t="s">
        <v>3430</v>
      </c>
      <c r="D1238" s="493" t="s">
        <v>407</v>
      </c>
      <c r="F1238" s="493" t="s">
        <v>709</v>
      </c>
      <c r="G1238" s="493" t="s">
        <v>58</v>
      </c>
      <c r="H1238" s="493" t="s">
        <v>58</v>
      </c>
    </row>
    <row r="1239" spans="1:8">
      <c r="A1239" s="493" t="s">
        <v>3431</v>
      </c>
      <c r="B1239" s="493" t="s">
        <v>1842</v>
      </c>
      <c r="C1239" s="493" t="s">
        <v>3432</v>
      </c>
      <c r="D1239" s="493" t="s">
        <v>407</v>
      </c>
      <c r="F1239" s="493" t="s">
        <v>709</v>
      </c>
      <c r="G1239" s="493" t="s">
        <v>58</v>
      </c>
      <c r="H1239" s="493" t="s">
        <v>58</v>
      </c>
    </row>
    <row r="1240" spans="1:8">
      <c r="A1240" s="493" t="s">
        <v>3433</v>
      </c>
      <c r="B1240" s="493" t="s">
        <v>1842</v>
      </c>
      <c r="C1240" s="493" t="s">
        <v>3434</v>
      </c>
      <c r="D1240" s="493" t="s">
        <v>407</v>
      </c>
      <c r="F1240" s="493" t="s">
        <v>709</v>
      </c>
      <c r="G1240" s="493" t="s">
        <v>58</v>
      </c>
      <c r="H1240" s="493" t="s">
        <v>58</v>
      </c>
    </row>
    <row r="1241" spans="1:8">
      <c r="A1241" s="493" t="s">
        <v>3435</v>
      </c>
      <c r="B1241" s="493" t="s">
        <v>1842</v>
      </c>
      <c r="C1241" s="493" t="s">
        <v>3436</v>
      </c>
      <c r="D1241" s="493" t="s">
        <v>407</v>
      </c>
      <c r="F1241" s="493" t="s">
        <v>709</v>
      </c>
      <c r="G1241" s="493" t="s">
        <v>58</v>
      </c>
      <c r="H1241" s="493" t="s">
        <v>58</v>
      </c>
    </row>
    <row r="1242" spans="1:8">
      <c r="A1242" s="493" t="s">
        <v>3437</v>
      </c>
      <c r="B1242" s="493" t="s">
        <v>1842</v>
      </c>
      <c r="C1242" s="493" t="s">
        <v>3438</v>
      </c>
      <c r="D1242" s="493" t="s">
        <v>407</v>
      </c>
      <c r="F1242" s="493" t="s">
        <v>709</v>
      </c>
      <c r="G1242" s="493" t="s">
        <v>58</v>
      </c>
      <c r="H1242" s="493" t="s">
        <v>58</v>
      </c>
    </row>
    <row r="1243" spans="1:8">
      <c r="A1243" s="493" t="s">
        <v>3439</v>
      </c>
      <c r="B1243" s="493" t="s">
        <v>1842</v>
      </c>
      <c r="C1243" s="493" t="s">
        <v>3440</v>
      </c>
      <c r="D1243" s="493" t="s">
        <v>407</v>
      </c>
      <c r="F1243" s="493" t="s">
        <v>709</v>
      </c>
      <c r="G1243" s="493" t="s">
        <v>58</v>
      </c>
      <c r="H1243" s="493" t="s">
        <v>58</v>
      </c>
    </row>
    <row r="1244" spans="1:8">
      <c r="A1244" s="493" t="s">
        <v>3441</v>
      </c>
      <c r="B1244" s="493" t="s">
        <v>1842</v>
      </c>
      <c r="C1244" s="493" t="s">
        <v>3442</v>
      </c>
      <c r="D1244" s="493" t="s">
        <v>407</v>
      </c>
      <c r="F1244" s="493" t="s">
        <v>709</v>
      </c>
      <c r="G1244" s="493" t="s">
        <v>58</v>
      </c>
      <c r="H1244" s="493" t="s">
        <v>58</v>
      </c>
    </row>
    <row r="1245" spans="1:8">
      <c r="A1245" s="493" t="s">
        <v>3443</v>
      </c>
      <c r="B1245" s="493" t="s">
        <v>1842</v>
      </c>
      <c r="C1245" s="493" t="s">
        <v>3444</v>
      </c>
      <c r="D1245" s="493" t="s">
        <v>407</v>
      </c>
      <c r="F1245" s="493" t="s">
        <v>709</v>
      </c>
      <c r="G1245" s="493" t="s">
        <v>58</v>
      </c>
      <c r="H1245" s="493" t="s">
        <v>58</v>
      </c>
    </row>
    <row r="1246" spans="1:8">
      <c r="A1246" s="493" t="s">
        <v>3445</v>
      </c>
      <c r="B1246" s="493" t="s">
        <v>1842</v>
      </c>
      <c r="C1246" s="493" t="s">
        <v>3446</v>
      </c>
      <c r="D1246" s="493" t="s">
        <v>407</v>
      </c>
      <c r="F1246" s="493" t="s">
        <v>709</v>
      </c>
      <c r="G1246" s="493" t="s">
        <v>58</v>
      </c>
      <c r="H1246" s="493" t="s">
        <v>58</v>
      </c>
    </row>
    <row r="1247" spans="1:8">
      <c r="A1247" s="493" t="s">
        <v>3447</v>
      </c>
      <c r="B1247" s="493" t="s">
        <v>1842</v>
      </c>
      <c r="C1247" s="493" t="s">
        <v>3448</v>
      </c>
      <c r="D1247" s="493" t="s">
        <v>407</v>
      </c>
      <c r="F1247" s="493" t="s">
        <v>709</v>
      </c>
      <c r="G1247" s="493" t="s">
        <v>58</v>
      </c>
      <c r="H1247" s="493" t="s">
        <v>58</v>
      </c>
    </row>
    <row r="1248" spans="1:8">
      <c r="A1248" s="493" t="s">
        <v>3449</v>
      </c>
      <c r="B1248" s="493" t="s">
        <v>1842</v>
      </c>
      <c r="C1248" s="493" t="s">
        <v>3450</v>
      </c>
      <c r="D1248" s="493" t="s">
        <v>407</v>
      </c>
      <c r="F1248" s="493" t="s">
        <v>709</v>
      </c>
      <c r="G1248" s="493" t="s">
        <v>58</v>
      </c>
      <c r="H1248" s="493" t="s">
        <v>58</v>
      </c>
    </row>
    <row r="1249" spans="1:8">
      <c r="A1249" s="493" t="s">
        <v>3451</v>
      </c>
      <c r="B1249" s="493" t="s">
        <v>1842</v>
      </c>
      <c r="C1249" s="493" t="s">
        <v>3452</v>
      </c>
      <c r="D1249" s="493" t="s">
        <v>407</v>
      </c>
      <c r="F1249" s="493" t="s">
        <v>709</v>
      </c>
      <c r="G1249" s="493" t="s">
        <v>58</v>
      </c>
      <c r="H1249" s="493" t="s">
        <v>58</v>
      </c>
    </row>
    <row r="1250" spans="1:8">
      <c r="A1250" s="493" t="s">
        <v>3453</v>
      </c>
      <c r="B1250" s="493" t="s">
        <v>1842</v>
      </c>
      <c r="C1250" s="493" t="s">
        <v>3454</v>
      </c>
      <c r="D1250" s="493" t="s">
        <v>407</v>
      </c>
      <c r="F1250" s="493" t="s">
        <v>709</v>
      </c>
      <c r="G1250" s="493" t="s">
        <v>58</v>
      </c>
      <c r="H1250" s="493" t="s">
        <v>58</v>
      </c>
    </row>
    <row r="1251" spans="1:8">
      <c r="A1251" s="493" t="s">
        <v>3455</v>
      </c>
      <c r="B1251" s="493" t="s">
        <v>1842</v>
      </c>
      <c r="C1251" s="493" t="s">
        <v>3456</v>
      </c>
      <c r="D1251" s="493" t="s">
        <v>407</v>
      </c>
      <c r="F1251" s="493" t="s">
        <v>709</v>
      </c>
      <c r="G1251" s="493" t="s">
        <v>58</v>
      </c>
      <c r="H1251" s="493" t="s">
        <v>58</v>
      </c>
    </row>
    <row r="1252" spans="1:8">
      <c r="A1252" s="493" t="s">
        <v>3457</v>
      </c>
      <c r="B1252" s="493" t="s">
        <v>1842</v>
      </c>
      <c r="C1252" s="493" t="s">
        <v>3458</v>
      </c>
      <c r="D1252" s="493" t="s">
        <v>407</v>
      </c>
      <c r="F1252" s="493" t="s">
        <v>709</v>
      </c>
      <c r="G1252" s="493" t="s">
        <v>58</v>
      </c>
      <c r="H1252" s="493" t="s">
        <v>58</v>
      </c>
    </row>
    <row r="1253" spans="1:8">
      <c r="A1253" s="493" t="s">
        <v>3459</v>
      </c>
      <c r="B1253" s="493" t="s">
        <v>1842</v>
      </c>
      <c r="C1253" s="493" t="s">
        <v>3460</v>
      </c>
      <c r="D1253" s="493" t="s">
        <v>407</v>
      </c>
      <c r="F1253" s="493" t="s">
        <v>709</v>
      </c>
      <c r="G1253" s="493" t="s">
        <v>58</v>
      </c>
      <c r="H1253" s="493" t="s">
        <v>58</v>
      </c>
    </row>
    <row r="1254" spans="1:8">
      <c r="A1254" s="493" t="s">
        <v>3461</v>
      </c>
      <c r="B1254" s="493" t="s">
        <v>1842</v>
      </c>
      <c r="C1254" s="493" t="s">
        <v>3462</v>
      </c>
      <c r="D1254" s="493" t="s">
        <v>407</v>
      </c>
      <c r="F1254" s="493" t="s">
        <v>709</v>
      </c>
      <c r="G1254" s="493" t="s">
        <v>58</v>
      </c>
      <c r="H1254" s="493" t="s">
        <v>58</v>
      </c>
    </row>
    <row r="1255" spans="1:8">
      <c r="A1255" s="493" t="s">
        <v>3463</v>
      </c>
      <c r="B1255" s="493" t="s">
        <v>1842</v>
      </c>
      <c r="C1255" s="493" t="s">
        <v>3464</v>
      </c>
      <c r="D1255" s="493" t="s">
        <v>407</v>
      </c>
      <c r="F1255" s="493" t="s">
        <v>709</v>
      </c>
      <c r="G1255" s="493" t="s">
        <v>58</v>
      </c>
      <c r="H1255" s="493" t="s">
        <v>58</v>
      </c>
    </row>
    <row r="1256" spans="1:8">
      <c r="A1256" s="493" t="s">
        <v>3465</v>
      </c>
      <c r="B1256" s="493" t="s">
        <v>1842</v>
      </c>
      <c r="C1256" s="493" t="s">
        <v>3466</v>
      </c>
      <c r="D1256" s="493" t="s">
        <v>407</v>
      </c>
      <c r="F1256" s="493" t="s">
        <v>709</v>
      </c>
      <c r="G1256" s="493" t="s">
        <v>58</v>
      </c>
      <c r="H1256" s="493" t="s">
        <v>58</v>
      </c>
    </row>
    <row r="1257" spans="1:8">
      <c r="A1257" s="493" t="s">
        <v>3467</v>
      </c>
      <c r="B1257" s="493" t="s">
        <v>1842</v>
      </c>
      <c r="C1257" s="493" t="s">
        <v>3468</v>
      </c>
      <c r="D1257" s="493" t="s">
        <v>407</v>
      </c>
      <c r="F1257" s="493" t="s">
        <v>709</v>
      </c>
      <c r="G1257" s="493" t="s">
        <v>58</v>
      </c>
      <c r="H1257" s="493" t="s">
        <v>58</v>
      </c>
    </row>
    <row r="1258" spans="1:8">
      <c r="A1258" s="493" t="s">
        <v>3469</v>
      </c>
      <c r="B1258" s="493" t="s">
        <v>1842</v>
      </c>
      <c r="C1258" s="493" t="s">
        <v>3470</v>
      </c>
      <c r="D1258" s="493" t="s">
        <v>407</v>
      </c>
      <c r="F1258" s="493" t="s">
        <v>709</v>
      </c>
      <c r="G1258" s="493" t="s">
        <v>58</v>
      </c>
      <c r="H1258" s="493" t="s">
        <v>58</v>
      </c>
    </row>
    <row r="1259" spans="1:8">
      <c r="A1259" s="493" t="s">
        <v>3471</v>
      </c>
      <c r="B1259" s="493" t="s">
        <v>1842</v>
      </c>
      <c r="C1259" s="493" t="s">
        <v>3472</v>
      </c>
      <c r="D1259" s="493" t="s">
        <v>407</v>
      </c>
      <c r="F1259" s="493" t="s">
        <v>709</v>
      </c>
      <c r="G1259" s="493" t="s">
        <v>58</v>
      </c>
      <c r="H1259" s="493" t="s">
        <v>58</v>
      </c>
    </row>
    <row r="1260" spans="1:8">
      <c r="A1260" s="493" t="s">
        <v>3473</v>
      </c>
      <c r="B1260" s="493" t="s">
        <v>1842</v>
      </c>
      <c r="C1260" s="493" t="s">
        <v>3474</v>
      </c>
      <c r="D1260" s="493" t="s">
        <v>407</v>
      </c>
      <c r="F1260" s="493" t="s">
        <v>709</v>
      </c>
      <c r="G1260" s="493" t="s">
        <v>58</v>
      </c>
      <c r="H1260" s="493" t="s">
        <v>58</v>
      </c>
    </row>
    <row r="1261" spans="1:8">
      <c r="A1261" s="493" t="s">
        <v>3475</v>
      </c>
      <c r="B1261" s="493" t="s">
        <v>1842</v>
      </c>
      <c r="C1261" s="493" t="s">
        <v>3476</v>
      </c>
      <c r="D1261" s="493" t="s">
        <v>407</v>
      </c>
      <c r="F1261" s="493" t="s">
        <v>709</v>
      </c>
      <c r="G1261" s="493" t="s">
        <v>58</v>
      </c>
      <c r="H1261" s="493" t="s">
        <v>58</v>
      </c>
    </row>
    <row r="1262" spans="1:8">
      <c r="A1262" s="493" t="s">
        <v>3477</v>
      </c>
      <c r="B1262" s="493" t="s">
        <v>1842</v>
      </c>
      <c r="C1262" s="493" t="s">
        <v>3478</v>
      </c>
      <c r="D1262" s="493" t="s">
        <v>407</v>
      </c>
      <c r="F1262" s="493" t="s">
        <v>709</v>
      </c>
      <c r="G1262" s="493" t="s">
        <v>58</v>
      </c>
      <c r="H1262" s="493" t="s">
        <v>58</v>
      </c>
    </row>
    <row r="1263" spans="1:8">
      <c r="A1263" s="493" t="s">
        <v>3479</v>
      </c>
      <c r="B1263" s="493" t="s">
        <v>1842</v>
      </c>
      <c r="C1263" s="493" t="s">
        <v>3480</v>
      </c>
      <c r="D1263" s="493" t="s">
        <v>407</v>
      </c>
      <c r="F1263" s="493" t="s">
        <v>709</v>
      </c>
      <c r="G1263" s="493" t="s">
        <v>58</v>
      </c>
      <c r="H1263" s="493" t="s">
        <v>58</v>
      </c>
    </row>
    <row r="1264" spans="1:8">
      <c r="A1264" s="493" t="s">
        <v>3481</v>
      </c>
      <c r="B1264" s="493" t="s">
        <v>1842</v>
      </c>
      <c r="C1264" s="493" t="s">
        <v>3482</v>
      </c>
      <c r="D1264" s="493" t="s">
        <v>407</v>
      </c>
      <c r="F1264" s="493" t="s">
        <v>709</v>
      </c>
      <c r="G1264" s="493" t="s">
        <v>58</v>
      </c>
      <c r="H1264" s="493" t="s">
        <v>58</v>
      </c>
    </row>
    <row r="1265" spans="1:8">
      <c r="A1265" s="493" t="s">
        <v>3483</v>
      </c>
      <c r="B1265" s="493" t="s">
        <v>1842</v>
      </c>
      <c r="C1265" s="493" t="s">
        <v>3484</v>
      </c>
      <c r="D1265" s="493" t="s">
        <v>407</v>
      </c>
      <c r="F1265" s="493" t="s">
        <v>709</v>
      </c>
      <c r="G1265" s="493" t="s">
        <v>58</v>
      </c>
      <c r="H1265" s="493" t="s">
        <v>58</v>
      </c>
    </row>
    <row r="1266" spans="1:8">
      <c r="A1266" s="493" t="s">
        <v>3485</v>
      </c>
      <c r="B1266" s="493" t="s">
        <v>1842</v>
      </c>
      <c r="C1266" s="493" t="s">
        <v>3486</v>
      </c>
      <c r="D1266" s="493" t="s">
        <v>407</v>
      </c>
      <c r="F1266" s="493" t="s">
        <v>709</v>
      </c>
      <c r="G1266" s="493" t="s">
        <v>58</v>
      </c>
      <c r="H1266" s="493" t="s">
        <v>58</v>
      </c>
    </row>
    <row r="1267" spans="1:8">
      <c r="A1267" s="493" t="s">
        <v>3487</v>
      </c>
      <c r="B1267" s="493" t="s">
        <v>1842</v>
      </c>
      <c r="C1267" s="493" t="s">
        <v>3488</v>
      </c>
      <c r="D1267" s="493" t="s">
        <v>407</v>
      </c>
      <c r="F1267" s="493" t="s">
        <v>709</v>
      </c>
      <c r="G1267" s="493" t="s">
        <v>58</v>
      </c>
      <c r="H1267" s="493" t="s">
        <v>58</v>
      </c>
    </row>
    <row r="1268" spans="1:8">
      <c r="A1268" s="493" t="s">
        <v>3489</v>
      </c>
      <c r="B1268" s="493" t="s">
        <v>1842</v>
      </c>
      <c r="C1268" s="493" t="s">
        <v>3490</v>
      </c>
      <c r="D1268" s="493" t="s">
        <v>407</v>
      </c>
      <c r="F1268" s="493" t="s">
        <v>709</v>
      </c>
      <c r="G1268" s="493" t="s">
        <v>58</v>
      </c>
      <c r="H1268" s="493" t="s">
        <v>58</v>
      </c>
    </row>
    <row r="1269" spans="1:8">
      <c r="A1269" s="493" t="s">
        <v>3491</v>
      </c>
      <c r="B1269" s="493" t="s">
        <v>1842</v>
      </c>
      <c r="C1269" s="493" t="s">
        <v>3492</v>
      </c>
      <c r="D1269" s="493" t="s">
        <v>407</v>
      </c>
      <c r="F1269" s="493" t="s">
        <v>709</v>
      </c>
      <c r="G1269" s="493" t="s">
        <v>58</v>
      </c>
      <c r="H1269" s="493" t="s">
        <v>58</v>
      </c>
    </row>
    <row r="1270" spans="1:8">
      <c r="A1270" s="493" t="s">
        <v>3493</v>
      </c>
      <c r="B1270" s="493" t="s">
        <v>1842</v>
      </c>
      <c r="C1270" s="493" t="s">
        <v>3494</v>
      </c>
      <c r="D1270" s="493" t="s">
        <v>407</v>
      </c>
      <c r="F1270" s="493" t="s">
        <v>709</v>
      </c>
      <c r="G1270" s="493" t="s">
        <v>58</v>
      </c>
      <c r="H1270" s="493" t="s">
        <v>58</v>
      </c>
    </row>
    <row r="1271" spans="1:8">
      <c r="A1271" s="493" t="s">
        <v>3495</v>
      </c>
      <c r="B1271" s="493" t="s">
        <v>1842</v>
      </c>
      <c r="C1271" s="493" t="s">
        <v>3496</v>
      </c>
      <c r="D1271" s="493" t="s">
        <v>407</v>
      </c>
      <c r="F1271" s="493" t="s">
        <v>709</v>
      </c>
      <c r="G1271" s="493" t="s">
        <v>58</v>
      </c>
      <c r="H1271" s="493" t="s">
        <v>58</v>
      </c>
    </row>
    <row r="1272" spans="1:8">
      <c r="A1272" s="493" t="s">
        <v>3497</v>
      </c>
      <c r="B1272" s="493" t="s">
        <v>1842</v>
      </c>
      <c r="C1272" s="493" t="s">
        <v>3498</v>
      </c>
      <c r="D1272" s="493" t="s">
        <v>133</v>
      </c>
      <c r="E1272" s="493">
        <v>100</v>
      </c>
      <c r="G1272" s="493" t="s">
        <v>58</v>
      </c>
      <c r="H1272" s="493" t="s">
        <v>58</v>
      </c>
    </row>
    <row r="1273" spans="1:8">
      <c r="A1273" s="493" t="s">
        <v>3499</v>
      </c>
      <c r="B1273" s="493" t="s">
        <v>1842</v>
      </c>
      <c r="C1273" s="493" t="s">
        <v>3500</v>
      </c>
      <c r="D1273" s="493" t="s">
        <v>407</v>
      </c>
      <c r="F1273" s="493" t="s">
        <v>709</v>
      </c>
      <c r="G1273" s="493" t="s">
        <v>58</v>
      </c>
      <c r="H1273" s="493" t="s">
        <v>58</v>
      </c>
    </row>
    <row r="1274" spans="1:8">
      <c r="A1274" s="493" t="s">
        <v>3501</v>
      </c>
      <c r="B1274" s="493" t="s">
        <v>1842</v>
      </c>
      <c r="C1274" s="493" t="s">
        <v>3502</v>
      </c>
      <c r="D1274" s="493" t="s">
        <v>407</v>
      </c>
      <c r="F1274" s="493" t="s">
        <v>709</v>
      </c>
      <c r="G1274" s="493" t="s">
        <v>58</v>
      </c>
      <c r="H1274" s="493" t="s">
        <v>58</v>
      </c>
    </row>
    <row r="1275" spans="1:8">
      <c r="A1275" s="493" t="s">
        <v>3503</v>
      </c>
      <c r="B1275" s="493" t="s">
        <v>1842</v>
      </c>
      <c r="C1275" s="493" t="s">
        <v>3504</v>
      </c>
      <c r="D1275" s="493" t="s">
        <v>407</v>
      </c>
      <c r="F1275" s="493" t="s">
        <v>709</v>
      </c>
      <c r="G1275" s="493" t="s">
        <v>58</v>
      </c>
      <c r="H1275" s="493" t="s">
        <v>58</v>
      </c>
    </row>
    <row r="1276" spans="1:8">
      <c r="A1276" s="493" t="s">
        <v>3505</v>
      </c>
      <c r="B1276" s="493" t="s">
        <v>1842</v>
      </c>
      <c r="C1276" s="493" t="s">
        <v>3506</v>
      </c>
      <c r="D1276" s="493" t="s">
        <v>407</v>
      </c>
      <c r="F1276" s="493" t="s">
        <v>709</v>
      </c>
      <c r="G1276" s="493" t="s">
        <v>58</v>
      </c>
      <c r="H1276" s="493" t="s">
        <v>58</v>
      </c>
    </row>
    <row r="1277" spans="1:8">
      <c r="A1277" s="493" t="s">
        <v>3507</v>
      </c>
      <c r="B1277" s="493" t="s">
        <v>1842</v>
      </c>
      <c r="C1277" s="493" t="s">
        <v>3508</v>
      </c>
      <c r="D1277" s="493" t="s">
        <v>407</v>
      </c>
      <c r="F1277" s="493" t="s">
        <v>709</v>
      </c>
      <c r="G1277" s="493" t="s">
        <v>58</v>
      </c>
      <c r="H1277" s="493" t="s">
        <v>58</v>
      </c>
    </row>
    <row r="1278" spans="1:8">
      <c r="A1278" s="493" t="s">
        <v>3509</v>
      </c>
      <c r="B1278" s="493" t="s">
        <v>1842</v>
      </c>
      <c r="C1278" s="493" t="s">
        <v>3510</v>
      </c>
      <c r="D1278" s="493" t="s">
        <v>407</v>
      </c>
      <c r="F1278" s="493" t="s">
        <v>709</v>
      </c>
      <c r="G1278" s="493" t="s">
        <v>58</v>
      </c>
      <c r="H1278" s="493" t="s">
        <v>58</v>
      </c>
    </row>
    <row r="1279" spans="1:8">
      <c r="A1279" s="493" t="s">
        <v>3511</v>
      </c>
      <c r="B1279" s="493" t="s">
        <v>1842</v>
      </c>
      <c r="C1279" s="493" t="s">
        <v>3512</v>
      </c>
      <c r="D1279" s="493" t="s">
        <v>407</v>
      </c>
      <c r="F1279" s="493" t="s">
        <v>709</v>
      </c>
      <c r="G1279" s="493" t="s">
        <v>58</v>
      </c>
      <c r="H1279" s="493" t="s">
        <v>58</v>
      </c>
    </row>
    <row r="1280" spans="1:8">
      <c r="A1280" s="493" t="s">
        <v>3513</v>
      </c>
      <c r="B1280" s="493" t="s">
        <v>1842</v>
      </c>
      <c r="C1280" s="493" t="s">
        <v>3514</v>
      </c>
      <c r="D1280" s="493" t="s">
        <v>407</v>
      </c>
      <c r="F1280" s="493" t="s">
        <v>709</v>
      </c>
      <c r="G1280" s="493" t="s">
        <v>58</v>
      </c>
      <c r="H1280" s="493" t="s">
        <v>58</v>
      </c>
    </row>
    <row r="1281" spans="1:8">
      <c r="A1281" s="493" t="s">
        <v>3515</v>
      </c>
      <c r="B1281" s="493" t="s">
        <v>1842</v>
      </c>
      <c r="C1281" s="493" t="s">
        <v>3516</v>
      </c>
      <c r="D1281" s="493" t="s">
        <v>407</v>
      </c>
      <c r="F1281" s="493" t="s">
        <v>709</v>
      </c>
      <c r="G1281" s="493" t="s">
        <v>58</v>
      </c>
      <c r="H1281" s="493" t="s">
        <v>58</v>
      </c>
    </row>
    <row r="1282" spans="1:8">
      <c r="A1282" s="493" t="s">
        <v>3517</v>
      </c>
      <c r="B1282" s="493" t="s">
        <v>1842</v>
      </c>
      <c r="C1282" s="493" t="s">
        <v>3518</v>
      </c>
      <c r="D1282" s="493" t="s">
        <v>407</v>
      </c>
      <c r="F1282" s="493" t="s">
        <v>709</v>
      </c>
      <c r="G1282" s="493" t="s">
        <v>58</v>
      </c>
      <c r="H1282" s="493" t="s">
        <v>58</v>
      </c>
    </row>
    <row r="1283" spans="1:8">
      <c r="A1283" s="493" t="s">
        <v>3519</v>
      </c>
      <c r="B1283" s="493" t="s">
        <v>1842</v>
      </c>
      <c r="C1283" s="493" t="s">
        <v>3520</v>
      </c>
      <c r="D1283" s="493" t="s">
        <v>407</v>
      </c>
      <c r="F1283" s="493" t="s">
        <v>709</v>
      </c>
      <c r="G1283" s="493" t="s">
        <v>58</v>
      </c>
      <c r="H1283" s="493" t="s">
        <v>58</v>
      </c>
    </row>
    <row r="1284" spans="1:8">
      <c r="A1284" s="493" t="s">
        <v>3521</v>
      </c>
      <c r="B1284" s="493" t="s">
        <v>1842</v>
      </c>
      <c r="C1284" s="493" t="s">
        <v>3522</v>
      </c>
      <c r="D1284" s="493" t="s">
        <v>407</v>
      </c>
      <c r="F1284" s="493" t="s">
        <v>709</v>
      </c>
      <c r="G1284" s="493" t="s">
        <v>58</v>
      </c>
      <c r="H1284" s="493" t="s">
        <v>58</v>
      </c>
    </row>
    <row r="1285" spans="1:8">
      <c r="A1285" s="493" t="s">
        <v>3523</v>
      </c>
      <c r="B1285" s="493" t="s">
        <v>1842</v>
      </c>
      <c r="C1285" s="493" t="s">
        <v>3524</v>
      </c>
      <c r="D1285" s="493" t="s">
        <v>407</v>
      </c>
      <c r="F1285" s="493" t="s">
        <v>709</v>
      </c>
      <c r="G1285" s="493" t="s">
        <v>58</v>
      </c>
      <c r="H1285" s="493" t="s">
        <v>58</v>
      </c>
    </row>
    <row r="1286" spans="1:8">
      <c r="A1286" s="493" t="s">
        <v>3525</v>
      </c>
      <c r="B1286" s="493" t="s">
        <v>1842</v>
      </c>
      <c r="C1286" s="493" t="s">
        <v>3526</v>
      </c>
      <c r="D1286" s="493" t="s">
        <v>407</v>
      </c>
      <c r="F1286" s="493" t="s">
        <v>709</v>
      </c>
      <c r="G1286" s="493" t="s">
        <v>58</v>
      </c>
      <c r="H1286" s="493" t="s">
        <v>58</v>
      </c>
    </row>
    <row r="1287" spans="1:8">
      <c r="A1287" s="493" t="s">
        <v>3527</v>
      </c>
      <c r="B1287" s="493" t="s">
        <v>1842</v>
      </c>
      <c r="C1287" s="493" t="s">
        <v>3528</v>
      </c>
      <c r="D1287" s="493" t="s">
        <v>407</v>
      </c>
      <c r="F1287" s="493" t="s">
        <v>709</v>
      </c>
      <c r="G1287" s="493" t="s">
        <v>58</v>
      </c>
      <c r="H1287" s="493" t="s">
        <v>58</v>
      </c>
    </row>
    <row r="1288" spans="1:8">
      <c r="A1288" s="493" t="s">
        <v>3529</v>
      </c>
      <c r="B1288" s="493" t="s">
        <v>1842</v>
      </c>
      <c r="C1288" s="493" t="s">
        <v>3530</v>
      </c>
      <c r="D1288" s="493" t="s">
        <v>407</v>
      </c>
      <c r="F1288" s="493" t="s">
        <v>709</v>
      </c>
      <c r="G1288" s="493" t="s">
        <v>58</v>
      </c>
      <c r="H1288" s="493" t="s">
        <v>58</v>
      </c>
    </row>
    <row r="1289" spans="1:8">
      <c r="A1289" s="493" t="s">
        <v>3531</v>
      </c>
      <c r="B1289" s="493" t="s">
        <v>1842</v>
      </c>
      <c r="C1289" s="493" t="s">
        <v>3532</v>
      </c>
      <c r="D1289" s="493" t="s">
        <v>407</v>
      </c>
      <c r="F1289" s="493" t="s">
        <v>709</v>
      </c>
      <c r="G1289" s="493" t="s">
        <v>58</v>
      </c>
      <c r="H1289" s="493" t="s">
        <v>58</v>
      </c>
    </row>
    <row r="1290" spans="1:8">
      <c r="A1290" s="493" t="s">
        <v>3533</v>
      </c>
      <c r="B1290" s="493" t="s">
        <v>1842</v>
      </c>
      <c r="C1290" s="493" t="s">
        <v>3534</v>
      </c>
      <c r="D1290" s="493" t="s">
        <v>407</v>
      </c>
      <c r="F1290" s="493" t="s">
        <v>709</v>
      </c>
      <c r="G1290" s="493" t="s">
        <v>58</v>
      </c>
      <c r="H1290" s="493" t="s">
        <v>58</v>
      </c>
    </row>
    <row r="1291" spans="1:8">
      <c r="A1291" s="493" t="s">
        <v>3535</v>
      </c>
      <c r="B1291" s="493" t="s">
        <v>1842</v>
      </c>
      <c r="C1291" s="493" t="s">
        <v>3536</v>
      </c>
      <c r="D1291" s="493" t="s">
        <v>407</v>
      </c>
      <c r="F1291" s="493" t="s">
        <v>709</v>
      </c>
      <c r="G1291" s="493" t="s">
        <v>58</v>
      </c>
      <c r="H1291" s="493" t="s">
        <v>58</v>
      </c>
    </row>
    <row r="1292" spans="1:8">
      <c r="A1292" s="493" t="s">
        <v>3537</v>
      </c>
      <c r="B1292" s="493" t="s">
        <v>1842</v>
      </c>
      <c r="C1292" s="493" t="s">
        <v>3538</v>
      </c>
      <c r="D1292" s="493" t="s">
        <v>407</v>
      </c>
      <c r="F1292" s="493" t="s">
        <v>709</v>
      </c>
      <c r="G1292" s="493" t="s">
        <v>58</v>
      </c>
      <c r="H1292" s="493" t="s">
        <v>58</v>
      </c>
    </row>
    <row r="1293" spans="1:8">
      <c r="A1293" s="493" t="s">
        <v>3539</v>
      </c>
      <c r="B1293" s="493" t="s">
        <v>1842</v>
      </c>
      <c r="C1293" s="493" t="s">
        <v>3540</v>
      </c>
      <c r="D1293" s="493" t="s">
        <v>407</v>
      </c>
      <c r="F1293" s="493" t="s">
        <v>709</v>
      </c>
      <c r="G1293" s="493" t="s">
        <v>58</v>
      </c>
      <c r="H1293" s="493" t="s">
        <v>58</v>
      </c>
    </row>
    <row r="1294" spans="1:8">
      <c r="A1294" s="493" t="s">
        <v>3541</v>
      </c>
      <c r="B1294" s="493" t="s">
        <v>1842</v>
      </c>
      <c r="C1294" s="493" t="s">
        <v>3542</v>
      </c>
      <c r="D1294" s="493" t="s">
        <v>407</v>
      </c>
      <c r="F1294" s="493" t="s">
        <v>709</v>
      </c>
      <c r="G1294" s="493" t="s">
        <v>58</v>
      </c>
      <c r="H1294" s="493" t="s">
        <v>58</v>
      </c>
    </row>
    <row r="1295" spans="1:8">
      <c r="A1295" s="493" t="s">
        <v>3543</v>
      </c>
      <c r="B1295" s="493" t="s">
        <v>1842</v>
      </c>
      <c r="C1295" s="493" t="s">
        <v>3544</v>
      </c>
      <c r="D1295" s="493" t="s">
        <v>407</v>
      </c>
      <c r="F1295" s="493" t="s">
        <v>709</v>
      </c>
      <c r="G1295" s="493" t="s">
        <v>58</v>
      </c>
      <c r="H1295" s="493" t="s">
        <v>58</v>
      </c>
    </row>
    <row r="1296" spans="1:8">
      <c r="A1296" s="493" t="s">
        <v>3545</v>
      </c>
      <c r="B1296" s="493" t="s">
        <v>1842</v>
      </c>
      <c r="C1296" s="493" t="s">
        <v>3546</v>
      </c>
      <c r="D1296" s="493" t="s">
        <v>407</v>
      </c>
      <c r="F1296" s="493" t="s">
        <v>709</v>
      </c>
      <c r="G1296" s="493" t="s">
        <v>58</v>
      </c>
      <c r="H1296" s="493" t="s">
        <v>58</v>
      </c>
    </row>
    <row r="1297" spans="1:8">
      <c r="A1297" s="493" t="s">
        <v>3547</v>
      </c>
      <c r="B1297" s="493" t="s">
        <v>1842</v>
      </c>
      <c r="C1297" s="493" t="s">
        <v>3548</v>
      </c>
      <c r="D1297" s="493" t="s">
        <v>407</v>
      </c>
      <c r="F1297" s="493" t="s">
        <v>709</v>
      </c>
      <c r="G1297" s="493" t="s">
        <v>58</v>
      </c>
      <c r="H1297" s="493" t="s">
        <v>58</v>
      </c>
    </row>
    <row r="1298" spans="1:8">
      <c r="A1298" s="493" t="s">
        <v>3549</v>
      </c>
      <c r="B1298" s="493" t="s">
        <v>1842</v>
      </c>
      <c r="C1298" s="493" t="s">
        <v>3550</v>
      </c>
      <c r="D1298" s="493" t="s">
        <v>407</v>
      </c>
      <c r="F1298" s="493" t="s">
        <v>709</v>
      </c>
      <c r="G1298" s="493" t="s">
        <v>58</v>
      </c>
      <c r="H1298" s="493" t="s">
        <v>58</v>
      </c>
    </row>
    <row r="1299" spans="1:8">
      <c r="A1299" s="493" t="s">
        <v>3551</v>
      </c>
      <c r="B1299" s="493" t="s">
        <v>1842</v>
      </c>
      <c r="C1299" s="493" t="s">
        <v>3552</v>
      </c>
      <c r="D1299" s="493" t="s">
        <v>407</v>
      </c>
      <c r="F1299" s="493" t="s">
        <v>709</v>
      </c>
      <c r="G1299" s="493" t="s">
        <v>58</v>
      </c>
      <c r="H1299" s="493" t="s">
        <v>58</v>
      </c>
    </row>
    <row r="1300" spans="1:8">
      <c r="A1300" s="493" t="s">
        <v>3553</v>
      </c>
      <c r="B1300" s="493" t="s">
        <v>1842</v>
      </c>
      <c r="C1300" s="493" t="s">
        <v>3554</v>
      </c>
      <c r="D1300" s="493" t="s">
        <v>407</v>
      </c>
      <c r="F1300" s="493" t="s">
        <v>709</v>
      </c>
      <c r="G1300" s="493" t="s">
        <v>58</v>
      </c>
      <c r="H1300" s="493" t="s">
        <v>58</v>
      </c>
    </row>
    <row r="1301" spans="1:8">
      <c r="A1301" s="493" t="s">
        <v>3555</v>
      </c>
      <c r="B1301" s="493" t="s">
        <v>1842</v>
      </c>
      <c r="C1301" s="493" t="s">
        <v>3556</v>
      </c>
      <c r="D1301" s="493" t="s">
        <v>407</v>
      </c>
      <c r="F1301" s="493" t="s">
        <v>709</v>
      </c>
      <c r="G1301" s="493" t="s">
        <v>58</v>
      </c>
      <c r="H1301" s="493" t="s">
        <v>58</v>
      </c>
    </row>
    <row r="1302" spans="1:8">
      <c r="A1302" s="493" t="s">
        <v>3557</v>
      </c>
      <c r="B1302" s="493" t="s">
        <v>1842</v>
      </c>
      <c r="C1302" s="493" t="s">
        <v>3558</v>
      </c>
      <c r="D1302" s="493" t="s">
        <v>407</v>
      </c>
      <c r="F1302" s="493" t="s">
        <v>709</v>
      </c>
      <c r="G1302" s="493" t="s">
        <v>58</v>
      </c>
      <c r="H1302" s="493" t="s">
        <v>58</v>
      </c>
    </row>
    <row r="1303" spans="1:8">
      <c r="A1303" s="493" t="s">
        <v>3559</v>
      </c>
      <c r="B1303" s="493" t="s">
        <v>1842</v>
      </c>
      <c r="C1303" s="493" t="s">
        <v>3560</v>
      </c>
      <c r="D1303" s="493" t="s">
        <v>407</v>
      </c>
      <c r="F1303" s="493" t="s">
        <v>709</v>
      </c>
      <c r="G1303" s="493" t="s">
        <v>58</v>
      </c>
      <c r="H1303" s="493" t="s">
        <v>58</v>
      </c>
    </row>
    <row r="1304" spans="1:8">
      <c r="A1304" s="493" t="s">
        <v>3561</v>
      </c>
      <c r="B1304" s="493" t="s">
        <v>1842</v>
      </c>
      <c r="C1304" s="493" t="s">
        <v>3562</v>
      </c>
      <c r="D1304" s="493" t="s">
        <v>407</v>
      </c>
      <c r="F1304" s="493" t="s">
        <v>709</v>
      </c>
      <c r="G1304" s="493" t="s">
        <v>58</v>
      </c>
      <c r="H1304" s="493" t="s">
        <v>58</v>
      </c>
    </row>
    <row r="1305" spans="1:8">
      <c r="A1305" s="493" t="s">
        <v>3563</v>
      </c>
      <c r="B1305" s="493" t="s">
        <v>1842</v>
      </c>
      <c r="C1305" s="493" t="s">
        <v>3564</v>
      </c>
      <c r="D1305" s="493" t="s">
        <v>407</v>
      </c>
      <c r="F1305" s="493" t="s">
        <v>709</v>
      </c>
      <c r="G1305" s="493" t="s">
        <v>58</v>
      </c>
      <c r="H1305" s="493" t="s">
        <v>58</v>
      </c>
    </row>
    <row r="1306" spans="1:8">
      <c r="A1306" s="493" t="s">
        <v>3565</v>
      </c>
      <c r="B1306" s="493" t="s">
        <v>1842</v>
      </c>
      <c r="C1306" s="493" t="s">
        <v>3566</v>
      </c>
      <c r="D1306" s="493" t="s">
        <v>407</v>
      </c>
      <c r="F1306" s="493" t="s">
        <v>709</v>
      </c>
      <c r="G1306" s="493" t="s">
        <v>58</v>
      </c>
      <c r="H1306" s="493" t="s">
        <v>58</v>
      </c>
    </row>
    <row r="1307" spans="1:8">
      <c r="A1307" s="493" t="s">
        <v>3567</v>
      </c>
      <c r="B1307" s="493" t="s">
        <v>1842</v>
      </c>
      <c r="C1307" s="493" t="s">
        <v>3568</v>
      </c>
      <c r="D1307" s="493" t="s">
        <v>407</v>
      </c>
      <c r="F1307" s="493" t="s">
        <v>709</v>
      </c>
      <c r="G1307" s="493" t="s">
        <v>58</v>
      </c>
      <c r="H1307" s="493" t="s">
        <v>58</v>
      </c>
    </row>
    <row r="1308" spans="1:8">
      <c r="A1308" s="493" t="s">
        <v>3569</v>
      </c>
      <c r="B1308" s="493" t="s">
        <v>1842</v>
      </c>
      <c r="C1308" s="493" t="s">
        <v>3570</v>
      </c>
      <c r="D1308" s="493" t="s">
        <v>133</v>
      </c>
      <c r="E1308" s="493">
        <v>100</v>
      </c>
      <c r="G1308" s="493" t="s">
        <v>58</v>
      </c>
      <c r="H1308" s="493" t="s">
        <v>58</v>
      </c>
    </row>
    <row r="1309" spans="1:8">
      <c r="A1309" s="493" t="s">
        <v>3571</v>
      </c>
      <c r="B1309" s="493" t="s">
        <v>1842</v>
      </c>
      <c r="C1309" s="493" t="s">
        <v>3572</v>
      </c>
      <c r="D1309" s="493" t="s">
        <v>407</v>
      </c>
      <c r="F1309" s="493" t="s">
        <v>709</v>
      </c>
      <c r="G1309" s="493" t="s">
        <v>58</v>
      </c>
      <c r="H1309" s="493" t="s">
        <v>58</v>
      </c>
    </row>
    <row r="1310" spans="1:8">
      <c r="A1310" s="493" t="s">
        <v>3573</v>
      </c>
      <c r="B1310" s="493" t="s">
        <v>1842</v>
      </c>
      <c r="C1310" s="493" t="s">
        <v>3574</v>
      </c>
      <c r="D1310" s="493" t="s">
        <v>407</v>
      </c>
      <c r="F1310" s="493" t="s">
        <v>709</v>
      </c>
      <c r="G1310" s="493" t="s">
        <v>58</v>
      </c>
      <c r="H1310" s="493" t="s">
        <v>58</v>
      </c>
    </row>
    <row r="1311" spans="1:8">
      <c r="A1311" s="493" t="s">
        <v>3575</v>
      </c>
      <c r="B1311" s="493" t="s">
        <v>1842</v>
      </c>
      <c r="C1311" s="493" t="s">
        <v>3576</v>
      </c>
      <c r="D1311" s="493" t="s">
        <v>407</v>
      </c>
      <c r="F1311" s="493" t="s">
        <v>709</v>
      </c>
      <c r="G1311" s="493" t="s">
        <v>58</v>
      </c>
      <c r="H1311" s="493" t="s">
        <v>58</v>
      </c>
    </row>
    <row r="1312" spans="1:8">
      <c r="A1312" s="493" t="s">
        <v>3577</v>
      </c>
      <c r="B1312" s="493" t="s">
        <v>1842</v>
      </c>
      <c r="C1312" s="493" t="s">
        <v>3578</v>
      </c>
      <c r="D1312" s="493" t="s">
        <v>407</v>
      </c>
      <c r="F1312" s="493" t="s">
        <v>709</v>
      </c>
      <c r="G1312" s="493" t="s">
        <v>58</v>
      </c>
      <c r="H1312" s="493" t="s">
        <v>58</v>
      </c>
    </row>
    <row r="1313" spans="1:8">
      <c r="A1313" s="493" t="s">
        <v>3579</v>
      </c>
      <c r="B1313" s="493" t="s">
        <v>1842</v>
      </c>
      <c r="C1313" s="493" t="s">
        <v>3580</v>
      </c>
      <c r="D1313" s="493" t="s">
        <v>407</v>
      </c>
      <c r="F1313" s="493" t="s">
        <v>709</v>
      </c>
      <c r="G1313" s="493" t="s">
        <v>58</v>
      </c>
      <c r="H1313" s="493" t="s">
        <v>58</v>
      </c>
    </row>
    <row r="1314" spans="1:8">
      <c r="A1314" s="493" t="s">
        <v>3581</v>
      </c>
      <c r="B1314" s="493" t="s">
        <v>1842</v>
      </c>
      <c r="C1314" s="493" t="s">
        <v>3582</v>
      </c>
      <c r="D1314" s="493" t="s">
        <v>407</v>
      </c>
      <c r="F1314" s="493" t="s">
        <v>709</v>
      </c>
      <c r="G1314" s="493" t="s">
        <v>58</v>
      </c>
      <c r="H1314" s="493" t="s">
        <v>58</v>
      </c>
    </row>
    <row r="1315" spans="1:8">
      <c r="A1315" s="493" t="s">
        <v>3583</v>
      </c>
      <c r="B1315" s="493" t="s">
        <v>1842</v>
      </c>
      <c r="C1315" s="493" t="s">
        <v>3584</v>
      </c>
      <c r="D1315" s="493" t="s">
        <v>407</v>
      </c>
      <c r="F1315" s="493" t="s">
        <v>709</v>
      </c>
      <c r="G1315" s="493" t="s">
        <v>58</v>
      </c>
      <c r="H1315" s="493" t="s">
        <v>58</v>
      </c>
    </row>
    <row r="1316" spans="1:8">
      <c r="A1316" s="493" t="s">
        <v>3585</v>
      </c>
      <c r="B1316" s="493" t="s">
        <v>1842</v>
      </c>
      <c r="C1316" s="493" t="s">
        <v>3586</v>
      </c>
      <c r="D1316" s="493" t="s">
        <v>407</v>
      </c>
      <c r="F1316" s="493" t="s">
        <v>709</v>
      </c>
      <c r="G1316" s="493" t="s">
        <v>58</v>
      </c>
      <c r="H1316" s="493" t="s">
        <v>58</v>
      </c>
    </row>
    <row r="1317" spans="1:8">
      <c r="A1317" s="493" t="s">
        <v>3587</v>
      </c>
      <c r="B1317" s="493" t="s">
        <v>1842</v>
      </c>
      <c r="C1317" s="493" t="s">
        <v>3588</v>
      </c>
      <c r="D1317" s="493" t="s">
        <v>407</v>
      </c>
      <c r="F1317" s="493" t="s">
        <v>709</v>
      </c>
      <c r="G1317" s="493" t="s">
        <v>58</v>
      </c>
      <c r="H1317" s="493" t="s">
        <v>58</v>
      </c>
    </row>
    <row r="1318" spans="1:8">
      <c r="A1318" s="493" t="s">
        <v>3589</v>
      </c>
      <c r="B1318" s="493" t="s">
        <v>1842</v>
      </c>
      <c r="C1318" s="493" t="s">
        <v>3590</v>
      </c>
      <c r="D1318" s="493" t="s">
        <v>407</v>
      </c>
      <c r="F1318" s="493" t="s">
        <v>709</v>
      </c>
      <c r="G1318" s="493" t="s">
        <v>58</v>
      </c>
      <c r="H1318" s="493" t="s">
        <v>58</v>
      </c>
    </row>
    <row r="1319" spans="1:8">
      <c r="A1319" s="493" t="s">
        <v>3591</v>
      </c>
      <c r="B1319" s="493" t="s">
        <v>1842</v>
      </c>
      <c r="C1319" s="493" t="s">
        <v>3592</v>
      </c>
      <c r="D1319" s="493" t="s">
        <v>407</v>
      </c>
      <c r="F1319" s="493" t="s">
        <v>709</v>
      </c>
      <c r="G1319" s="493" t="s">
        <v>58</v>
      </c>
      <c r="H1319" s="493" t="s">
        <v>58</v>
      </c>
    </row>
    <row r="1320" spans="1:8">
      <c r="A1320" s="493" t="s">
        <v>3593</v>
      </c>
      <c r="B1320" s="493" t="s">
        <v>1842</v>
      </c>
      <c r="C1320" s="493" t="s">
        <v>3594</v>
      </c>
      <c r="D1320" s="493" t="s">
        <v>407</v>
      </c>
      <c r="F1320" s="493" t="s">
        <v>709</v>
      </c>
      <c r="G1320" s="493" t="s">
        <v>58</v>
      </c>
      <c r="H1320" s="493" t="s">
        <v>58</v>
      </c>
    </row>
    <row r="1321" spans="1:8">
      <c r="A1321" s="493" t="s">
        <v>3595</v>
      </c>
      <c r="B1321" s="493" t="s">
        <v>1842</v>
      </c>
      <c r="C1321" s="493" t="s">
        <v>3596</v>
      </c>
      <c r="D1321" s="493" t="s">
        <v>407</v>
      </c>
      <c r="F1321" s="493" t="s">
        <v>709</v>
      </c>
      <c r="G1321" s="493" t="s">
        <v>58</v>
      </c>
      <c r="H1321" s="493" t="s">
        <v>58</v>
      </c>
    </row>
    <row r="1322" spans="1:8">
      <c r="A1322" s="493" t="s">
        <v>3597</v>
      </c>
      <c r="B1322" s="493" t="s">
        <v>1842</v>
      </c>
      <c r="C1322" s="493" t="s">
        <v>3598</v>
      </c>
      <c r="D1322" s="493" t="s">
        <v>407</v>
      </c>
      <c r="F1322" s="493" t="s">
        <v>709</v>
      </c>
      <c r="G1322" s="493" t="s">
        <v>58</v>
      </c>
      <c r="H1322" s="493" t="s">
        <v>58</v>
      </c>
    </row>
    <row r="1323" spans="1:8">
      <c r="A1323" s="493" t="s">
        <v>3599</v>
      </c>
      <c r="B1323" s="493" t="s">
        <v>1842</v>
      </c>
      <c r="C1323" s="493" t="s">
        <v>3600</v>
      </c>
      <c r="D1323" s="493" t="s">
        <v>407</v>
      </c>
      <c r="F1323" s="493" t="s">
        <v>709</v>
      </c>
      <c r="G1323" s="493" t="s">
        <v>58</v>
      </c>
      <c r="H1323" s="493" t="s">
        <v>58</v>
      </c>
    </row>
    <row r="1324" spans="1:8">
      <c r="A1324" s="493" t="s">
        <v>3601</v>
      </c>
      <c r="B1324" s="493" t="s">
        <v>1842</v>
      </c>
      <c r="C1324" s="493" t="s">
        <v>3602</v>
      </c>
      <c r="D1324" s="493" t="s">
        <v>407</v>
      </c>
      <c r="F1324" s="493" t="s">
        <v>709</v>
      </c>
      <c r="G1324" s="493" t="s">
        <v>58</v>
      </c>
      <c r="H1324" s="493" t="s">
        <v>58</v>
      </c>
    </row>
    <row r="1325" spans="1:8">
      <c r="A1325" s="493" t="s">
        <v>3603</v>
      </c>
      <c r="B1325" s="493" t="s">
        <v>1842</v>
      </c>
      <c r="C1325" s="493" t="s">
        <v>3604</v>
      </c>
      <c r="D1325" s="493" t="s">
        <v>407</v>
      </c>
      <c r="F1325" s="493" t="s">
        <v>709</v>
      </c>
      <c r="G1325" s="493" t="s">
        <v>58</v>
      </c>
      <c r="H1325" s="493" t="s">
        <v>58</v>
      </c>
    </row>
    <row r="1326" spans="1:8">
      <c r="A1326" s="493" t="s">
        <v>3605</v>
      </c>
      <c r="B1326" s="493" t="s">
        <v>1842</v>
      </c>
      <c r="C1326" s="493" t="s">
        <v>3606</v>
      </c>
      <c r="D1326" s="493" t="s">
        <v>407</v>
      </c>
      <c r="F1326" s="493" t="s">
        <v>709</v>
      </c>
      <c r="G1326" s="493" t="s">
        <v>58</v>
      </c>
      <c r="H1326" s="493" t="s">
        <v>58</v>
      </c>
    </row>
    <row r="1327" spans="1:8">
      <c r="A1327" s="493" t="s">
        <v>3607</v>
      </c>
      <c r="B1327" s="493" t="s">
        <v>1842</v>
      </c>
      <c r="C1327" s="493" t="s">
        <v>3608</v>
      </c>
      <c r="D1327" s="493" t="s">
        <v>407</v>
      </c>
      <c r="F1327" s="493" t="s">
        <v>709</v>
      </c>
      <c r="G1327" s="493" t="s">
        <v>58</v>
      </c>
      <c r="H1327" s="493" t="s">
        <v>58</v>
      </c>
    </row>
    <row r="1328" spans="1:8">
      <c r="A1328" s="493" t="s">
        <v>3609</v>
      </c>
      <c r="B1328" s="493" t="s">
        <v>1842</v>
      </c>
      <c r="C1328" s="493" t="s">
        <v>3610</v>
      </c>
      <c r="D1328" s="493" t="s">
        <v>407</v>
      </c>
      <c r="F1328" s="493" t="s">
        <v>709</v>
      </c>
      <c r="G1328" s="493" t="s">
        <v>58</v>
      </c>
      <c r="H1328" s="493" t="s">
        <v>58</v>
      </c>
    </row>
    <row r="1329" spans="1:8">
      <c r="A1329" s="493" t="s">
        <v>3611</v>
      </c>
      <c r="B1329" s="493" t="s">
        <v>1842</v>
      </c>
      <c r="C1329" s="493" t="s">
        <v>3612</v>
      </c>
      <c r="D1329" s="493" t="s">
        <v>407</v>
      </c>
      <c r="F1329" s="493" t="s">
        <v>709</v>
      </c>
      <c r="G1329" s="493" t="s">
        <v>58</v>
      </c>
      <c r="H1329" s="493" t="s">
        <v>58</v>
      </c>
    </row>
    <row r="1330" spans="1:8">
      <c r="A1330" s="493" t="s">
        <v>3613</v>
      </c>
      <c r="B1330" s="493" t="s">
        <v>1842</v>
      </c>
      <c r="C1330" s="493" t="s">
        <v>3614</v>
      </c>
      <c r="D1330" s="493" t="s">
        <v>407</v>
      </c>
      <c r="F1330" s="493" t="s">
        <v>709</v>
      </c>
      <c r="G1330" s="493" t="s">
        <v>58</v>
      </c>
      <c r="H1330" s="493" t="s">
        <v>58</v>
      </c>
    </row>
    <row r="1331" spans="1:8">
      <c r="A1331" s="493" t="s">
        <v>3615</v>
      </c>
      <c r="B1331" s="493" t="s">
        <v>1842</v>
      </c>
      <c r="C1331" s="493" t="s">
        <v>3616</v>
      </c>
      <c r="D1331" s="493" t="s">
        <v>407</v>
      </c>
      <c r="F1331" s="493" t="s">
        <v>709</v>
      </c>
      <c r="G1331" s="493" t="s">
        <v>58</v>
      </c>
      <c r="H1331" s="493" t="s">
        <v>58</v>
      </c>
    </row>
    <row r="1332" spans="1:8">
      <c r="A1332" s="493" t="s">
        <v>3617</v>
      </c>
      <c r="B1332" s="493" t="s">
        <v>1842</v>
      </c>
      <c r="C1332" s="493" t="s">
        <v>3618</v>
      </c>
      <c r="D1332" s="493" t="s">
        <v>407</v>
      </c>
      <c r="F1332" s="493" t="s">
        <v>709</v>
      </c>
      <c r="G1332" s="493" t="s">
        <v>58</v>
      </c>
      <c r="H1332" s="493" t="s">
        <v>58</v>
      </c>
    </row>
    <row r="1333" spans="1:8">
      <c r="A1333" s="493" t="s">
        <v>3619</v>
      </c>
      <c r="B1333" s="493" t="s">
        <v>1842</v>
      </c>
      <c r="C1333" s="493" t="s">
        <v>3620</v>
      </c>
      <c r="D1333" s="493" t="s">
        <v>407</v>
      </c>
      <c r="F1333" s="493" t="s">
        <v>709</v>
      </c>
      <c r="G1333" s="493" t="s">
        <v>58</v>
      </c>
      <c r="H1333" s="493" t="s">
        <v>58</v>
      </c>
    </row>
    <row r="1334" spans="1:8">
      <c r="A1334" s="493" t="s">
        <v>3621</v>
      </c>
      <c r="B1334" s="493" t="s">
        <v>1842</v>
      </c>
      <c r="C1334" s="493" t="s">
        <v>3622</v>
      </c>
      <c r="D1334" s="493" t="s">
        <v>407</v>
      </c>
      <c r="F1334" s="493" t="s">
        <v>709</v>
      </c>
      <c r="G1334" s="493" t="s">
        <v>58</v>
      </c>
      <c r="H1334" s="493" t="s">
        <v>58</v>
      </c>
    </row>
    <row r="1335" spans="1:8">
      <c r="A1335" s="493" t="s">
        <v>3623</v>
      </c>
      <c r="B1335" s="493" t="s">
        <v>1842</v>
      </c>
      <c r="C1335" s="493" t="s">
        <v>3624</v>
      </c>
      <c r="D1335" s="493" t="s">
        <v>407</v>
      </c>
      <c r="F1335" s="493" t="s">
        <v>709</v>
      </c>
      <c r="G1335" s="493" t="s">
        <v>58</v>
      </c>
      <c r="H1335" s="493" t="s">
        <v>58</v>
      </c>
    </row>
    <row r="1336" spans="1:8">
      <c r="A1336" s="493" t="s">
        <v>3625</v>
      </c>
      <c r="B1336" s="493" t="s">
        <v>1842</v>
      </c>
      <c r="C1336" s="493" t="s">
        <v>3626</v>
      </c>
      <c r="D1336" s="493" t="s">
        <v>407</v>
      </c>
      <c r="F1336" s="493" t="s">
        <v>709</v>
      </c>
      <c r="G1336" s="493" t="s">
        <v>58</v>
      </c>
      <c r="H1336" s="493" t="s">
        <v>58</v>
      </c>
    </row>
    <row r="1337" spans="1:8">
      <c r="A1337" s="493" t="s">
        <v>3627</v>
      </c>
      <c r="B1337" s="493" t="s">
        <v>1842</v>
      </c>
      <c r="C1337" s="493" t="s">
        <v>3628</v>
      </c>
      <c r="D1337" s="493" t="s">
        <v>407</v>
      </c>
      <c r="F1337" s="493" t="s">
        <v>709</v>
      </c>
      <c r="G1337" s="493" t="s">
        <v>58</v>
      </c>
      <c r="H1337" s="493" t="s">
        <v>58</v>
      </c>
    </row>
    <row r="1338" spans="1:8">
      <c r="A1338" s="493" t="s">
        <v>3629</v>
      </c>
      <c r="B1338" s="493" t="s">
        <v>1842</v>
      </c>
      <c r="C1338" s="493" t="s">
        <v>3630</v>
      </c>
      <c r="D1338" s="493" t="s">
        <v>407</v>
      </c>
      <c r="F1338" s="493" t="s">
        <v>709</v>
      </c>
      <c r="G1338" s="493" t="s">
        <v>58</v>
      </c>
      <c r="H1338" s="493" t="s">
        <v>58</v>
      </c>
    </row>
    <row r="1339" spans="1:8">
      <c r="A1339" s="493" t="s">
        <v>3631</v>
      </c>
      <c r="B1339" s="493" t="s">
        <v>1842</v>
      </c>
      <c r="C1339" s="493" t="s">
        <v>3632</v>
      </c>
      <c r="D1339" s="493" t="s">
        <v>407</v>
      </c>
      <c r="F1339" s="493" t="s">
        <v>709</v>
      </c>
      <c r="G1339" s="493" t="s">
        <v>58</v>
      </c>
      <c r="H1339" s="493" t="s">
        <v>58</v>
      </c>
    </row>
    <row r="1340" spans="1:8">
      <c r="A1340" s="493" t="s">
        <v>3633</v>
      </c>
      <c r="B1340" s="493" t="s">
        <v>1842</v>
      </c>
      <c r="C1340" s="493" t="s">
        <v>3634</v>
      </c>
      <c r="D1340" s="493" t="s">
        <v>407</v>
      </c>
      <c r="F1340" s="493" t="s">
        <v>709</v>
      </c>
      <c r="G1340" s="493" t="s">
        <v>58</v>
      </c>
      <c r="H1340" s="493" t="s">
        <v>58</v>
      </c>
    </row>
    <row r="1341" spans="1:8">
      <c r="A1341" s="493" t="s">
        <v>3635</v>
      </c>
      <c r="B1341" s="493" t="s">
        <v>1842</v>
      </c>
      <c r="C1341" s="493" t="s">
        <v>3636</v>
      </c>
      <c r="D1341" s="493" t="s">
        <v>407</v>
      </c>
      <c r="F1341" s="493" t="s">
        <v>709</v>
      </c>
      <c r="G1341" s="493" t="s">
        <v>58</v>
      </c>
      <c r="H1341" s="493" t="s">
        <v>58</v>
      </c>
    </row>
    <row r="1342" spans="1:8">
      <c r="A1342" s="493" t="s">
        <v>3637</v>
      </c>
      <c r="B1342" s="493" t="s">
        <v>1842</v>
      </c>
      <c r="C1342" s="493" t="s">
        <v>3638</v>
      </c>
      <c r="D1342" s="493" t="s">
        <v>407</v>
      </c>
      <c r="F1342" s="493" t="s">
        <v>709</v>
      </c>
      <c r="G1342" s="493" t="s">
        <v>58</v>
      </c>
      <c r="H1342" s="493" t="s">
        <v>58</v>
      </c>
    </row>
    <row r="1343" spans="1:8">
      <c r="A1343" s="493" t="s">
        <v>3639</v>
      </c>
      <c r="B1343" s="493" t="s">
        <v>1842</v>
      </c>
      <c r="C1343" s="493" t="s">
        <v>3640</v>
      </c>
      <c r="D1343" s="493" t="s">
        <v>407</v>
      </c>
      <c r="F1343" s="493" t="s">
        <v>709</v>
      </c>
      <c r="G1343" s="493" t="s">
        <v>58</v>
      </c>
      <c r="H1343" s="493" t="s">
        <v>58</v>
      </c>
    </row>
    <row r="1344" spans="1:8">
      <c r="A1344" s="493" t="s">
        <v>3641</v>
      </c>
      <c r="B1344" s="493" t="s">
        <v>1842</v>
      </c>
      <c r="C1344" s="493" t="s">
        <v>3642</v>
      </c>
      <c r="D1344" s="493" t="s">
        <v>133</v>
      </c>
      <c r="E1344" s="493">
        <v>100</v>
      </c>
      <c r="G1344" s="493" t="s">
        <v>58</v>
      </c>
      <c r="H1344" s="493" t="s">
        <v>58</v>
      </c>
    </row>
    <row r="1345" spans="1:8">
      <c r="A1345" s="493" t="s">
        <v>3643</v>
      </c>
      <c r="B1345" s="493" t="s">
        <v>1842</v>
      </c>
      <c r="C1345" s="493" t="s">
        <v>3644</v>
      </c>
      <c r="D1345" s="493" t="s">
        <v>407</v>
      </c>
      <c r="F1345" s="493" t="s">
        <v>709</v>
      </c>
      <c r="G1345" s="493" t="s">
        <v>58</v>
      </c>
      <c r="H1345" s="493" t="s">
        <v>58</v>
      </c>
    </row>
    <row r="1346" spans="1:8">
      <c r="A1346" s="493" t="s">
        <v>3645</v>
      </c>
      <c r="B1346" s="493" t="s">
        <v>1842</v>
      </c>
      <c r="C1346" s="493" t="s">
        <v>3646</v>
      </c>
      <c r="D1346" s="493" t="s">
        <v>407</v>
      </c>
      <c r="F1346" s="493" t="s">
        <v>709</v>
      </c>
      <c r="G1346" s="493" t="s">
        <v>58</v>
      </c>
      <c r="H1346" s="493" t="s">
        <v>58</v>
      </c>
    </row>
    <row r="1347" spans="1:8">
      <c r="A1347" s="493" t="s">
        <v>3647</v>
      </c>
      <c r="B1347" s="493" t="s">
        <v>1842</v>
      </c>
      <c r="C1347" s="493" t="s">
        <v>3648</v>
      </c>
      <c r="D1347" s="493" t="s">
        <v>407</v>
      </c>
      <c r="F1347" s="493" t="s">
        <v>709</v>
      </c>
      <c r="G1347" s="493" t="s">
        <v>58</v>
      </c>
      <c r="H1347" s="493" t="s">
        <v>58</v>
      </c>
    </row>
    <row r="1348" spans="1:8">
      <c r="A1348" s="493" t="s">
        <v>3649</v>
      </c>
      <c r="B1348" s="493" t="s">
        <v>1842</v>
      </c>
      <c r="C1348" s="493" t="s">
        <v>3650</v>
      </c>
      <c r="D1348" s="493" t="s">
        <v>407</v>
      </c>
      <c r="F1348" s="493" t="s">
        <v>709</v>
      </c>
      <c r="G1348" s="493" t="s">
        <v>58</v>
      </c>
      <c r="H1348" s="493" t="s">
        <v>58</v>
      </c>
    </row>
    <row r="1349" spans="1:8">
      <c r="A1349" s="493" t="s">
        <v>3651</v>
      </c>
      <c r="B1349" s="493" t="s">
        <v>1842</v>
      </c>
      <c r="C1349" s="493" t="s">
        <v>3652</v>
      </c>
      <c r="D1349" s="493" t="s">
        <v>407</v>
      </c>
      <c r="F1349" s="493" t="s">
        <v>709</v>
      </c>
      <c r="G1349" s="493" t="s">
        <v>58</v>
      </c>
      <c r="H1349" s="493" t="s">
        <v>58</v>
      </c>
    </row>
    <row r="1350" spans="1:8">
      <c r="A1350" s="493" t="s">
        <v>3653</v>
      </c>
      <c r="B1350" s="493" t="s">
        <v>1842</v>
      </c>
      <c r="C1350" s="493" t="s">
        <v>3654</v>
      </c>
      <c r="D1350" s="493" t="s">
        <v>407</v>
      </c>
      <c r="F1350" s="493" t="s">
        <v>709</v>
      </c>
      <c r="G1350" s="493" t="s">
        <v>58</v>
      </c>
      <c r="H1350" s="493" t="s">
        <v>58</v>
      </c>
    </row>
    <row r="1351" spans="1:8">
      <c r="A1351" s="493" t="s">
        <v>3655</v>
      </c>
      <c r="B1351" s="493" t="s">
        <v>1842</v>
      </c>
      <c r="C1351" s="493" t="s">
        <v>3656</v>
      </c>
      <c r="D1351" s="493" t="s">
        <v>407</v>
      </c>
      <c r="F1351" s="493" t="s">
        <v>709</v>
      </c>
      <c r="G1351" s="493" t="s">
        <v>58</v>
      </c>
      <c r="H1351" s="493" t="s">
        <v>58</v>
      </c>
    </row>
    <row r="1352" spans="1:8">
      <c r="A1352" s="493" t="s">
        <v>3657</v>
      </c>
      <c r="B1352" s="493" t="s">
        <v>1842</v>
      </c>
      <c r="C1352" s="493" t="s">
        <v>3658</v>
      </c>
      <c r="D1352" s="493" t="s">
        <v>407</v>
      </c>
      <c r="F1352" s="493" t="s">
        <v>709</v>
      </c>
      <c r="G1352" s="493" t="s">
        <v>58</v>
      </c>
      <c r="H1352" s="493" t="s">
        <v>58</v>
      </c>
    </row>
    <row r="1353" spans="1:8">
      <c r="A1353" s="493" t="s">
        <v>3659</v>
      </c>
      <c r="B1353" s="493" t="s">
        <v>1842</v>
      </c>
      <c r="C1353" s="493" t="s">
        <v>3660</v>
      </c>
      <c r="D1353" s="493" t="s">
        <v>407</v>
      </c>
      <c r="F1353" s="493" t="s">
        <v>709</v>
      </c>
      <c r="G1353" s="493" t="s">
        <v>58</v>
      </c>
      <c r="H1353" s="493" t="s">
        <v>58</v>
      </c>
    </row>
    <row r="1354" spans="1:8">
      <c r="A1354" s="493" t="s">
        <v>3661</v>
      </c>
      <c r="B1354" s="493" t="s">
        <v>1842</v>
      </c>
      <c r="C1354" s="493" t="s">
        <v>3662</v>
      </c>
      <c r="D1354" s="493" t="s">
        <v>407</v>
      </c>
      <c r="F1354" s="493" t="s">
        <v>709</v>
      </c>
      <c r="G1354" s="493" t="s">
        <v>58</v>
      </c>
      <c r="H1354" s="493" t="s">
        <v>58</v>
      </c>
    </row>
    <row r="1355" spans="1:8">
      <c r="A1355" s="493" t="s">
        <v>3663</v>
      </c>
      <c r="B1355" s="493" t="s">
        <v>1842</v>
      </c>
      <c r="C1355" s="493" t="s">
        <v>3664</v>
      </c>
      <c r="D1355" s="493" t="s">
        <v>407</v>
      </c>
      <c r="F1355" s="493" t="s">
        <v>709</v>
      </c>
      <c r="G1355" s="493" t="s">
        <v>58</v>
      </c>
      <c r="H1355" s="493" t="s">
        <v>58</v>
      </c>
    </row>
    <row r="1356" spans="1:8">
      <c r="A1356" s="493" t="s">
        <v>3665</v>
      </c>
      <c r="B1356" s="493" t="s">
        <v>1842</v>
      </c>
      <c r="C1356" s="493" t="s">
        <v>3666</v>
      </c>
      <c r="D1356" s="493" t="s">
        <v>407</v>
      </c>
      <c r="F1356" s="493" t="s">
        <v>709</v>
      </c>
      <c r="G1356" s="493" t="s">
        <v>58</v>
      </c>
      <c r="H1356" s="493" t="s">
        <v>58</v>
      </c>
    </row>
    <row r="1357" spans="1:8">
      <c r="A1357" s="493" t="s">
        <v>3667</v>
      </c>
      <c r="B1357" s="493" t="s">
        <v>1842</v>
      </c>
      <c r="C1357" s="493" t="s">
        <v>3668</v>
      </c>
      <c r="D1357" s="493" t="s">
        <v>407</v>
      </c>
      <c r="F1357" s="493" t="s">
        <v>709</v>
      </c>
      <c r="G1357" s="493" t="s">
        <v>58</v>
      </c>
      <c r="H1357" s="493" t="s">
        <v>58</v>
      </c>
    </row>
    <row r="1358" spans="1:8">
      <c r="A1358" s="493" t="s">
        <v>3669</v>
      </c>
      <c r="B1358" s="493" t="s">
        <v>1842</v>
      </c>
      <c r="C1358" s="493" t="s">
        <v>3670</v>
      </c>
      <c r="D1358" s="493" t="s">
        <v>407</v>
      </c>
      <c r="F1358" s="493" t="s">
        <v>709</v>
      </c>
      <c r="G1358" s="493" t="s">
        <v>58</v>
      </c>
      <c r="H1358" s="493" t="s">
        <v>58</v>
      </c>
    </row>
    <row r="1359" spans="1:8">
      <c r="A1359" s="493" t="s">
        <v>3671</v>
      </c>
      <c r="B1359" s="493" t="s">
        <v>1842</v>
      </c>
      <c r="C1359" s="493" t="s">
        <v>3672</v>
      </c>
      <c r="D1359" s="493" t="s">
        <v>407</v>
      </c>
      <c r="F1359" s="493" t="s">
        <v>709</v>
      </c>
      <c r="G1359" s="493" t="s">
        <v>58</v>
      </c>
      <c r="H1359" s="493" t="s">
        <v>58</v>
      </c>
    </row>
    <row r="1360" spans="1:8">
      <c r="A1360" s="493" t="s">
        <v>3673</v>
      </c>
      <c r="B1360" s="493" t="s">
        <v>1842</v>
      </c>
      <c r="C1360" s="493" t="s">
        <v>3674</v>
      </c>
      <c r="D1360" s="493" t="s">
        <v>407</v>
      </c>
      <c r="F1360" s="493" t="s">
        <v>709</v>
      </c>
      <c r="G1360" s="493" t="s">
        <v>58</v>
      </c>
      <c r="H1360" s="493" t="s">
        <v>58</v>
      </c>
    </row>
    <row r="1361" spans="1:8">
      <c r="A1361" s="493" t="s">
        <v>3675</v>
      </c>
      <c r="B1361" s="493" t="s">
        <v>1842</v>
      </c>
      <c r="C1361" s="493" t="s">
        <v>3676</v>
      </c>
      <c r="D1361" s="493" t="s">
        <v>407</v>
      </c>
      <c r="F1361" s="493" t="s">
        <v>709</v>
      </c>
      <c r="G1361" s="493" t="s">
        <v>58</v>
      </c>
      <c r="H1361" s="493" t="s">
        <v>58</v>
      </c>
    </row>
    <row r="1362" spans="1:8">
      <c r="A1362" s="493" t="s">
        <v>3677</v>
      </c>
      <c r="B1362" s="493" t="s">
        <v>1842</v>
      </c>
      <c r="C1362" s="493" t="s">
        <v>3678</v>
      </c>
      <c r="D1362" s="493" t="s">
        <v>407</v>
      </c>
      <c r="F1362" s="493" t="s">
        <v>709</v>
      </c>
      <c r="G1362" s="493" t="s">
        <v>58</v>
      </c>
      <c r="H1362" s="493" t="s">
        <v>58</v>
      </c>
    </row>
    <row r="1363" spans="1:8">
      <c r="A1363" s="493" t="s">
        <v>3679</v>
      </c>
      <c r="B1363" s="493" t="s">
        <v>1842</v>
      </c>
      <c r="C1363" s="493" t="s">
        <v>3680</v>
      </c>
      <c r="D1363" s="493" t="s">
        <v>407</v>
      </c>
      <c r="F1363" s="493" t="s">
        <v>709</v>
      </c>
      <c r="G1363" s="493" t="s">
        <v>58</v>
      </c>
      <c r="H1363" s="493" t="s">
        <v>58</v>
      </c>
    </row>
    <row r="1364" spans="1:8">
      <c r="A1364" s="493" t="s">
        <v>3681</v>
      </c>
      <c r="B1364" s="493" t="s">
        <v>1842</v>
      </c>
      <c r="C1364" s="493" t="s">
        <v>3682</v>
      </c>
      <c r="D1364" s="493" t="s">
        <v>407</v>
      </c>
      <c r="F1364" s="493" t="s">
        <v>709</v>
      </c>
      <c r="G1364" s="493" t="s">
        <v>58</v>
      </c>
      <c r="H1364" s="493" t="s">
        <v>58</v>
      </c>
    </row>
    <row r="1365" spans="1:8">
      <c r="A1365" s="493" t="s">
        <v>3683</v>
      </c>
      <c r="B1365" s="493" t="s">
        <v>1842</v>
      </c>
      <c r="C1365" s="493" t="s">
        <v>3684</v>
      </c>
      <c r="D1365" s="493" t="s">
        <v>407</v>
      </c>
      <c r="F1365" s="493" t="s">
        <v>709</v>
      </c>
      <c r="G1365" s="493" t="s">
        <v>58</v>
      </c>
      <c r="H1365" s="493" t="s">
        <v>58</v>
      </c>
    </row>
    <row r="1366" spans="1:8">
      <c r="A1366" s="493" t="s">
        <v>3685</v>
      </c>
      <c r="B1366" s="493" t="s">
        <v>1842</v>
      </c>
      <c r="C1366" s="493" t="s">
        <v>3686</v>
      </c>
      <c r="D1366" s="493" t="s">
        <v>407</v>
      </c>
      <c r="F1366" s="493" t="s">
        <v>709</v>
      </c>
      <c r="G1366" s="493" t="s">
        <v>58</v>
      </c>
      <c r="H1366" s="493" t="s">
        <v>58</v>
      </c>
    </row>
    <row r="1367" spans="1:8">
      <c r="A1367" s="493" t="s">
        <v>3687</v>
      </c>
      <c r="B1367" s="493" t="s">
        <v>1842</v>
      </c>
      <c r="C1367" s="493" t="s">
        <v>3688</v>
      </c>
      <c r="D1367" s="493" t="s">
        <v>407</v>
      </c>
      <c r="F1367" s="493" t="s">
        <v>709</v>
      </c>
      <c r="G1367" s="493" t="s">
        <v>58</v>
      </c>
      <c r="H1367" s="493" t="s">
        <v>58</v>
      </c>
    </row>
    <row r="1368" spans="1:8">
      <c r="A1368" s="493" t="s">
        <v>3689</v>
      </c>
      <c r="B1368" s="493" t="s">
        <v>1842</v>
      </c>
      <c r="C1368" s="493" t="s">
        <v>3690</v>
      </c>
      <c r="D1368" s="493" t="s">
        <v>407</v>
      </c>
      <c r="F1368" s="493" t="s">
        <v>709</v>
      </c>
      <c r="G1368" s="493" t="s">
        <v>58</v>
      </c>
      <c r="H1368" s="493" t="s">
        <v>58</v>
      </c>
    </row>
    <row r="1369" spans="1:8">
      <c r="A1369" s="493" t="s">
        <v>3691</v>
      </c>
      <c r="B1369" s="493" t="s">
        <v>1842</v>
      </c>
      <c r="C1369" s="493" t="s">
        <v>3692</v>
      </c>
      <c r="D1369" s="493" t="s">
        <v>407</v>
      </c>
      <c r="F1369" s="493" t="s">
        <v>709</v>
      </c>
      <c r="G1369" s="493" t="s">
        <v>58</v>
      </c>
      <c r="H1369" s="493" t="s">
        <v>58</v>
      </c>
    </row>
    <row r="1370" spans="1:8">
      <c r="A1370" s="493" t="s">
        <v>3693</v>
      </c>
      <c r="B1370" s="493" t="s">
        <v>1842</v>
      </c>
      <c r="C1370" s="493" t="s">
        <v>3694</v>
      </c>
      <c r="D1370" s="493" t="s">
        <v>407</v>
      </c>
      <c r="F1370" s="493" t="s">
        <v>709</v>
      </c>
      <c r="G1370" s="493" t="s">
        <v>58</v>
      </c>
      <c r="H1370" s="493" t="s">
        <v>58</v>
      </c>
    </row>
    <row r="1371" spans="1:8">
      <c r="A1371" s="493" t="s">
        <v>3695</v>
      </c>
      <c r="B1371" s="493" t="s">
        <v>1842</v>
      </c>
      <c r="C1371" s="493" t="s">
        <v>3696</v>
      </c>
      <c r="D1371" s="493" t="s">
        <v>407</v>
      </c>
      <c r="F1371" s="493" t="s">
        <v>709</v>
      </c>
      <c r="G1371" s="493" t="s">
        <v>58</v>
      </c>
      <c r="H1371" s="493" t="s">
        <v>58</v>
      </c>
    </row>
    <row r="1372" spans="1:8">
      <c r="A1372" s="493" t="s">
        <v>3697</v>
      </c>
      <c r="B1372" s="493" t="s">
        <v>1842</v>
      </c>
      <c r="C1372" s="493" t="s">
        <v>3698</v>
      </c>
      <c r="D1372" s="493" t="s">
        <v>407</v>
      </c>
      <c r="F1372" s="493" t="s">
        <v>709</v>
      </c>
      <c r="G1372" s="493" t="s">
        <v>58</v>
      </c>
      <c r="H1372" s="493" t="s">
        <v>58</v>
      </c>
    </row>
    <row r="1373" spans="1:8">
      <c r="A1373" s="493" t="s">
        <v>3699</v>
      </c>
      <c r="B1373" s="493" t="s">
        <v>1842</v>
      </c>
      <c r="C1373" s="493" t="s">
        <v>3700</v>
      </c>
      <c r="D1373" s="493" t="s">
        <v>407</v>
      </c>
      <c r="F1373" s="493" t="s">
        <v>709</v>
      </c>
      <c r="G1373" s="493" t="s">
        <v>58</v>
      </c>
      <c r="H1373" s="493" t="s">
        <v>58</v>
      </c>
    </row>
    <row r="1374" spans="1:8">
      <c r="A1374" s="493" t="s">
        <v>3701</v>
      </c>
      <c r="B1374" s="493" t="s">
        <v>1842</v>
      </c>
      <c r="C1374" s="493" t="s">
        <v>3702</v>
      </c>
      <c r="D1374" s="493" t="s">
        <v>407</v>
      </c>
      <c r="F1374" s="493" t="s">
        <v>709</v>
      </c>
      <c r="G1374" s="493" t="s">
        <v>58</v>
      </c>
      <c r="H1374" s="493" t="s">
        <v>58</v>
      </c>
    </row>
    <row r="1375" spans="1:8">
      <c r="A1375" s="493" t="s">
        <v>3703</v>
      </c>
      <c r="B1375" s="493" t="s">
        <v>1842</v>
      </c>
      <c r="C1375" s="493" t="s">
        <v>3704</v>
      </c>
      <c r="D1375" s="493" t="s">
        <v>407</v>
      </c>
      <c r="F1375" s="493" t="s">
        <v>709</v>
      </c>
      <c r="G1375" s="493" t="s">
        <v>58</v>
      </c>
      <c r="H1375" s="493" t="s">
        <v>58</v>
      </c>
    </row>
    <row r="1376" spans="1:8">
      <c r="A1376" s="493" t="s">
        <v>3705</v>
      </c>
      <c r="B1376" s="493" t="s">
        <v>1842</v>
      </c>
      <c r="C1376" s="493" t="s">
        <v>3706</v>
      </c>
      <c r="D1376" s="493" t="s">
        <v>407</v>
      </c>
      <c r="F1376" s="493" t="s">
        <v>709</v>
      </c>
      <c r="G1376" s="493" t="s">
        <v>58</v>
      </c>
      <c r="H1376" s="493" t="s">
        <v>58</v>
      </c>
    </row>
    <row r="1377" spans="1:8">
      <c r="A1377" s="493" t="s">
        <v>3707</v>
      </c>
      <c r="B1377" s="493" t="s">
        <v>1842</v>
      </c>
      <c r="C1377" s="493" t="s">
        <v>3708</v>
      </c>
      <c r="D1377" s="493" t="s">
        <v>407</v>
      </c>
      <c r="F1377" s="493" t="s">
        <v>709</v>
      </c>
      <c r="G1377" s="493" t="s">
        <v>58</v>
      </c>
      <c r="H1377" s="493" t="s">
        <v>58</v>
      </c>
    </row>
    <row r="1378" spans="1:8">
      <c r="A1378" s="493" t="s">
        <v>3709</v>
      </c>
      <c r="B1378" s="493" t="s">
        <v>1842</v>
      </c>
      <c r="C1378" s="493" t="s">
        <v>3710</v>
      </c>
      <c r="D1378" s="493" t="s">
        <v>407</v>
      </c>
      <c r="F1378" s="493" t="s">
        <v>709</v>
      </c>
      <c r="G1378" s="493" t="s">
        <v>58</v>
      </c>
      <c r="H1378" s="493" t="s">
        <v>58</v>
      </c>
    </row>
    <row r="1379" spans="1:8">
      <c r="A1379" s="493" t="s">
        <v>3711</v>
      </c>
      <c r="B1379" s="493" t="s">
        <v>1842</v>
      </c>
      <c r="C1379" s="493" t="s">
        <v>3712</v>
      </c>
      <c r="D1379" s="493" t="s">
        <v>407</v>
      </c>
      <c r="F1379" s="493" t="s">
        <v>709</v>
      </c>
      <c r="G1379" s="493" t="s">
        <v>58</v>
      </c>
      <c r="H1379" s="493" t="s">
        <v>58</v>
      </c>
    </row>
    <row r="1380" spans="1:8">
      <c r="A1380" s="493" t="s">
        <v>3713</v>
      </c>
      <c r="B1380" s="493" t="s">
        <v>1842</v>
      </c>
      <c r="C1380" s="493" t="s">
        <v>3714</v>
      </c>
      <c r="D1380" s="493" t="s">
        <v>133</v>
      </c>
      <c r="E1380" s="493">
        <v>100</v>
      </c>
      <c r="G1380" s="493" t="s">
        <v>58</v>
      </c>
      <c r="H1380" s="493" t="s">
        <v>58</v>
      </c>
    </row>
    <row r="1381" spans="1:8">
      <c r="A1381" s="493" t="s">
        <v>3715</v>
      </c>
      <c r="B1381" s="493" t="s">
        <v>1842</v>
      </c>
      <c r="C1381" s="493" t="s">
        <v>3716</v>
      </c>
      <c r="D1381" s="493" t="s">
        <v>407</v>
      </c>
      <c r="F1381" s="493" t="s">
        <v>709</v>
      </c>
      <c r="G1381" s="493" t="s">
        <v>58</v>
      </c>
      <c r="H1381" s="493" t="s">
        <v>58</v>
      </c>
    </row>
    <row r="1382" spans="1:8">
      <c r="A1382" s="493" t="s">
        <v>3717</v>
      </c>
      <c r="B1382" s="493" t="s">
        <v>1842</v>
      </c>
      <c r="C1382" s="493" t="s">
        <v>3718</v>
      </c>
      <c r="D1382" s="493" t="s">
        <v>407</v>
      </c>
      <c r="F1382" s="493" t="s">
        <v>709</v>
      </c>
      <c r="G1382" s="493" t="s">
        <v>58</v>
      </c>
      <c r="H1382" s="493" t="s">
        <v>58</v>
      </c>
    </row>
    <row r="1383" spans="1:8">
      <c r="A1383" s="493" t="s">
        <v>3719</v>
      </c>
      <c r="B1383" s="493" t="s">
        <v>1842</v>
      </c>
      <c r="C1383" s="493" t="s">
        <v>3720</v>
      </c>
      <c r="D1383" s="493" t="s">
        <v>407</v>
      </c>
      <c r="F1383" s="493" t="s">
        <v>709</v>
      </c>
      <c r="G1383" s="493" t="s">
        <v>58</v>
      </c>
      <c r="H1383" s="493" t="s">
        <v>58</v>
      </c>
    </row>
    <row r="1384" spans="1:8">
      <c r="A1384" s="493" t="s">
        <v>3721</v>
      </c>
      <c r="B1384" s="493" t="s">
        <v>1842</v>
      </c>
      <c r="C1384" s="493" t="s">
        <v>3722</v>
      </c>
      <c r="D1384" s="493" t="s">
        <v>407</v>
      </c>
      <c r="F1384" s="493" t="s">
        <v>709</v>
      </c>
      <c r="G1384" s="493" t="s">
        <v>58</v>
      </c>
      <c r="H1384" s="493" t="s">
        <v>58</v>
      </c>
    </row>
    <row r="1385" spans="1:8">
      <c r="A1385" s="493" t="s">
        <v>3723</v>
      </c>
      <c r="B1385" s="493" t="s">
        <v>1842</v>
      </c>
      <c r="C1385" s="493" t="s">
        <v>3724</v>
      </c>
      <c r="D1385" s="493" t="s">
        <v>407</v>
      </c>
      <c r="F1385" s="493" t="s">
        <v>709</v>
      </c>
      <c r="G1385" s="493" t="s">
        <v>58</v>
      </c>
      <c r="H1385" s="493" t="s">
        <v>58</v>
      </c>
    </row>
    <row r="1386" spans="1:8">
      <c r="A1386" s="493" t="s">
        <v>3725</v>
      </c>
      <c r="B1386" s="493" t="s">
        <v>1842</v>
      </c>
      <c r="C1386" s="493" t="s">
        <v>3726</v>
      </c>
      <c r="D1386" s="493" t="s">
        <v>407</v>
      </c>
      <c r="F1386" s="493" t="s">
        <v>709</v>
      </c>
      <c r="G1386" s="493" t="s">
        <v>58</v>
      </c>
      <c r="H1386" s="493" t="s">
        <v>58</v>
      </c>
    </row>
    <row r="1387" spans="1:8">
      <c r="A1387" s="493" t="s">
        <v>3727</v>
      </c>
      <c r="B1387" s="493" t="s">
        <v>1842</v>
      </c>
      <c r="C1387" s="493" t="s">
        <v>3728</v>
      </c>
      <c r="D1387" s="493" t="s">
        <v>407</v>
      </c>
      <c r="F1387" s="493" t="s">
        <v>709</v>
      </c>
      <c r="G1387" s="493" t="s">
        <v>58</v>
      </c>
      <c r="H1387" s="493" t="s">
        <v>58</v>
      </c>
    </row>
    <row r="1388" spans="1:8">
      <c r="A1388" s="493" t="s">
        <v>3729</v>
      </c>
      <c r="B1388" s="493" t="s">
        <v>1842</v>
      </c>
      <c r="C1388" s="493" t="s">
        <v>3730</v>
      </c>
      <c r="D1388" s="493" t="s">
        <v>407</v>
      </c>
      <c r="F1388" s="493" t="s">
        <v>709</v>
      </c>
      <c r="G1388" s="493" t="s">
        <v>58</v>
      </c>
      <c r="H1388" s="493" t="s">
        <v>58</v>
      </c>
    </row>
    <row r="1389" spans="1:8">
      <c r="A1389" s="493" t="s">
        <v>3731</v>
      </c>
      <c r="B1389" s="493" t="s">
        <v>1842</v>
      </c>
      <c r="C1389" s="493" t="s">
        <v>3732</v>
      </c>
      <c r="D1389" s="493" t="s">
        <v>407</v>
      </c>
      <c r="F1389" s="493" t="s">
        <v>709</v>
      </c>
      <c r="G1389" s="493" t="s">
        <v>58</v>
      </c>
      <c r="H1389" s="493" t="s">
        <v>58</v>
      </c>
    </row>
    <row r="1390" spans="1:8">
      <c r="A1390" s="493" t="s">
        <v>3733</v>
      </c>
      <c r="B1390" s="493" t="s">
        <v>1842</v>
      </c>
      <c r="C1390" s="493" t="s">
        <v>3734</v>
      </c>
      <c r="D1390" s="493" t="s">
        <v>407</v>
      </c>
      <c r="F1390" s="493" t="s">
        <v>709</v>
      </c>
      <c r="G1390" s="493" t="s">
        <v>58</v>
      </c>
      <c r="H1390" s="493" t="s">
        <v>58</v>
      </c>
    </row>
    <row r="1391" spans="1:8">
      <c r="A1391" s="493" t="s">
        <v>3735</v>
      </c>
      <c r="B1391" s="493" t="s">
        <v>1842</v>
      </c>
      <c r="C1391" s="493" t="s">
        <v>3736</v>
      </c>
      <c r="D1391" s="493" t="s">
        <v>407</v>
      </c>
      <c r="F1391" s="493" t="s">
        <v>709</v>
      </c>
      <c r="G1391" s="493" t="s">
        <v>58</v>
      </c>
      <c r="H1391" s="493" t="s">
        <v>58</v>
      </c>
    </row>
    <row r="1392" spans="1:8">
      <c r="A1392" s="493" t="s">
        <v>3737</v>
      </c>
      <c r="B1392" s="493" t="s">
        <v>1842</v>
      </c>
      <c r="C1392" s="493" t="s">
        <v>3738</v>
      </c>
      <c r="D1392" s="493" t="s">
        <v>407</v>
      </c>
      <c r="F1392" s="493" t="s">
        <v>709</v>
      </c>
      <c r="G1392" s="493" t="s">
        <v>58</v>
      </c>
      <c r="H1392" s="493" t="s">
        <v>58</v>
      </c>
    </row>
    <row r="1393" spans="1:8">
      <c r="A1393" s="493" t="s">
        <v>3739</v>
      </c>
      <c r="B1393" s="493" t="s">
        <v>1842</v>
      </c>
      <c r="C1393" s="493" t="s">
        <v>3740</v>
      </c>
      <c r="D1393" s="493" t="s">
        <v>407</v>
      </c>
      <c r="F1393" s="493" t="s">
        <v>709</v>
      </c>
      <c r="G1393" s="493" t="s">
        <v>58</v>
      </c>
      <c r="H1393" s="493" t="s">
        <v>58</v>
      </c>
    </row>
    <row r="1394" spans="1:8">
      <c r="A1394" s="493" t="s">
        <v>3741</v>
      </c>
      <c r="B1394" s="493" t="s">
        <v>1842</v>
      </c>
      <c r="C1394" s="493" t="s">
        <v>3742</v>
      </c>
      <c r="D1394" s="493" t="s">
        <v>407</v>
      </c>
      <c r="F1394" s="493" t="s">
        <v>709</v>
      </c>
      <c r="G1394" s="493" t="s">
        <v>58</v>
      </c>
      <c r="H1394" s="493" t="s">
        <v>58</v>
      </c>
    </row>
    <row r="1395" spans="1:8">
      <c r="A1395" s="493" t="s">
        <v>3743</v>
      </c>
      <c r="B1395" s="493" t="s">
        <v>1842</v>
      </c>
      <c r="C1395" s="493" t="s">
        <v>3744</v>
      </c>
      <c r="D1395" s="493" t="s">
        <v>407</v>
      </c>
      <c r="F1395" s="493" t="s">
        <v>709</v>
      </c>
      <c r="G1395" s="493" t="s">
        <v>58</v>
      </c>
      <c r="H1395" s="493" t="s">
        <v>58</v>
      </c>
    </row>
    <row r="1396" spans="1:8">
      <c r="A1396" s="493" t="s">
        <v>3745</v>
      </c>
      <c r="B1396" s="493" t="s">
        <v>1842</v>
      </c>
      <c r="C1396" s="493" t="s">
        <v>3746</v>
      </c>
      <c r="D1396" s="493" t="s">
        <v>407</v>
      </c>
      <c r="F1396" s="493" t="s">
        <v>709</v>
      </c>
      <c r="G1396" s="493" t="s">
        <v>58</v>
      </c>
      <c r="H1396" s="493" t="s">
        <v>58</v>
      </c>
    </row>
    <row r="1397" spans="1:8">
      <c r="A1397" s="493" t="s">
        <v>3747</v>
      </c>
      <c r="B1397" s="493" t="s">
        <v>1842</v>
      </c>
      <c r="C1397" s="493" t="s">
        <v>3748</v>
      </c>
      <c r="D1397" s="493" t="s">
        <v>407</v>
      </c>
      <c r="F1397" s="493" t="s">
        <v>709</v>
      </c>
      <c r="G1397" s="493" t="s">
        <v>58</v>
      </c>
      <c r="H1397" s="493" t="s">
        <v>58</v>
      </c>
    </row>
    <row r="1398" spans="1:8">
      <c r="A1398" s="493" t="s">
        <v>3749</v>
      </c>
      <c r="B1398" s="493" t="s">
        <v>1842</v>
      </c>
      <c r="C1398" s="493" t="s">
        <v>3750</v>
      </c>
      <c r="D1398" s="493" t="s">
        <v>407</v>
      </c>
      <c r="F1398" s="493" t="s">
        <v>709</v>
      </c>
      <c r="G1398" s="493" t="s">
        <v>58</v>
      </c>
      <c r="H1398" s="493" t="s">
        <v>58</v>
      </c>
    </row>
    <row r="1399" spans="1:8">
      <c r="A1399" s="493" t="s">
        <v>3751</v>
      </c>
      <c r="B1399" s="493" t="s">
        <v>1842</v>
      </c>
      <c r="C1399" s="493" t="s">
        <v>3752</v>
      </c>
      <c r="D1399" s="493" t="s">
        <v>407</v>
      </c>
      <c r="F1399" s="493" t="s">
        <v>709</v>
      </c>
      <c r="G1399" s="493" t="s">
        <v>58</v>
      </c>
      <c r="H1399" s="493" t="s">
        <v>58</v>
      </c>
    </row>
    <row r="1400" spans="1:8">
      <c r="A1400" s="493" t="s">
        <v>3753</v>
      </c>
      <c r="B1400" s="493" t="s">
        <v>1842</v>
      </c>
      <c r="C1400" s="493" t="s">
        <v>3754</v>
      </c>
      <c r="D1400" s="493" t="s">
        <v>407</v>
      </c>
      <c r="F1400" s="493" t="s">
        <v>709</v>
      </c>
      <c r="G1400" s="493" t="s">
        <v>58</v>
      </c>
      <c r="H1400" s="493" t="s">
        <v>58</v>
      </c>
    </row>
    <row r="1401" spans="1:8">
      <c r="A1401" s="493" t="s">
        <v>3755</v>
      </c>
      <c r="B1401" s="493" t="s">
        <v>1842</v>
      </c>
      <c r="C1401" s="493" t="s">
        <v>3756</v>
      </c>
      <c r="D1401" s="493" t="s">
        <v>407</v>
      </c>
      <c r="F1401" s="493" t="s">
        <v>709</v>
      </c>
      <c r="G1401" s="493" t="s">
        <v>58</v>
      </c>
      <c r="H1401" s="493" t="s">
        <v>58</v>
      </c>
    </row>
    <row r="1402" spans="1:8">
      <c r="A1402" s="493" t="s">
        <v>3757</v>
      </c>
      <c r="B1402" s="493" t="s">
        <v>1842</v>
      </c>
      <c r="C1402" s="493" t="s">
        <v>3758</v>
      </c>
      <c r="D1402" s="493" t="s">
        <v>407</v>
      </c>
      <c r="F1402" s="493" t="s">
        <v>709</v>
      </c>
      <c r="G1402" s="493" t="s">
        <v>58</v>
      </c>
      <c r="H1402" s="493" t="s">
        <v>58</v>
      </c>
    </row>
    <row r="1403" spans="1:8">
      <c r="A1403" s="493" t="s">
        <v>3759</v>
      </c>
      <c r="B1403" s="493" t="s">
        <v>1842</v>
      </c>
      <c r="C1403" s="493" t="s">
        <v>3760</v>
      </c>
      <c r="D1403" s="493" t="s">
        <v>407</v>
      </c>
      <c r="F1403" s="493" t="s">
        <v>709</v>
      </c>
      <c r="G1403" s="493" t="s">
        <v>58</v>
      </c>
      <c r="H1403" s="493" t="s">
        <v>58</v>
      </c>
    </row>
    <row r="1404" spans="1:8">
      <c r="A1404" s="493" t="s">
        <v>3761</v>
      </c>
      <c r="B1404" s="493" t="s">
        <v>1842</v>
      </c>
      <c r="C1404" s="493" t="s">
        <v>3762</v>
      </c>
      <c r="D1404" s="493" t="s">
        <v>407</v>
      </c>
      <c r="F1404" s="493" t="s">
        <v>709</v>
      </c>
      <c r="G1404" s="493" t="s">
        <v>58</v>
      </c>
      <c r="H1404" s="493" t="s">
        <v>58</v>
      </c>
    </row>
    <row r="1405" spans="1:8">
      <c r="A1405" s="493" t="s">
        <v>3763</v>
      </c>
      <c r="B1405" s="493" t="s">
        <v>1842</v>
      </c>
      <c r="C1405" s="493" t="s">
        <v>3764</v>
      </c>
      <c r="D1405" s="493" t="s">
        <v>407</v>
      </c>
      <c r="F1405" s="493" t="s">
        <v>709</v>
      </c>
      <c r="G1405" s="493" t="s">
        <v>58</v>
      </c>
      <c r="H1405" s="493" t="s">
        <v>58</v>
      </c>
    </row>
    <row r="1406" spans="1:8">
      <c r="A1406" s="493" t="s">
        <v>3765</v>
      </c>
      <c r="B1406" s="493" t="s">
        <v>1842</v>
      </c>
      <c r="C1406" s="493" t="s">
        <v>3766</v>
      </c>
      <c r="D1406" s="493" t="s">
        <v>407</v>
      </c>
      <c r="F1406" s="493" t="s">
        <v>709</v>
      </c>
      <c r="G1406" s="493" t="s">
        <v>58</v>
      </c>
      <c r="H1406" s="493" t="s">
        <v>58</v>
      </c>
    </row>
    <row r="1407" spans="1:8">
      <c r="A1407" s="493" t="s">
        <v>3767</v>
      </c>
      <c r="B1407" s="493" t="s">
        <v>1842</v>
      </c>
      <c r="C1407" s="493" t="s">
        <v>3768</v>
      </c>
      <c r="D1407" s="493" t="s">
        <v>407</v>
      </c>
      <c r="F1407" s="493" t="s">
        <v>709</v>
      </c>
      <c r="G1407" s="493" t="s">
        <v>58</v>
      </c>
      <c r="H1407" s="493" t="s">
        <v>58</v>
      </c>
    </row>
    <row r="1408" spans="1:8">
      <c r="A1408" s="493" t="s">
        <v>3769</v>
      </c>
      <c r="B1408" s="493" t="s">
        <v>1842</v>
      </c>
      <c r="C1408" s="493" t="s">
        <v>3770</v>
      </c>
      <c r="D1408" s="493" t="s">
        <v>407</v>
      </c>
      <c r="F1408" s="493" t="s">
        <v>709</v>
      </c>
      <c r="G1408" s="493" t="s">
        <v>58</v>
      </c>
      <c r="H1408" s="493" t="s">
        <v>58</v>
      </c>
    </row>
    <row r="1409" spans="1:8">
      <c r="A1409" s="493" t="s">
        <v>3771</v>
      </c>
      <c r="B1409" s="493" t="s">
        <v>1842</v>
      </c>
      <c r="C1409" s="493" t="s">
        <v>3772</v>
      </c>
      <c r="D1409" s="493" t="s">
        <v>407</v>
      </c>
      <c r="F1409" s="493" t="s">
        <v>709</v>
      </c>
      <c r="G1409" s="493" t="s">
        <v>58</v>
      </c>
      <c r="H1409" s="493" t="s">
        <v>58</v>
      </c>
    </row>
    <row r="1410" spans="1:8">
      <c r="A1410" s="493" t="s">
        <v>3773</v>
      </c>
      <c r="B1410" s="493" t="s">
        <v>1842</v>
      </c>
      <c r="C1410" s="493" t="s">
        <v>3774</v>
      </c>
      <c r="D1410" s="493" t="s">
        <v>407</v>
      </c>
      <c r="F1410" s="493" t="s">
        <v>709</v>
      </c>
      <c r="G1410" s="493" t="s">
        <v>58</v>
      </c>
      <c r="H1410" s="493" t="s">
        <v>58</v>
      </c>
    </row>
    <row r="1411" spans="1:8">
      <c r="A1411" s="493" t="s">
        <v>3775</v>
      </c>
      <c r="B1411" s="493" t="s">
        <v>1842</v>
      </c>
      <c r="C1411" s="493" t="s">
        <v>3776</v>
      </c>
      <c r="D1411" s="493" t="s">
        <v>407</v>
      </c>
      <c r="F1411" s="493" t="s">
        <v>709</v>
      </c>
      <c r="G1411" s="493" t="s">
        <v>58</v>
      </c>
      <c r="H1411" s="493" t="s">
        <v>58</v>
      </c>
    </row>
    <row r="1412" spans="1:8">
      <c r="A1412" s="493" t="s">
        <v>3777</v>
      </c>
      <c r="B1412" s="493" t="s">
        <v>1842</v>
      </c>
      <c r="C1412" s="493" t="s">
        <v>3778</v>
      </c>
      <c r="D1412" s="493" t="s">
        <v>407</v>
      </c>
      <c r="F1412" s="493" t="s">
        <v>709</v>
      </c>
      <c r="G1412" s="493" t="s">
        <v>58</v>
      </c>
      <c r="H1412" s="493" t="s">
        <v>58</v>
      </c>
    </row>
    <row r="1413" spans="1:8">
      <c r="A1413" s="493" t="s">
        <v>3779</v>
      </c>
      <c r="B1413" s="493" t="s">
        <v>1842</v>
      </c>
      <c r="C1413" s="493" t="s">
        <v>3780</v>
      </c>
      <c r="D1413" s="493" t="s">
        <v>407</v>
      </c>
      <c r="F1413" s="493" t="s">
        <v>709</v>
      </c>
      <c r="G1413" s="493" t="s">
        <v>58</v>
      </c>
      <c r="H1413" s="493" t="s">
        <v>58</v>
      </c>
    </row>
    <row r="1414" spans="1:8">
      <c r="A1414" s="493" t="s">
        <v>3781</v>
      </c>
      <c r="B1414" s="493" t="s">
        <v>1842</v>
      </c>
      <c r="C1414" s="493" t="s">
        <v>3782</v>
      </c>
      <c r="D1414" s="493" t="s">
        <v>407</v>
      </c>
      <c r="F1414" s="493" t="s">
        <v>709</v>
      </c>
      <c r="G1414" s="493" t="s">
        <v>58</v>
      </c>
      <c r="H1414" s="493" t="s">
        <v>58</v>
      </c>
    </row>
    <row r="1415" spans="1:8">
      <c r="A1415" s="493" t="s">
        <v>3783</v>
      </c>
      <c r="B1415" s="493" t="s">
        <v>1842</v>
      </c>
      <c r="C1415" s="493" t="s">
        <v>3784</v>
      </c>
      <c r="D1415" s="493" t="s">
        <v>407</v>
      </c>
      <c r="F1415" s="493" t="s">
        <v>709</v>
      </c>
      <c r="G1415" s="493" t="s">
        <v>58</v>
      </c>
      <c r="H1415" s="493" t="s">
        <v>58</v>
      </c>
    </row>
    <row r="1416" spans="1:8">
      <c r="A1416" s="493" t="s">
        <v>3785</v>
      </c>
      <c r="B1416" s="493" t="s">
        <v>1842</v>
      </c>
      <c r="C1416" s="493" t="s">
        <v>3786</v>
      </c>
      <c r="D1416" s="493" t="s">
        <v>133</v>
      </c>
      <c r="E1416" s="493">
        <v>100</v>
      </c>
      <c r="G1416" s="493" t="s">
        <v>58</v>
      </c>
      <c r="H1416" s="493" t="s">
        <v>58</v>
      </c>
    </row>
    <row r="1417" spans="1:8">
      <c r="A1417" s="493" t="s">
        <v>3787</v>
      </c>
      <c r="B1417" s="493" t="s">
        <v>1842</v>
      </c>
      <c r="C1417" s="493" t="s">
        <v>3788</v>
      </c>
      <c r="D1417" s="493" t="s">
        <v>407</v>
      </c>
      <c r="F1417" s="493" t="s">
        <v>709</v>
      </c>
      <c r="G1417" s="493" t="s">
        <v>58</v>
      </c>
      <c r="H1417" s="493" t="s">
        <v>58</v>
      </c>
    </row>
    <row r="1418" spans="1:8">
      <c r="A1418" s="493" t="s">
        <v>3789</v>
      </c>
      <c r="B1418" s="493" t="s">
        <v>1842</v>
      </c>
      <c r="C1418" s="493" t="s">
        <v>3790</v>
      </c>
      <c r="D1418" s="493" t="s">
        <v>407</v>
      </c>
      <c r="F1418" s="493" t="s">
        <v>709</v>
      </c>
      <c r="G1418" s="493" t="s">
        <v>58</v>
      </c>
      <c r="H1418" s="493" t="s">
        <v>58</v>
      </c>
    </row>
    <row r="1419" spans="1:8">
      <c r="A1419" s="493" t="s">
        <v>3791</v>
      </c>
      <c r="B1419" s="493" t="s">
        <v>1842</v>
      </c>
      <c r="C1419" s="493" t="s">
        <v>3792</v>
      </c>
      <c r="D1419" s="493" t="s">
        <v>407</v>
      </c>
      <c r="F1419" s="493" t="s">
        <v>709</v>
      </c>
      <c r="G1419" s="493" t="s">
        <v>58</v>
      </c>
      <c r="H1419" s="493" t="s">
        <v>58</v>
      </c>
    </row>
    <row r="1420" spans="1:8">
      <c r="A1420" s="493" t="s">
        <v>3793</v>
      </c>
      <c r="B1420" s="493" t="s">
        <v>1842</v>
      </c>
      <c r="C1420" s="493" t="s">
        <v>3794</v>
      </c>
      <c r="D1420" s="493" t="s">
        <v>407</v>
      </c>
      <c r="F1420" s="493" t="s">
        <v>709</v>
      </c>
      <c r="G1420" s="493" t="s">
        <v>58</v>
      </c>
      <c r="H1420" s="493" t="s">
        <v>58</v>
      </c>
    </row>
    <row r="1421" spans="1:8">
      <c r="A1421" s="493" t="s">
        <v>3795</v>
      </c>
      <c r="B1421" s="493" t="s">
        <v>1842</v>
      </c>
      <c r="C1421" s="493" t="s">
        <v>3796</v>
      </c>
      <c r="D1421" s="493" t="s">
        <v>407</v>
      </c>
      <c r="F1421" s="493" t="s">
        <v>709</v>
      </c>
      <c r="G1421" s="493" t="s">
        <v>58</v>
      </c>
      <c r="H1421" s="493" t="s">
        <v>58</v>
      </c>
    </row>
    <row r="1422" spans="1:8">
      <c r="A1422" s="493" t="s">
        <v>3797</v>
      </c>
      <c r="B1422" s="493" t="s">
        <v>1842</v>
      </c>
      <c r="C1422" s="493" t="s">
        <v>3798</v>
      </c>
      <c r="D1422" s="493" t="s">
        <v>407</v>
      </c>
      <c r="F1422" s="493" t="s">
        <v>709</v>
      </c>
      <c r="G1422" s="493" t="s">
        <v>58</v>
      </c>
      <c r="H1422" s="493" t="s">
        <v>58</v>
      </c>
    </row>
    <row r="1423" spans="1:8">
      <c r="A1423" s="493" t="s">
        <v>3799</v>
      </c>
      <c r="B1423" s="493" t="s">
        <v>1842</v>
      </c>
      <c r="C1423" s="493" t="s">
        <v>3800</v>
      </c>
      <c r="D1423" s="493" t="s">
        <v>407</v>
      </c>
      <c r="F1423" s="493" t="s">
        <v>709</v>
      </c>
      <c r="G1423" s="493" t="s">
        <v>58</v>
      </c>
      <c r="H1423" s="493" t="s">
        <v>58</v>
      </c>
    </row>
    <row r="1424" spans="1:8">
      <c r="A1424" s="493" t="s">
        <v>3801</v>
      </c>
      <c r="B1424" s="493" t="s">
        <v>1842</v>
      </c>
      <c r="C1424" s="493" t="s">
        <v>3802</v>
      </c>
      <c r="D1424" s="493" t="s">
        <v>407</v>
      </c>
      <c r="F1424" s="493" t="s">
        <v>709</v>
      </c>
      <c r="G1424" s="493" t="s">
        <v>58</v>
      </c>
      <c r="H1424" s="493" t="s">
        <v>58</v>
      </c>
    </row>
    <row r="1425" spans="1:8">
      <c r="A1425" s="493" t="s">
        <v>3803</v>
      </c>
      <c r="B1425" s="493" t="s">
        <v>1842</v>
      </c>
      <c r="C1425" s="493" t="s">
        <v>3804</v>
      </c>
      <c r="D1425" s="493" t="s">
        <v>407</v>
      </c>
      <c r="F1425" s="493" t="s">
        <v>709</v>
      </c>
      <c r="G1425" s="493" t="s">
        <v>58</v>
      </c>
      <c r="H1425" s="493" t="s">
        <v>58</v>
      </c>
    </row>
    <row r="1426" spans="1:8">
      <c r="A1426" s="493" t="s">
        <v>3805</v>
      </c>
      <c r="B1426" s="493" t="s">
        <v>1842</v>
      </c>
      <c r="C1426" s="493" t="s">
        <v>3806</v>
      </c>
      <c r="D1426" s="493" t="s">
        <v>407</v>
      </c>
      <c r="F1426" s="493" t="s">
        <v>709</v>
      </c>
      <c r="G1426" s="493" t="s">
        <v>58</v>
      </c>
      <c r="H1426" s="493" t="s">
        <v>58</v>
      </c>
    </row>
    <row r="1427" spans="1:8">
      <c r="A1427" s="493" t="s">
        <v>3807</v>
      </c>
      <c r="B1427" s="493" t="s">
        <v>1842</v>
      </c>
      <c r="C1427" s="493" t="s">
        <v>3808</v>
      </c>
      <c r="D1427" s="493" t="s">
        <v>407</v>
      </c>
      <c r="F1427" s="493" t="s">
        <v>709</v>
      </c>
      <c r="G1427" s="493" t="s">
        <v>58</v>
      </c>
      <c r="H1427" s="493" t="s">
        <v>58</v>
      </c>
    </row>
    <row r="1428" spans="1:8">
      <c r="A1428" s="493" t="s">
        <v>3809</v>
      </c>
      <c r="B1428" s="493" t="s">
        <v>1842</v>
      </c>
      <c r="C1428" s="493" t="s">
        <v>3810</v>
      </c>
      <c r="D1428" s="493" t="s">
        <v>407</v>
      </c>
      <c r="F1428" s="493" t="s">
        <v>709</v>
      </c>
      <c r="G1428" s="493" t="s">
        <v>58</v>
      </c>
      <c r="H1428" s="493" t="s">
        <v>58</v>
      </c>
    </row>
    <row r="1429" spans="1:8">
      <c r="A1429" s="493" t="s">
        <v>3811</v>
      </c>
      <c r="B1429" s="493" t="s">
        <v>1842</v>
      </c>
      <c r="C1429" s="493" t="s">
        <v>3812</v>
      </c>
      <c r="D1429" s="493" t="s">
        <v>407</v>
      </c>
      <c r="F1429" s="493" t="s">
        <v>709</v>
      </c>
      <c r="G1429" s="493" t="s">
        <v>58</v>
      </c>
      <c r="H1429" s="493" t="s">
        <v>58</v>
      </c>
    </row>
    <row r="1430" spans="1:8">
      <c r="A1430" s="493" t="s">
        <v>3813</v>
      </c>
      <c r="B1430" s="493" t="s">
        <v>1842</v>
      </c>
      <c r="C1430" s="493" t="s">
        <v>3814</v>
      </c>
      <c r="D1430" s="493" t="s">
        <v>407</v>
      </c>
      <c r="F1430" s="493" t="s">
        <v>709</v>
      </c>
      <c r="G1430" s="493" t="s">
        <v>58</v>
      </c>
      <c r="H1430" s="493" t="s">
        <v>58</v>
      </c>
    </row>
    <row r="1431" spans="1:8">
      <c r="A1431" s="493" t="s">
        <v>3815</v>
      </c>
      <c r="B1431" s="493" t="s">
        <v>1842</v>
      </c>
      <c r="C1431" s="493" t="s">
        <v>3816</v>
      </c>
      <c r="D1431" s="493" t="s">
        <v>407</v>
      </c>
      <c r="F1431" s="493" t="s">
        <v>709</v>
      </c>
      <c r="G1431" s="493" t="s">
        <v>58</v>
      </c>
      <c r="H1431" s="493" t="s">
        <v>58</v>
      </c>
    </row>
    <row r="1432" spans="1:8">
      <c r="A1432" s="493" t="s">
        <v>3817</v>
      </c>
      <c r="B1432" s="493" t="s">
        <v>1842</v>
      </c>
      <c r="C1432" s="493" t="s">
        <v>3818</v>
      </c>
      <c r="D1432" s="493" t="s">
        <v>407</v>
      </c>
      <c r="F1432" s="493" t="s">
        <v>709</v>
      </c>
      <c r="G1432" s="493" t="s">
        <v>58</v>
      </c>
      <c r="H1432" s="493" t="s">
        <v>58</v>
      </c>
    </row>
    <row r="1433" spans="1:8">
      <c r="A1433" s="493" t="s">
        <v>3819</v>
      </c>
      <c r="B1433" s="493" t="s">
        <v>1842</v>
      </c>
      <c r="C1433" s="493" t="s">
        <v>3820</v>
      </c>
      <c r="D1433" s="493" t="s">
        <v>407</v>
      </c>
      <c r="F1433" s="493" t="s">
        <v>709</v>
      </c>
      <c r="G1433" s="493" t="s">
        <v>58</v>
      </c>
      <c r="H1433" s="493" t="s">
        <v>58</v>
      </c>
    </row>
    <row r="1434" spans="1:8">
      <c r="A1434" s="493" t="s">
        <v>3821</v>
      </c>
      <c r="B1434" s="493" t="s">
        <v>1842</v>
      </c>
      <c r="C1434" s="493" t="s">
        <v>3822</v>
      </c>
      <c r="D1434" s="493" t="s">
        <v>407</v>
      </c>
      <c r="F1434" s="493" t="s">
        <v>709</v>
      </c>
      <c r="G1434" s="493" t="s">
        <v>58</v>
      </c>
      <c r="H1434" s="493" t="s">
        <v>58</v>
      </c>
    </row>
    <row r="1435" spans="1:8">
      <c r="A1435" s="493" t="s">
        <v>3823</v>
      </c>
      <c r="B1435" s="493" t="s">
        <v>1842</v>
      </c>
      <c r="C1435" s="493" t="s">
        <v>3824</v>
      </c>
      <c r="D1435" s="493" t="s">
        <v>407</v>
      </c>
      <c r="F1435" s="493" t="s">
        <v>709</v>
      </c>
      <c r="G1435" s="493" t="s">
        <v>58</v>
      </c>
      <c r="H1435" s="493" t="s">
        <v>58</v>
      </c>
    </row>
    <row r="1436" spans="1:8">
      <c r="A1436" s="493" t="s">
        <v>3825</v>
      </c>
      <c r="B1436" s="493" t="s">
        <v>1842</v>
      </c>
      <c r="C1436" s="493" t="s">
        <v>3826</v>
      </c>
      <c r="D1436" s="493" t="s">
        <v>407</v>
      </c>
      <c r="F1436" s="493" t="s">
        <v>709</v>
      </c>
      <c r="G1436" s="493" t="s">
        <v>58</v>
      </c>
      <c r="H1436" s="493" t="s">
        <v>58</v>
      </c>
    </row>
    <row r="1437" spans="1:8">
      <c r="A1437" s="493" t="s">
        <v>3827</v>
      </c>
      <c r="B1437" s="493" t="s">
        <v>1842</v>
      </c>
      <c r="C1437" s="493" t="s">
        <v>3828</v>
      </c>
      <c r="D1437" s="493" t="s">
        <v>407</v>
      </c>
      <c r="F1437" s="493" t="s">
        <v>709</v>
      </c>
      <c r="G1437" s="493" t="s">
        <v>58</v>
      </c>
      <c r="H1437" s="493" t="s">
        <v>58</v>
      </c>
    </row>
    <row r="1438" spans="1:8">
      <c r="A1438" s="493" t="s">
        <v>3829</v>
      </c>
      <c r="B1438" s="493" t="s">
        <v>1842</v>
      </c>
      <c r="C1438" s="493" t="s">
        <v>3830</v>
      </c>
      <c r="D1438" s="493" t="s">
        <v>407</v>
      </c>
      <c r="F1438" s="493" t="s">
        <v>709</v>
      </c>
      <c r="G1438" s="493" t="s">
        <v>58</v>
      </c>
      <c r="H1438" s="493" t="s">
        <v>58</v>
      </c>
    </row>
    <row r="1439" spans="1:8">
      <c r="A1439" s="493" t="s">
        <v>3831</v>
      </c>
      <c r="B1439" s="493" t="s">
        <v>1842</v>
      </c>
      <c r="C1439" s="493" t="s">
        <v>3832</v>
      </c>
      <c r="D1439" s="493" t="s">
        <v>407</v>
      </c>
      <c r="F1439" s="493" t="s">
        <v>709</v>
      </c>
      <c r="G1439" s="493" t="s">
        <v>58</v>
      </c>
      <c r="H1439" s="493" t="s">
        <v>58</v>
      </c>
    </row>
    <row r="1440" spans="1:8">
      <c r="A1440" s="493" t="s">
        <v>3833</v>
      </c>
      <c r="B1440" s="493" t="s">
        <v>1842</v>
      </c>
      <c r="C1440" s="493" t="s">
        <v>3834</v>
      </c>
      <c r="D1440" s="493" t="s">
        <v>407</v>
      </c>
      <c r="F1440" s="493" t="s">
        <v>709</v>
      </c>
      <c r="G1440" s="493" t="s">
        <v>58</v>
      </c>
      <c r="H1440" s="493" t="s">
        <v>58</v>
      </c>
    </row>
    <row r="1441" spans="1:8">
      <c r="A1441" s="493" t="s">
        <v>3835</v>
      </c>
      <c r="B1441" s="493" t="s">
        <v>1842</v>
      </c>
      <c r="C1441" s="493" t="s">
        <v>3836</v>
      </c>
      <c r="D1441" s="493" t="s">
        <v>407</v>
      </c>
      <c r="F1441" s="493" t="s">
        <v>709</v>
      </c>
      <c r="G1441" s="493" t="s">
        <v>58</v>
      </c>
      <c r="H1441" s="493" t="s">
        <v>58</v>
      </c>
    </row>
    <row r="1442" spans="1:8">
      <c r="A1442" s="493" t="s">
        <v>3837</v>
      </c>
      <c r="B1442" s="493" t="s">
        <v>1842</v>
      </c>
      <c r="C1442" s="493" t="s">
        <v>3838</v>
      </c>
      <c r="D1442" s="493" t="s">
        <v>407</v>
      </c>
      <c r="F1442" s="493" t="s">
        <v>709</v>
      </c>
      <c r="G1442" s="493" t="s">
        <v>58</v>
      </c>
      <c r="H1442" s="493" t="s">
        <v>58</v>
      </c>
    </row>
    <row r="1443" spans="1:8">
      <c r="A1443" s="493" t="s">
        <v>3839</v>
      </c>
      <c r="B1443" s="493" t="s">
        <v>1842</v>
      </c>
      <c r="C1443" s="493" t="s">
        <v>3840</v>
      </c>
      <c r="D1443" s="493" t="s">
        <v>407</v>
      </c>
      <c r="F1443" s="493" t="s">
        <v>709</v>
      </c>
      <c r="G1443" s="493" t="s">
        <v>58</v>
      </c>
      <c r="H1443" s="493" t="s">
        <v>58</v>
      </c>
    </row>
    <row r="1444" spans="1:8">
      <c r="A1444" s="493" t="s">
        <v>3841</v>
      </c>
      <c r="B1444" s="493" t="s">
        <v>1842</v>
      </c>
      <c r="C1444" s="493" t="s">
        <v>3842</v>
      </c>
      <c r="D1444" s="493" t="s">
        <v>407</v>
      </c>
      <c r="F1444" s="493" t="s">
        <v>709</v>
      </c>
      <c r="G1444" s="493" t="s">
        <v>58</v>
      </c>
      <c r="H1444" s="493" t="s">
        <v>58</v>
      </c>
    </row>
    <row r="1445" spans="1:8">
      <c r="A1445" s="493" t="s">
        <v>3843</v>
      </c>
      <c r="B1445" s="493" t="s">
        <v>1842</v>
      </c>
      <c r="C1445" s="493" t="s">
        <v>3844</v>
      </c>
      <c r="D1445" s="493" t="s">
        <v>407</v>
      </c>
      <c r="F1445" s="493" t="s">
        <v>709</v>
      </c>
      <c r="G1445" s="493" t="s">
        <v>58</v>
      </c>
      <c r="H1445" s="493" t="s">
        <v>58</v>
      </c>
    </row>
    <row r="1446" spans="1:8">
      <c r="A1446" s="493" t="s">
        <v>3845</v>
      </c>
      <c r="B1446" s="493" t="s">
        <v>1842</v>
      </c>
      <c r="C1446" s="493" t="s">
        <v>3846</v>
      </c>
      <c r="D1446" s="493" t="s">
        <v>407</v>
      </c>
      <c r="F1446" s="493" t="s">
        <v>709</v>
      </c>
      <c r="G1446" s="493" t="s">
        <v>58</v>
      </c>
      <c r="H1446" s="493" t="s">
        <v>58</v>
      </c>
    </row>
    <row r="1447" spans="1:8">
      <c r="A1447" s="493" t="s">
        <v>3847</v>
      </c>
      <c r="B1447" s="493" t="s">
        <v>1842</v>
      </c>
      <c r="C1447" s="493" t="s">
        <v>3848</v>
      </c>
      <c r="D1447" s="493" t="s">
        <v>407</v>
      </c>
      <c r="F1447" s="493" t="s">
        <v>709</v>
      </c>
      <c r="G1447" s="493" t="s">
        <v>58</v>
      </c>
      <c r="H1447" s="493" t="s">
        <v>58</v>
      </c>
    </row>
    <row r="1448" spans="1:8">
      <c r="A1448" s="493" t="s">
        <v>3849</v>
      </c>
      <c r="B1448" s="493" t="s">
        <v>1842</v>
      </c>
      <c r="C1448" s="493" t="s">
        <v>3850</v>
      </c>
      <c r="D1448" s="493" t="s">
        <v>407</v>
      </c>
      <c r="F1448" s="493" t="s">
        <v>709</v>
      </c>
      <c r="G1448" s="493" t="s">
        <v>58</v>
      </c>
      <c r="H1448" s="493" t="s">
        <v>58</v>
      </c>
    </row>
    <row r="1449" spans="1:8">
      <c r="A1449" s="493" t="s">
        <v>3851</v>
      </c>
      <c r="B1449" s="493" t="s">
        <v>1842</v>
      </c>
      <c r="C1449" s="493" t="s">
        <v>3852</v>
      </c>
      <c r="D1449" s="493" t="s">
        <v>407</v>
      </c>
      <c r="F1449" s="493" t="s">
        <v>709</v>
      </c>
      <c r="G1449" s="493" t="s">
        <v>58</v>
      </c>
      <c r="H1449" s="493" t="s">
        <v>58</v>
      </c>
    </row>
    <row r="1450" spans="1:8">
      <c r="A1450" s="493" t="s">
        <v>3853</v>
      </c>
      <c r="B1450" s="493" t="s">
        <v>1842</v>
      </c>
      <c r="C1450" s="493" t="s">
        <v>3854</v>
      </c>
      <c r="D1450" s="493" t="s">
        <v>407</v>
      </c>
      <c r="F1450" s="493" t="s">
        <v>709</v>
      </c>
      <c r="G1450" s="493" t="s">
        <v>58</v>
      </c>
      <c r="H1450" s="493" t="s">
        <v>58</v>
      </c>
    </row>
    <row r="1451" spans="1:8">
      <c r="A1451" s="493" t="s">
        <v>3855</v>
      </c>
      <c r="B1451" s="493" t="s">
        <v>1842</v>
      </c>
      <c r="C1451" s="493" t="s">
        <v>3856</v>
      </c>
      <c r="D1451" s="493" t="s">
        <v>407</v>
      </c>
      <c r="F1451" s="493" t="s">
        <v>709</v>
      </c>
      <c r="G1451" s="493" t="s">
        <v>58</v>
      </c>
      <c r="H1451" s="493" t="s">
        <v>58</v>
      </c>
    </row>
    <row r="1452" spans="1:8">
      <c r="A1452" s="493" t="s">
        <v>3857</v>
      </c>
      <c r="B1452" s="493" t="s">
        <v>1842</v>
      </c>
      <c r="C1452" s="493" t="s">
        <v>3858</v>
      </c>
      <c r="D1452" s="493" t="s">
        <v>133</v>
      </c>
      <c r="E1452" s="493">
        <v>100</v>
      </c>
      <c r="G1452" s="493" t="s">
        <v>58</v>
      </c>
      <c r="H1452" s="493" t="s">
        <v>58</v>
      </c>
    </row>
    <row r="1453" spans="1:8">
      <c r="A1453" s="493" t="s">
        <v>3859</v>
      </c>
      <c r="B1453" s="493" t="s">
        <v>1842</v>
      </c>
      <c r="C1453" s="493" t="s">
        <v>3860</v>
      </c>
      <c r="D1453" s="493" t="s">
        <v>407</v>
      </c>
      <c r="F1453" s="493" t="s">
        <v>709</v>
      </c>
      <c r="G1453" s="493" t="s">
        <v>58</v>
      </c>
      <c r="H1453" s="493" t="s">
        <v>58</v>
      </c>
    </row>
    <row r="1454" spans="1:8">
      <c r="A1454" s="493" t="s">
        <v>3861</v>
      </c>
      <c r="B1454" s="493" t="s">
        <v>1842</v>
      </c>
      <c r="C1454" s="493" t="s">
        <v>3862</v>
      </c>
      <c r="D1454" s="493" t="s">
        <v>407</v>
      </c>
      <c r="F1454" s="493" t="s">
        <v>709</v>
      </c>
      <c r="G1454" s="493" t="s">
        <v>58</v>
      </c>
      <c r="H1454" s="493" t="s">
        <v>58</v>
      </c>
    </row>
    <row r="1455" spans="1:8">
      <c r="A1455" s="493" t="s">
        <v>3863</v>
      </c>
      <c r="B1455" s="493" t="s">
        <v>1842</v>
      </c>
      <c r="C1455" s="493" t="s">
        <v>3864</v>
      </c>
      <c r="D1455" s="493" t="s">
        <v>407</v>
      </c>
      <c r="F1455" s="493" t="s">
        <v>709</v>
      </c>
      <c r="G1455" s="493" t="s">
        <v>58</v>
      </c>
      <c r="H1455" s="493" t="s">
        <v>58</v>
      </c>
    </row>
    <row r="1456" spans="1:8">
      <c r="A1456" s="493" t="s">
        <v>3865</v>
      </c>
      <c r="B1456" s="493" t="s">
        <v>1842</v>
      </c>
      <c r="C1456" s="493" t="s">
        <v>3866</v>
      </c>
      <c r="D1456" s="493" t="s">
        <v>407</v>
      </c>
      <c r="F1456" s="493" t="s">
        <v>709</v>
      </c>
      <c r="G1456" s="493" t="s">
        <v>58</v>
      </c>
      <c r="H1456" s="493" t="s">
        <v>58</v>
      </c>
    </row>
    <row r="1457" spans="1:8">
      <c r="A1457" s="493" t="s">
        <v>3867</v>
      </c>
      <c r="B1457" s="493" t="s">
        <v>1842</v>
      </c>
      <c r="C1457" s="493" t="s">
        <v>3868</v>
      </c>
      <c r="D1457" s="493" t="s">
        <v>407</v>
      </c>
      <c r="F1457" s="493" t="s">
        <v>709</v>
      </c>
      <c r="G1457" s="493" t="s">
        <v>58</v>
      </c>
      <c r="H1457" s="493" t="s">
        <v>58</v>
      </c>
    </row>
    <row r="1458" spans="1:8">
      <c r="A1458" s="493" t="s">
        <v>3869</v>
      </c>
      <c r="B1458" s="493" t="s">
        <v>1842</v>
      </c>
      <c r="C1458" s="493" t="s">
        <v>3870</v>
      </c>
      <c r="D1458" s="493" t="s">
        <v>407</v>
      </c>
      <c r="F1458" s="493" t="s">
        <v>709</v>
      </c>
      <c r="G1458" s="493" t="s">
        <v>58</v>
      </c>
      <c r="H1458" s="493" t="s">
        <v>58</v>
      </c>
    </row>
    <row r="1459" spans="1:8">
      <c r="A1459" s="493" t="s">
        <v>3871</v>
      </c>
      <c r="B1459" s="493" t="s">
        <v>1842</v>
      </c>
      <c r="C1459" s="493" t="s">
        <v>3872</v>
      </c>
      <c r="D1459" s="493" t="s">
        <v>407</v>
      </c>
      <c r="F1459" s="493" t="s">
        <v>709</v>
      </c>
      <c r="G1459" s="493" t="s">
        <v>58</v>
      </c>
      <c r="H1459" s="493" t="s">
        <v>58</v>
      </c>
    </row>
    <row r="1460" spans="1:8">
      <c r="A1460" s="493" t="s">
        <v>3873</v>
      </c>
      <c r="B1460" s="493" t="s">
        <v>1842</v>
      </c>
      <c r="C1460" s="493" t="s">
        <v>3874</v>
      </c>
      <c r="D1460" s="493" t="s">
        <v>407</v>
      </c>
      <c r="F1460" s="493" t="s">
        <v>709</v>
      </c>
      <c r="G1460" s="493" t="s">
        <v>58</v>
      </c>
      <c r="H1460" s="493" t="s">
        <v>58</v>
      </c>
    </row>
    <row r="1461" spans="1:8">
      <c r="A1461" s="493" t="s">
        <v>3875</v>
      </c>
      <c r="B1461" s="493" t="s">
        <v>1842</v>
      </c>
      <c r="C1461" s="493" t="s">
        <v>3876</v>
      </c>
      <c r="D1461" s="493" t="s">
        <v>407</v>
      </c>
      <c r="F1461" s="493" t="s">
        <v>709</v>
      </c>
      <c r="G1461" s="493" t="s">
        <v>58</v>
      </c>
      <c r="H1461" s="493" t="s">
        <v>58</v>
      </c>
    </row>
    <row r="1462" spans="1:8">
      <c r="A1462" s="493" t="s">
        <v>3877</v>
      </c>
      <c r="B1462" s="493" t="s">
        <v>1842</v>
      </c>
      <c r="C1462" s="493" t="s">
        <v>3878</v>
      </c>
      <c r="D1462" s="493" t="s">
        <v>407</v>
      </c>
      <c r="F1462" s="493" t="s">
        <v>709</v>
      </c>
      <c r="G1462" s="493" t="s">
        <v>58</v>
      </c>
      <c r="H1462" s="493" t="s">
        <v>58</v>
      </c>
    </row>
    <row r="1463" spans="1:8">
      <c r="A1463" s="493" t="s">
        <v>3879</v>
      </c>
      <c r="B1463" s="493" t="s">
        <v>1842</v>
      </c>
      <c r="C1463" s="493" t="s">
        <v>3880</v>
      </c>
      <c r="D1463" s="493" t="s">
        <v>407</v>
      </c>
      <c r="F1463" s="493" t="s">
        <v>709</v>
      </c>
      <c r="G1463" s="493" t="s">
        <v>58</v>
      </c>
      <c r="H1463" s="493" t="s">
        <v>58</v>
      </c>
    </row>
    <row r="1464" spans="1:8">
      <c r="A1464" s="493" t="s">
        <v>3881</v>
      </c>
      <c r="B1464" s="493" t="s">
        <v>1842</v>
      </c>
      <c r="C1464" s="493" t="s">
        <v>3882</v>
      </c>
      <c r="D1464" s="493" t="s">
        <v>407</v>
      </c>
      <c r="F1464" s="493" t="s">
        <v>709</v>
      </c>
      <c r="G1464" s="493" t="s">
        <v>58</v>
      </c>
      <c r="H1464" s="493" t="s">
        <v>58</v>
      </c>
    </row>
    <row r="1465" spans="1:8">
      <c r="A1465" s="493" t="s">
        <v>3883</v>
      </c>
      <c r="B1465" s="493" t="s">
        <v>1842</v>
      </c>
      <c r="C1465" s="493" t="s">
        <v>3884</v>
      </c>
      <c r="D1465" s="493" t="s">
        <v>407</v>
      </c>
      <c r="F1465" s="493" t="s">
        <v>709</v>
      </c>
      <c r="G1465" s="493" t="s">
        <v>58</v>
      </c>
      <c r="H1465" s="493" t="s">
        <v>58</v>
      </c>
    </row>
    <row r="1466" spans="1:8">
      <c r="A1466" s="493" t="s">
        <v>3885</v>
      </c>
      <c r="B1466" s="493" t="s">
        <v>1842</v>
      </c>
      <c r="C1466" s="493" t="s">
        <v>3886</v>
      </c>
      <c r="D1466" s="493" t="s">
        <v>407</v>
      </c>
      <c r="F1466" s="493" t="s">
        <v>709</v>
      </c>
      <c r="G1466" s="493" t="s">
        <v>58</v>
      </c>
      <c r="H1466" s="493" t="s">
        <v>58</v>
      </c>
    </row>
    <row r="1467" spans="1:8">
      <c r="A1467" s="493" t="s">
        <v>3887</v>
      </c>
      <c r="B1467" s="493" t="s">
        <v>1842</v>
      </c>
      <c r="C1467" s="493" t="s">
        <v>3888</v>
      </c>
      <c r="D1467" s="493" t="s">
        <v>407</v>
      </c>
      <c r="F1467" s="493" t="s">
        <v>709</v>
      </c>
      <c r="G1467" s="493" t="s">
        <v>58</v>
      </c>
      <c r="H1467" s="493" t="s">
        <v>58</v>
      </c>
    </row>
    <row r="1468" spans="1:8">
      <c r="A1468" s="493" t="s">
        <v>3889</v>
      </c>
      <c r="B1468" s="493" t="s">
        <v>1842</v>
      </c>
      <c r="C1468" s="493" t="s">
        <v>3890</v>
      </c>
      <c r="D1468" s="493" t="s">
        <v>407</v>
      </c>
      <c r="F1468" s="493" t="s">
        <v>709</v>
      </c>
      <c r="G1468" s="493" t="s">
        <v>58</v>
      </c>
      <c r="H1468" s="493" t="s">
        <v>58</v>
      </c>
    </row>
    <row r="1469" spans="1:8">
      <c r="A1469" s="493" t="s">
        <v>3891</v>
      </c>
      <c r="B1469" s="493" t="s">
        <v>1842</v>
      </c>
      <c r="C1469" s="493" t="s">
        <v>3892</v>
      </c>
      <c r="D1469" s="493" t="s">
        <v>407</v>
      </c>
      <c r="F1469" s="493" t="s">
        <v>709</v>
      </c>
      <c r="G1469" s="493" t="s">
        <v>58</v>
      </c>
      <c r="H1469" s="493" t="s">
        <v>58</v>
      </c>
    </row>
    <row r="1470" spans="1:8">
      <c r="A1470" s="493" t="s">
        <v>3893</v>
      </c>
      <c r="B1470" s="493" t="s">
        <v>1842</v>
      </c>
      <c r="C1470" s="493" t="s">
        <v>3894</v>
      </c>
      <c r="D1470" s="493" t="s">
        <v>407</v>
      </c>
      <c r="F1470" s="493" t="s">
        <v>709</v>
      </c>
      <c r="G1470" s="493" t="s">
        <v>58</v>
      </c>
      <c r="H1470" s="493" t="s">
        <v>58</v>
      </c>
    </row>
    <row r="1471" spans="1:8">
      <c r="A1471" s="493" t="s">
        <v>3895</v>
      </c>
      <c r="B1471" s="493" t="s">
        <v>1842</v>
      </c>
      <c r="C1471" s="493" t="s">
        <v>3896</v>
      </c>
      <c r="D1471" s="493" t="s">
        <v>407</v>
      </c>
      <c r="F1471" s="493" t="s">
        <v>709</v>
      </c>
      <c r="G1471" s="493" t="s">
        <v>58</v>
      </c>
      <c r="H1471" s="493" t="s">
        <v>58</v>
      </c>
    </row>
    <row r="1472" spans="1:8">
      <c r="A1472" s="493" t="s">
        <v>3897</v>
      </c>
      <c r="B1472" s="493" t="s">
        <v>1842</v>
      </c>
      <c r="C1472" s="493" t="s">
        <v>3898</v>
      </c>
      <c r="D1472" s="493" t="s">
        <v>407</v>
      </c>
      <c r="F1472" s="493" t="s">
        <v>709</v>
      </c>
      <c r="G1472" s="493" t="s">
        <v>58</v>
      </c>
      <c r="H1472" s="493" t="s">
        <v>58</v>
      </c>
    </row>
    <row r="1473" spans="1:8">
      <c r="A1473" s="493" t="s">
        <v>3899</v>
      </c>
      <c r="B1473" s="493" t="s">
        <v>1842</v>
      </c>
      <c r="C1473" s="493" t="s">
        <v>3900</v>
      </c>
      <c r="D1473" s="493" t="s">
        <v>407</v>
      </c>
      <c r="F1473" s="493" t="s">
        <v>709</v>
      </c>
      <c r="G1473" s="493" t="s">
        <v>58</v>
      </c>
      <c r="H1473" s="493" t="s">
        <v>58</v>
      </c>
    </row>
    <row r="1474" spans="1:8">
      <c r="A1474" s="493" t="s">
        <v>3901</v>
      </c>
      <c r="B1474" s="493" t="s">
        <v>1842</v>
      </c>
      <c r="C1474" s="493" t="s">
        <v>3902</v>
      </c>
      <c r="D1474" s="493" t="s">
        <v>407</v>
      </c>
      <c r="F1474" s="493" t="s">
        <v>709</v>
      </c>
      <c r="G1474" s="493" t="s">
        <v>58</v>
      </c>
      <c r="H1474" s="493" t="s">
        <v>58</v>
      </c>
    </row>
    <row r="1475" spans="1:8">
      <c r="A1475" s="493" t="s">
        <v>3903</v>
      </c>
      <c r="B1475" s="493" t="s">
        <v>1842</v>
      </c>
      <c r="C1475" s="493" t="s">
        <v>3904</v>
      </c>
      <c r="D1475" s="493" t="s">
        <v>407</v>
      </c>
      <c r="F1475" s="493" t="s">
        <v>709</v>
      </c>
      <c r="G1475" s="493" t="s">
        <v>58</v>
      </c>
      <c r="H1475" s="493" t="s">
        <v>58</v>
      </c>
    </row>
    <row r="1476" spans="1:8">
      <c r="A1476" s="493" t="s">
        <v>3905</v>
      </c>
      <c r="B1476" s="493" t="s">
        <v>1842</v>
      </c>
      <c r="C1476" s="493" t="s">
        <v>3906</v>
      </c>
      <c r="D1476" s="493" t="s">
        <v>407</v>
      </c>
      <c r="F1476" s="493" t="s">
        <v>709</v>
      </c>
      <c r="G1476" s="493" t="s">
        <v>58</v>
      </c>
      <c r="H1476" s="493" t="s">
        <v>58</v>
      </c>
    </row>
    <row r="1477" spans="1:8">
      <c r="A1477" s="493" t="s">
        <v>3907</v>
      </c>
      <c r="B1477" s="493" t="s">
        <v>1842</v>
      </c>
      <c r="C1477" s="493" t="s">
        <v>3908</v>
      </c>
      <c r="D1477" s="493" t="s">
        <v>407</v>
      </c>
      <c r="F1477" s="493" t="s">
        <v>709</v>
      </c>
      <c r="G1477" s="493" t="s">
        <v>58</v>
      </c>
      <c r="H1477" s="493" t="s">
        <v>58</v>
      </c>
    </row>
    <row r="1478" spans="1:8">
      <c r="A1478" s="493" t="s">
        <v>3909</v>
      </c>
      <c r="B1478" s="493" t="s">
        <v>1842</v>
      </c>
      <c r="C1478" s="493" t="s">
        <v>3910</v>
      </c>
      <c r="D1478" s="493" t="s">
        <v>407</v>
      </c>
      <c r="F1478" s="493" t="s">
        <v>709</v>
      </c>
      <c r="G1478" s="493" t="s">
        <v>58</v>
      </c>
      <c r="H1478" s="493" t="s">
        <v>58</v>
      </c>
    </row>
    <row r="1479" spans="1:8">
      <c r="A1479" s="493" t="s">
        <v>3911</v>
      </c>
      <c r="B1479" s="493" t="s">
        <v>1842</v>
      </c>
      <c r="C1479" s="493" t="s">
        <v>3912</v>
      </c>
      <c r="D1479" s="493" t="s">
        <v>407</v>
      </c>
      <c r="F1479" s="493" t="s">
        <v>709</v>
      </c>
      <c r="G1479" s="493" t="s">
        <v>58</v>
      </c>
      <c r="H1479" s="493" t="s">
        <v>58</v>
      </c>
    </row>
    <row r="1480" spans="1:8">
      <c r="A1480" s="493" t="s">
        <v>3913</v>
      </c>
      <c r="B1480" s="493" t="s">
        <v>1842</v>
      </c>
      <c r="C1480" s="493" t="s">
        <v>3914</v>
      </c>
      <c r="D1480" s="493" t="s">
        <v>407</v>
      </c>
      <c r="F1480" s="493" t="s">
        <v>709</v>
      </c>
      <c r="G1480" s="493" t="s">
        <v>58</v>
      </c>
      <c r="H1480" s="493" t="s">
        <v>58</v>
      </c>
    </row>
    <row r="1481" spans="1:8">
      <c r="A1481" s="493" t="s">
        <v>3915</v>
      </c>
      <c r="B1481" s="493" t="s">
        <v>1842</v>
      </c>
      <c r="C1481" s="493" t="s">
        <v>3916</v>
      </c>
      <c r="D1481" s="493" t="s">
        <v>407</v>
      </c>
      <c r="F1481" s="493" t="s">
        <v>709</v>
      </c>
      <c r="G1481" s="493" t="s">
        <v>58</v>
      </c>
      <c r="H1481" s="493" t="s">
        <v>58</v>
      </c>
    </row>
    <row r="1482" spans="1:8">
      <c r="A1482" s="493" t="s">
        <v>3917</v>
      </c>
      <c r="B1482" s="493" t="s">
        <v>1842</v>
      </c>
      <c r="C1482" s="493" t="s">
        <v>3918</v>
      </c>
      <c r="D1482" s="493" t="s">
        <v>407</v>
      </c>
      <c r="F1482" s="493" t="s">
        <v>709</v>
      </c>
      <c r="G1482" s="493" t="s">
        <v>58</v>
      </c>
      <c r="H1482" s="493" t="s">
        <v>58</v>
      </c>
    </row>
    <row r="1483" spans="1:8">
      <c r="A1483" s="493" t="s">
        <v>3919</v>
      </c>
      <c r="B1483" s="493" t="s">
        <v>1842</v>
      </c>
      <c r="C1483" s="493" t="s">
        <v>3920</v>
      </c>
      <c r="D1483" s="493" t="s">
        <v>407</v>
      </c>
      <c r="F1483" s="493" t="s">
        <v>709</v>
      </c>
      <c r="G1483" s="493" t="s">
        <v>58</v>
      </c>
      <c r="H1483" s="493" t="s">
        <v>58</v>
      </c>
    </row>
    <row r="1484" spans="1:8" ht="14.25" customHeight="1">
      <c r="A1484" s="493" t="s">
        <v>3921</v>
      </c>
      <c r="B1484" s="493" t="s">
        <v>1842</v>
      </c>
      <c r="C1484" s="493" t="s">
        <v>3922</v>
      </c>
      <c r="D1484" s="493" t="s">
        <v>407</v>
      </c>
      <c r="F1484" s="493" t="s">
        <v>709</v>
      </c>
      <c r="G1484" s="493" t="s">
        <v>58</v>
      </c>
      <c r="H1484" s="493" t="s">
        <v>58</v>
      </c>
    </row>
    <row r="1485" spans="1:8">
      <c r="A1485" s="493" t="s">
        <v>3923</v>
      </c>
      <c r="B1485" s="493" t="s">
        <v>1842</v>
      </c>
      <c r="C1485" s="493" t="s">
        <v>3924</v>
      </c>
      <c r="D1485" s="493" t="s">
        <v>407</v>
      </c>
      <c r="F1485" s="493" t="s">
        <v>709</v>
      </c>
      <c r="G1485" s="493" t="s">
        <v>58</v>
      </c>
      <c r="H1485" s="493" t="s">
        <v>58</v>
      </c>
    </row>
    <row r="1486" spans="1:8">
      <c r="A1486" s="493" t="s">
        <v>3925</v>
      </c>
      <c r="B1486" s="493" t="s">
        <v>1842</v>
      </c>
      <c r="C1486" s="493" t="s">
        <v>3926</v>
      </c>
      <c r="D1486" s="493" t="s">
        <v>407</v>
      </c>
      <c r="F1486" s="493" t="s">
        <v>709</v>
      </c>
      <c r="G1486" s="493" t="s">
        <v>58</v>
      </c>
      <c r="H1486" s="493" t="s">
        <v>58</v>
      </c>
    </row>
    <row r="1487" spans="1:8">
      <c r="A1487" s="493" t="s">
        <v>3927</v>
      </c>
      <c r="B1487" s="493" t="s">
        <v>1842</v>
      </c>
      <c r="C1487" s="493" t="s">
        <v>3928</v>
      </c>
      <c r="D1487" s="493" t="s">
        <v>407</v>
      </c>
      <c r="F1487" s="493" t="s">
        <v>709</v>
      </c>
      <c r="G1487" s="493" t="s">
        <v>58</v>
      </c>
      <c r="H1487" s="493" t="s">
        <v>58</v>
      </c>
    </row>
    <row r="1488" spans="1:8">
      <c r="A1488" s="493" t="s">
        <v>3929</v>
      </c>
      <c r="B1488" s="493" t="s">
        <v>1842</v>
      </c>
      <c r="C1488" s="493" t="s">
        <v>3930</v>
      </c>
      <c r="D1488" s="493" t="s">
        <v>133</v>
      </c>
      <c r="E1488" s="493">
        <v>100</v>
      </c>
      <c r="G1488" s="493" t="s">
        <v>58</v>
      </c>
      <c r="H1488" s="493" t="s">
        <v>58</v>
      </c>
    </row>
    <row r="1489" spans="1:8">
      <c r="A1489" s="493" t="s">
        <v>3931</v>
      </c>
      <c r="B1489" s="493" t="s">
        <v>1842</v>
      </c>
      <c r="C1489" s="493" t="s">
        <v>3932</v>
      </c>
      <c r="D1489" s="493" t="s">
        <v>136</v>
      </c>
      <c r="F1489" s="493" t="s">
        <v>1060</v>
      </c>
      <c r="G1489" s="493" t="s">
        <v>58</v>
      </c>
      <c r="H1489" s="493" t="s">
        <v>58</v>
      </c>
    </row>
    <row r="1490" spans="1:8">
      <c r="A1490" s="493" t="s">
        <v>1841</v>
      </c>
      <c r="B1490" s="493" t="s">
        <v>3933</v>
      </c>
      <c r="C1490" s="493" t="s">
        <v>3934</v>
      </c>
      <c r="D1490" s="493" t="s">
        <v>136</v>
      </c>
      <c r="F1490" s="493" t="s">
        <v>1844</v>
      </c>
      <c r="G1490" s="493" t="s">
        <v>58</v>
      </c>
      <c r="H1490" s="493" t="s">
        <v>58</v>
      </c>
    </row>
    <row r="1491" spans="1:8">
      <c r="A1491" s="493" t="s">
        <v>3935</v>
      </c>
      <c r="B1491" s="493" t="s">
        <v>3933</v>
      </c>
      <c r="C1491" s="493" t="s">
        <v>3936</v>
      </c>
      <c r="D1491" s="493" t="s">
        <v>322</v>
      </c>
      <c r="F1491" s="493" t="s">
        <v>323</v>
      </c>
      <c r="G1491" s="493" t="s">
        <v>58</v>
      </c>
      <c r="H1491" s="493" t="s">
        <v>58</v>
      </c>
    </row>
    <row r="1492" spans="1:8">
      <c r="A1492" s="493" t="s">
        <v>1061</v>
      </c>
      <c r="B1492" s="493" t="s">
        <v>3933</v>
      </c>
      <c r="C1492" s="493" t="s">
        <v>3937</v>
      </c>
      <c r="D1492" s="493" t="s">
        <v>407</v>
      </c>
      <c r="F1492" s="493" t="s">
        <v>709</v>
      </c>
      <c r="G1492" s="493" t="s">
        <v>58</v>
      </c>
      <c r="H1492" s="493" t="s">
        <v>58</v>
      </c>
    </row>
    <row r="1493" spans="1:8">
      <c r="A1493" s="493" t="s">
        <v>1848</v>
      </c>
      <c r="B1493" s="493" t="s">
        <v>3933</v>
      </c>
      <c r="C1493" s="493" t="s">
        <v>3938</v>
      </c>
      <c r="D1493" s="493" t="s">
        <v>407</v>
      </c>
      <c r="F1493" s="493" t="s">
        <v>709</v>
      </c>
      <c r="G1493" s="493" t="s">
        <v>58</v>
      </c>
      <c r="H1493" s="493" t="s">
        <v>58</v>
      </c>
    </row>
    <row r="1494" spans="1:8">
      <c r="A1494" s="493" t="s">
        <v>1850</v>
      </c>
      <c r="B1494" s="493" t="s">
        <v>3933</v>
      </c>
      <c r="C1494" s="493" t="s">
        <v>3939</v>
      </c>
      <c r="D1494" s="493" t="s">
        <v>407</v>
      </c>
      <c r="F1494" s="493" t="s">
        <v>709</v>
      </c>
      <c r="G1494" s="493" t="s">
        <v>58</v>
      </c>
      <c r="H1494" s="493" t="s">
        <v>58</v>
      </c>
    </row>
    <row r="1495" spans="1:8">
      <c r="A1495" s="493" t="s">
        <v>1852</v>
      </c>
      <c r="B1495" s="493" t="s">
        <v>3933</v>
      </c>
      <c r="C1495" s="493" t="s">
        <v>3940</v>
      </c>
      <c r="D1495" s="493" t="s">
        <v>407</v>
      </c>
      <c r="F1495" s="493" t="s">
        <v>709</v>
      </c>
      <c r="G1495" s="493" t="s">
        <v>58</v>
      </c>
      <c r="H1495" s="493" t="s">
        <v>58</v>
      </c>
    </row>
    <row r="1496" spans="1:8">
      <c r="A1496" s="493" t="s">
        <v>1854</v>
      </c>
      <c r="B1496" s="493" t="s">
        <v>3933</v>
      </c>
      <c r="C1496" s="493" t="s">
        <v>3941</v>
      </c>
      <c r="D1496" s="493" t="s">
        <v>407</v>
      </c>
      <c r="F1496" s="493" t="s">
        <v>709</v>
      </c>
      <c r="G1496" s="493" t="s">
        <v>58</v>
      </c>
      <c r="H1496" s="493" t="s">
        <v>58</v>
      </c>
    </row>
    <row r="1497" spans="1:8">
      <c r="A1497" s="493" t="s">
        <v>1856</v>
      </c>
      <c r="B1497" s="493" t="s">
        <v>3933</v>
      </c>
      <c r="C1497" s="493" t="s">
        <v>3942</v>
      </c>
      <c r="D1497" s="493" t="s">
        <v>407</v>
      </c>
      <c r="F1497" s="493" t="s">
        <v>709</v>
      </c>
      <c r="G1497" s="493" t="s">
        <v>58</v>
      </c>
      <c r="H1497" s="493" t="s">
        <v>58</v>
      </c>
    </row>
    <row r="1498" spans="1:8">
      <c r="A1498" s="493" t="s">
        <v>1858</v>
      </c>
      <c r="B1498" s="493" t="s">
        <v>3933</v>
      </c>
      <c r="C1498" s="493" t="s">
        <v>3943</v>
      </c>
      <c r="D1498" s="493" t="s">
        <v>407</v>
      </c>
      <c r="F1498" s="493" t="s">
        <v>709</v>
      </c>
      <c r="G1498" s="493" t="s">
        <v>58</v>
      </c>
      <c r="H1498" s="493" t="s">
        <v>58</v>
      </c>
    </row>
    <row r="1499" spans="1:8">
      <c r="A1499" s="493" t="s">
        <v>1860</v>
      </c>
      <c r="B1499" s="493" t="s">
        <v>3933</v>
      </c>
      <c r="C1499" s="493" t="s">
        <v>3944</v>
      </c>
      <c r="D1499" s="493" t="s">
        <v>407</v>
      </c>
      <c r="F1499" s="493" t="s">
        <v>709</v>
      </c>
      <c r="G1499" s="493" t="s">
        <v>58</v>
      </c>
      <c r="H1499" s="493" t="s">
        <v>58</v>
      </c>
    </row>
    <row r="1500" spans="1:8">
      <c r="A1500" s="493" t="s">
        <v>1862</v>
      </c>
      <c r="B1500" s="493" t="s">
        <v>3933</v>
      </c>
      <c r="C1500" s="493" t="s">
        <v>3945</v>
      </c>
      <c r="D1500" s="493" t="s">
        <v>407</v>
      </c>
      <c r="F1500" s="493" t="s">
        <v>709</v>
      </c>
      <c r="G1500" s="493" t="s">
        <v>58</v>
      </c>
      <c r="H1500" s="493" t="s">
        <v>58</v>
      </c>
    </row>
    <row r="1501" spans="1:8">
      <c r="A1501" s="493" t="s">
        <v>1864</v>
      </c>
      <c r="B1501" s="493" t="s">
        <v>3933</v>
      </c>
      <c r="C1501" s="493" t="s">
        <v>3946</v>
      </c>
      <c r="D1501" s="493" t="s">
        <v>407</v>
      </c>
      <c r="F1501" s="493" t="s">
        <v>709</v>
      </c>
      <c r="G1501" s="493" t="s">
        <v>58</v>
      </c>
      <c r="H1501" s="493" t="s">
        <v>58</v>
      </c>
    </row>
    <row r="1502" spans="1:8">
      <c r="A1502" s="493" t="s">
        <v>1866</v>
      </c>
      <c r="B1502" s="493" t="s">
        <v>3933</v>
      </c>
      <c r="C1502" s="493" t="s">
        <v>3947</v>
      </c>
      <c r="D1502" s="493" t="s">
        <v>407</v>
      </c>
      <c r="F1502" s="493" t="s">
        <v>709</v>
      </c>
      <c r="G1502" s="493" t="s">
        <v>58</v>
      </c>
      <c r="H1502" s="493" t="s">
        <v>58</v>
      </c>
    </row>
    <row r="1503" spans="1:8">
      <c r="A1503" s="493" t="s">
        <v>1868</v>
      </c>
      <c r="B1503" s="493" t="s">
        <v>3933</v>
      </c>
      <c r="C1503" s="493" t="s">
        <v>3948</v>
      </c>
      <c r="D1503" s="493" t="s">
        <v>407</v>
      </c>
      <c r="F1503" s="493" t="s">
        <v>709</v>
      </c>
      <c r="G1503" s="493" t="s">
        <v>58</v>
      </c>
      <c r="H1503" s="493" t="s">
        <v>58</v>
      </c>
    </row>
    <row r="1504" spans="1:8">
      <c r="A1504" s="493" t="s">
        <v>1870</v>
      </c>
      <c r="B1504" s="493" t="s">
        <v>3933</v>
      </c>
      <c r="C1504" s="493" t="s">
        <v>3949</v>
      </c>
      <c r="D1504" s="493" t="s">
        <v>407</v>
      </c>
      <c r="F1504" s="493" t="s">
        <v>709</v>
      </c>
      <c r="G1504" s="493" t="s">
        <v>58</v>
      </c>
      <c r="H1504" s="493" t="s">
        <v>58</v>
      </c>
    </row>
    <row r="1505" spans="1:8">
      <c r="A1505" s="493" t="s">
        <v>1872</v>
      </c>
      <c r="B1505" s="493" t="s">
        <v>3933</v>
      </c>
      <c r="C1505" s="493" t="s">
        <v>3950</v>
      </c>
      <c r="D1505" s="493" t="s">
        <v>407</v>
      </c>
      <c r="F1505" s="493" t="s">
        <v>709</v>
      </c>
      <c r="G1505" s="493" t="s">
        <v>58</v>
      </c>
      <c r="H1505" s="493" t="s">
        <v>58</v>
      </c>
    </row>
    <row r="1506" spans="1:8">
      <c r="A1506" s="493" t="s">
        <v>1874</v>
      </c>
      <c r="B1506" s="493" t="s">
        <v>3933</v>
      </c>
      <c r="C1506" s="493" t="s">
        <v>3951</v>
      </c>
      <c r="D1506" s="493" t="s">
        <v>407</v>
      </c>
      <c r="F1506" s="493" t="s">
        <v>709</v>
      </c>
      <c r="G1506" s="493" t="s">
        <v>58</v>
      </c>
      <c r="H1506" s="493" t="s">
        <v>58</v>
      </c>
    </row>
    <row r="1507" spans="1:8">
      <c r="A1507" s="493" t="s">
        <v>1876</v>
      </c>
      <c r="B1507" s="493" t="s">
        <v>3933</v>
      </c>
      <c r="C1507" s="493" t="s">
        <v>3952</v>
      </c>
      <c r="D1507" s="493" t="s">
        <v>407</v>
      </c>
      <c r="F1507" s="493" t="s">
        <v>709</v>
      </c>
      <c r="G1507" s="493" t="s">
        <v>58</v>
      </c>
      <c r="H1507" s="493" t="s">
        <v>58</v>
      </c>
    </row>
    <row r="1508" spans="1:8">
      <c r="A1508" s="493" t="s">
        <v>1878</v>
      </c>
      <c r="B1508" s="493" t="s">
        <v>3933</v>
      </c>
      <c r="C1508" s="493" t="s">
        <v>3953</v>
      </c>
      <c r="D1508" s="493" t="s">
        <v>407</v>
      </c>
      <c r="F1508" s="493" t="s">
        <v>709</v>
      </c>
      <c r="G1508" s="493" t="s">
        <v>58</v>
      </c>
      <c r="H1508" s="493" t="s">
        <v>58</v>
      </c>
    </row>
    <row r="1509" spans="1:8">
      <c r="A1509" s="493" t="s">
        <v>1880</v>
      </c>
      <c r="B1509" s="493" t="s">
        <v>3933</v>
      </c>
      <c r="C1509" s="493" t="s">
        <v>3954</v>
      </c>
      <c r="D1509" s="493" t="s">
        <v>407</v>
      </c>
      <c r="F1509" s="493" t="s">
        <v>709</v>
      </c>
      <c r="G1509" s="493" t="s">
        <v>58</v>
      </c>
      <c r="H1509" s="493" t="s">
        <v>58</v>
      </c>
    </row>
    <row r="1510" spans="1:8">
      <c r="A1510" s="493" t="s">
        <v>1882</v>
      </c>
      <c r="B1510" s="493" t="s">
        <v>3933</v>
      </c>
      <c r="C1510" s="493" t="s">
        <v>3955</v>
      </c>
      <c r="D1510" s="493" t="s">
        <v>407</v>
      </c>
      <c r="F1510" s="493" t="s">
        <v>709</v>
      </c>
      <c r="G1510" s="493" t="s">
        <v>58</v>
      </c>
      <c r="H1510" s="493" t="s">
        <v>58</v>
      </c>
    </row>
    <row r="1511" spans="1:8">
      <c r="A1511" s="493" t="s">
        <v>1884</v>
      </c>
      <c r="B1511" s="493" t="s">
        <v>3933</v>
      </c>
      <c r="C1511" s="493" t="s">
        <v>3956</v>
      </c>
      <c r="D1511" s="493" t="s">
        <v>407</v>
      </c>
      <c r="F1511" s="493" t="s">
        <v>709</v>
      </c>
      <c r="G1511" s="493" t="s">
        <v>58</v>
      </c>
      <c r="H1511" s="493" t="s">
        <v>58</v>
      </c>
    </row>
    <row r="1512" spans="1:8">
      <c r="A1512" s="493" t="s">
        <v>1886</v>
      </c>
      <c r="B1512" s="493" t="s">
        <v>3933</v>
      </c>
      <c r="C1512" s="493" t="s">
        <v>3957</v>
      </c>
      <c r="D1512" s="493" t="s">
        <v>407</v>
      </c>
      <c r="F1512" s="493" t="s">
        <v>709</v>
      </c>
      <c r="G1512" s="493" t="s">
        <v>58</v>
      </c>
      <c r="H1512" s="493" t="s">
        <v>58</v>
      </c>
    </row>
    <row r="1513" spans="1:8">
      <c r="A1513" s="493" t="s">
        <v>1888</v>
      </c>
      <c r="B1513" s="493" t="s">
        <v>3933</v>
      </c>
      <c r="C1513" s="493" t="s">
        <v>3958</v>
      </c>
      <c r="D1513" s="493" t="s">
        <v>407</v>
      </c>
      <c r="F1513" s="493" t="s">
        <v>709</v>
      </c>
      <c r="G1513" s="493" t="s">
        <v>58</v>
      </c>
      <c r="H1513" s="493" t="s">
        <v>58</v>
      </c>
    </row>
    <row r="1514" spans="1:8">
      <c r="A1514" s="493" t="s">
        <v>1890</v>
      </c>
      <c r="B1514" s="493" t="s">
        <v>3933</v>
      </c>
      <c r="C1514" s="493" t="s">
        <v>3959</v>
      </c>
      <c r="D1514" s="493" t="s">
        <v>407</v>
      </c>
      <c r="F1514" s="493" t="s">
        <v>709</v>
      </c>
      <c r="G1514" s="493" t="s">
        <v>58</v>
      </c>
      <c r="H1514" s="493" t="s">
        <v>58</v>
      </c>
    </row>
    <row r="1515" spans="1:8">
      <c r="A1515" s="493" t="s">
        <v>1892</v>
      </c>
      <c r="B1515" s="493" t="s">
        <v>3933</v>
      </c>
      <c r="C1515" s="493" t="s">
        <v>3960</v>
      </c>
      <c r="D1515" s="493" t="s">
        <v>407</v>
      </c>
      <c r="F1515" s="493" t="s">
        <v>709</v>
      </c>
      <c r="G1515" s="493" t="s">
        <v>58</v>
      </c>
      <c r="H1515" s="493" t="s">
        <v>58</v>
      </c>
    </row>
    <row r="1516" spans="1:8">
      <c r="A1516" s="493" t="s">
        <v>1894</v>
      </c>
      <c r="B1516" s="493" t="s">
        <v>3933</v>
      </c>
      <c r="C1516" s="493" t="s">
        <v>3961</v>
      </c>
      <c r="D1516" s="493" t="s">
        <v>407</v>
      </c>
      <c r="F1516" s="493" t="s">
        <v>709</v>
      </c>
      <c r="G1516" s="493" t="s">
        <v>58</v>
      </c>
      <c r="H1516" s="493" t="s">
        <v>58</v>
      </c>
    </row>
    <row r="1517" spans="1:8">
      <c r="A1517" s="493" t="s">
        <v>1896</v>
      </c>
      <c r="B1517" s="493" t="s">
        <v>3933</v>
      </c>
      <c r="C1517" s="493" t="s">
        <v>3962</v>
      </c>
      <c r="D1517" s="493" t="s">
        <v>407</v>
      </c>
      <c r="F1517" s="493" t="s">
        <v>709</v>
      </c>
      <c r="G1517" s="493" t="s">
        <v>58</v>
      </c>
      <c r="H1517" s="493" t="s">
        <v>58</v>
      </c>
    </row>
    <row r="1518" spans="1:8">
      <c r="A1518" s="493" t="s">
        <v>1898</v>
      </c>
      <c r="B1518" s="493" t="s">
        <v>3933</v>
      </c>
      <c r="C1518" s="493" t="s">
        <v>3963</v>
      </c>
      <c r="D1518" s="493" t="s">
        <v>407</v>
      </c>
      <c r="F1518" s="493" t="s">
        <v>709</v>
      </c>
      <c r="G1518" s="493" t="s">
        <v>58</v>
      </c>
      <c r="H1518" s="493" t="s">
        <v>58</v>
      </c>
    </row>
    <row r="1519" spans="1:8">
      <c r="A1519" s="493" t="s">
        <v>1900</v>
      </c>
      <c r="B1519" s="493" t="s">
        <v>3933</v>
      </c>
      <c r="C1519" s="493" t="s">
        <v>3964</v>
      </c>
      <c r="D1519" s="493" t="s">
        <v>407</v>
      </c>
      <c r="F1519" s="493" t="s">
        <v>709</v>
      </c>
      <c r="G1519" s="493" t="s">
        <v>58</v>
      </c>
      <c r="H1519" s="493" t="s">
        <v>58</v>
      </c>
    </row>
    <row r="1520" spans="1:8">
      <c r="A1520" s="493" t="s">
        <v>1902</v>
      </c>
      <c r="B1520" s="493" t="s">
        <v>3933</v>
      </c>
      <c r="C1520" s="493" t="s">
        <v>3965</v>
      </c>
      <c r="D1520" s="493" t="s">
        <v>407</v>
      </c>
      <c r="F1520" s="493" t="s">
        <v>709</v>
      </c>
      <c r="G1520" s="493" t="s">
        <v>58</v>
      </c>
      <c r="H1520" s="493" t="s">
        <v>58</v>
      </c>
    </row>
    <row r="1521" spans="1:8">
      <c r="A1521" s="493" t="s">
        <v>1904</v>
      </c>
      <c r="B1521" s="493" t="s">
        <v>3933</v>
      </c>
      <c r="C1521" s="493" t="s">
        <v>3966</v>
      </c>
      <c r="D1521" s="493" t="s">
        <v>407</v>
      </c>
      <c r="F1521" s="493" t="s">
        <v>709</v>
      </c>
      <c r="G1521" s="493" t="s">
        <v>58</v>
      </c>
      <c r="H1521" s="493" t="s">
        <v>58</v>
      </c>
    </row>
    <row r="1522" spans="1:8">
      <c r="A1522" s="493" t="s">
        <v>1906</v>
      </c>
      <c r="B1522" s="493" t="s">
        <v>3933</v>
      </c>
      <c r="C1522" s="493" t="s">
        <v>3967</v>
      </c>
      <c r="D1522" s="493" t="s">
        <v>407</v>
      </c>
      <c r="F1522" s="493" t="s">
        <v>709</v>
      </c>
      <c r="G1522" s="493" t="s">
        <v>58</v>
      </c>
      <c r="H1522" s="493" t="s">
        <v>58</v>
      </c>
    </row>
    <row r="1523" spans="1:8">
      <c r="A1523" s="493" t="s">
        <v>1908</v>
      </c>
      <c r="B1523" s="493" t="s">
        <v>3933</v>
      </c>
      <c r="C1523" s="493" t="s">
        <v>3968</v>
      </c>
      <c r="D1523" s="493" t="s">
        <v>407</v>
      </c>
      <c r="F1523" s="493" t="s">
        <v>709</v>
      </c>
      <c r="G1523" s="493" t="s">
        <v>58</v>
      </c>
      <c r="H1523" s="493" t="s">
        <v>58</v>
      </c>
    </row>
    <row r="1524" spans="1:8">
      <c r="A1524" s="493" t="s">
        <v>1910</v>
      </c>
      <c r="B1524" s="493" t="s">
        <v>3933</v>
      </c>
      <c r="C1524" s="493" t="s">
        <v>3969</v>
      </c>
      <c r="D1524" s="493" t="s">
        <v>407</v>
      </c>
      <c r="F1524" s="493" t="s">
        <v>709</v>
      </c>
      <c r="G1524" s="493" t="s">
        <v>58</v>
      </c>
      <c r="H1524" s="493" t="s">
        <v>58</v>
      </c>
    </row>
    <row r="1525" spans="1:8">
      <c r="A1525" s="493" t="s">
        <v>1912</v>
      </c>
      <c r="B1525" s="493" t="s">
        <v>3933</v>
      </c>
      <c r="C1525" s="493" t="s">
        <v>3970</v>
      </c>
      <c r="D1525" s="493" t="s">
        <v>407</v>
      </c>
      <c r="F1525" s="493" t="s">
        <v>709</v>
      </c>
      <c r="G1525" s="493" t="s">
        <v>58</v>
      </c>
      <c r="H1525" s="493" t="s">
        <v>58</v>
      </c>
    </row>
    <row r="1526" spans="1:8">
      <c r="A1526" s="493" t="s">
        <v>1914</v>
      </c>
      <c r="B1526" s="493" t="s">
        <v>3933</v>
      </c>
      <c r="C1526" s="493" t="s">
        <v>3971</v>
      </c>
      <c r="D1526" s="493" t="s">
        <v>407</v>
      </c>
      <c r="F1526" s="493" t="s">
        <v>709</v>
      </c>
      <c r="G1526" s="493" t="s">
        <v>58</v>
      </c>
      <c r="H1526" s="493" t="s">
        <v>58</v>
      </c>
    </row>
    <row r="1527" spans="1:8">
      <c r="A1527" s="493" t="s">
        <v>1916</v>
      </c>
      <c r="B1527" s="493" t="s">
        <v>3933</v>
      </c>
      <c r="C1527" s="493" t="s">
        <v>3972</v>
      </c>
      <c r="D1527" s="493" t="s">
        <v>133</v>
      </c>
      <c r="E1527" s="493">
        <v>100</v>
      </c>
      <c r="G1527" s="493" t="s">
        <v>58</v>
      </c>
      <c r="H1527" s="493" t="s">
        <v>58</v>
      </c>
    </row>
    <row r="1528" spans="1:8">
      <c r="A1528" s="493" t="s">
        <v>1436</v>
      </c>
      <c r="B1528" s="493" t="s">
        <v>3933</v>
      </c>
      <c r="C1528" s="493" t="s">
        <v>3973</v>
      </c>
      <c r="D1528" s="493" t="s">
        <v>407</v>
      </c>
      <c r="F1528" s="493" t="s">
        <v>709</v>
      </c>
      <c r="G1528" s="493" t="s">
        <v>58</v>
      </c>
      <c r="H1528" s="493" t="s">
        <v>58</v>
      </c>
    </row>
    <row r="1529" spans="1:8">
      <c r="A1529" s="493" t="s">
        <v>1919</v>
      </c>
      <c r="B1529" s="493" t="s">
        <v>3933</v>
      </c>
      <c r="C1529" s="493" t="s">
        <v>3974</v>
      </c>
      <c r="D1529" s="493" t="s">
        <v>407</v>
      </c>
      <c r="F1529" s="493" t="s">
        <v>709</v>
      </c>
      <c r="G1529" s="493" t="s">
        <v>58</v>
      </c>
      <c r="H1529" s="493" t="s">
        <v>58</v>
      </c>
    </row>
    <row r="1530" spans="1:8">
      <c r="A1530" s="493" t="s">
        <v>1675</v>
      </c>
      <c r="B1530" s="493" t="s">
        <v>3933</v>
      </c>
      <c r="C1530" s="493" t="s">
        <v>3975</v>
      </c>
      <c r="D1530" s="493" t="s">
        <v>407</v>
      </c>
      <c r="F1530" s="493" t="s">
        <v>709</v>
      </c>
      <c r="G1530" s="493" t="s">
        <v>58</v>
      </c>
      <c r="H1530" s="493" t="s">
        <v>58</v>
      </c>
    </row>
    <row r="1531" spans="1:8">
      <c r="A1531" s="493" t="s">
        <v>1922</v>
      </c>
      <c r="B1531" s="493" t="s">
        <v>3933</v>
      </c>
      <c r="C1531" s="493" t="s">
        <v>3976</v>
      </c>
      <c r="D1531" s="493" t="s">
        <v>407</v>
      </c>
      <c r="F1531" s="493" t="s">
        <v>709</v>
      </c>
      <c r="G1531" s="493" t="s">
        <v>58</v>
      </c>
      <c r="H1531" s="493" t="s">
        <v>58</v>
      </c>
    </row>
    <row r="1532" spans="1:8">
      <c r="A1532" s="493" t="s">
        <v>1924</v>
      </c>
      <c r="B1532" s="493" t="s">
        <v>3933</v>
      </c>
      <c r="C1532" s="493" t="s">
        <v>3977</v>
      </c>
      <c r="D1532" s="493" t="s">
        <v>407</v>
      </c>
      <c r="F1532" s="493" t="s">
        <v>709</v>
      </c>
      <c r="G1532" s="493" t="s">
        <v>58</v>
      </c>
      <c r="H1532" s="493" t="s">
        <v>58</v>
      </c>
    </row>
    <row r="1533" spans="1:8">
      <c r="A1533" s="493" t="s">
        <v>1926</v>
      </c>
      <c r="B1533" s="493" t="s">
        <v>3933</v>
      </c>
      <c r="C1533" s="493" t="s">
        <v>3978</v>
      </c>
      <c r="D1533" s="493" t="s">
        <v>407</v>
      </c>
      <c r="F1533" s="493" t="s">
        <v>709</v>
      </c>
      <c r="G1533" s="493" t="s">
        <v>58</v>
      </c>
      <c r="H1533" s="493" t="s">
        <v>58</v>
      </c>
    </row>
    <row r="1534" spans="1:8">
      <c r="A1534" s="493" t="s">
        <v>1928</v>
      </c>
      <c r="B1534" s="493" t="s">
        <v>3933</v>
      </c>
      <c r="C1534" s="493" t="s">
        <v>3979</v>
      </c>
      <c r="D1534" s="493" t="s">
        <v>407</v>
      </c>
      <c r="F1534" s="493" t="s">
        <v>709</v>
      </c>
      <c r="G1534" s="493" t="s">
        <v>58</v>
      </c>
      <c r="H1534" s="493" t="s">
        <v>58</v>
      </c>
    </row>
    <row r="1535" spans="1:8">
      <c r="A1535" s="493" t="s">
        <v>1930</v>
      </c>
      <c r="B1535" s="493" t="s">
        <v>3933</v>
      </c>
      <c r="C1535" s="493" t="s">
        <v>3980</v>
      </c>
      <c r="D1535" s="493" t="s">
        <v>407</v>
      </c>
      <c r="F1535" s="493" t="s">
        <v>709</v>
      </c>
      <c r="G1535" s="493" t="s">
        <v>58</v>
      </c>
      <c r="H1535" s="493" t="s">
        <v>58</v>
      </c>
    </row>
    <row r="1536" spans="1:8">
      <c r="A1536" s="493" t="s">
        <v>1932</v>
      </c>
      <c r="B1536" s="493" t="s">
        <v>3933</v>
      </c>
      <c r="C1536" s="493" t="s">
        <v>3981</v>
      </c>
      <c r="D1536" s="493" t="s">
        <v>407</v>
      </c>
      <c r="F1536" s="493" t="s">
        <v>709</v>
      </c>
      <c r="G1536" s="493" t="s">
        <v>58</v>
      </c>
      <c r="H1536" s="493" t="s">
        <v>58</v>
      </c>
    </row>
    <row r="1537" spans="1:8">
      <c r="A1537" s="493" t="s">
        <v>1934</v>
      </c>
      <c r="B1537" s="493" t="s">
        <v>3933</v>
      </c>
      <c r="C1537" s="493" t="s">
        <v>3982</v>
      </c>
      <c r="D1537" s="493" t="s">
        <v>407</v>
      </c>
      <c r="F1537" s="493" t="s">
        <v>709</v>
      </c>
      <c r="G1537" s="493" t="s">
        <v>58</v>
      </c>
      <c r="H1537" s="493" t="s">
        <v>58</v>
      </c>
    </row>
    <row r="1538" spans="1:8">
      <c r="A1538" s="493" t="s">
        <v>1936</v>
      </c>
      <c r="B1538" s="493" t="s">
        <v>3933</v>
      </c>
      <c r="C1538" s="493" t="s">
        <v>3983</v>
      </c>
      <c r="D1538" s="493" t="s">
        <v>407</v>
      </c>
      <c r="F1538" s="493" t="s">
        <v>709</v>
      </c>
      <c r="G1538" s="493" t="s">
        <v>58</v>
      </c>
      <c r="H1538" s="493" t="s">
        <v>58</v>
      </c>
    </row>
    <row r="1539" spans="1:8">
      <c r="A1539" s="493" t="s">
        <v>1938</v>
      </c>
      <c r="B1539" s="493" t="s">
        <v>3933</v>
      </c>
      <c r="C1539" s="493" t="s">
        <v>3984</v>
      </c>
      <c r="D1539" s="493" t="s">
        <v>407</v>
      </c>
      <c r="F1539" s="493" t="s">
        <v>709</v>
      </c>
      <c r="G1539" s="493" t="s">
        <v>58</v>
      </c>
      <c r="H1539" s="493" t="s">
        <v>58</v>
      </c>
    </row>
    <row r="1540" spans="1:8">
      <c r="A1540" s="493" t="s">
        <v>1940</v>
      </c>
      <c r="B1540" s="493" t="s">
        <v>3933</v>
      </c>
      <c r="C1540" s="493" t="s">
        <v>3985</v>
      </c>
      <c r="D1540" s="493" t="s">
        <v>407</v>
      </c>
      <c r="F1540" s="493" t="s">
        <v>709</v>
      </c>
      <c r="G1540" s="493" t="s">
        <v>58</v>
      </c>
      <c r="H1540" s="493" t="s">
        <v>58</v>
      </c>
    </row>
    <row r="1541" spans="1:8">
      <c r="A1541" s="493" t="s">
        <v>1942</v>
      </c>
      <c r="B1541" s="493" t="s">
        <v>3933</v>
      </c>
      <c r="C1541" s="493" t="s">
        <v>3986</v>
      </c>
      <c r="D1541" s="493" t="s">
        <v>407</v>
      </c>
      <c r="F1541" s="493" t="s">
        <v>709</v>
      </c>
      <c r="G1541" s="493" t="s">
        <v>58</v>
      </c>
      <c r="H1541" s="493" t="s">
        <v>58</v>
      </c>
    </row>
    <row r="1542" spans="1:8">
      <c r="A1542" s="493" t="s">
        <v>1944</v>
      </c>
      <c r="B1542" s="493" t="s">
        <v>3933</v>
      </c>
      <c r="C1542" s="493" t="s">
        <v>3987</v>
      </c>
      <c r="D1542" s="493" t="s">
        <v>407</v>
      </c>
      <c r="F1542" s="493" t="s">
        <v>709</v>
      </c>
      <c r="G1542" s="493" t="s">
        <v>58</v>
      </c>
      <c r="H1542" s="493" t="s">
        <v>58</v>
      </c>
    </row>
    <row r="1543" spans="1:8">
      <c r="A1543" s="493" t="s">
        <v>1946</v>
      </c>
      <c r="B1543" s="493" t="s">
        <v>3933</v>
      </c>
      <c r="C1543" s="493" t="s">
        <v>3988</v>
      </c>
      <c r="D1543" s="493" t="s">
        <v>407</v>
      </c>
      <c r="F1543" s="493" t="s">
        <v>709</v>
      </c>
      <c r="G1543" s="493" t="s">
        <v>58</v>
      </c>
      <c r="H1543" s="493" t="s">
        <v>58</v>
      </c>
    </row>
    <row r="1544" spans="1:8">
      <c r="A1544" s="493" t="s">
        <v>1948</v>
      </c>
      <c r="B1544" s="493" t="s">
        <v>3933</v>
      </c>
      <c r="C1544" s="493" t="s">
        <v>3989</v>
      </c>
      <c r="D1544" s="493" t="s">
        <v>407</v>
      </c>
      <c r="F1544" s="493" t="s">
        <v>709</v>
      </c>
      <c r="G1544" s="493" t="s">
        <v>58</v>
      </c>
      <c r="H1544" s="493" t="s">
        <v>58</v>
      </c>
    </row>
    <row r="1545" spans="1:8">
      <c r="A1545" s="493" t="s">
        <v>1950</v>
      </c>
      <c r="B1545" s="493" t="s">
        <v>3933</v>
      </c>
      <c r="C1545" s="493" t="s">
        <v>3990</v>
      </c>
      <c r="D1545" s="493" t="s">
        <v>407</v>
      </c>
      <c r="F1545" s="493" t="s">
        <v>709</v>
      </c>
      <c r="G1545" s="493" t="s">
        <v>58</v>
      </c>
      <c r="H1545" s="493" t="s">
        <v>58</v>
      </c>
    </row>
    <row r="1546" spans="1:8">
      <c r="A1546" s="493" t="s">
        <v>1952</v>
      </c>
      <c r="B1546" s="493" t="s">
        <v>3933</v>
      </c>
      <c r="C1546" s="493" t="s">
        <v>3991</v>
      </c>
      <c r="D1546" s="493" t="s">
        <v>407</v>
      </c>
      <c r="F1546" s="493" t="s">
        <v>709</v>
      </c>
      <c r="G1546" s="493" t="s">
        <v>58</v>
      </c>
      <c r="H1546" s="493" t="s">
        <v>58</v>
      </c>
    </row>
    <row r="1547" spans="1:8">
      <c r="A1547" s="493" t="s">
        <v>1954</v>
      </c>
      <c r="B1547" s="493" t="s">
        <v>3933</v>
      </c>
      <c r="C1547" s="493" t="s">
        <v>3992</v>
      </c>
      <c r="D1547" s="493" t="s">
        <v>407</v>
      </c>
      <c r="F1547" s="493" t="s">
        <v>709</v>
      </c>
      <c r="G1547" s="493" t="s">
        <v>58</v>
      </c>
      <c r="H1547" s="493" t="s">
        <v>58</v>
      </c>
    </row>
    <row r="1548" spans="1:8">
      <c r="A1548" s="493" t="s">
        <v>1956</v>
      </c>
      <c r="B1548" s="493" t="s">
        <v>3933</v>
      </c>
      <c r="C1548" s="493" t="s">
        <v>3993</v>
      </c>
      <c r="D1548" s="493" t="s">
        <v>407</v>
      </c>
      <c r="F1548" s="493" t="s">
        <v>709</v>
      </c>
      <c r="G1548" s="493" t="s">
        <v>58</v>
      </c>
      <c r="H1548" s="493" t="s">
        <v>58</v>
      </c>
    </row>
    <row r="1549" spans="1:8">
      <c r="A1549" s="493" t="s">
        <v>1958</v>
      </c>
      <c r="B1549" s="493" t="s">
        <v>3933</v>
      </c>
      <c r="C1549" s="493" t="s">
        <v>3994</v>
      </c>
      <c r="D1549" s="493" t="s">
        <v>407</v>
      </c>
      <c r="F1549" s="493" t="s">
        <v>709</v>
      </c>
      <c r="G1549" s="493" t="s">
        <v>58</v>
      </c>
      <c r="H1549" s="493" t="s">
        <v>58</v>
      </c>
    </row>
    <row r="1550" spans="1:8">
      <c r="A1550" s="493" t="s">
        <v>1960</v>
      </c>
      <c r="B1550" s="493" t="s">
        <v>3933</v>
      </c>
      <c r="C1550" s="493" t="s">
        <v>3995</v>
      </c>
      <c r="D1550" s="493" t="s">
        <v>407</v>
      </c>
      <c r="F1550" s="493" t="s">
        <v>709</v>
      </c>
      <c r="G1550" s="493" t="s">
        <v>58</v>
      </c>
      <c r="H1550" s="493" t="s">
        <v>58</v>
      </c>
    </row>
    <row r="1551" spans="1:8">
      <c r="A1551" s="493" t="s">
        <v>1962</v>
      </c>
      <c r="B1551" s="493" t="s">
        <v>3933</v>
      </c>
      <c r="C1551" s="493" t="s">
        <v>3996</v>
      </c>
      <c r="D1551" s="493" t="s">
        <v>407</v>
      </c>
      <c r="F1551" s="493" t="s">
        <v>709</v>
      </c>
      <c r="G1551" s="493" t="s">
        <v>58</v>
      </c>
      <c r="H1551" s="493" t="s">
        <v>58</v>
      </c>
    </row>
    <row r="1552" spans="1:8">
      <c r="A1552" s="493" t="s">
        <v>1964</v>
      </c>
      <c r="B1552" s="493" t="s">
        <v>3933</v>
      </c>
      <c r="C1552" s="493" t="s">
        <v>3997</v>
      </c>
      <c r="D1552" s="493" t="s">
        <v>407</v>
      </c>
      <c r="F1552" s="493" t="s">
        <v>709</v>
      </c>
      <c r="G1552" s="493" t="s">
        <v>58</v>
      </c>
      <c r="H1552" s="493" t="s">
        <v>58</v>
      </c>
    </row>
    <row r="1553" spans="1:8">
      <c r="A1553" s="493" t="s">
        <v>1966</v>
      </c>
      <c r="B1553" s="493" t="s">
        <v>3933</v>
      </c>
      <c r="C1553" s="493" t="s">
        <v>3998</v>
      </c>
      <c r="D1553" s="493" t="s">
        <v>407</v>
      </c>
      <c r="F1553" s="493" t="s">
        <v>709</v>
      </c>
      <c r="G1553" s="493" t="s">
        <v>58</v>
      </c>
      <c r="H1553" s="493" t="s">
        <v>58</v>
      </c>
    </row>
    <row r="1554" spans="1:8">
      <c r="A1554" s="493" t="s">
        <v>1968</v>
      </c>
      <c r="B1554" s="493" t="s">
        <v>3933</v>
      </c>
      <c r="C1554" s="493" t="s">
        <v>3999</v>
      </c>
      <c r="D1554" s="493" t="s">
        <v>407</v>
      </c>
      <c r="F1554" s="493" t="s">
        <v>709</v>
      </c>
      <c r="G1554" s="493" t="s">
        <v>58</v>
      </c>
      <c r="H1554" s="493" t="s">
        <v>58</v>
      </c>
    </row>
    <row r="1555" spans="1:8">
      <c r="A1555" s="493" t="s">
        <v>1970</v>
      </c>
      <c r="B1555" s="493" t="s">
        <v>3933</v>
      </c>
      <c r="C1555" s="493" t="s">
        <v>4000</v>
      </c>
      <c r="D1555" s="493" t="s">
        <v>407</v>
      </c>
      <c r="F1555" s="493" t="s">
        <v>709</v>
      </c>
      <c r="G1555" s="493" t="s">
        <v>58</v>
      </c>
      <c r="H1555" s="493" t="s">
        <v>58</v>
      </c>
    </row>
    <row r="1556" spans="1:8">
      <c r="A1556" s="493" t="s">
        <v>1972</v>
      </c>
      <c r="B1556" s="493" t="s">
        <v>3933</v>
      </c>
      <c r="C1556" s="493" t="s">
        <v>4001</v>
      </c>
      <c r="D1556" s="493" t="s">
        <v>407</v>
      </c>
      <c r="F1556" s="493" t="s">
        <v>709</v>
      </c>
      <c r="G1556" s="493" t="s">
        <v>58</v>
      </c>
      <c r="H1556" s="493" t="s">
        <v>58</v>
      </c>
    </row>
    <row r="1557" spans="1:8">
      <c r="A1557" s="493" t="s">
        <v>1974</v>
      </c>
      <c r="B1557" s="493" t="s">
        <v>3933</v>
      </c>
      <c r="C1557" s="493" t="s">
        <v>4002</v>
      </c>
      <c r="D1557" s="493" t="s">
        <v>407</v>
      </c>
      <c r="F1557" s="493" t="s">
        <v>709</v>
      </c>
      <c r="G1557" s="493" t="s">
        <v>58</v>
      </c>
      <c r="H1557" s="493" t="s">
        <v>58</v>
      </c>
    </row>
    <row r="1558" spans="1:8">
      <c r="A1558" s="493" t="s">
        <v>1976</v>
      </c>
      <c r="B1558" s="493" t="s">
        <v>3933</v>
      </c>
      <c r="C1558" s="493" t="s">
        <v>4003</v>
      </c>
      <c r="D1558" s="493" t="s">
        <v>407</v>
      </c>
      <c r="F1558" s="493" t="s">
        <v>709</v>
      </c>
      <c r="G1558" s="493" t="s">
        <v>58</v>
      </c>
      <c r="H1558" s="493" t="s">
        <v>58</v>
      </c>
    </row>
    <row r="1559" spans="1:8">
      <c r="A1559" s="493" t="s">
        <v>1978</v>
      </c>
      <c r="B1559" s="493" t="s">
        <v>3933</v>
      </c>
      <c r="C1559" s="493" t="s">
        <v>4004</v>
      </c>
      <c r="D1559" s="493" t="s">
        <v>407</v>
      </c>
      <c r="F1559" s="493" t="s">
        <v>709</v>
      </c>
      <c r="G1559" s="493" t="s">
        <v>58</v>
      </c>
      <c r="H1559" s="493" t="s">
        <v>58</v>
      </c>
    </row>
    <row r="1560" spans="1:8">
      <c r="A1560" s="493" t="s">
        <v>1980</v>
      </c>
      <c r="B1560" s="493" t="s">
        <v>3933</v>
      </c>
      <c r="C1560" s="493" t="s">
        <v>4005</v>
      </c>
      <c r="D1560" s="493" t="s">
        <v>407</v>
      </c>
      <c r="F1560" s="493" t="s">
        <v>709</v>
      </c>
      <c r="G1560" s="493" t="s">
        <v>58</v>
      </c>
      <c r="H1560" s="493" t="s">
        <v>58</v>
      </c>
    </row>
    <row r="1561" spans="1:8">
      <c r="A1561" s="493" t="s">
        <v>1982</v>
      </c>
      <c r="B1561" s="493" t="s">
        <v>3933</v>
      </c>
      <c r="C1561" s="493" t="s">
        <v>4006</v>
      </c>
      <c r="D1561" s="493" t="s">
        <v>407</v>
      </c>
      <c r="F1561" s="493" t="s">
        <v>709</v>
      </c>
      <c r="G1561" s="493" t="s">
        <v>58</v>
      </c>
      <c r="H1561" s="493" t="s">
        <v>58</v>
      </c>
    </row>
    <row r="1562" spans="1:8">
      <c r="A1562" s="493" t="s">
        <v>1984</v>
      </c>
      <c r="B1562" s="493" t="s">
        <v>3933</v>
      </c>
      <c r="C1562" s="493" t="s">
        <v>4007</v>
      </c>
      <c r="D1562" s="493" t="s">
        <v>407</v>
      </c>
      <c r="F1562" s="493" t="s">
        <v>709</v>
      </c>
      <c r="G1562" s="493" t="s">
        <v>58</v>
      </c>
      <c r="H1562" s="493" t="s">
        <v>58</v>
      </c>
    </row>
    <row r="1563" spans="1:8">
      <c r="A1563" s="493" t="s">
        <v>1986</v>
      </c>
      <c r="B1563" s="493" t="s">
        <v>3933</v>
      </c>
      <c r="C1563" s="493" t="s">
        <v>4008</v>
      </c>
      <c r="D1563" s="493" t="s">
        <v>133</v>
      </c>
      <c r="E1563" s="493">
        <v>100</v>
      </c>
      <c r="G1563" s="493" t="s">
        <v>58</v>
      </c>
      <c r="H1563" s="493" t="s">
        <v>58</v>
      </c>
    </row>
    <row r="1564" spans="1:8">
      <c r="A1564" s="493" t="s">
        <v>1988</v>
      </c>
      <c r="B1564" s="493" t="s">
        <v>3933</v>
      </c>
      <c r="C1564" s="493" t="s">
        <v>4009</v>
      </c>
      <c r="D1564" s="493" t="s">
        <v>322</v>
      </c>
      <c r="F1564" s="493" t="s">
        <v>323</v>
      </c>
      <c r="G1564" s="493" t="s">
        <v>58</v>
      </c>
      <c r="H1564" s="493" t="s">
        <v>58</v>
      </c>
    </row>
    <row r="1565" spans="1:8">
      <c r="A1565" s="493" t="s">
        <v>1990</v>
      </c>
      <c r="B1565" s="493" t="s">
        <v>3933</v>
      </c>
      <c r="C1565" s="493" t="s">
        <v>4010</v>
      </c>
      <c r="D1565" s="493" t="s">
        <v>322</v>
      </c>
      <c r="F1565" s="493" t="s">
        <v>323</v>
      </c>
      <c r="G1565" s="493" t="s">
        <v>58</v>
      </c>
      <c r="H1565" s="493" t="s">
        <v>58</v>
      </c>
    </row>
    <row r="1566" spans="1:8">
      <c r="A1566" s="493" t="s">
        <v>1747</v>
      </c>
      <c r="B1566" s="493" t="s">
        <v>3933</v>
      </c>
      <c r="C1566" s="493" t="s">
        <v>4011</v>
      </c>
      <c r="D1566" s="493" t="s">
        <v>322</v>
      </c>
      <c r="F1566" s="493" t="s">
        <v>323</v>
      </c>
      <c r="G1566" s="493" t="s">
        <v>58</v>
      </c>
      <c r="H1566" s="493" t="s">
        <v>58</v>
      </c>
    </row>
    <row r="1567" spans="1:8">
      <c r="A1567" s="493" t="s">
        <v>1993</v>
      </c>
      <c r="B1567" s="493" t="s">
        <v>3933</v>
      </c>
      <c r="C1567" s="493" t="s">
        <v>4012</v>
      </c>
      <c r="D1567" s="493" t="s">
        <v>322</v>
      </c>
      <c r="F1567" s="493" t="s">
        <v>323</v>
      </c>
      <c r="G1567" s="493" t="s">
        <v>58</v>
      </c>
      <c r="H1567" s="493" t="s">
        <v>58</v>
      </c>
    </row>
    <row r="1568" spans="1:8">
      <c r="A1568" s="493" t="s">
        <v>1995</v>
      </c>
      <c r="B1568" s="493" t="s">
        <v>3933</v>
      </c>
      <c r="C1568" s="493" t="s">
        <v>4013</v>
      </c>
      <c r="D1568" s="493" t="s">
        <v>322</v>
      </c>
      <c r="F1568" s="493" t="s">
        <v>323</v>
      </c>
      <c r="G1568" s="493" t="s">
        <v>58</v>
      </c>
      <c r="H1568" s="493" t="s">
        <v>58</v>
      </c>
    </row>
    <row r="1569" spans="1:8">
      <c r="A1569" s="493" t="s">
        <v>1997</v>
      </c>
      <c r="B1569" s="493" t="s">
        <v>3933</v>
      </c>
      <c r="C1569" s="493" t="s">
        <v>4014</v>
      </c>
      <c r="D1569" s="493" t="s">
        <v>322</v>
      </c>
      <c r="F1569" s="493" t="s">
        <v>323</v>
      </c>
      <c r="G1569" s="493" t="s">
        <v>58</v>
      </c>
      <c r="H1569" s="493" t="s">
        <v>58</v>
      </c>
    </row>
    <row r="1570" spans="1:8">
      <c r="A1570" s="493" t="s">
        <v>1999</v>
      </c>
      <c r="B1570" s="493" t="s">
        <v>3933</v>
      </c>
      <c r="C1570" s="493" t="s">
        <v>4015</v>
      </c>
      <c r="D1570" s="493" t="s">
        <v>322</v>
      </c>
      <c r="F1570" s="493" t="s">
        <v>323</v>
      </c>
      <c r="G1570" s="493" t="s">
        <v>58</v>
      </c>
      <c r="H1570" s="493" t="s">
        <v>58</v>
      </c>
    </row>
    <row r="1571" spans="1:8">
      <c r="A1571" s="493" t="s">
        <v>2001</v>
      </c>
      <c r="B1571" s="493" t="s">
        <v>3933</v>
      </c>
      <c r="C1571" s="493" t="s">
        <v>4016</v>
      </c>
      <c r="D1571" s="493" t="s">
        <v>322</v>
      </c>
      <c r="F1571" s="493" t="s">
        <v>323</v>
      </c>
      <c r="G1571" s="493" t="s">
        <v>58</v>
      </c>
      <c r="H1571" s="493" t="s">
        <v>58</v>
      </c>
    </row>
    <row r="1572" spans="1:8">
      <c r="A1572" s="493" t="s">
        <v>2003</v>
      </c>
      <c r="B1572" s="493" t="s">
        <v>3933</v>
      </c>
      <c r="C1572" s="493" t="s">
        <v>4017</v>
      </c>
      <c r="D1572" s="493" t="s">
        <v>322</v>
      </c>
      <c r="F1572" s="493" t="s">
        <v>323</v>
      </c>
      <c r="G1572" s="493" t="s">
        <v>58</v>
      </c>
      <c r="H1572" s="493" t="s">
        <v>58</v>
      </c>
    </row>
    <row r="1573" spans="1:8">
      <c r="A1573" s="493" t="s">
        <v>2005</v>
      </c>
      <c r="B1573" s="493" t="s">
        <v>3933</v>
      </c>
      <c r="C1573" s="493" t="s">
        <v>4018</v>
      </c>
      <c r="D1573" s="493" t="s">
        <v>322</v>
      </c>
      <c r="F1573" s="493" t="s">
        <v>323</v>
      </c>
      <c r="G1573" s="493" t="s">
        <v>58</v>
      </c>
      <c r="H1573" s="493" t="s">
        <v>58</v>
      </c>
    </row>
    <row r="1574" spans="1:8">
      <c r="A1574" s="493" t="s">
        <v>2007</v>
      </c>
      <c r="B1574" s="493" t="s">
        <v>3933</v>
      </c>
      <c r="C1574" s="493" t="s">
        <v>4019</v>
      </c>
      <c r="D1574" s="493" t="s">
        <v>322</v>
      </c>
      <c r="F1574" s="493" t="s">
        <v>323</v>
      </c>
      <c r="G1574" s="493" t="s">
        <v>58</v>
      </c>
      <c r="H1574" s="493" t="s">
        <v>58</v>
      </c>
    </row>
    <row r="1575" spans="1:8">
      <c r="A1575" s="493" t="s">
        <v>2009</v>
      </c>
      <c r="B1575" s="493" t="s">
        <v>3933</v>
      </c>
      <c r="C1575" s="493" t="s">
        <v>4020</v>
      </c>
      <c r="D1575" s="493" t="s">
        <v>322</v>
      </c>
      <c r="F1575" s="493" t="s">
        <v>323</v>
      </c>
      <c r="G1575" s="493" t="s">
        <v>58</v>
      </c>
      <c r="H1575" s="493" t="s">
        <v>58</v>
      </c>
    </row>
    <row r="1576" spans="1:8">
      <c r="A1576" s="493" t="s">
        <v>2011</v>
      </c>
      <c r="B1576" s="493" t="s">
        <v>3933</v>
      </c>
      <c r="C1576" s="493" t="s">
        <v>4021</v>
      </c>
      <c r="D1576" s="493" t="s">
        <v>322</v>
      </c>
      <c r="F1576" s="493" t="s">
        <v>323</v>
      </c>
      <c r="G1576" s="493" t="s">
        <v>58</v>
      </c>
      <c r="H1576" s="493" t="s">
        <v>58</v>
      </c>
    </row>
    <row r="1577" spans="1:8">
      <c r="A1577" s="493" t="s">
        <v>2013</v>
      </c>
      <c r="B1577" s="493" t="s">
        <v>3933</v>
      </c>
      <c r="C1577" s="493" t="s">
        <v>4022</v>
      </c>
      <c r="D1577" s="493" t="s">
        <v>322</v>
      </c>
      <c r="F1577" s="493" t="s">
        <v>323</v>
      </c>
      <c r="G1577" s="493" t="s">
        <v>58</v>
      </c>
      <c r="H1577" s="493" t="s">
        <v>58</v>
      </c>
    </row>
    <row r="1578" spans="1:8">
      <c r="A1578" s="493" t="s">
        <v>2015</v>
      </c>
      <c r="B1578" s="493" t="s">
        <v>3933</v>
      </c>
      <c r="C1578" s="493" t="s">
        <v>4023</v>
      </c>
      <c r="D1578" s="493" t="s">
        <v>322</v>
      </c>
      <c r="F1578" s="493" t="s">
        <v>323</v>
      </c>
      <c r="G1578" s="493" t="s">
        <v>58</v>
      </c>
      <c r="H1578" s="493" t="s">
        <v>58</v>
      </c>
    </row>
    <row r="1579" spans="1:8">
      <c r="A1579" s="493" t="s">
        <v>2017</v>
      </c>
      <c r="B1579" s="493" t="s">
        <v>3933</v>
      </c>
      <c r="C1579" s="493" t="s">
        <v>4024</v>
      </c>
      <c r="D1579" s="493" t="s">
        <v>322</v>
      </c>
      <c r="F1579" s="493" t="s">
        <v>323</v>
      </c>
      <c r="G1579" s="493" t="s">
        <v>58</v>
      </c>
      <c r="H1579" s="493" t="s">
        <v>58</v>
      </c>
    </row>
    <row r="1580" spans="1:8">
      <c r="A1580" s="493" t="s">
        <v>2019</v>
      </c>
      <c r="B1580" s="493" t="s">
        <v>3933</v>
      </c>
      <c r="C1580" s="493" t="s">
        <v>4025</v>
      </c>
      <c r="D1580" s="493" t="s">
        <v>322</v>
      </c>
      <c r="F1580" s="493" t="s">
        <v>323</v>
      </c>
      <c r="G1580" s="493" t="s">
        <v>58</v>
      </c>
      <c r="H1580" s="493" t="s">
        <v>58</v>
      </c>
    </row>
    <row r="1581" spans="1:8">
      <c r="A1581" s="493" t="s">
        <v>2021</v>
      </c>
      <c r="B1581" s="493" t="s">
        <v>3933</v>
      </c>
      <c r="C1581" s="493" t="s">
        <v>4026</v>
      </c>
      <c r="D1581" s="493" t="s">
        <v>322</v>
      </c>
      <c r="F1581" s="493" t="s">
        <v>323</v>
      </c>
      <c r="G1581" s="493" t="s">
        <v>58</v>
      </c>
      <c r="H1581" s="493" t="s">
        <v>58</v>
      </c>
    </row>
    <row r="1582" spans="1:8">
      <c r="A1582" s="493" t="s">
        <v>2023</v>
      </c>
      <c r="B1582" s="493" t="s">
        <v>3933</v>
      </c>
      <c r="C1582" s="493" t="s">
        <v>4027</v>
      </c>
      <c r="D1582" s="493" t="s">
        <v>322</v>
      </c>
      <c r="F1582" s="493" t="s">
        <v>323</v>
      </c>
      <c r="G1582" s="493" t="s">
        <v>58</v>
      </c>
      <c r="H1582" s="493" t="s">
        <v>58</v>
      </c>
    </row>
    <row r="1583" spans="1:8">
      <c r="A1583" s="493" t="s">
        <v>2025</v>
      </c>
      <c r="B1583" s="493" t="s">
        <v>3933</v>
      </c>
      <c r="C1583" s="493" t="s">
        <v>4028</v>
      </c>
      <c r="D1583" s="493" t="s">
        <v>322</v>
      </c>
      <c r="F1583" s="493" t="s">
        <v>323</v>
      </c>
      <c r="G1583" s="493" t="s">
        <v>58</v>
      </c>
      <c r="H1583" s="493" t="s">
        <v>58</v>
      </c>
    </row>
    <row r="1584" spans="1:8">
      <c r="A1584" s="493" t="s">
        <v>2027</v>
      </c>
      <c r="B1584" s="493" t="s">
        <v>3933</v>
      </c>
      <c r="C1584" s="493" t="s">
        <v>4029</v>
      </c>
      <c r="D1584" s="493" t="s">
        <v>322</v>
      </c>
      <c r="F1584" s="493" t="s">
        <v>323</v>
      </c>
      <c r="G1584" s="493" t="s">
        <v>58</v>
      </c>
      <c r="H1584" s="493" t="s">
        <v>58</v>
      </c>
    </row>
    <row r="1585" spans="1:8">
      <c r="A1585" s="493" t="s">
        <v>2029</v>
      </c>
      <c r="B1585" s="493" t="s">
        <v>3933</v>
      </c>
      <c r="C1585" s="493" t="s">
        <v>4030</v>
      </c>
      <c r="D1585" s="493" t="s">
        <v>322</v>
      </c>
      <c r="F1585" s="493" t="s">
        <v>323</v>
      </c>
      <c r="G1585" s="493" t="s">
        <v>58</v>
      </c>
      <c r="H1585" s="493" t="s">
        <v>58</v>
      </c>
    </row>
    <row r="1586" spans="1:8">
      <c r="A1586" s="493" t="s">
        <v>2031</v>
      </c>
      <c r="B1586" s="493" t="s">
        <v>3933</v>
      </c>
      <c r="C1586" s="493" t="s">
        <v>4031</v>
      </c>
      <c r="D1586" s="493" t="s">
        <v>322</v>
      </c>
      <c r="F1586" s="493" t="s">
        <v>323</v>
      </c>
      <c r="G1586" s="493" t="s">
        <v>58</v>
      </c>
      <c r="H1586" s="493" t="s">
        <v>58</v>
      </c>
    </row>
    <row r="1587" spans="1:8">
      <c r="A1587" s="493" t="s">
        <v>2033</v>
      </c>
      <c r="B1587" s="493" t="s">
        <v>3933</v>
      </c>
      <c r="C1587" s="493" t="s">
        <v>4032</v>
      </c>
      <c r="D1587" s="493" t="s">
        <v>322</v>
      </c>
      <c r="F1587" s="493" t="s">
        <v>323</v>
      </c>
      <c r="G1587" s="493" t="s">
        <v>58</v>
      </c>
      <c r="H1587" s="493" t="s">
        <v>58</v>
      </c>
    </row>
    <row r="1588" spans="1:8">
      <c r="A1588" s="493" t="s">
        <v>2035</v>
      </c>
      <c r="B1588" s="493" t="s">
        <v>3933</v>
      </c>
      <c r="C1588" s="493" t="s">
        <v>4033</v>
      </c>
      <c r="D1588" s="493" t="s">
        <v>322</v>
      </c>
      <c r="F1588" s="493" t="s">
        <v>323</v>
      </c>
      <c r="G1588" s="493" t="s">
        <v>58</v>
      </c>
      <c r="H1588" s="493" t="s">
        <v>58</v>
      </c>
    </row>
    <row r="1589" spans="1:8">
      <c r="A1589" s="493" t="s">
        <v>2037</v>
      </c>
      <c r="B1589" s="493" t="s">
        <v>3933</v>
      </c>
      <c r="C1589" s="493" t="s">
        <v>4034</v>
      </c>
      <c r="D1589" s="493" t="s">
        <v>322</v>
      </c>
      <c r="F1589" s="493" t="s">
        <v>323</v>
      </c>
      <c r="G1589" s="493" t="s">
        <v>58</v>
      </c>
      <c r="H1589" s="493" t="s">
        <v>58</v>
      </c>
    </row>
    <row r="1590" spans="1:8">
      <c r="A1590" s="493" t="s">
        <v>2039</v>
      </c>
      <c r="B1590" s="493" t="s">
        <v>3933</v>
      </c>
      <c r="C1590" s="493" t="s">
        <v>4035</v>
      </c>
      <c r="D1590" s="493" t="s">
        <v>322</v>
      </c>
      <c r="F1590" s="493" t="s">
        <v>323</v>
      </c>
      <c r="G1590" s="493" t="s">
        <v>58</v>
      </c>
      <c r="H1590" s="493" t="s">
        <v>58</v>
      </c>
    </row>
    <row r="1591" spans="1:8">
      <c r="A1591" s="493" t="s">
        <v>2041</v>
      </c>
      <c r="B1591" s="493" t="s">
        <v>3933</v>
      </c>
      <c r="C1591" s="493" t="s">
        <v>4036</v>
      </c>
      <c r="D1591" s="493" t="s">
        <v>322</v>
      </c>
      <c r="F1591" s="493" t="s">
        <v>323</v>
      </c>
      <c r="G1591" s="493" t="s">
        <v>58</v>
      </c>
      <c r="H1591" s="493" t="s">
        <v>58</v>
      </c>
    </row>
    <row r="1592" spans="1:8">
      <c r="A1592" s="493" t="s">
        <v>2043</v>
      </c>
      <c r="B1592" s="493" t="s">
        <v>3933</v>
      </c>
      <c r="C1592" s="493" t="s">
        <v>4037</v>
      </c>
      <c r="D1592" s="493" t="s">
        <v>322</v>
      </c>
      <c r="F1592" s="493" t="s">
        <v>323</v>
      </c>
      <c r="G1592" s="493" t="s">
        <v>58</v>
      </c>
      <c r="H1592" s="493" t="s">
        <v>58</v>
      </c>
    </row>
    <row r="1593" spans="1:8">
      <c r="A1593" s="493" t="s">
        <v>2045</v>
      </c>
      <c r="B1593" s="493" t="s">
        <v>3933</v>
      </c>
      <c r="C1593" s="493" t="s">
        <v>4038</v>
      </c>
      <c r="D1593" s="493" t="s">
        <v>322</v>
      </c>
      <c r="F1593" s="493" t="s">
        <v>323</v>
      </c>
      <c r="G1593" s="493" t="s">
        <v>58</v>
      </c>
      <c r="H1593" s="493" t="s">
        <v>58</v>
      </c>
    </row>
    <row r="1594" spans="1:8">
      <c r="A1594" s="493" t="s">
        <v>2047</v>
      </c>
      <c r="B1594" s="493" t="s">
        <v>3933</v>
      </c>
      <c r="C1594" s="493" t="s">
        <v>4039</v>
      </c>
      <c r="D1594" s="493" t="s">
        <v>322</v>
      </c>
      <c r="F1594" s="493" t="s">
        <v>323</v>
      </c>
      <c r="G1594" s="493" t="s">
        <v>58</v>
      </c>
      <c r="H1594" s="493" t="s">
        <v>58</v>
      </c>
    </row>
    <row r="1595" spans="1:8">
      <c r="A1595" s="493" t="s">
        <v>2049</v>
      </c>
      <c r="B1595" s="493" t="s">
        <v>3933</v>
      </c>
      <c r="C1595" s="493" t="s">
        <v>4040</v>
      </c>
      <c r="D1595" s="493" t="s">
        <v>322</v>
      </c>
      <c r="F1595" s="493" t="s">
        <v>323</v>
      </c>
      <c r="G1595" s="493" t="s">
        <v>58</v>
      </c>
      <c r="H1595" s="493" t="s">
        <v>58</v>
      </c>
    </row>
    <row r="1596" spans="1:8">
      <c r="A1596" s="493" t="s">
        <v>2051</v>
      </c>
      <c r="B1596" s="493" t="s">
        <v>3933</v>
      </c>
      <c r="C1596" s="493" t="s">
        <v>4041</v>
      </c>
      <c r="D1596" s="493" t="s">
        <v>322</v>
      </c>
      <c r="F1596" s="493" t="s">
        <v>323</v>
      </c>
      <c r="G1596" s="493" t="s">
        <v>58</v>
      </c>
      <c r="H1596" s="493" t="s">
        <v>58</v>
      </c>
    </row>
    <row r="1597" spans="1:8">
      <c r="A1597" s="493" t="s">
        <v>2053</v>
      </c>
      <c r="B1597" s="493" t="s">
        <v>3933</v>
      </c>
      <c r="C1597" s="493" t="s">
        <v>4042</v>
      </c>
      <c r="D1597" s="493" t="s">
        <v>322</v>
      </c>
      <c r="F1597" s="493" t="s">
        <v>323</v>
      </c>
      <c r="G1597" s="493" t="s">
        <v>58</v>
      </c>
      <c r="H1597" s="493" t="s">
        <v>58</v>
      </c>
    </row>
    <row r="1598" spans="1:8">
      <c r="A1598" s="493" t="s">
        <v>2055</v>
      </c>
      <c r="B1598" s="493" t="s">
        <v>3933</v>
      </c>
      <c r="C1598" s="493" t="s">
        <v>4043</v>
      </c>
      <c r="D1598" s="493" t="s">
        <v>322</v>
      </c>
      <c r="F1598" s="493" t="s">
        <v>323</v>
      </c>
      <c r="G1598" s="493" t="s">
        <v>58</v>
      </c>
      <c r="H1598" s="493" t="s">
        <v>58</v>
      </c>
    </row>
    <row r="1599" spans="1:8">
      <c r="A1599" s="493" t="s">
        <v>2057</v>
      </c>
      <c r="B1599" s="493" t="s">
        <v>3933</v>
      </c>
      <c r="C1599" s="493" t="s">
        <v>4044</v>
      </c>
      <c r="D1599" s="493" t="s">
        <v>133</v>
      </c>
      <c r="E1599" s="493">
        <v>100</v>
      </c>
      <c r="G1599" s="493" t="s">
        <v>58</v>
      </c>
      <c r="H1599" s="493" t="s">
        <v>58</v>
      </c>
    </row>
    <row r="1600" spans="1:8">
      <c r="A1600" s="493" t="s">
        <v>2059</v>
      </c>
      <c r="B1600" s="493" t="s">
        <v>3933</v>
      </c>
      <c r="C1600" s="493" t="s">
        <v>4045</v>
      </c>
      <c r="D1600" s="493" t="s">
        <v>322</v>
      </c>
      <c r="F1600" s="493" t="s">
        <v>323</v>
      </c>
      <c r="G1600" s="493" t="s">
        <v>58</v>
      </c>
      <c r="H1600" s="493" t="s">
        <v>58</v>
      </c>
    </row>
    <row r="1601" spans="1:8">
      <c r="A1601" s="493" t="s">
        <v>2061</v>
      </c>
      <c r="B1601" s="493" t="s">
        <v>3933</v>
      </c>
      <c r="C1601" s="493" t="s">
        <v>4046</v>
      </c>
      <c r="D1601" s="493" t="s">
        <v>322</v>
      </c>
      <c r="F1601" s="493" t="s">
        <v>323</v>
      </c>
      <c r="G1601" s="493" t="s">
        <v>58</v>
      </c>
      <c r="H1601" s="493" t="s">
        <v>58</v>
      </c>
    </row>
    <row r="1602" spans="1:8">
      <c r="A1602" s="493" t="s">
        <v>2063</v>
      </c>
      <c r="B1602" s="493" t="s">
        <v>3933</v>
      </c>
      <c r="C1602" s="493" t="s">
        <v>4047</v>
      </c>
      <c r="D1602" s="493" t="s">
        <v>322</v>
      </c>
      <c r="F1602" s="493" t="s">
        <v>323</v>
      </c>
      <c r="G1602" s="493" t="s">
        <v>58</v>
      </c>
      <c r="H1602" s="493" t="s">
        <v>58</v>
      </c>
    </row>
    <row r="1603" spans="1:8">
      <c r="A1603" s="493" t="s">
        <v>2065</v>
      </c>
      <c r="B1603" s="493" t="s">
        <v>3933</v>
      </c>
      <c r="C1603" s="493" t="s">
        <v>4048</v>
      </c>
      <c r="D1603" s="493" t="s">
        <v>322</v>
      </c>
      <c r="F1603" s="493" t="s">
        <v>323</v>
      </c>
      <c r="G1603" s="493" t="s">
        <v>58</v>
      </c>
      <c r="H1603" s="493" t="s">
        <v>58</v>
      </c>
    </row>
    <row r="1604" spans="1:8">
      <c r="A1604" s="493" t="s">
        <v>2067</v>
      </c>
      <c r="B1604" s="493" t="s">
        <v>3933</v>
      </c>
      <c r="C1604" s="493" t="s">
        <v>4049</v>
      </c>
      <c r="D1604" s="493" t="s">
        <v>322</v>
      </c>
      <c r="F1604" s="493" t="s">
        <v>323</v>
      </c>
      <c r="G1604" s="493" t="s">
        <v>58</v>
      </c>
      <c r="H1604" s="493" t="s">
        <v>58</v>
      </c>
    </row>
    <row r="1605" spans="1:8">
      <c r="A1605" s="493" t="s">
        <v>2069</v>
      </c>
      <c r="B1605" s="493" t="s">
        <v>3933</v>
      </c>
      <c r="C1605" s="493" t="s">
        <v>4050</v>
      </c>
      <c r="D1605" s="493" t="s">
        <v>322</v>
      </c>
      <c r="F1605" s="493" t="s">
        <v>323</v>
      </c>
      <c r="G1605" s="493" t="s">
        <v>58</v>
      </c>
      <c r="H1605" s="493" t="s">
        <v>58</v>
      </c>
    </row>
    <row r="1606" spans="1:8">
      <c r="A1606" s="493" t="s">
        <v>2071</v>
      </c>
      <c r="B1606" s="493" t="s">
        <v>3933</v>
      </c>
      <c r="C1606" s="493" t="s">
        <v>4051</v>
      </c>
      <c r="D1606" s="493" t="s">
        <v>322</v>
      </c>
      <c r="F1606" s="493" t="s">
        <v>323</v>
      </c>
      <c r="G1606" s="493" t="s">
        <v>58</v>
      </c>
      <c r="H1606" s="493" t="s">
        <v>58</v>
      </c>
    </row>
    <row r="1607" spans="1:8">
      <c r="A1607" s="493" t="s">
        <v>2073</v>
      </c>
      <c r="B1607" s="493" t="s">
        <v>3933</v>
      </c>
      <c r="C1607" s="493" t="s">
        <v>4052</v>
      </c>
      <c r="D1607" s="493" t="s">
        <v>322</v>
      </c>
      <c r="F1607" s="493" t="s">
        <v>323</v>
      </c>
      <c r="G1607" s="493" t="s">
        <v>58</v>
      </c>
      <c r="H1607" s="493" t="s">
        <v>58</v>
      </c>
    </row>
    <row r="1608" spans="1:8">
      <c r="A1608" s="493" t="s">
        <v>2075</v>
      </c>
      <c r="B1608" s="493" t="s">
        <v>3933</v>
      </c>
      <c r="C1608" s="493" t="s">
        <v>4053</v>
      </c>
      <c r="D1608" s="493" t="s">
        <v>322</v>
      </c>
      <c r="F1608" s="493" t="s">
        <v>323</v>
      </c>
      <c r="G1608" s="493" t="s">
        <v>58</v>
      </c>
      <c r="H1608" s="493" t="s">
        <v>58</v>
      </c>
    </row>
    <row r="1609" spans="1:8">
      <c r="A1609" s="493" t="s">
        <v>2077</v>
      </c>
      <c r="B1609" s="493" t="s">
        <v>3933</v>
      </c>
      <c r="C1609" s="493" t="s">
        <v>4054</v>
      </c>
      <c r="D1609" s="493" t="s">
        <v>322</v>
      </c>
      <c r="F1609" s="493" t="s">
        <v>323</v>
      </c>
      <c r="G1609" s="493" t="s">
        <v>58</v>
      </c>
      <c r="H1609" s="493" t="s">
        <v>58</v>
      </c>
    </row>
    <row r="1610" spans="1:8">
      <c r="A1610" s="493" t="s">
        <v>2079</v>
      </c>
      <c r="B1610" s="493" t="s">
        <v>3933</v>
      </c>
      <c r="C1610" s="493" t="s">
        <v>4055</v>
      </c>
      <c r="D1610" s="493" t="s">
        <v>322</v>
      </c>
      <c r="F1610" s="493" t="s">
        <v>323</v>
      </c>
      <c r="G1610" s="493" t="s">
        <v>58</v>
      </c>
      <c r="H1610" s="493" t="s">
        <v>58</v>
      </c>
    </row>
    <row r="1611" spans="1:8">
      <c r="A1611" s="493" t="s">
        <v>2081</v>
      </c>
      <c r="B1611" s="493" t="s">
        <v>3933</v>
      </c>
      <c r="C1611" s="493" t="s">
        <v>4056</v>
      </c>
      <c r="D1611" s="493" t="s">
        <v>322</v>
      </c>
      <c r="F1611" s="493" t="s">
        <v>323</v>
      </c>
      <c r="G1611" s="493" t="s">
        <v>58</v>
      </c>
      <c r="H1611" s="493" t="s">
        <v>58</v>
      </c>
    </row>
    <row r="1612" spans="1:8">
      <c r="A1612" s="493" t="s">
        <v>2083</v>
      </c>
      <c r="B1612" s="493" t="s">
        <v>3933</v>
      </c>
      <c r="C1612" s="493" t="s">
        <v>4057</v>
      </c>
      <c r="D1612" s="493" t="s">
        <v>322</v>
      </c>
      <c r="F1612" s="493" t="s">
        <v>323</v>
      </c>
      <c r="G1612" s="493" t="s">
        <v>58</v>
      </c>
      <c r="H1612" s="493" t="s">
        <v>58</v>
      </c>
    </row>
    <row r="1613" spans="1:8">
      <c r="A1613" s="493" t="s">
        <v>2085</v>
      </c>
      <c r="B1613" s="493" t="s">
        <v>3933</v>
      </c>
      <c r="C1613" s="493" t="s">
        <v>4058</v>
      </c>
      <c r="D1613" s="493" t="s">
        <v>322</v>
      </c>
      <c r="F1613" s="493" t="s">
        <v>323</v>
      </c>
      <c r="G1613" s="493" t="s">
        <v>58</v>
      </c>
      <c r="H1613" s="493" t="s">
        <v>58</v>
      </c>
    </row>
    <row r="1614" spans="1:8">
      <c r="A1614" s="493" t="s">
        <v>2087</v>
      </c>
      <c r="B1614" s="493" t="s">
        <v>3933</v>
      </c>
      <c r="C1614" s="493" t="s">
        <v>4059</v>
      </c>
      <c r="D1614" s="493" t="s">
        <v>322</v>
      </c>
      <c r="F1614" s="493" t="s">
        <v>323</v>
      </c>
      <c r="G1614" s="493" t="s">
        <v>58</v>
      </c>
      <c r="H1614" s="493" t="s">
        <v>58</v>
      </c>
    </row>
    <row r="1615" spans="1:8">
      <c r="A1615" s="493" t="s">
        <v>2089</v>
      </c>
      <c r="B1615" s="493" t="s">
        <v>3933</v>
      </c>
      <c r="C1615" s="493" t="s">
        <v>4060</v>
      </c>
      <c r="D1615" s="493" t="s">
        <v>322</v>
      </c>
      <c r="F1615" s="493" t="s">
        <v>323</v>
      </c>
      <c r="G1615" s="493" t="s">
        <v>58</v>
      </c>
      <c r="H1615" s="493" t="s">
        <v>58</v>
      </c>
    </row>
    <row r="1616" spans="1:8">
      <c r="A1616" s="493" t="s">
        <v>2091</v>
      </c>
      <c r="B1616" s="493" t="s">
        <v>3933</v>
      </c>
      <c r="C1616" s="493" t="s">
        <v>4061</v>
      </c>
      <c r="D1616" s="493" t="s">
        <v>322</v>
      </c>
      <c r="F1616" s="493" t="s">
        <v>323</v>
      </c>
      <c r="G1616" s="493" t="s">
        <v>58</v>
      </c>
      <c r="H1616" s="493" t="s">
        <v>58</v>
      </c>
    </row>
    <row r="1617" spans="1:8">
      <c r="A1617" s="493" t="s">
        <v>2093</v>
      </c>
      <c r="B1617" s="493" t="s">
        <v>3933</v>
      </c>
      <c r="C1617" s="493" t="s">
        <v>4062</v>
      </c>
      <c r="D1617" s="493" t="s">
        <v>322</v>
      </c>
      <c r="F1617" s="493" t="s">
        <v>323</v>
      </c>
      <c r="G1617" s="493" t="s">
        <v>58</v>
      </c>
      <c r="H1617" s="493" t="s">
        <v>58</v>
      </c>
    </row>
    <row r="1618" spans="1:8">
      <c r="A1618" s="493" t="s">
        <v>2095</v>
      </c>
      <c r="B1618" s="493" t="s">
        <v>3933</v>
      </c>
      <c r="C1618" s="493" t="s">
        <v>4063</v>
      </c>
      <c r="D1618" s="493" t="s">
        <v>322</v>
      </c>
      <c r="F1618" s="493" t="s">
        <v>323</v>
      </c>
      <c r="G1618" s="493" t="s">
        <v>58</v>
      </c>
      <c r="H1618" s="493" t="s">
        <v>58</v>
      </c>
    </row>
    <row r="1619" spans="1:8">
      <c r="A1619" s="493" t="s">
        <v>2097</v>
      </c>
      <c r="B1619" s="493" t="s">
        <v>3933</v>
      </c>
      <c r="C1619" s="493" t="s">
        <v>4064</v>
      </c>
      <c r="D1619" s="493" t="s">
        <v>322</v>
      </c>
      <c r="F1619" s="493" t="s">
        <v>323</v>
      </c>
      <c r="G1619" s="493" t="s">
        <v>58</v>
      </c>
      <c r="H1619" s="493" t="s">
        <v>58</v>
      </c>
    </row>
    <row r="1620" spans="1:8">
      <c r="A1620" s="493" t="s">
        <v>2099</v>
      </c>
      <c r="B1620" s="493" t="s">
        <v>3933</v>
      </c>
      <c r="C1620" s="493" t="s">
        <v>4065</v>
      </c>
      <c r="D1620" s="493" t="s">
        <v>322</v>
      </c>
      <c r="F1620" s="493" t="s">
        <v>323</v>
      </c>
      <c r="G1620" s="493" t="s">
        <v>58</v>
      </c>
      <c r="H1620" s="493" t="s">
        <v>58</v>
      </c>
    </row>
    <row r="1621" spans="1:8">
      <c r="A1621" s="493" t="s">
        <v>2101</v>
      </c>
      <c r="B1621" s="493" t="s">
        <v>3933</v>
      </c>
      <c r="C1621" s="493" t="s">
        <v>4066</v>
      </c>
      <c r="D1621" s="493" t="s">
        <v>322</v>
      </c>
      <c r="F1621" s="493" t="s">
        <v>323</v>
      </c>
      <c r="G1621" s="493" t="s">
        <v>58</v>
      </c>
      <c r="H1621" s="493" t="s">
        <v>58</v>
      </c>
    </row>
    <row r="1622" spans="1:8">
      <c r="A1622" s="493" t="s">
        <v>2103</v>
      </c>
      <c r="B1622" s="493" t="s">
        <v>3933</v>
      </c>
      <c r="C1622" s="493" t="s">
        <v>4067</v>
      </c>
      <c r="D1622" s="493" t="s">
        <v>322</v>
      </c>
      <c r="F1622" s="493" t="s">
        <v>323</v>
      </c>
      <c r="G1622" s="493" t="s">
        <v>58</v>
      </c>
      <c r="H1622" s="493" t="s">
        <v>58</v>
      </c>
    </row>
    <row r="1623" spans="1:8">
      <c r="A1623" s="493" t="s">
        <v>2105</v>
      </c>
      <c r="B1623" s="493" t="s">
        <v>3933</v>
      </c>
      <c r="C1623" s="493" t="s">
        <v>4068</v>
      </c>
      <c r="D1623" s="493" t="s">
        <v>322</v>
      </c>
      <c r="F1623" s="493" t="s">
        <v>323</v>
      </c>
      <c r="G1623" s="493" t="s">
        <v>58</v>
      </c>
      <c r="H1623" s="493" t="s">
        <v>58</v>
      </c>
    </row>
    <row r="1624" spans="1:8">
      <c r="A1624" s="493" t="s">
        <v>2107</v>
      </c>
      <c r="B1624" s="493" t="s">
        <v>3933</v>
      </c>
      <c r="C1624" s="493" t="s">
        <v>4069</v>
      </c>
      <c r="D1624" s="493" t="s">
        <v>322</v>
      </c>
      <c r="F1624" s="493" t="s">
        <v>323</v>
      </c>
      <c r="G1624" s="493" t="s">
        <v>58</v>
      </c>
      <c r="H1624" s="493" t="s">
        <v>58</v>
      </c>
    </row>
    <row r="1625" spans="1:8">
      <c r="A1625" s="493" t="s">
        <v>2109</v>
      </c>
      <c r="B1625" s="493" t="s">
        <v>3933</v>
      </c>
      <c r="C1625" s="493" t="s">
        <v>4070</v>
      </c>
      <c r="D1625" s="493" t="s">
        <v>322</v>
      </c>
      <c r="F1625" s="493" t="s">
        <v>323</v>
      </c>
      <c r="G1625" s="493" t="s">
        <v>58</v>
      </c>
      <c r="H1625" s="493" t="s">
        <v>58</v>
      </c>
    </row>
    <row r="1626" spans="1:8">
      <c r="A1626" s="493" t="s">
        <v>2111</v>
      </c>
      <c r="B1626" s="493" t="s">
        <v>3933</v>
      </c>
      <c r="C1626" s="493" t="s">
        <v>4071</v>
      </c>
      <c r="D1626" s="493" t="s">
        <v>322</v>
      </c>
      <c r="F1626" s="493" t="s">
        <v>323</v>
      </c>
      <c r="G1626" s="493" t="s">
        <v>58</v>
      </c>
      <c r="H1626" s="493" t="s">
        <v>58</v>
      </c>
    </row>
    <row r="1627" spans="1:8">
      <c r="A1627" s="493" t="s">
        <v>2113</v>
      </c>
      <c r="B1627" s="493" t="s">
        <v>3933</v>
      </c>
      <c r="C1627" s="493" t="s">
        <v>4072</v>
      </c>
      <c r="D1627" s="493" t="s">
        <v>322</v>
      </c>
      <c r="F1627" s="493" t="s">
        <v>323</v>
      </c>
      <c r="G1627" s="493" t="s">
        <v>58</v>
      </c>
      <c r="H1627" s="493" t="s">
        <v>58</v>
      </c>
    </row>
    <row r="1628" spans="1:8">
      <c r="A1628" s="493" t="s">
        <v>2115</v>
      </c>
      <c r="B1628" s="493" t="s">
        <v>3933</v>
      </c>
      <c r="C1628" s="493" t="s">
        <v>4073</v>
      </c>
      <c r="D1628" s="493" t="s">
        <v>322</v>
      </c>
      <c r="F1628" s="493" t="s">
        <v>323</v>
      </c>
      <c r="G1628" s="493" t="s">
        <v>58</v>
      </c>
      <c r="H1628" s="493" t="s">
        <v>58</v>
      </c>
    </row>
    <row r="1629" spans="1:8">
      <c r="A1629" s="493" t="s">
        <v>2117</v>
      </c>
      <c r="B1629" s="493" t="s">
        <v>3933</v>
      </c>
      <c r="C1629" s="493" t="s">
        <v>4074</v>
      </c>
      <c r="D1629" s="493" t="s">
        <v>322</v>
      </c>
      <c r="F1629" s="493" t="s">
        <v>323</v>
      </c>
      <c r="G1629" s="493" t="s">
        <v>58</v>
      </c>
      <c r="H1629" s="493" t="s">
        <v>58</v>
      </c>
    </row>
    <row r="1630" spans="1:8">
      <c r="A1630" s="493" t="s">
        <v>2119</v>
      </c>
      <c r="B1630" s="493" t="s">
        <v>3933</v>
      </c>
      <c r="C1630" s="493" t="s">
        <v>4075</v>
      </c>
      <c r="D1630" s="493" t="s">
        <v>322</v>
      </c>
      <c r="F1630" s="493" t="s">
        <v>323</v>
      </c>
      <c r="G1630" s="493" t="s">
        <v>58</v>
      </c>
      <c r="H1630" s="493" t="s">
        <v>58</v>
      </c>
    </row>
    <row r="1631" spans="1:8">
      <c r="A1631" s="493" t="s">
        <v>2121</v>
      </c>
      <c r="B1631" s="493" t="s">
        <v>3933</v>
      </c>
      <c r="C1631" s="493" t="s">
        <v>4076</v>
      </c>
      <c r="D1631" s="493" t="s">
        <v>322</v>
      </c>
      <c r="F1631" s="493" t="s">
        <v>323</v>
      </c>
      <c r="G1631" s="493" t="s">
        <v>58</v>
      </c>
      <c r="H1631" s="493" t="s">
        <v>58</v>
      </c>
    </row>
    <row r="1632" spans="1:8">
      <c r="A1632" s="493" t="s">
        <v>2123</v>
      </c>
      <c r="B1632" s="493" t="s">
        <v>3933</v>
      </c>
      <c r="C1632" s="493" t="s">
        <v>4077</v>
      </c>
      <c r="D1632" s="493" t="s">
        <v>322</v>
      </c>
      <c r="F1632" s="493" t="s">
        <v>323</v>
      </c>
      <c r="G1632" s="493" t="s">
        <v>58</v>
      </c>
      <c r="H1632" s="493" t="s">
        <v>58</v>
      </c>
    </row>
    <row r="1633" spans="1:8">
      <c r="A1633" s="493" t="s">
        <v>2125</v>
      </c>
      <c r="B1633" s="493" t="s">
        <v>3933</v>
      </c>
      <c r="C1633" s="493" t="s">
        <v>4078</v>
      </c>
      <c r="D1633" s="493" t="s">
        <v>322</v>
      </c>
      <c r="F1633" s="493" t="s">
        <v>323</v>
      </c>
      <c r="G1633" s="493" t="s">
        <v>58</v>
      </c>
      <c r="H1633" s="493" t="s">
        <v>58</v>
      </c>
    </row>
    <row r="1634" spans="1:8">
      <c r="A1634" s="493" t="s">
        <v>2127</v>
      </c>
      <c r="B1634" s="493" t="s">
        <v>3933</v>
      </c>
      <c r="C1634" s="493" t="s">
        <v>4079</v>
      </c>
      <c r="D1634" s="493" t="s">
        <v>322</v>
      </c>
      <c r="F1634" s="493" t="s">
        <v>323</v>
      </c>
      <c r="G1634" s="493" t="s">
        <v>58</v>
      </c>
      <c r="H1634" s="493" t="s">
        <v>58</v>
      </c>
    </row>
    <row r="1635" spans="1:8">
      <c r="A1635" s="493" t="s">
        <v>2129</v>
      </c>
      <c r="B1635" s="493" t="s">
        <v>3933</v>
      </c>
      <c r="C1635" s="493" t="s">
        <v>4080</v>
      </c>
      <c r="D1635" s="493" t="s">
        <v>133</v>
      </c>
      <c r="E1635" s="493">
        <v>100</v>
      </c>
      <c r="G1635" s="493" t="s">
        <v>58</v>
      </c>
      <c r="H1635" s="493" t="s">
        <v>58</v>
      </c>
    </row>
    <row r="1636" spans="1:8">
      <c r="A1636" s="493" t="s">
        <v>2131</v>
      </c>
      <c r="B1636" s="493" t="s">
        <v>3933</v>
      </c>
      <c r="C1636" s="493" t="s">
        <v>4081</v>
      </c>
      <c r="D1636" s="493" t="s">
        <v>322</v>
      </c>
      <c r="F1636" s="493" t="s">
        <v>323</v>
      </c>
      <c r="G1636" s="493" t="s">
        <v>58</v>
      </c>
      <c r="H1636" s="493" t="s">
        <v>58</v>
      </c>
    </row>
    <row r="1637" spans="1:8">
      <c r="A1637" s="493" t="s">
        <v>2133</v>
      </c>
      <c r="B1637" s="493" t="s">
        <v>3933</v>
      </c>
      <c r="C1637" s="493" t="s">
        <v>4082</v>
      </c>
      <c r="D1637" s="493" t="s">
        <v>322</v>
      </c>
      <c r="F1637" s="493" t="s">
        <v>323</v>
      </c>
      <c r="G1637" s="493" t="s">
        <v>58</v>
      </c>
      <c r="H1637" s="493" t="s">
        <v>58</v>
      </c>
    </row>
    <row r="1638" spans="1:8">
      <c r="A1638" s="493" t="s">
        <v>2135</v>
      </c>
      <c r="B1638" s="493" t="s">
        <v>3933</v>
      </c>
      <c r="C1638" s="493" t="s">
        <v>4083</v>
      </c>
      <c r="D1638" s="493" t="s">
        <v>322</v>
      </c>
      <c r="F1638" s="493" t="s">
        <v>323</v>
      </c>
      <c r="G1638" s="493" t="s">
        <v>58</v>
      </c>
      <c r="H1638" s="493" t="s">
        <v>58</v>
      </c>
    </row>
    <row r="1639" spans="1:8">
      <c r="A1639" s="493" t="s">
        <v>2137</v>
      </c>
      <c r="B1639" s="493" t="s">
        <v>3933</v>
      </c>
      <c r="C1639" s="493" t="s">
        <v>4084</v>
      </c>
      <c r="D1639" s="493" t="s">
        <v>322</v>
      </c>
      <c r="F1639" s="493" t="s">
        <v>323</v>
      </c>
      <c r="G1639" s="493" t="s">
        <v>58</v>
      </c>
      <c r="H1639" s="493" t="s">
        <v>58</v>
      </c>
    </row>
    <row r="1640" spans="1:8">
      <c r="A1640" s="493" t="s">
        <v>2139</v>
      </c>
      <c r="B1640" s="493" t="s">
        <v>3933</v>
      </c>
      <c r="C1640" s="493" t="s">
        <v>4085</v>
      </c>
      <c r="D1640" s="493" t="s">
        <v>322</v>
      </c>
      <c r="F1640" s="493" t="s">
        <v>323</v>
      </c>
      <c r="G1640" s="493" t="s">
        <v>58</v>
      </c>
      <c r="H1640" s="493" t="s">
        <v>58</v>
      </c>
    </row>
    <row r="1641" spans="1:8">
      <c r="A1641" s="493" t="s">
        <v>2141</v>
      </c>
      <c r="B1641" s="493" t="s">
        <v>3933</v>
      </c>
      <c r="C1641" s="493" t="s">
        <v>4086</v>
      </c>
      <c r="D1641" s="493" t="s">
        <v>322</v>
      </c>
      <c r="F1641" s="493" t="s">
        <v>323</v>
      </c>
      <c r="G1641" s="493" t="s">
        <v>58</v>
      </c>
      <c r="H1641" s="493" t="s">
        <v>58</v>
      </c>
    </row>
    <row r="1642" spans="1:8">
      <c r="A1642" s="493" t="s">
        <v>2143</v>
      </c>
      <c r="B1642" s="493" t="s">
        <v>3933</v>
      </c>
      <c r="C1642" s="493" t="s">
        <v>4087</v>
      </c>
      <c r="D1642" s="493" t="s">
        <v>322</v>
      </c>
      <c r="F1642" s="493" t="s">
        <v>323</v>
      </c>
      <c r="G1642" s="493" t="s">
        <v>58</v>
      </c>
      <c r="H1642" s="493" t="s">
        <v>58</v>
      </c>
    </row>
    <row r="1643" spans="1:8">
      <c r="A1643" s="493" t="s">
        <v>2145</v>
      </c>
      <c r="B1643" s="493" t="s">
        <v>3933</v>
      </c>
      <c r="C1643" s="493" t="s">
        <v>4088</v>
      </c>
      <c r="D1643" s="493" t="s">
        <v>322</v>
      </c>
      <c r="F1643" s="493" t="s">
        <v>323</v>
      </c>
      <c r="G1643" s="493" t="s">
        <v>58</v>
      </c>
      <c r="H1643" s="493" t="s">
        <v>58</v>
      </c>
    </row>
    <row r="1644" spans="1:8">
      <c r="A1644" s="493" t="s">
        <v>2147</v>
      </c>
      <c r="B1644" s="493" t="s">
        <v>3933</v>
      </c>
      <c r="C1644" s="493" t="s">
        <v>4089</v>
      </c>
      <c r="D1644" s="493" t="s">
        <v>322</v>
      </c>
      <c r="F1644" s="493" t="s">
        <v>323</v>
      </c>
      <c r="G1644" s="493" t="s">
        <v>58</v>
      </c>
      <c r="H1644" s="493" t="s">
        <v>58</v>
      </c>
    </row>
    <row r="1645" spans="1:8">
      <c r="A1645" s="493" t="s">
        <v>2149</v>
      </c>
      <c r="B1645" s="493" t="s">
        <v>3933</v>
      </c>
      <c r="C1645" s="493" t="s">
        <v>4090</v>
      </c>
      <c r="D1645" s="493" t="s">
        <v>322</v>
      </c>
      <c r="F1645" s="493" t="s">
        <v>323</v>
      </c>
      <c r="G1645" s="493" t="s">
        <v>58</v>
      </c>
      <c r="H1645" s="493" t="s">
        <v>58</v>
      </c>
    </row>
    <row r="1646" spans="1:8">
      <c r="A1646" s="493" t="s">
        <v>2151</v>
      </c>
      <c r="B1646" s="493" t="s">
        <v>3933</v>
      </c>
      <c r="C1646" s="493" t="s">
        <v>4091</v>
      </c>
      <c r="D1646" s="493" t="s">
        <v>322</v>
      </c>
      <c r="F1646" s="493" t="s">
        <v>323</v>
      </c>
      <c r="G1646" s="493" t="s">
        <v>58</v>
      </c>
      <c r="H1646" s="493" t="s">
        <v>58</v>
      </c>
    </row>
    <row r="1647" spans="1:8">
      <c r="A1647" s="493" t="s">
        <v>2153</v>
      </c>
      <c r="B1647" s="493" t="s">
        <v>3933</v>
      </c>
      <c r="C1647" s="493" t="s">
        <v>4092</v>
      </c>
      <c r="D1647" s="493" t="s">
        <v>322</v>
      </c>
      <c r="F1647" s="493" t="s">
        <v>323</v>
      </c>
      <c r="G1647" s="493" t="s">
        <v>58</v>
      </c>
      <c r="H1647" s="493" t="s">
        <v>58</v>
      </c>
    </row>
    <row r="1648" spans="1:8">
      <c r="A1648" s="493" t="s">
        <v>2155</v>
      </c>
      <c r="B1648" s="493" t="s">
        <v>3933</v>
      </c>
      <c r="C1648" s="493" t="s">
        <v>4093</v>
      </c>
      <c r="D1648" s="493" t="s">
        <v>322</v>
      </c>
      <c r="F1648" s="493" t="s">
        <v>323</v>
      </c>
      <c r="G1648" s="493" t="s">
        <v>58</v>
      </c>
      <c r="H1648" s="493" t="s">
        <v>58</v>
      </c>
    </row>
    <row r="1649" spans="1:8">
      <c r="A1649" s="493" t="s">
        <v>2157</v>
      </c>
      <c r="B1649" s="493" t="s">
        <v>3933</v>
      </c>
      <c r="C1649" s="493" t="s">
        <v>4094</v>
      </c>
      <c r="D1649" s="493" t="s">
        <v>322</v>
      </c>
      <c r="F1649" s="493" t="s">
        <v>323</v>
      </c>
      <c r="G1649" s="493" t="s">
        <v>58</v>
      </c>
      <c r="H1649" s="493" t="s">
        <v>58</v>
      </c>
    </row>
    <row r="1650" spans="1:8">
      <c r="A1650" s="493" t="s">
        <v>2159</v>
      </c>
      <c r="B1650" s="493" t="s">
        <v>3933</v>
      </c>
      <c r="C1650" s="493" t="s">
        <v>4095</v>
      </c>
      <c r="D1650" s="493" t="s">
        <v>322</v>
      </c>
      <c r="F1650" s="493" t="s">
        <v>323</v>
      </c>
      <c r="G1650" s="493" t="s">
        <v>58</v>
      </c>
      <c r="H1650" s="493" t="s">
        <v>58</v>
      </c>
    </row>
    <row r="1651" spans="1:8">
      <c r="A1651" s="493" t="s">
        <v>2161</v>
      </c>
      <c r="B1651" s="493" t="s">
        <v>3933</v>
      </c>
      <c r="C1651" s="493" t="s">
        <v>4096</v>
      </c>
      <c r="D1651" s="493" t="s">
        <v>322</v>
      </c>
      <c r="F1651" s="493" t="s">
        <v>323</v>
      </c>
      <c r="G1651" s="493" t="s">
        <v>58</v>
      </c>
      <c r="H1651" s="493" t="s">
        <v>58</v>
      </c>
    </row>
    <row r="1652" spans="1:8">
      <c r="A1652" s="493" t="s">
        <v>2163</v>
      </c>
      <c r="B1652" s="493" t="s">
        <v>3933</v>
      </c>
      <c r="C1652" s="493" t="s">
        <v>4097</v>
      </c>
      <c r="D1652" s="493" t="s">
        <v>322</v>
      </c>
      <c r="F1652" s="493" t="s">
        <v>323</v>
      </c>
      <c r="G1652" s="493" t="s">
        <v>58</v>
      </c>
      <c r="H1652" s="493" t="s">
        <v>58</v>
      </c>
    </row>
    <row r="1653" spans="1:8">
      <c r="A1653" s="493" t="s">
        <v>2165</v>
      </c>
      <c r="B1653" s="493" t="s">
        <v>3933</v>
      </c>
      <c r="C1653" s="493" t="s">
        <v>4098</v>
      </c>
      <c r="D1653" s="493" t="s">
        <v>322</v>
      </c>
      <c r="F1653" s="493" t="s">
        <v>323</v>
      </c>
      <c r="G1653" s="493" t="s">
        <v>58</v>
      </c>
      <c r="H1653" s="493" t="s">
        <v>58</v>
      </c>
    </row>
    <row r="1654" spans="1:8">
      <c r="A1654" s="493" t="s">
        <v>2167</v>
      </c>
      <c r="B1654" s="493" t="s">
        <v>3933</v>
      </c>
      <c r="C1654" s="493" t="s">
        <v>4099</v>
      </c>
      <c r="D1654" s="493" t="s">
        <v>322</v>
      </c>
      <c r="F1654" s="493" t="s">
        <v>323</v>
      </c>
      <c r="G1654" s="493" t="s">
        <v>58</v>
      </c>
      <c r="H1654" s="493" t="s">
        <v>58</v>
      </c>
    </row>
    <row r="1655" spans="1:8">
      <c r="A1655" s="493" t="s">
        <v>2169</v>
      </c>
      <c r="B1655" s="493" t="s">
        <v>3933</v>
      </c>
      <c r="C1655" s="493" t="s">
        <v>4100</v>
      </c>
      <c r="D1655" s="493" t="s">
        <v>322</v>
      </c>
      <c r="F1655" s="493" t="s">
        <v>323</v>
      </c>
      <c r="G1655" s="493" t="s">
        <v>58</v>
      </c>
      <c r="H1655" s="493" t="s">
        <v>58</v>
      </c>
    </row>
    <row r="1656" spans="1:8">
      <c r="A1656" s="493" t="s">
        <v>2171</v>
      </c>
      <c r="B1656" s="493" t="s">
        <v>3933</v>
      </c>
      <c r="C1656" s="493" t="s">
        <v>4101</v>
      </c>
      <c r="D1656" s="493" t="s">
        <v>322</v>
      </c>
      <c r="F1656" s="493" t="s">
        <v>323</v>
      </c>
      <c r="G1656" s="493" t="s">
        <v>58</v>
      </c>
      <c r="H1656" s="493" t="s">
        <v>58</v>
      </c>
    </row>
    <row r="1657" spans="1:8">
      <c r="A1657" s="493" t="s">
        <v>2173</v>
      </c>
      <c r="B1657" s="493" t="s">
        <v>3933</v>
      </c>
      <c r="C1657" s="493" t="s">
        <v>4102</v>
      </c>
      <c r="D1657" s="493" t="s">
        <v>322</v>
      </c>
      <c r="F1657" s="493" t="s">
        <v>323</v>
      </c>
      <c r="G1657" s="493" t="s">
        <v>58</v>
      </c>
      <c r="H1657" s="493" t="s">
        <v>58</v>
      </c>
    </row>
    <row r="1658" spans="1:8">
      <c r="A1658" s="493" t="s">
        <v>2175</v>
      </c>
      <c r="B1658" s="493" t="s">
        <v>3933</v>
      </c>
      <c r="C1658" s="493" t="s">
        <v>4103</v>
      </c>
      <c r="D1658" s="493" t="s">
        <v>322</v>
      </c>
      <c r="F1658" s="493" t="s">
        <v>323</v>
      </c>
      <c r="G1658" s="493" t="s">
        <v>58</v>
      </c>
      <c r="H1658" s="493" t="s">
        <v>58</v>
      </c>
    </row>
    <row r="1659" spans="1:8">
      <c r="A1659" s="493" t="s">
        <v>2177</v>
      </c>
      <c r="B1659" s="493" t="s">
        <v>3933</v>
      </c>
      <c r="C1659" s="493" t="s">
        <v>4104</v>
      </c>
      <c r="D1659" s="493" t="s">
        <v>322</v>
      </c>
      <c r="F1659" s="493" t="s">
        <v>323</v>
      </c>
      <c r="G1659" s="493" t="s">
        <v>58</v>
      </c>
      <c r="H1659" s="493" t="s">
        <v>58</v>
      </c>
    </row>
    <row r="1660" spans="1:8">
      <c r="A1660" s="493" t="s">
        <v>2179</v>
      </c>
      <c r="B1660" s="493" t="s">
        <v>3933</v>
      </c>
      <c r="C1660" s="493" t="s">
        <v>4105</v>
      </c>
      <c r="D1660" s="493" t="s">
        <v>322</v>
      </c>
      <c r="F1660" s="493" t="s">
        <v>323</v>
      </c>
      <c r="G1660" s="493" t="s">
        <v>58</v>
      </c>
      <c r="H1660" s="493" t="s">
        <v>58</v>
      </c>
    </row>
    <row r="1661" spans="1:8">
      <c r="A1661" s="493" t="s">
        <v>2181</v>
      </c>
      <c r="B1661" s="493" t="s">
        <v>3933</v>
      </c>
      <c r="C1661" s="493" t="s">
        <v>4106</v>
      </c>
      <c r="D1661" s="493" t="s">
        <v>322</v>
      </c>
      <c r="F1661" s="493" t="s">
        <v>323</v>
      </c>
      <c r="G1661" s="493" t="s">
        <v>58</v>
      </c>
      <c r="H1661" s="493" t="s">
        <v>58</v>
      </c>
    </row>
    <row r="1662" spans="1:8">
      <c r="A1662" s="493" t="s">
        <v>2183</v>
      </c>
      <c r="B1662" s="493" t="s">
        <v>3933</v>
      </c>
      <c r="C1662" s="493" t="s">
        <v>4107</v>
      </c>
      <c r="D1662" s="493" t="s">
        <v>322</v>
      </c>
      <c r="F1662" s="493" t="s">
        <v>323</v>
      </c>
      <c r="G1662" s="493" t="s">
        <v>58</v>
      </c>
      <c r="H1662" s="493" t="s">
        <v>58</v>
      </c>
    </row>
    <row r="1663" spans="1:8">
      <c r="A1663" s="493" t="s">
        <v>2185</v>
      </c>
      <c r="B1663" s="493" t="s">
        <v>3933</v>
      </c>
      <c r="C1663" s="493" t="s">
        <v>4108</v>
      </c>
      <c r="D1663" s="493" t="s">
        <v>322</v>
      </c>
      <c r="F1663" s="493" t="s">
        <v>323</v>
      </c>
      <c r="G1663" s="493" t="s">
        <v>58</v>
      </c>
      <c r="H1663" s="493" t="s">
        <v>58</v>
      </c>
    </row>
    <row r="1664" spans="1:8">
      <c r="A1664" s="493" t="s">
        <v>2187</v>
      </c>
      <c r="B1664" s="493" t="s">
        <v>3933</v>
      </c>
      <c r="C1664" s="493" t="s">
        <v>4109</v>
      </c>
      <c r="D1664" s="493" t="s">
        <v>322</v>
      </c>
      <c r="F1664" s="493" t="s">
        <v>323</v>
      </c>
      <c r="G1664" s="493" t="s">
        <v>58</v>
      </c>
      <c r="H1664" s="493" t="s">
        <v>58</v>
      </c>
    </row>
    <row r="1665" spans="1:8">
      <c r="A1665" s="493" t="s">
        <v>2189</v>
      </c>
      <c r="B1665" s="493" t="s">
        <v>3933</v>
      </c>
      <c r="C1665" s="493" t="s">
        <v>4110</v>
      </c>
      <c r="D1665" s="493" t="s">
        <v>322</v>
      </c>
      <c r="F1665" s="493" t="s">
        <v>323</v>
      </c>
      <c r="G1665" s="493" t="s">
        <v>58</v>
      </c>
      <c r="H1665" s="493" t="s">
        <v>58</v>
      </c>
    </row>
    <row r="1666" spans="1:8">
      <c r="A1666" s="493" t="s">
        <v>2191</v>
      </c>
      <c r="B1666" s="493" t="s">
        <v>3933</v>
      </c>
      <c r="C1666" s="493" t="s">
        <v>4111</v>
      </c>
      <c r="D1666" s="493" t="s">
        <v>322</v>
      </c>
      <c r="F1666" s="493" t="s">
        <v>323</v>
      </c>
      <c r="G1666" s="493" t="s">
        <v>58</v>
      </c>
      <c r="H1666" s="493" t="s">
        <v>58</v>
      </c>
    </row>
    <row r="1667" spans="1:8">
      <c r="A1667" s="493" t="s">
        <v>2193</v>
      </c>
      <c r="B1667" s="493" t="s">
        <v>3933</v>
      </c>
      <c r="C1667" s="493" t="s">
        <v>4112</v>
      </c>
      <c r="D1667" s="493" t="s">
        <v>322</v>
      </c>
      <c r="F1667" s="493" t="s">
        <v>323</v>
      </c>
      <c r="G1667" s="493" t="s">
        <v>58</v>
      </c>
      <c r="H1667" s="493" t="s">
        <v>58</v>
      </c>
    </row>
    <row r="1668" spans="1:8">
      <c r="A1668" s="493" t="s">
        <v>2195</v>
      </c>
      <c r="B1668" s="493" t="s">
        <v>3933</v>
      </c>
      <c r="C1668" s="493" t="s">
        <v>4113</v>
      </c>
      <c r="D1668" s="493" t="s">
        <v>322</v>
      </c>
      <c r="F1668" s="493" t="s">
        <v>323</v>
      </c>
      <c r="G1668" s="493" t="s">
        <v>58</v>
      </c>
      <c r="H1668" s="493" t="s">
        <v>58</v>
      </c>
    </row>
    <row r="1669" spans="1:8">
      <c r="A1669" s="493" t="s">
        <v>2197</v>
      </c>
      <c r="B1669" s="493" t="s">
        <v>3933</v>
      </c>
      <c r="C1669" s="493" t="s">
        <v>4114</v>
      </c>
      <c r="D1669" s="493" t="s">
        <v>322</v>
      </c>
      <c r="F1669" s="493" t="s">
        <v>323</v>
      </c>
      <c r="G1669" s="493" t="s">
        <v>58</v>
      </c>
      <c r="H1669" s="493" t="s">
        <v>58</v>
      </c>
    </row>
    <row r="1670" spans="1:8">
      <c r="A1670" s="493" t="s">
        <v>2199</v>
      </c>
      <c r="B1670" s="493" t="s">
        <v>3933</v>
      </c>
      <c r="C1670" s="493" t="s">
        <v>4115</v>
      </c>
      <c r="D1670" s="493" t="s">
        <v>322</v>
      </c>
      <c r="F1670" s="493" t="s">
        <v>323</v>
      </c>
      <c r="G1670" s="493" t="s">
        <v>58</v>
      </c>
      <c r="H1670" s="493" t="s">
        <v>58</v>
      </c>
    </row>
    <row r="1671" spans="1:8">
      <c r="A1671" s="493" t="s">
        <v>2201</v>
      </c>
      <c r="B1671" s="493" t="s">
        <v>3933</v>
      </c>
      <c r="C1671" s="493" t="s">
        <v>4116</v>
      </c>
      <c r="D1671" s="493" t="s">
        <v>133</v>
      </c>
      <c r="E1671" s="493">
        <v>100</v>
      </c>
      <c r="G1671" s="493" t="s">
        <v>58</v>
      </c>
      <c r="H1671" s="493" t="s">
        <v>58</v>
      </c>
    </row>
    <row r="1672" spans="1:8">
      <c r="A1672" s="493" t="s">
        <v>2203</v>
      </c>
      <c r="B1672" s="493" t="s">
        <v>3933</v>
      </c>
      <c r="C1672" s="493" t="s">
        <v>4117</v>
      </c>
      <c r="D1672" s="493" t="s">
        <v>322</v>
      </c>
      <c r="F1672" s="493" t="s">
        <v>323</v>
      </c>
      <c r="G1672" s="493" t="s">
        <v>58</v>
      </c>
      <c r="H1672" s="493" t="s">
        <v>58</v>
      </c>
    </row>
    <row r="1673" spans="1:8">
      <c r="A1673" s="493" t="s">
        <v>2205</v>
      </c>
      <c r="B1673" s="493" t="s">
        <v>3933</v>
      </c>
      <c r="C1673" s="493" t="s">
        <v>4118</v>
      </c>
      <c r="D1673" s="493" t="s">
        <v>322</v>
      </c>
      <c r="F1673" s="493" t="s">
        <v>323</v>
      </c>
      <c r="G1673" s="493" t="s">
        <v>58</v>
      </c>
      <c r="H1673" s="493" t="s">
        <v>58</v>
      </c>
    </row>
    <row r="1674" spans="1:8">
      <c r="A1674" s="493" t="s">
        <v>2207</v>
      </c>
      <c r="B1674" s="493" t="s">
        <v>3933</v>
      </c>
      <c r="C1674" s="493" t="s">
        <v>4119</v>
      </c>
      <c r="D1674" s="493" t="s">
        <v>322</v>
      </c>
      <c r="F1674" s="493" t="s">
        <v>323</v>
      </c>
      <c r="G1674" s="493" t="s">
        <v>58</v>
      </c>
      <c r="H1674" s="493" t="s">
        <v>58</v>
      </c>
    </row>
    <row r="1675" spans="1:8">
      <c r="A1675" s="493" t="s">
        <v>2209</v>
      </c>
      <c r="B1675" s="493" t="s">
        <v>3933</v>
      </c>
      <c r="C1675" s="493" t="s">
        <v>4120</v>
      </c>
      <c r="D1675" s="493" t="s">
        <v>322</v>
      </c>
      <c r="F1675" s="493" t="s">
        <v>323</v>
      </c>
      <c r="G1675" s="493" t="s">
        <v>58</v>
      </c>
      <c r="H1675" s="493" t="s">
        <v>58</v>
      </c>
    </row>
    <row r="1676" spans="1:8">
      <c r="A1676" s="493" t="s">
        <v>2211</v>
      </c>
      <c r="B1676" s="493" t="s">
        <v>3933</v>
      </c>
      <c r="C1676" s="493" t="s">
        <v>4121</v>
      </c>
      <c r="D1676" s="493" t="s">
        <v>322</v>
      </c>
      <c r="F1676" s="493" t="s">
        <v>323</v>
      </c>
      <c r="G1676" s="493" t="s">
        <v>58</v>
      </c>
      <c r="H1676" s="493" t="s">
        <v>58</v>
      </c>
    </row>
    <row r="1677" spans="1:8">
      <c r="A1677" s="493" t="s">
        <v>2213</v>
      </c>
      <c r="B1677" s="493" t="s">
        <v>3933</v>
      </c>
      <c r="C1677" s="493" t="s">
        <v>4122</v>
      </c>
      <c r="D1677" s="493" t="s">
        <v>322</v>
      </c>
      <c r="F1677" s="493" t="s">
        <v>323</v>
      </c>
      <c r="G1677" s="493" t="s">
        <v>58</v>
      </c>
      <c r="H1677" s="493" t="s">
        <v>58</v>
      </c>
    </row>
    <row r="1678" spans="1:8">
      <c r="A1678" s="493" t="s">
        <v>2215</v>
      </c>
      <c r="B1678" s="493" t="s">
        <v>3933</v>
      </c>
      <c r="C1678" s="493" t="s">
        <v>4123</v>
      </c>
      <c r="D1678" s="493" t="s">
        <v>322</v>
      </c>
      <c r="F1678" s="493" t="s">
        <v>323</v>
      </c>
      <c r="G1678" s="493" t="s">
        <v>58</v>
      </c>
      <c r="H1678" s="493" t="s">
        <v>58</v>
      </c>
    </row>
    <row r="1679" spans="1:8">
      <c r="A1679" s="493" t="s">
        <v>2217</v>
      </c>
      <c r="B1679" s="493" t="s">
        <v>3933</v>
      </c>
      <c r="C1679" s="493" t="s">
        <v>4124</v>
      </c>
      <c r="D1679" s="493" t="s">
        <v>322</v>
      </c>
      <c r="F1679" s="493" t="s">
        <v>323</v>
      </c>
      <c r="G1679" s="493" t="s">
        <v>58</v>
      </c>
      <c r="H1679" s="493" t="s">
        <v>58</v>
      </c>
    </row>
    <row r="1680" spans="1:8">
      <c r="A1680" s="493" t="s">
        <v>2219</v>
      </c>
      <c r="B1680" s="493" t="s">
        <v>3933</v>
      </c>
      <c r="C1680" s="493" t="s">
        <v>4125</v>
      </c>
      <c r="D1680" s="493" t="s">
        <v>322</v>
      </c>
      <c r="F1680" s="493" t="s">
        <v>323</v>
      </c>
      <c r="G1680" s="493" t="s">
        <v>58</v>
      </c>
      <c r="H1680" s="493" t="s">
        <v>58</v>
      </c>
    </row>
    <row r="1681" spans="1:8">
      <c r="A1681" s="493" t="s">
        <v>2221</v>
      </c>
      <c r="B1681" s="493" t="s">
        <v>3933</v>
      </c>
      <c r="C1681" s="493" t="s">
        <v>4126</v>
      </c>
      <c r="D1681" s="493" t="s">
        <v>322</v>
      </c>
      <c r="F1681" s="493" t="s">
        <v>323</v>
      </c>
      <c r="G1681" s="493" t="s">
        <v>58</v>
      </c>
      <c r="H1681" s="493" t="s">
        <v>58</v>
      </c>
    </row>
    <row r="1682" spans="1:8">
      <c r="A1682" s="493" t="s">
        <v>2223</v>
      </c>
      <c r="B1682" s="493" t="s">
        <v>3933</v>
      </c>
      <c r="C1682" s="493" t="s">
        <v>4127</v>
      </c>
      <c r="D1682" s="493" t="s">
        <v>322</v>
      </c>
      <c r="F1682" s="493" t="s">
        <v>323</v>
      </c>
      <c r="G1682" s="493" t="s">
        <v>58</v>
      </c>
      <c r="H1682" s="493" t="s">
        <v>58</v>
      </c>
    </row>
    <row r="1683" spans="1:8">
      <c r="A1683" s="493" t="s">
        <v>2225</v>
      </c>
      <c r="B1683" s="493" t="s">
        <v>3933</v>
      </c>
      <c r="C1683" s="493" t="s">
        <v>4128</v>
      </c>
      <c r="D1683" s="493" t="s">
        <v>322</v>
      </c>
      <c r="F1683" s="493" t="s">
        <v>323</v>
      </c>
      <c r="G1683" s="493" t="s">
        <v>58</v>
      </c>
      <c r="H1683" s="493" t="s">
        <v>58</v>
      </c>
    </row>
    <row r="1684" spans="1:8">
      <c r="A1684" s="493" t="s">
        <v>2227</v>
      </c>
      <c r="B1684" s="493" t="s">
        <v>3933</v>
      </c>
      <c r="C1684" s="493" t="s">
        <v>4129</v>
      </c>
      <c r="D1684" s="493" t="s">
        <v>322</v>
      </c>
      <c r="F1684" s="493" t="s">
        <v>323</v>
      </c>
      <c r="G1684" s="493" t="s">
        <v>58</v>
      </c>
      <c r="H1684" s="493" t="s">
        <v>58</v>
      </c>
    </row>
    <row r="1685" spans="1:8">
      <c r="A1685" s="493" t="s">
        <v>2229</v>
      </c>
      <c r="B1685" s="493" t="s">
        <v>3933</v>
      </c>
      <c r="C1685" s="493" t="s">
        <v>4130</v>
      </c>
      <c r="D1685" s="493" t="s">
        <v>322</v>
      </c>
      <c r="F1685" s="493" t="s">
        <v>323</v>
      </c>
      <c r="G1685" s="493" t="s">
        <v>58</v>
      </c>
      <c r="H1685" s="493" t="s">
        <v>58</v>
      </c>
    </row>
    <row r="1686" spans="1:8">
      <c r="A1686" s="493" t="s">
        <v>2231</v>
      </c>
      <c r="B1686" s="493" t="s">
        <v>3933</v>
      </c>
      <c r="C1686" s="493" t="s">
        <v>4131</v>
      </c>
      <c r="D1686" s="493" t="s">
        <v>322</v>
      </c>
      <c r="F1686" s="493" t="s">
        <v>323</v>
      </c>
      <c r="G1686" s="493" t="s">
        <v>58</v>
      </c>
      <c r="H1686" s="493" t="s">
        <v>58</v>
      </c>
    </row>
    <row r="1687" spans="1:8">
      <c r="A1687" s="493" t="s">
        <v>2233</v>
      </c>
      <c r="B1687" s="493" t="s">
        <v>3933</v>
      </c>
      <c r="C1687" s="493" t="s">
        <v>4132</v>
      </c>
      <c r="D1687" s="493" t="s">
        <v>322</v>
      </c>
      <c r="F1687" s="493" t="s">
        <v>323</v>
      </c>
      <c r="G1687" s="493" t="s">
        <v>58</v>
      </c>
      <c r="H1687" s="493" t="s">
        <v>58</v>
      </c>
    </row>
    <row r="1688" spans="1:8">
      <c r="A1688" s="493" t="s">
        <v>2235</v>
      </c>
      <c r="B1688" s="493" t="s">
        <v>3933</v>
      </c>
      <c r="C1688" s="493" t="s">
        <v>4133</v>
      </c>
      <c r="D1688" s="493" t="s">
        <v>322</v>
      </c>
      <c r="F1688" s="493" t="s">
        <v>323</v>
      </c>
      <c r="G1688" s="493" t="s">
        <v>58</v>
      </c>
      <c r="H1688" s="493" t="s">
        <v>58</v>
      </c>
    </row>
    <row r="1689" spans="1:8">
      <c r="A1689" s="493" t="s">
        <v>2237</v>
      </c>
      <c r="B1689" s="493" t="s">
        <v>3933</v>
      </c>
      <c r="C1689" s="493" t="s">
        <v>4134</v>
      </c>
      <c r="D1689" s="493" t="s">
        <v>322</v>
      </c>
      <c r="F1689" s="493" t="s">
        <v>323</v>
      </c>
      <c r="G1689" s="493" t="s">
        <v>58</v>
      </c>
      <c r="H1689" s="493" t="s">
        <v>58</v>
      </c>
    </row>
    <row r="1690" spans="1:8">
      <c r="A1690" s="493" t="s">
        <v>2239</v>
      </c>
      <c r="B1690" s="493" t="s">
        <v>3933</v>
      </c>
      <c r="C1690" s="493" t="s">
        <v>4135</v>
      </c>
      <c r="D1690" s="493" t="s">
        <v>322</v>
      </c>
      <c r="F1690" s="493" t="s">
        <v>323</v>
      </c>
      <c r="G1690" s="493" t="s">
        <v>58</v>
      </c>
      <c r="H1690" s="493" t="s">
        <v>58</v>
      </c>
    </row>
    <row r="1691" spans="1:8">
      <c r="A1691" s="493" t="s">
        <v>2241</v>
      </c>
      <c r="B1691" s="493" t="s">
        <v>3933</v>
      </c>
      <c r="C1691" s="493" t="s">
        <v>4136</v>
      </c>
      <c r="D1691" s="493" t="s">
        <v>322</v>
      </c>
      <c r="F1691" s="493" t="s">
        <v>323</v>
      </c>
      <c r="G1691" s="493" t="s">
        <v>58</v>
      </c>
      <c r="H1691" s="493" t="s">
        <v>58</v>
      </c>
    </row>
    <row r="1692" spans="1:8">
      <c r="A1692" s="493" t="s">
        <v>2243</v>
      </c>
      <c r="B1692" s="493" t="s">
        <v>3933</v>
      </c>
      <c r="C1692" s="493" t="s">
        <v>4137</v>
      </c>
      <c r="D1692" s="493" t="s">
        <v>322</v>
      </c>
      <c r="F1692" s="493" t="s">
        <v>323</v>
      </c>
      <c r="G1692" s="493" t="s">
        <v>58</v>
      </c>
      <c r="H1692" s="493" t="s">
        <v>58</v>
      </c>
    </row>
    <row r="1693" spans="1:8">
      <c r="A1693" s="493" t="s">
        <v>2245</v>
      </c>
      <c r="B1693" s="493" t="s">
        <v>3933</v>
      </c>
      <c r="C1693" s="493" t="s">
        <v>4138</v>
      </c>
      <c r="D1693" s="493" t="s">
        <v>322</v>
      </c>
      <c r="F1693" s="493" t="s">
        <v>323</v>
      </c>
      <c r="G1693" s="493" t="s">
        <v>58</v>
      </c>
      <c r="H1693" s="493" t="s">
        <v>58</v>
      </c>
    </row>
    <row r="1694" spans="1:8">
      <c r="A1694" s="493" t="s">
        <v>2247</v>
      </c>
      <c r="B1694" s="493" t="s">
        <v>3933</v>
      </c>
      <c r="C1694" s="493" t="s">
        <v>4139</v>
      </c>
      <c r="D1694" s="493" t="s">
        <v>322</v>
      </c>
      <c r="F1694" s="493" t="s">
        <v>323</v>
      </c>
      <c r="G1694" s="493" t="s">
        <v>58</v>
      </c>
      <c r="H1694" s="493" t="s">
        <v>58</v>
      </c>
    </row>
    <row r="1695" spans="1:8">
      <c r="A1695" s="493" t="s">
        <v>2249</v>
      </c>
      <c r="B1695" s="493" t="s">
        <v>3933</v>
      </c>
      <c r="C1695" s="493" t="s">
        <v>4140</v>
      </c>
      <c r="D1695" s="493" t="s">
        <v>322</v>
      </c>
      <c r="F1695" s="493" t="s">
        <v>323</v>
      </c>
      <c r="G1695" s="493" t="s">
        <v>58</v>
      </c>
      <c r="H1695" s="493" t="s">
        <v>58</v>
      </c>
    </row>
    <row r="1696" spans="1:8">
      <c r="A1696" s="493" t="s">
        <v>2251</v>
      </c>
      <c r="B1696" s="493" t="s">
        <v>3933</v>
      </c>
      <c r="C1696" s="493" t="s">
        <v>4141</v>
      </c>
      <c r="D1696" s="493" t="s">
        <v>322</v>
      </c>
      <c r="F1696" s="493" t="s">
        <v>323</v>
      </c>
      <c r="G1696" s="493" t="s">
        <v>58</v>
      </c>
      <c r="H1696" s="493" t="s">
        <v>58</v>
      </c>
    </row>
    <row r="1697" spans="1:8">
      <c r="A1697" s="493" t="s">
        <v>2253</v>
      </c>
      <c r="B1697" s="493" t="s">
        <v>3933</v>
      </c>
      <c r="C1697" s="493" t="s">
        <v>4142</v>
      </c>
      <c r="D1697" s="493" t="s">
        <v>322</v>
      </c>
      <c r="F1697" s="493" t="s">
        <v>323</v>
      </c>
      <c r="G1697" s="493" t="s">
        <v>58</v>
      </c>
      <c r="H1697" s="493" t="s">
        <v>58</v>
      </c>
    </row>
    <row r="1698" spans="1:8">
      <c r="A1698" s="493" t="s">
        <v>2255</v>
      </c>
      <c r="B1698" s="493" t="s">
        <v>3933</v>
      </c>
      <c r="C1698" s="493" t="s">
        <v>4143</v>
      </c>
      <c r="D1698" s="493" t="s">
        <v>322</v>
      </c>
      <c r="F1698" s="493" t="s">
        <v>323</v>
      </c>
      <c r="G1698" s="493" t="s">
        <v>58</v>
      </c>
      <c r="H1698" s="493" t="s">
        <v>58</v>
      </c>
    </row>
    <row r="1699" spans="1:8">
      <c r="A1699" s="493" t="s">
        <v>2257</v>
      </c>
      <c r="B1699" s="493" t="s">
        <v>3933</v>
      </c>
      <c r="C1699" s="493" t="s">
        <v>4144</v>
      </c>
      <c r="D1699" s="493" t="s">
        <v>322</v>
      </c>
      <c r="F1699" s="493" t="s">
        <v>323</v>
      </c>
      <c r="G1699" s="493" t="s">
        <v>58</v>
      </c>
      <c r="H1699" s="493" t="s">
        <v>58</v>
      </c>
    </row>
    <row r="1700" spans="1:8">
      <c r="A1700" s="493" t="s">
        <v>2259</v>
      </c>
      <c r="B1700" s="493" t="s">
        <v>3933</v>
      </c>
      <c r="C1700" s="493" t="s">
        <v>4145</v>
      </c>
      <c r="D1700" s="493" t="s">
        <v>322</v>
      </c>
      <c r="F1700" s="493" t="s">
        <v>323</v>
      </c>
      <c r="G1700" s="493" t="s">
        <v>58</v>
      </c>
      <c r="H1700" s="493" t="s">
        <v>58</v>
      </c>
    </row>
    <row r="1701" spans="1:8">
      <c r="A1701" s="493" t="s">
        <v>2261</v>
      </c>
      <c r="B1701" s="493" t="s">
        <v>3933</v>
      </c>
      <c r="C1701" s="493" t="s">
        <v>4146</v>
      </c>
      <c r="D1701" s="493" t="s">
        <v>322</v>
      </c>
      <c r="F1701" s="493" t="s">
        <v>323</v>
      </c>
      <c r="G1701" s="493" t="s">
        <v>58</v>
      </c>
      <c r="H1701" s="493" t="s">
        <v>58</v>
      </c>
    </row>
    <row r="1702" spans="1:8">
      <c r="A1702" s="493" t="s">
        <v>2263</v>
      </c>
      <c r="B1702" s="493" t="s">
        <v>3933</v>
      </c>
      <c r="C1702" s="493" t="s">
        <v>4147</v>
      </c>
      <c r="D1702" s="493" t="s">
        <v>322</v>
      </c>
      <c r="F1702" s="493" t="s">
        <v>323</v>
      </c>
      <c r="G1702" s="493" t="s">
        <v>58</v>
      </c>
      <c r="H1702" s="493" t="s">
        <v>58</v>
      </c>
    </row>
    <row r="1703" spans="1:8">
      <c r="A1703" s="493" t="s">
        <v>2265</v>
      </c>
      <c r="B1703" s="493" t="s">
        <v>3933</v>
      </c>
      <c r="C1703" s="493" t="s">
        <v>4148</v>
      </c>
      <c r="D1703" s="493" t="s">
        <v>322</v>
      </c>
      <c r="F1703" s="493" t="s">
        <v>323</v>
      </c>
      <c r="G1703" s="493" t="s">
        <v>58</v>
      </c>
      <c r="H1703" s="493" t="s">
        <v>58</v>
      </c>
    </row>
    <row r="1704" spans="1:8">
      <c r="A1704" s="493" t="s">
        <v>2267</v>
      </c>
      <c r="B1704" s="493" t="s">
        <v>3933</v>
      </c>
      <c r="C1704" s="493" t="s">
        <v>4149</v>
      </c>
      <c r="D1704" s="493" t="s">
        <v>322</v>
      </c>
      <c r="F1704" s="493" t="s">
        <v>323</v>
      </c>
      <c r="G1704" s="493" t="s">
        <v>58</v>
      </c>
      <c r="H1704" s="493" t="s">
        <v>58</v>
      </c>
    </row>
    <row r="1705" spans="1:8">
      <c r="A1705" s="493" t="s">
        <v>2269</v>
      </c>
      <c r="B1705" s="493" t="s">
        <v>3933</v>
      </c>
      <c r="C1705" s="493" t="s">
        <v>4150</v>
      </c>
      <c r="D1705" s="493" t="s">
        <v>322</v>
      </c>
      <c r="F1705" s="493" t="s">
        <v>323</v>
      </c>
      <c r="G1705" s="493" t="s">
        <v>58</v>
      </c>
      <c r="H1705" s="493" t="s">
        <v>58</v>
      </c>
    </row>
    <row r="1706" spans="1:8">
      <c r="A1706" s="493" t="s">
        <v>2271</v>
      </c>
      <c r="B1706" s="493" t="s">
        <v>3933</v>
      </c>
      <c r="C1706" s="493" t="s">
        <v>4151</v>
      </c>
      <c r="D1706" s="493" t="s">
        <v>322</v>
      </c>
      <c r="F1706" s="493" t="s">
        <v>323</v>
      </c>
      <c r="G1706" s="493" t="s">
        <v>58</v>
      </c>
      <c r="H1706" s="493" t="s">
        <v>58</v>
      </c>
    </row>
    <row r="1707" spans="1:8">
      <c r="A1707" s="493" t="s">
        <v>2273</v>
      </c>
      <c r="B1707" s="493" t="s">
        <v>3933</v>
      </c>
      <c r="C1707" s="493" t="s">
        <v>4152</v>
      </c>
      <c r="D1707" s="493" t="s">
        <v>133</v>
      </c>
      <c r="E1707" s="493">
        <v>100</v>
      </c>
      <c r="G1707" s="493" t="s">
        <v>58</v>
      </c>
      <c r="H1707" s="493" t="s">
        <v>58</v>
      </c>
    </row>
    <row r="1708" spans="1:8">
      <c r="A1708" s="493" t="s">
        <v>2275</v>
      </c>
      <c r="B1708" s="493" t="s">
        <v>3933</v>
      </c>
      <c r="C1708" s="493" t="s">
        <v>4153</v>
      </c>
      <c r="D1708" s="493" t="s">
        <v>407</v>
      </c>
      <c r="F1708" s="493" t="s">
        <v>709</v>
      </c>
      <c r="G1708" s="493" t="s">
        <v>58</v>
      </c>
      <c r="H1708" s="493" t="s">
        <v>58</v>
      </c>
    </row>
    <row r="1709" spans="1:8">
      <c r="A1709" s="493" t="s">
        <v>2277</v>
      </c>
      <c r="B1709" s="493" t="s">
        <v>3933</v>
      </c>
      <c r="C1709" s="493" t="s">
        <v>4154</v>
      </c>
      <c r="D1709" s="493" t="s">
        <v>407</v>
      </c>
      <c r="F1709" s="493" t="s">
        <v>709</v>
      </c>
      <c r="G1709" s="493" t="s">
        <v>58</v>
      </c>
      <c r="H1709" s="493" t="s">
        <v>58</v>
      </c>
    </row>
    <row r="1710" spans="1:8">
      <c r="A1710" s="493" t="s">
        <v>2279</v>
      </c>
      <c r="B1710" s="493" t="s">
        <v>3933</v>
      </c>
      <c r="C1710" s="493" t="s">
        <v>4155</v>
      </c>
      <c r="D1710" s="493" t="s">
        <v>407</v>
      </c>
      <c r="F1710" s="493" t="s">
        <v>709</v>
      </c>
      <c r="G1710" s="493" t="s">
        <v>58</v>
      </c>
      <c r="H1710" s="493" t="s">
        <v>58</v>
      </c>
    </row>
    <row r="1711" spans="1:8">
      <c r="A1711" s="493" t="s">
        <v>2281</v>
      </c>
      <c r="B1711" s="493" t="s">
        <v>3933</v>
      </c>
      <c r="C1711" s="493" t="s">
        <v>4156</v>
      </c>
      <c r="D1711" s="493" t="s">
        <v>407</v>
      </c>
      <c r="F1711" s="493" t="s">
        <v>709</v>
      </c>
      <c r="G1711" s="493" t="s">
        <v>58</v>
      </c>
      <c r="H1711" s="493" t="s">
        <v>58</v>
      </c>
    </row>
    <row r="1712" spans="1:8">
      <c r="A1712" s="493" t="s">
        <v>2283</v>
      </c>
      <c r="B1712" s="493" t="s">
        <v>3933</v>
      </c>
      <c r="C1712" s="493" t="s">
        <v>4157</v>
      </c>
      <c r="D1712" s="493" t="s">
        <v>407</v>
      </c>
      <c r="F1712" s="493" t="s">
        <v>709</v>
      </c>
      <c r="G1712" s="493" t="s">
        <v>58</v>
      </c>
      <c r="H1712" s="493" t="s">
        <v>58</v>
      </c>
    </row>
    <row r="1713" spans="1:8">
      <c r="A1713" s="493" t="s">
        <v>2285</v>
      </c>
      <c r="B1713" s="493" t="s">
        <v>3933</v>
      </c>
      <c r="C1713" s="493" t="s">
        <v>4158</v>
      </c>
      <c r="D1713" s="493" t="s">
        <v>407</v>
      </c>
      <c r="F1713" s="493" t="s">
        <v>709</v>
      </c>
      <c r="G1713" s="493" t="s">
        <v>58</v>
      </c>
      <c r="H1713" s="493" t="s">
        <v>58</v>
      </c>
    </row>
    <row r="1714" spans="1:8">
      <c r="A1714" s="493" t="s">
        <v>2287</v>
      </c>
      <c r="B1714" s="493" t="s">
        <v>3933</v>
      </c>
      <c r="C1714" s="493" t="s">
        <v>4159</v>
      </c>
      <c r="D1714" s="493" t="s">
        <v>407</v>
      </c>
      <c r="F1714" s="493" t="s">
        <v>709</v>
      </c>
      <c r="G1714" s="493" t="s">
        <v>58</v>
      </c>
      <c r="H1714" s="493" t="s">
        <v>58</v>
      </c>
    </row>
    <row r="1715" spans="1:8">
      <c r="A1715" s="493" t="s">
        <v>2289</v>
      </c>
      <c r="B1715" s="493" t="s">
        <v>3933</v>
      </c>
      <c r="C1715" s="493" t="s">
        <v>4160</v>
      </c>
      <c r="D1715" s="493" t="s">
        <v>407</v>
      </c>
      <c r="F1715" s="493" t="s">
        <v>709</v>
      </c>
      <c r="G1715" s="493" t="s">
        <v>58</v>
      </c>
      <c r="H1715" s="493" t="s">
        <v>58</v>
      </c>
    </row>
    <row r="1716" spans="1:8">
      <c r="A1716" s="493" t="s">
        <v>2291</v>
      </c>
      <c r="B1716" s="493" t="s">
        <v>3933</v>
      </c>
      <c r="C1716" s="493" t="s">
        <v>4161</v>
      </c>
      <c r="D1716" s="493" t="s">
        <v>407</v>
      </c>
      <c r="F1716" s="493" t="s">
        <v>709</v>
      </c>
      <c r="G1716" s="493" t="s">
        <v>58</v>
      </c>
      <c r="H1716" s="493" t="s">
        <v>58</v>
      </c>
    </row>
    <row r="1717" spans="1:8">
      <c r="A1717" s="493" t="s">
        <v>2293</v>
      </c>
      <c r="B1717" s="493" t="s">
        <v>3933</v>
      </c>
      <c r="C1717" s="493" t="s">
        <v>4162</v>
      </c>
      <c r="D1717" s="493" t="s">
        <v>407</v>
      </c>
      <c r="F1717" s="493" t="s">
        <v>709</v>
      </c>
      <c r="G1717" s="493" t="s">
        <v>58</v>
      </c>
      <c r="H1717" s="493" t="s">
        <v>58</v>
      </c>
    </row>
    <row r="1718" spans="1:8">
      <c r="A1718" s="493" t="s">
        <v>2295</v>
      </c>
      <c r="B1718" s="493" t="s">
        <v>3933</v>
      </c>
      <c r="C1718" s="493" t="s">
        <v>4163</v>
      </c>
      <c r="D1718" s="493" t="s">
        <v>407</v>
      </c>
      <c r="F1718" s="493" t="s">
        <v>709</v>
      </c>
      <c r="G1718" s="493" t="s">
        <v>58</v>
      </c>
      <c r="H1718" s="493" t="s">
        <v>58</v>
      </c>
    </row>
    <row r="1719" spans="1:8">
      <c r="A1719" s="493" t="s">
        <v>2297</v>
      </c>
      <c r="B1719" s="493" t="s">
        <v>3933</v>
      </c>
      <c r="C1719" s="493" t="s">
        <v>4164</v>
      </c>
      <c r="D1719" s="493" t="s">
        <v>407</v>
      </c>
      <c r="F1719" s="493" t="s">
        <v>709</v>
      </c>
      <c r="G1719" s="493" t="s">
        <v>58</v>
      </c>
      <c r="H1719" s="493" t="s">
        <v>58</v>
      </c>
    </row>
    <row r="1720" spans="1:8">
      <c r="A1720" s="493" t="s">
        <v>2299</v>
      </c>
      <c r="B1720" s="493" t="s">
        <v>3933</v>
      </c>
      <c r="C1720" s="493" t="s">
        <v>4165</v>
      </c>
      <c r="D1720" s="493" t="s">
        <v>407</v>
      </c>
      <c r="F1720" s="493" t="s">
        <v>709</v>
      </c>
      <c r="G1720" s="493" t="s">
        <v>58</v>
      </c>
      <c r="H1720" s="493" t="s">
        <v>58</v>
      </c>
    </row>
    <row r="1721" spans="1:8">
      <c r="A1721" s="493" t="s">
        <v>2301</v>
      </c>
      <c r="B1721" s="493" t="s">
        <v>3933</v>
      </c>
      <c r="C1721" s="493" t="s">
        <v>4166</v>
      </c>
      <c r="D1721" s="493" t="s">
        <v>407</v>
      </c>
      <c r="F1721" s="493" t="s">
        <v>709</v>
      </c>
      <c r="G1721" s="493" t="s">
        <v>58</v>
      </c>
      <c r="H1721" s="493" t="s">
        <v>58</v>
      </c>
    </row>
    <row r="1722" spans="1:8">
      <c r="A1722" s="493" t="s">
        <v>2303</v>
      </c>
      <c r="B1722" s="493" t="s">
        <v>3933</v>
      </c>
      <c r="C1722" s="493" t="s">
        <v>4167</v>
      </c>
      <c r="D1722" s="493" t="s">
        <v>407</v>
      </c>
      <c r="F1722" s="493" t="s">
        <v>709</v>
      </c>
      <c r="G1722" s="493" t="s">
        <v>58</v>
      </c>
      <c r="H1722" s="493" t="s">
        <v>58</v>
      </c>
    </row>
    <row r="1723" spans="1:8">
      <c r="A1723" s="493" t="s">
        <v>2305</v>
      </c>
      <c r="B1723" s="493" t="s">
        <v>3933</v>
      </c>
      <c r="C1723" s="493" t="s">
        <v>4168</v>
      </c>
      <c r="D1723" s="493" t="s">
        <v>407</v>
      </c>
      <c r="F1723" s="493" t="s">
        <v>709</v>
      </c>
      <c r="G1723" s="493" t="s">
        <v>58</v>
      </c>
      <c r="H1723" s="493" t="s">
        <v>58</v>
      </c>
    </row>
    <row r="1724" spans="1:8">
      <c r="A1724" s="493" t="s">
        <v>2307</v>
      </c>
      <c r="B1724" s="493" t="s">
        <v>3933</v>
      </c>
      <c r="C1724" s="493" t="s">
        <v>4169</v>
      </c>
      <c r="D1724" s="493" t="s">
        <v>407</v>
      </c>
      <c r="F1724" s="493" t="s">
        <v>709</v>
      </c>
      <c r="G1724" s="493" t="s">
        <v>58</v>
      </c>
      <c r="H1724" s="493" t="s">
        <v>58</v>
      </c>
    </row>
    <row r="1725" spans="1:8">
      <c r="A1725" s="493" t="s">
        <v>2309</v>
      </c>
      <c r="B1725" s="493" t="s">
        <v>3933</v>
      </c>
      <c r="C1725" s="493" t="s">
        <v>4170</v>
      </c>
      <c r="D1725" s="493" t="s">
        <v>407</v>
      </c>
      <c r="F1725" s="493" t="s">
        <v>709</v>
      </c>
      <c r="G1725" s="493" t="s">
        <v>58</v>
      </c>
      <c r="H1725" s="493" t="s">
        <v>58</v>
      </c>
    </row>
    <row r="1726" spans="1:8">
      <c r="A1726" s="493" t="s">
        <v>2311</v>
      </c>
      <c r="B1726" s="493" t="s">
        <v>3933</v>
      </c>
      <c r="C1726" s="493" t="s">
        <v>4171</v>
      </c>
      <c r="D1726" s="493" t="s">
        <v>407</v>
      </c>
      <c r="F1726" s="493" t="s">
        <v>709</v>
      </c>
      <c r="G1726" s="493" t="s">
        <v>58</v>
      </c>
      <c r="H1726" s="493" t="s">
        <v>58</v>
      </c>
    </row>
    <row r="1727" spans="1:8">
      <c r="A1727" s="493" t="s">
        <v>2313</v>
      </c>
      <c r="B1727" s="493" t="s">
        <v>3933</v>
      </c>
      <c r="C1727" s="493" t="s">
        <v>4172</v>
      </c>
      <c r="D1727" s="493" t="s">
        <v>407</v>
      </c>
      <c r="F1727" s="493" t="s">
        <v>709</v>
      </c>
      <c r="G1727" s="493" t="s">
        <v>58</v>
      </c>
      <c r="H1727" s="493" t="s">
        <v>58</v>
      </c>
    </row>
    <row r="1728" spans="1:8">
      <c r="A1728" s="493" t="s">
        <v>2315</v>
      </c>
      <c r="B1728" s="493" t="s">
        <v>3933</v>
      </c>
      <c r="C1728" s="493" t="s">
        <v>4173</v>
      </c>
      <c r="D1728" s="493" t="s">
        <v>407</v>
      </c>
      <c r="F1728" s="493" t="s">
        <v>709</v>
      </c>
      <c r="G1728" s="493" t="s">
        <v>58</v>
      </c>
      <c r="H1728" s="493" t="s">
        <v>58</v>
      </c>
    </row>
    <row r="1729" spans="1:8">
      <c r="A1729" s="493" t="s">
        <v>2317</v>
      </c>
      <c r="B1729" s="493" t="s">
        <v>3933</v>
      </c>
      <c r="C1729" s="493" t="s">
        <v>4174</v>
      </c>
      <c r="D1729" s="493" t="s">
        <v>407</v>
      </c>
      <c r="F1729" s="493" t="s">
        <v>709</v>
      </c>
      <c r="G1729" s="493" t="s">
        <v>58</v>
      </c>
      <c r="H1729" s="493" t="s">
        <v>58</v>
      </c>
    </row>
    <row r="1730" spans="1:8">
      <c r="A1730" s="493" t="s">
        <v>2319</v>
      </c>
      <c r="B1730" s="493" t="s">
        <v>3933</v>
      </c>
      <c r="C1730" s="493" t="s">
        <v>4175</v>
      </c>
      <c r="D1730" s="493" t="s">
        <v>407</v>
      </c>
      <c r="F1730" s="493" t="s">
        <v>709</v>
      </c>
      <c r="G1730" s="493" t="s">
        <v>58</v>
      </c>
      <c r="H1730" s="493" t="s">
        <v>58</v>
      </c>
    </row>
    <row r="1731" spans="1:8">
      <c r="A1731" s="493" t="s">
        <v>2321</v>
      </c>
      <c r="B1731" s="493" t="s">
        <v>3933</v>
      </c>
      <c r="C1731" s="493" t="s">
        <v>4176</v>
      </c>
      <c r="D1731" s="493" t="s">
        <v>407</v>
      </c>
      <c r="F1731" s="493" t="s">
        <v>709</v>
      </c>
      <c r="G1731" s="493" t="s">
        <v>58</v>
      </c>
      <c r="H1731" s="493" t="s">
        <v>58</v>
      </c>
    </row>
    <row r="1732" spans="1:8">
      <c r="A1732" s="493" t="s">
        <v>2323</v>
      </c>
      <c r="B1732" s="493" t="s">
        <v>3933</v>
      </c>
      <c r="C1732" s="493" t="s">
        <v>4177</v>
      </c>
      <c r="D1732" s="493" t="s">
        <v>407</v>
      </c>
      <c r="F1732" s="493" t="s">
        <v>709</v>
      </c>
      <c r="G1732" s="493" t="s">
        <v>58</v>
      </c>
      <c r="H1732" s="493" t="s">
        <v>58</v>
      </c>
    </row>
    <row r="1733" spans="1:8">
      <c r="A1733" s="493" t="s">
        <v>2325</v>
      </c>
      <c r="B1733" s="493" t="s">
        <v>3933</v>
      </c>
      <c r="C1733" s="493" t="s">
        <v>4178</v>
      </c>
      <c r="D1733" s="493" t="s">
        <v>407</v>
      </c>
      <c r="F1733" s="493" t="s">
        <v>709</v>
      </c>
      <c r="G1733" s="493" t="s">
        <v>58</v>
      </c>
      <c r="H1733" s="493" t="s">
        <v>58</v>
      </c>
    </row>
    <row r="1734" spans="1:8">
      <c r="A1734" s="493" t="s">
        <v>2327</v>
      </c>
      <c r="B1734" s="493" t="s">
        <v>3933</v>
      </c>
      <c r="C1734" s="493" t="s">
        <v>4179</v>
      </c>
      <c r="D1734" s="493" t="s">
        <v>407</v>
      </c>
      <c r="F1734" s="493" t="s">
        <v>709</v>
      </c>
      <c r="G1734" s="493" t="s">
        <v>58</v>
      </c>
      <c r="H1734" s="493" t="s">
        <v>58</v>
      </c>
    </row>
    <row r="1735" spans="1:8">
      <c r="A1735" s="493" t="s">
        <v>2329</v>
      </c>
      <c r="B1735" s="493" t="s">
        <v>3933</v>
      </c>
      <c r="C1735" s="493" t="s">
        <v>4180</v>
      </c>
      <c r="D1735" s="493" t="s">
        <v>407</v>
      </c>
      <c r="F1735" s="493" t="s">
        <v>709</v>
      </c>
      <c r="G1735" s="493" t="s">
        <v>58</v>
      </c>
      <c r="H1735" s="493" t="s">
        <v>58</v>
      </c>
    </row>
    <row r="1736" spans="1:8">
      <c r="A1736" s="493" t="s">
        <v>2331</v>
      </c>
      <c r="B1736" s="493" t="s">
        <v>3933</v>
      </c>
      <c r="C1736" s="493" t="s">
        <v>4181</v>
      </c>
      <c r="D1736" s="493" t="s">
        <v>407</v>
      </c>
      <c r="F1736" s="493" t="s">
        <v>709</v>
      </c>
      <c r="G1736" s="493" t="s">
        <v>58</v>
      </c>
      <c r="H1736" s="493" t="s">
        <v>58</v>
      </c>
    </row>
    <row r="1737" spans="1:8">
      <c r="A1737" s="493" t="s">
        <v>2333</v>
      </c>
      <c r="B1737" s="493" t="s">
        <v>3933</v>
      </c>
      <c r="C1737" s="493" t="s">
        <v>4182</v>
      </c>
      <c r="D1737" s="493" t="s">
        <v>407</v>
      </c>
      <c r="F1737" s="493" t="s">
        <v>709</v>
      </c>
      <c r="G1737" s="493" t="s">
        <v>58</v>
      </c>
      <c r="H1737" s="493" t="s">
        <v>58</v>
      </c>
    </row>
    <row r="1738" spans="1:8">
      <c r="A1738" s="493" t="s">
        <v>2335</v>
      </c>
      <c r="B1738" s="493" t="s">
        <v>3933</v>
      </c>
      <c r="C1738" s="493" t="s">
        <v>4183</v>
      </c>
      <c r="D1738" s="493" t="s">
        <v>407</v>
      </c>
      <c r="F1738" s="493" t="s">
        <v>709</v>
      </c>
      <c r="G1738" s="493" t="s">
        <v>58</v>
      </c>
      <c r="H1738" s="493" t="s">
        <v>58</v>
      </c>
    </row>
    <row r="1739" spans="1:8">
      <c r="A1739" s="493" t="s">
        <v>2337</v>
      </c>
      <c r="B1739" s="493" t="s">
        <v>3933</v>
      </c>
      <c r="C1739" s="493" t="s">
        <v>4184</v>
      </c>
      <c r="D1739" s="493" t="s">
        <v>407</v>
      </c>
      <c r="F1739" s="493" t="s">
        <v>709</v>
      </c>
      <c r="G1739" s="493" t="s">
        <v>58</v>
      </c>
      <c r="H1739" s="493" t="s">
        <v>58</v>
      </c>
    </row>
    <row r="1740" spans="1:8">
      <c r="A1740" s="493" t="s">
        <v>2339</v>
      </c>
      <c r="B1740" s="493" t="s">
        <v>3933</v>
      </c>
      <c r="C1740" s="493" t="s">
        <v>4185</v>
      </c>
      <c r="D1740" s="493" t="s">
        <v>407</v>
      </c>
      <c r="F1740" s="493" t="s">
        <v>709</v>
      </c>
      <c r="G1740" s="493" t="s">
        <v>58</v>
      </c>
      <c r="H1740" s="493" t="s">
        <v>58</v>
      </c>
    </row>
    <row r="1741" spans="1:8">
      <c r="A1741" s="493" t="s">
        <v>2341</v>
      </c>
      <c r="B1741" s="493" t="s">
        <v>3933</v>
      </c>
      <c r="C1741" s="493" t="s">
        <v>4186</v>
      </c>
      <c r="D1741" s="493" t="s">
        <v>407</v>
      </c>
      <c r="F1741" s="493" t="s">
        <v>709</v>
      </c>
      <c r="G1741" s="493" t="s">
        <v>58</v>
      </c>
      <c r="H1741" s="493" t="s">
        <v>58</v>
      </c>
    </row>
    <row r="1742" spans="1:8">
      <c r="A1742" s="493" t="s">
        <v>2343</v>
      </c>
      <c r="B1742" s="493" t="s">
        <v>3933</v>
      </c>
      <c r="C1742" s="493" t="s">
        <v>4187</v>
      </c>
      <c r="D1742" s="493" t="s">
        <v>407</v>
      </c>
      <c r="F1742" s="493" t="s">
        <v>709</v>
      </c>
      <c r="G1742" s="493" t="s">
        <v>58</v>
      </c>
      <c r="H1742" s="493" t="s">
        <v>58</v>
      </c>
    </row>
    <row r="1743" spans="1:8" ht="12.75" customHeight="1">
      <c r="A1743" s="493" t="s">
        <v>2345</v>
      </c>
      <c r="B1743" s="493" t="s">
        <v>3933</v>
      </c>
      <c r="C1743" s="493" t="s">
        <v>4188</v>
      </c>
      <c r="D1743" s="493" t="s">
        <v>133</v>
      </c>
      <c r="E1743" s="493">
        <v>100</v>
      </c>
      <c r="G1743" s="493" t="s">
        <v>58</v>
      </c>
      <c r="H1743" s="493" t="s">
        <v>58</v>
      </c>
    </row>
    <row r="1744" spans="1:8">
      <c r="A1744" s="493" t="s">
        <v>4189</v>
      </c>
      <c r="B1744" s="493" t="s">
        <v>3933</v>
      </c>
      <c r="C1744" s="493" t="s">
        <v>4190</v>
      </c>
      <c r="D1744" s="493" t="s">
        <v>407</v>
      </c>
      <c r="F1744" s="493" t="s">
        <v>709</v>
      </c>
      <c r="G1744" s="493" t="s">
        <v>58</v>
      </c>
      <c r="H1744" s="493" t="s">
        <v>58</v>
      </c>
    </row>
    <row r="1745" spans="1:8">
      <c r="A1745" s="493" t="s">
        <v>4191</v>
      </c>
      <c r="B1745" s="493" t="s">
        <v>3933</v>
      </c>
      <c r="C1745" s="493" t="s">
        <v>4192</v>
      </c>
      <c r="D1745" s="493" t="s">
        <v>407</v>
      </c>
      <c r="F1745" s="493" t="s">
        <v>709</v>
      </c>
      <c r="G1745" s="493" t="s">
        <v>58</v>
      </c>
      <c r="H1745" s="493" t="s">
        <v>58</v>
      </c>
    </row>
    <row r="1746" spans="1:8">
      <c r="A1746" s="493" t="s">
        <v>4193</v>
      </c>
      <c r="B1746" s="493" t="s">
        <v>3933</v>
      </c>
      <c r="C1746" s="493" t="s">
        <v>4194</v>
      </c>
      <c r="D1746" s="493" t="s">
        <v>407</v>
      </c>
      <c r="F1746" s="493" t="s">
        <v>709</v>
      </c>
      <c r="G1746" s="493" t="s">
        <v>58</v>
      </c>
      <c r="H1746" s="493" t="s">
        <v>58</v>
      </c>
    </row>
    <row r="1747" spans="1:8">
      <c r="A1747" s="493" t="s">
        <v>4195</v>
      </c>
      <c r="B1747" s="493" t="s">
        <v>3933</v>
      </c>
      <c r="C1747" s="493" t="s">
        <v>4196</v>
      </c>
      <c r="D1747" s="493" t="s">
        <v>407</v>
      </c>
      <c r="F1747" s="493" t="s">
        <v>709</v>
      </c>
      <c r="G1747" s="493" t="s">
        <v>58</v>
      </c>
      <c r="H1747" s="493" t="s">
        <v>58</v>
      </c>
    </row>
    <row r="1748" spans="1:8">
      <c r="A1748" s="493" t="s">
        <v>4197</v>
      </c>
      <c r="B1748" s="493" t="s">
        <v>3933</v>
      </c>
      <c r="C1748" s="493" t="s">
        <v>4198</v>
      </c>
      <c r="D1748" s="493" t="s">
        <v>407</v>
      </c>
      <c r="F1748" s="493" t="s">
        <v>709</v>
      </c>
      <c r="G1748" s="493" t="s">
        <v>58</v>
      </c>
      <c r="H1748" s="493" t="s">
        <v>58</v>
      </c>
    </row>
    <row r="1749" spans="1:8">
      <c r="A1749" s="493" t="s">
        <v>4199</v>
      </c>
      <c r="B1749" s="493" t="s">
        <v>3933</v>
      </c>
      <c r="C1749" s="493" t="s">
        <v>4200</v>
      </c>
      <c r="D1749" s="493" t="s">
        <v>407</v>
      </c>
      <c r="F1749" s="493" t="s">
        <v>709</v>
      </c>
      <c r="G1749" s="493" t="s">
        <v>58</v>
      </c>
      <c r="H1749" s="493" t="s">
        <v>58</v>
      </c>
    </row>
    <row r="1750" spans="1:8">
      <c r="A1750" s="493" t="s">
        <v>4201</v>
      </c>
      <c r="B1750" s="493" t="s">
        <v>3933</v>
      </c>
      <c r="C1750" s="493" t="s">
        <v>4202</v>
      </c>
      <c r="D1750" s="493" t="s">
        <v>407</v>
      </c>
      <c r="F1750" s="493" t="s">
        <v>709</v>
      </c>
      <c r="G1750" s="493" t="s">
        <v>58</v>
      </c>
      <c r="H1750" s="493" t="s">
        <v>58</v>
      </c>
    </row>
    <row r="1751" spans="1:8">
      <c r="A1751" s="493" t="s">
        <v>4203</v>
      </c>
      <c r="B1751" s="493" t="s">
        <v>3933</v>
      </c>
      <c r="C1751" s="493" t="s">
        <v>4204</v>
      </c>
      <c r="D1751" s="493" t="s">
        <v>407</v>
      </c>
      <c r="F1751" s="493" t="s">
        <v>709</v>
      </c>
      <c r="G1751" s="493" t="s">
        <v>58</v>
      </c>
      <c r="H1751" s="493" t="s">
        <v>58</v>
      </c>
    </row>
    <row r="1752" spans="1:8">
      <c r="A1752" s="493" t="s">
        <v>4205</v>
      </c>
      <c r="B1752" s="493" t="s">
        <v>3933</v>
      </c>
      <c r="C1752" s="493" t="s">
        <v>4206</v>
      </c>
      <c r="D1752" s="493" t="s">
        <v>407</v>
      </c>
      <c r="F1752" s="493" t="s">
        <v>709</v>
      </c>
      <c r="G1752" s="493" t="s">
        <v>58</v>
      </c>
      <c r="H1752" s="493" t="s">
        <v>58</v>
      </c>
    </row>
    <row r="1753" spans="1:8">
      <c r="A1753" s="493" t="s">
        <v>4207</v>
      </c>
      <c r="B1753" s="493" t="s">
        <v>3933</v>
      </c>
      <c r="C1753" s="493" t="s">
        <v>4208</v>
      </c>
      <c r="D1753" s="493" t="s">
        <v>407</v>
      </c>
      <c r="F1753" s="493" t="s">
        <v>709</v>
      </c>
      <c r="G1753" s="493" t="s">
        <v>58</v>
      </c>
      <c r="H1753" s="493" t="s">
        <v>58</v>
      </c>
    </row>
    <row r="1754" spans="1:8">
      <c r="A1754" s="493" t="s">
        <v>4209</v>
      </c>
      <c r="B1754" s="493" t="s">
        <v>3933</v>
      </c>
      <c r="C1754" s="493" t="s">
        <v>4210</v>
      </c>
      <c r="D1754" s="493" t="s">
        <v>407</v>
      </c>
      <c r="F1754" s="493" t="s">
        <v>709</v>
      </c>
      <c r="G1754" s="493" t="s">
        <v>58</v>
      </c>
      <c r="H1754" s="493" t="s">
        <v>58</v>
      </c>
    </row>
    <row r="1755" spans="1:8">
      <c r="A1755" s="493" t="s">
        <v>4211</v>
      </c>
      <c r="B1755" s="493" t="s">
        <v>3933</v>
      </c>
      <c r="C1755" s="493" t="s">
        <v>4212</v>
      </c>
      <c r="D1755" s="493" t="s">
        <v>407</v>
      </c>
      <c r="F1755" s="493" t="s">
        <v>709</v>
      </c>
      <c r="G1755" s="493" t="s">
        <v>58</v>
      </c>
      <c r="H1755" s="493" t="s">
        <v>58</v>
      </c>
    </row>
    <row r="1756" spans="1:8">
      <c r="A1756" s="493" t="s">
        <v>4213</v>
      </c>
      <c r="B1756" s="493" t="s">
        <v>3933</v>
      </c>
      <c r="C1756" s="493" t="s">
        <v>4214</v>
      </c>
      <c r="D1756" s="493" t="s">
        <v>407</v>
      </c>
      <c r="F1756" s="493" t="s">
        <v>709</v>
      </c>
      <c r="G1756" s="493" t="s">
        <v>58</v>
      </c>
      <c r="H1756" s="493" t="s">
        <v>58</v>
      </c>
    </row>
    <row r="1757" spans="1:8">
      <c r="A1757" s="493" t="s">
        <v>4215</v>
      </c>
      <c r="B1757" s="493" t="s">
        <v>3933</v>
      </c>
      <c r="C1757" s="493" t="s">
        <v>4216</v>
      </c>
      <c r="D1757" s="493" t="s">
        <v>407</v>
      </c>
      <c r="F1757" s="493" t="s">
        <v>709</v>
      </c>
      <c r="G1757" s="493" t="s">
        <v>58</v>
      </c>
      <c r="H1757" s="493" t="s">
        <v>58</v>
      </c>
    </row>
    <row r="1758" spans="1:8">
      <c r="A1758" s="493" t="s">
        <v>4217</v>
      </c>
      <c r="B1758" s="493" t="s">
        <v>3933</v>
      </c>
      <c r="C1758" s="493" t="s">
        <v>4218</v>
      </c>
      <c r="D1758" s="493" t="s">
        <v>407</v>
      </c>
      <c r="F1758" s="493" t="s">
        <v>709</v>
      </c>
      <c r="G1758" s="493" t="s">
        <v>58</v>
      </c>
      <c r="H1758" s="493" t="s">
        <v>58</v>
      </c>
    </row>
    <row r="1759" spans="1:8">
      <c r="A1759" s="493" t="s">
        <v>4219</v>
      </c>
      <c r="B1759" s="493" t="s">
        <v>3933</v>
      </c>
      <c r="C1759" s="493" t="s">
        <v>4220</v>
      </c>
      <c r="D1759" s="493" t="s">
        <v>407</v>
      </c>
      <c r="F1759" s="493" t="s">
        <v>709</v>
      </c>
      <c r="G1759" s="493" t="s">
        <v>58</v>
      </c>
      <c r="H1759" s="493" t="s">
        <v>58</v>
      </c>
    </row>
    <row r="1760" spans="1:8">
      <c r="A1760" s="493" t="s">
        <v>4221</v>
      </c>
      <c r="B1760" s="493" t="s">
        <v>3933</v>
      </c>
      <c r="C1760" s="493" t="s">
        <v>4222</v>
      </c>
      <c r="D1760" s="493" t="s">
        <v>407</v>
      </c>
      <c r="F1760" s="493" t="s">
        <v>709</v>
      </c>
      <c r="G1760" s="493" t="s">
        <v>58</v>
      </c>
      <c r="H1760" s="493" t="s">
        <v>58</v>
      </c>
    </row>
    <row r="1761" spans="1:8">
      <c r="A1761" s="493" t="s">
        <v>4223</v>
      </c>
      <c r="B1761" s="493" t="s">
        <v>3933</v>
      </c>
      <c r="C1761" s="493" t="s">
        <v>4224</v>
      </c>
      <c r="D1761" s="493" t="s">
        <v>407</v>
      </c>
      <c r="F1761" s="493" t="s">
        <v>709</v>
      </c>
      <c r="G1761" s="493" t="s">
        <v>58</v>
      </c>
      <c r="H1761" s="493" t="s">
        <v>58</v>
      </c>
    </row>
    <row r="1762" spans="1:8">
      <c r="A1762" s="493" t="s">
        <v>4225</v>
      </c>
      <c r="B1762" s="493" t="s">
        <v>3933</v>
      </c>
      <c r="C1762" s="493" t="s">
        <v>4226</v>
      </c>
      <c r="D1762" s="493" t="s">
        <v>407</v>
      </c>
      <c r="F1762" s="493" t="s">
        <v>709</v>
      </c>
      <c r="G1762" s="493" t="s">
        <v>58</v>
      </c>
      <c r="H1762" s="493" t="s">
        <v>58</v>
      </c>
    </row>
    <row r="1763" spans="1:8">
      <c r="A1763" s="493" t="s">
        <v>4227</v>
      </c>
      <c r="B1763" s="493" t="s">
        <v>3933</v>
      </c>
      <c r="C1763" s="493" t="s">
        <v>4228</v>
      </c>
      <c r="D1763" s="493" t="s">
        <v>407</v>
      </c>
      <c r="F1763" s="493" t="s">
        <v>709</v>
      </c>
      <c r="G1763" s="493" t="s">
        <v>58</v>
      </c>
      <c r="H1763" s="493" t="s">
        <v>58</v>
      </c>
    </row>
    <row r="1764" spans="1:8">
      <c r="A1764" s="493" t="s">
        <v>4229</v>
      </c>
      <c r="B1764" s="493" t="s">
        <v>3933</v>
      </c>
      <c r="C1764" s="493" t="s">
        <v>4230</v>
      </c>
      <c r="D1764" s="493" t="s">
        <v>407</v>
      </c>
      <c r="F1764" s="493" t="s">
        <v>709</v>
      </c>
      <c r="G1764" s="493" t="s">
        <v>58</v>
      </c>
      <c r="H1764" s="493" t="s">
        <v>58</v>
      </c>
    </row>
    <row r="1765" spans="1:8">
      <c r="A1765" s="493" t="s">
        <v>4231</v>
      </c>
      <c r="B1765" s="493" t="s">
        <v>3933</v>
      </c>
      <c r="C1765" s="493" t="s">
        <v>4232</v>
      </c>
      <c r="D1765" s="493" t="s">
        <v>407</v>
      </c>
      <c r="F1765" s="493" t="s">
        <v>709</v>
      </c>
      <c r="G1765" s="493" t="s">
        <v>58</v>
      </c>
      <c r="H1765" s="493" t="s">
        <v>58</v>
      </c>
    </row>
    <row r="1766" spans="1:8">
      <c r="A1766" s="493" t="s">
        <v>4233</v>
      </c>
      <c r="B1766" s="493" t="s">
        <v>3933</v>
      </c>
      <c r="C1766" s="493" t="s">
        <v>4234</v>
      </c>
      <c r="D1766" s="493" t="s">
        <v>407</v>
      </c>
      <c r="F1766" s="493" t="s">
        <v>709</v>
      </c>
      <c r="G1766" s="493" t="s">
        <v>58</v>
      </c>
      <c r="H1766" s="493" t="s">
        <v>58</v>
      </c>
    </row>
    <row r="1767" spans="1:8">
      <c r="A1767" s="493" t="s">
        <v>4235</v>
      </c>
      <c r="B1767" s="493" t="s">
        <v>3933</v>
      </c>
      <c r="C1767" s="493" t="s">
        <v>4236</v>
      </c>
      <c r="D1767" s="493" t="s">
        <v>407</v>
      </c>
      <c r="F1767" s="493" t="s">
        <v>709</v>
      </c>
      <c r="G1767" s="493" t="s">
        <v>58</v>
      </c>
      <c r="H1767" s="493" t="s">
        <v>58</v>
      </c>
    </row>
    <row r="1768" spans="1:8">
      <c r="A1768" s="493" t="s">
        <v>4237</v>
      </c>
      <c r="B1768" s="493" t="s">
        <v>3933</v>
      </c>
      <c r="C1768" s="493" t="s">
        <v>4238</v>
      </c>
      <c r="D1768" s="493" t="s">
        <v>407</v>
      </c>
      <c r="F1768" s="493" t="s">
        <v>709</v>
      </c>
      <c r="G1768" s="493" t="s">
        <v>58</v>
      </c>
      <c r="H1768" s="493" t="s">
        <v>58</v>
      </c>
    </row>
    <row r="1769" spans="1:8">
      <c r="A1769" s="493" t="s">
        <v>4239</v>
      </c>
      <c r="B1769" s="493" t="s">
        <v>3933</v>
      </c>
      <c r="C1769" s="493" t="s">
        <v>4240</v>
      </c>
      <c r="D1769" s="493" t="s">
        <v>407</v>
      </c>
      <c r="F1769" s="493" t="s">
        <v>709</v>
      </c>
      <c r="G1769" s="493" t="s">
        <v>58</v>
      </c>
      <c r="H1769" s="493" t="s">
        <v>58</v>
      </c>
    </row>
    <row r="1770" spans="1:8">
      <c r="A1770" s="493" t="s">
        <v>4241</v>
      </c>
      <c r="B1770" s="493" t="s">
        <v>3933</v>
      </c>
      <c r="C1770" s="493" t="s">
        <v>4242</v>
      </c>
      <c r="D1770" s="493" t="s">
        <v>407</v>
      </c>
      <c r="F1770" s="493" t="s">
        <v>709</v>
      </c>
      <c r="G1770" s="493" t="s">
        <v>58</v>
      </c>
      <c r="H1770" s="493" t="s">
        <v>58</v>
      </c>
    </row>
    <row r="1771" spans="1:8">
      <c r="A1771" s="493" t="s">
        <v>4243</v>
      </c>
      <c r="B1771" s="493" t="s">
        <v>3933</v>
      </c>
      <c r="C1771" s="493" t="s">
        <v>4244</v>
      </c>
      <c r="D1771" s="493" t="s">
        <v>407</v>
      </c>
      <c r="F1771" s="493" t="s">
        <v>709</v>
      </c>
      <c r="G1771" s="493" t="s">
        <v>58</v>
      </c>
      <c r="H1771" s="493" t="s">
        <v>58</v>
      </c>
    </row>
    <row r="1772" spans="1:8">
      <c r="A1772" s="493" t="s">
        <v>4245</v>
      </c>
      <c r="B1772" s="493" t="s">
        <v>3933</v>
      </c>
      <c r="C1772" s="493" t="s">
        <v>4246</v>
      </c>
      <c r="D1772" s="493" t="s">
        <v>407</v>
      </c>
      <c r="F1772" s="493" t="s">
        <v>709</v>
      </c>
      <c r="G1772" s="493" t="s">
        <v>58</v>
      </c>
      <c r="H1772" s="493" t="s">
        <v>58</v>
      </c>
    </row>
    <row r="1773" spans="1:8">
      <c r="A1773" s="493" t="s">
        <v>4247</v>
      </c>
      <c r="B1773" s="493" t="s">
        <v>3933</v>
      </c>
      <c r="C1773" s="493" t="s">
        <v>4248</v>
      </c>
      <c r="D1773" s="493" t="s">
        <v>407</v>
      </c>
      <c r="F1773" s="493" t="s">
        <v>709</v>
      </c>
      <c r="G1773" s="493" t="s">
        <v>58</v>
      </c>
      <c r="H1773" s="493" t="s">
        <v>58</v>
      </c>
    </row>
    <row r="1774" spans="1:8">
      <c r="A1774" s="493" t="s">
        <v>4249</v>
      </c>
      <c r="B1774" s="493" t="s">
        <v>3933</v>
      </c>
      <c r="C1774" s="493" t="s">
        <v>4250</v>
      </c>
      <c r="D1774" s="493" t="s">
        <v>407</v>
      </c>
      <c r="F1774" s="493" t="s">
        <v>709</v>
      </c>
      <c r="G1774" s="493" t="s">
        <v>58</v>
      </c>
      <c r="H1774" s="493" t="s">
        <v>58</v>
      </c>
    </row>
    <row r="1775" spans="1:8">
      <c r="A1775" s="493" t="s">
        <v>4251</v>
      </c>
      <c r="B1775" s="493" t="s">
        <v>3933</v>
      </c>
      <c r="C1775" s="493" t="s">
        <v>4252</v>
      </c>
      <c r="D1775" s="493" t="s">
        <v>407</v>
      </c>
      <c r="F1775" s="493" t="s">
        <v>709</v>
      </c>
      <c r="G1775" s="493" t="s">
        <v>58</v>
      </c>
      <c r="H1775" s="493" t="s">
        <v>58</v>
      </c>
    </row>
    <row r="1776" spans="1:8">
      <c r="A1776" s="493" t="s">
        <v>4253</v>
      </c>
      <c r="B1776" s="493" t="s">
        <v>3933</v>
      </c>
      <c r="C1776" s="493" t="s">
        <v>4254</v>
      </c>
      <c r="D1776" s="493" t="s">
        <v>407</v>
      </c>
      <c r="F1776" s="493" t="s">
        <v>709</v>
      </c>
      <c r="G1776" s="493" t="s">
        <v>58</v>
      </c>
      <c r="H1776" s="493" t="s">
        <v>58</v>
      </c>
    </row>
    <row r="1777" spans="1:8">
      <c r="A1777" s="493" t="s">
        <v>4255</v>
      </c>
      <c r="B1777" s="493" t="s">
        <v>3933</v>
      </c>
      <c r="C1777" s="493" t="s">
        <v>4256</v>
      </c>
      <c r="D1777" s="493" t="s">
        <v>407</v>
      </c>
      <c r="F1777" s="493" t="s">
        <v>709</v>
      </c>
      <c r="G1777" s="493" t="s">
        <v>58</v>
      </c>
      <c r="H1777" s="493" t="s">
        <v>58</v>
      </c>
    </row>
    <row r="1778" spans="1:8">
      <c r="A1778" s="493" t="s">
        <v>4257</v>
      </c>
      <c r="B1778" s="493" t="s">
        <v>3933</v>
      </c>
      <c r="C1778" s="493" t="s">
        <v>4258</v>
      </c>
      <c r="D1778" s="493" t="s">
        <v>407</v>
      </c>
      <c r="F1778" s="493" t="s">
        <v>709</v>
      </c>
      <c r="G1778" s="493" t="s">
        <v>58</v>
      </c>
      <c r="H1778" s="493" t="s">
        <v>58</v>
      </c>
    </row>
    <row r="1779" spans="1:8">
      <c r="A1779" s="493" t="s">
        <v>4259</v>
      </c>
      <c r="B1779" s="493" t="s">
        <v>3933</v>
      </c>
      <c r="C1779" s="493" t="s">
        <v>4260</v>
      </c>
      <c r="D1779" s="493" t="s">
        <v>133</v>
      </c>
      <c r="E1779" s="493">
        <v>100</v>
      </c>
      <c r="G1779" s="493" t="s">
        <v>58</v>
      </c>
      <c r="H1779" s="493" t="s">
        <v>58</v>
      </c>
    </row>
    <row r="1780" spans="1:8">
      <c r="A1780" s="493" t="s">
        <v>4261</v>
      </c>
      <c r="B1780" s="493" t="s">
        <v>3933</v>
      </c>
      <c r="C1780" s="493" t="s">
        <v>4262</v>
      </c>
      <c r="D1780" s="493" t="s">
        <v>407</v>
      </c>
      <c r="F1780" s="493" t="s">
        <v>709</v>
      </c>
      <c r="G1780" s="493" t="s">
        <v>58</v>
      </c>
      <c r="H1780" s="493" t="s">
        <v>58</v>
      </c>
    </row>
    <row r="1781" spans="1:8">
      <c r="A1781" s="493" t="s">
        <v>4263</v>
      </c>
      <c r="B1781" s="493" t="s">
        <v>3933</v>
      </c>
      <c r="C1781" s="493" t="s">
        <v>4264</v>
      </c>
      <c r="D1781" s="493" t="s">
        <v>407</v>
      </c>
      <c r="F1781" s="493" t="s">
        <v>709</v>
      </c>
      <c r="G1781" s="493" t="s">
        <v>58</v>
      </c>
      <c r="H1781" s="493" t="s">
        <v>58</v>
      </c>
    </row>
    <row r="1782" spans="1:8">
      <c r="A1782" s="493" t="s">
        <v>4265</v>
      </c>
      <c r="B1782" s="493" t="s">
        <v>3933</v>
      </c>
      <c r="C1782" s="493" t="s">
        <v>4266</v>
      </c>
      <c r="D1782" s="493" t="s">
        <v>407</v>
      </c>
      <c r="F1782" s="493" t="s">
        <v>709</v>
      </c>
      <c r="G1782" s="493" t="s">
        <v>58</v>
      </c>
      <c r="H1782" s="493" t="s">
        <v>58</v>
      </c>
    </row>
    <row r="1783" spans="1:8">
      <c r="A1783" s="493" t="s">
        <v>4267</v>
      </c>
      <c r="B1783" s="493" t="s">
        <v>3933</v>
      </c>
      <c r="C1783" s="493" t="s">
        <v>4268</v>
      </c>
      <c r="D1783" s="493" t="s">
        <v>407</v>
      </c>
      <c r="F1783" s="493" t="s">
        <v>709</v>
      </c>
      <c r="G1783" s="493" t="s">
        <v>58</v>
      </c>
      <c r="H1783" s="493" t="s">
        <v>58</v>
      </c>
    </row>
    <row r="1784" spans="1:8">
      <c r="A1784" s="493" t="s">
        <v>4269</v>
      </c>
      <c r="B1784" s="493" t="s">
        <v>3933</v>
      </c>
      <c r="C1784" s="493" t="s">
        <v>4270</v>
      </c>
      <c r="D1784" s="493" t="s">
        <v>407</v>
      </c>
      <c r="F1784" s="493" t="s">
        <v>709</v>
      </c>
      <c r="G1784" s="493" t="s">
        <v>58</v>
      </c>
      <c r="H1784" s="493" t="s">
        <v>58</v>
      </c>
    </row>
    <row r="1785" spans="1:8">
      <c r="A1785" s="493" t="s">
        <v>4271</v>
      </c>
      <c r="B1785" s="493" t="s">
        <v>3933</v>
      </c>
      <c r="C1785" s="493" t="s">
        <v>4272</v>
      </c>
      <c r="D1785" s="493" t="s">
        <v>407</v>
      </c>
      <c r="F1785" s="493" t="s">
        <v>709</v>
      </c>
      <c r="G1785" s="493" t="s">
        <v>58</v>
      </c>
      <c r="H1785" s="493" t="s">
        <v>58</v>
      </c>
    </row>
    <row r="1786" spans="1:8">
      <c r="A1786" s="493" t="s">
        <v>4273</v>
      </c>
      <c r="B1786" s="493" t="s">
        <v>3933</v>
      </c>
      <c r="C1786" s="493" t="s">
        <v>4274</v>
      </c>
      <c r="D1786" s="493" t="s">
        <v>407</v>
      </c>
      <c r="F1786" s="493" t="s">
        <v>709</v>
      </c>
      <c r="G1786" s="493" t="s">
        <v>58</v>
      </c>
      <c r="H1786" s="493" t="s">
        <v>58</v>
      </c>
    </row>
    <row r="1787" spans="1:8">
      <c r="A1787" s="493" t="s">
        <v>4275</v>
      </c>
      <c r="B1787" s="493" t="s">
        <v>3933</v>
      </c>
      <c r="C1787" s="493" t="s">
        <v>4276</v>
      </c>
      <c r="D1787" s="493" t="s">
        <v>407</v>
      </c>
      <c r="F1787" s="493" t="s">
        <v>709</v>
      </c>
      <c r="G1787" s="493" t="s">
        <v>58</v>
      </c>
      <c r="H1787" s="493" t="s">
        <v>58</v>
      </c>
    </row>
    <row r="1788" spans="1:8">
      <c r="A1788" s="493" t="s">
        <v>4277</v>
      </c>
      <c r="B1788" s="493" t="s">
        <v>3933</v>
      </c>
      <c r="C1788" s="493" t="s">
        <v>4278</v>
      </c>
      <c r="D1788" s="493" t="s">
        <v>407</v>
      </c>
      <c r="F1788" s="493" t="s">
        <v>709</v>
      </c>
      <c r="G1788" s="493" t="s">
        <v>58</v>
      </c>
      <c r="H1788" s="493" t="s">
        <v>58</v>
      </c>
    </row>
    <row r="1789" spans="1:8">
      <c r="A1789" s="493" t="s">
        <v>4279</v>
      </c>
      <c r="B1789" s="493" t="s">
        <v>3933</v>
      </c>
      <c r="C1789" s="493" t="s">
        <v>4280</v>
      </c>
      <c r="D1789" s="493" t="s">
        <v>407</v>
      </c>
      <c r="F1789" s="493" t="s">
        <v>709</v>
      </c>
      <c r="G1789" s="493" t="s">
        <v>58</v>
      </c>
      <c r="H1789" s="493" t="s">
        <v>58</v>
      </c>
    </row>
    <row r="1790" spans="1:8">
      <c r="A1790" s="493" t="s">
        <v>4281</v>
      </c>
      <c r="B1790" s="493" t="s">
        <v>3933</v>
      </c>
      <c r="C1790" s="493" t="s">
        <v>4282</v>
      </c>
      <c r="D1790" s="493" t="s">
        <v>407</v>
      </c>
      <c r="F1790" s="493" t="s">
        <v>709</v>
      </c>
      <c r="G1790" s="493" t="s">
        <v>58</v>
      </c>
      <c r="H1790" s="493" t="s">
        <v>58</v>
      </c>
    </row>
    <row r="1791" spans="1:8">
      <c r="A1791" s="493" t="s">
        <v>4283</v>
      </c>
      <c r="B1791" s="493" t="s">
        <v>3933</v>
      </c>
      <c r="C1791" s="493" t="s">
        <v>4284</v>
      </c>
      <c r="D1791" s="493" t="s">
        <v>407</v>
      </c>
      <c r="F1791" s="493" t="s">
        <v>709</v>
      </c>
      <c r="G1791" s="493" t="s">
        <v>58</v>
      </c>
      <c r="H1791" s="493" t="s">
        <v>58</v>
      </c>
    </row>
    <row r="1792" spans="1:8">
      <c r="A1792" s="493" t="s">
        <v>4285</v>
      </c>
      <c r="B1792" s="493" t="s">
        <v>3933</v>
      </c>
      <c r="C1792" s="493" t="s">
        <v>4286</v>
      </c>
      <c r="D1792" s="493" t="s">
        <v>407</v>
      </c>
      <c r="F1792" s="493" t="s">
        <v>709</v>
      </c>
      <c r="G1792" s="493" t="s">
        <v>58</v>
      </c>
      <c r="H1792" s="493" t="s">
        <v>58</v>
      </c>
    </row>
    <row r="1793" spans="1:8">
      <c r="A1793" s="493" t="s">
        <v>4287</v>
      </c>
      <c r="B1793" s="493" t="s">
        <v>3933</v>
      </c>
      <c r="C1793" s="493" t="s">
        <v>4288</v>
      </c>
      <c r="D1793" s="493" t="s">
        <v>407</v>
      </c>
      <c r="F1793" s="493" t="s">
        <v>709</v>
      </c>
      <c r="G1793" s="493" t="s">
        <v>58</v>
      </c>
      <c r="H1793" s="493" t="s">
        <v>58</v>
      </c>
    </row>
    <row r="1794" spans="1:8">
      <c r="A1794" s="493" t="s">
        <v>4289</v>
      </c>
      <c r="B1794" s="493" t="s">
        <v>3933</v>
      </c>
      <c r="C1794" s="493" t="s">
        <v>4290</v>
      </c>
      <c r="D1794" s="493" t="s">
        <v>407</v>
      </c>
      <c r="F1794" s="493" t="s">
        <v>709</v>
      </c>
      <c r="G1794" s="493" t="s">
        <v>58</v>
      </c>
      <c r="H1794" s="493" t="s">
        <v>58</v>
      </c>
    </row>
    <row r="1795" spans="1:8">
      <c r="A1795" s="493" t="s">
        <v>4291</v>
      </c>
      <c r="B1795" s="493" t="s">
        <v>3933</v>
      </c>
      <c r="C1795" s="493" t="s">
        <v>4292</v>
      </c>
      <c r="D1795" s="493" t="s">
        <v>407</v>
      </c>
      <c r="F1795" s="493" t="s">
        <v>709</v>
      </c>
      <c r="G1795" s="493" t="s">
        <v>58</v>
      </c>
      <c r="H1795" s="493" t="s">
        <v>58</v>
      </c>
    </row>
    <row r="1796" spans="1:8">
      <c r="A1796" s="493" t="s">
        <v>4293</v>
      </c>
      <c r="B1796" s="493" t="s">
        <v>3933</v>
      </c>
      <c r="C1796" s="493" t="s">
        <v>4294</v>
      </c>
      <c r="D1796" s="493" t="s">
        <v>407</v>
      </c>
      <c r="F1796" s="493" t="s">
        <v>709</v>
      </c>
      <c r="G1796" s="493" t="s">
        <v>58</v>
      </c>
      <c r="H1796" s="493" t="s">
        <v>58</v>
      </c>
    </row>
    <row r="1797" spans="1:8">
      <c r="A1797" s="493" t="s">
        <v>4295</v>
      </c>
      <c r="B1797" s="493" t="s">
        <v>3933</v>
      </c>
      <c r="C1797" s="493" t="s">
        <v>4296</v>
      </c>
      <c r="D1797" s="493" t="s">
        <v>407</v>
      </c>
      <c r="F1797" s="493" t="s">
        <v>709</v>
      </c>
      <c r="G1797" s="493" t="s">
        <v>58</v>
      </c>
      <c r="H1797" s="493" t="s">
        <v>58</v>
      </c>
    </row>
    <row r="1798" spans="1:8">
      <c r="A1798" s="493" t="s">
        <v>4297</v>
      </c>
      <c r="B1798" s="493" t="s">
        <v>3933</v>
      </c>
      <c r="C1798" s="493" t="s">
        <v>4298</v>
      </c>
      <c r="D1798" s="493" t="s">
        <v>407</v>
      </c>
      <c r="F1798" s="493" t="s">
        <v>709</v>
      </c>
      <c r="G1798" s="493" t="s">
        <v>58</v>
      </c>
      <c r="H1798" s="493" t="s">
        <v>58</v>
      </c>
    </row>
    <row r="1799" spans="1:8">
      <c r="A1799" s="493" t="s">
        <v>4299</v>
      </c>
      <c r="B1799" s="493" t="s">
        <v>3933</v>
      </c>
      <c r="C1799" s="493" t="s">
        <v>4300</v>
      </c>
      <c r="D1799" s="493" t="s">
        <v>407</v>
      </c>
      <c r="F1799" s="493" t="s">
        <v>709</v>
      </c>
      <c r="G1799" s="493" t="s">
        <v>58</v>
      </c>
      <c r="H1799" s="493" t="s">
        <v>58</v>
      </c>
    </row>
    <row r="1800" spans="1:8">
      <c r="A1800" s="493" t="s">
        <v>4301</v>
      </c>
      <c r="B1800" s="493" t="s">
        <v>3933</v>
      </c>
      <c r="C1800" s="493" t="s">
        <v>4302</v>
      </c>
      <c r="D1800" s="493" t="s">
        <v>407</v>
      </c>
      <c r="F1800" s="493" t="s">
        <v>709</v>
      </c>
      <c r="G1800" s="493" t="s">
        <v>58</v>
      </c>
      <c r="H1800" s="493" t="s">
        <v>58</v>
      </c>
    </row>
    <row r="1801" spans="1:8">
      <c r="A1801" s="493" t="s">
        <v>4303</v>
      </c>
      <c r="B1801" s="493" t="s">
        <v>3933</v>
      </c>
      <c r="C1801" s="493" t="s">
        <v>4304</v>
      </c>
      <c r="D1801" s="493" t="s">
        <v>407</v>
      </c>
      <c r="F1801" s="493" t="s">
        <v>709</v>
      </c>
      <c r="G1801" s="493" t="s">
        <v>58</v>
      </c>
      <c r="H1801" s="493" t="s">
        <v>58</v>
      </c>
    </row>
    <row r="1802" spans="1:8">
      <c r="A1802" s="493" t="s">
        <v>4305</v>
      </c>
      <c r="B1802" s="493" t="s">
        <v>3933</v>
      </c>
      <c r="C1802" s="493" t="s">
        <v>4306</v>
      </c>
      <c r="D1802" s="493" t="s">
        <v>407</v>
      </c>
      <c r="F1802" s="493" t="s">
        <v>709</v>
      </c>
      <c r="G1802" s="493" t="s">
        <v>58</v>
      </c>
      <c r="H1802" s="493" t="s">
        <v>58</v>
      </c>
    </row>
    <row r="1803" spans="1:8">
      <c r="A1803" s="493" t="s">
        <v>4307</v>
      </c>
      <c r="B1803" s="493" t="s">
        <v>3933</v>
      </c>
      <c r="C1803" s="493" t="s">
        <v>4308</v>
      </c>
      <c r="D1803" s="493" t="s">
        <v>407</v>
      </c>
      <c r="F1803" s="493" t="s">
        <v>709</v>
      </c>
      <c r="G1803" s="493" t="s">
        <v>58</v>
      </c>
      <c r="H1803" s="493" t="s">
        <v>58</v>
      </c>
    </row>
    <row r="1804" spans="1:8">
      <c r="A1804" s="493" t="s">
        <v>4309</v>
      </c>
      <c r="B1804" s="493" t="s">
        <v>3933</v>
      </c>
      <c r="C1804" s="493" t="s">
        <v>4310</v>
      </c>
      <c r="D1804" s="493" t="s">
        <v>407</v>
      </c>
      <c r="F1804" s="493" t="s">
        <v>709</v>
      </c>
      <c r="G1804" s="493" t="s">
        <v>58</v>
      </c>
      <c r="H1804" s="493" t="s">
        <v>58</v>
      </c>
    </row>
    <row r="1805" spans="1:8">
      <c r="A1805" s="493" t="s">
        <v>4311</v>
      </c>
      <c r="B1805" s="493" t="s">
        <v>3933</v>
      </c>
      <c r="C1805" s="493" t="s">
        <v>4312</v>
      </c>
      <c r="D1805" s="493" t="s">
        <v>407</v>
      </c>
      <c r="F1805" s="493" t="s">
        <v>709</v>
      </c>
      <c r="G1805" s="493" t="s">
        <v>58</v>
      </c>
      <c r="H1805" s="493" t="s">
        <v>58</v>
      </c>
    </row>
    <row r="1806" spans="1:8">
      <c r="A1806" s="493" t="s">
        <v>4313</v>
      </c>
      <c r="B1806" s="493" t="s">
        <v>3933</v>
      </c>
      <c r="C1806" s="493" t="s">
        <v>4314</v>
      </c>
      <c r="D1806" s="493" t="s">
        <v>407</v>
      </c>
      <c r="F1806" s="493" t="s">
        <v>709</v>
      </c>
      <c r="G1806" s="493" t="s">
        <v>58</v>
      </c>
      <c r="H1806" s="493" t="s">
        <v>58</v>
      </c>
    </row>
    <row r="1807" spans="1:8">
      <c r="A1807" s="493" t="s">
        <v>4315</v>
      </c>
      <c r="B1807" s="493" t="s">
        <v>3933</v>
      </c>
      <c r="C1807" s="493" t="s">
        <v>4316</v>
      </c>
      <c r="D1807" s="493" t="s">
        <v>407</v>
      </c>
      <c r="F1807" s="493" t="s">
        <v>709</v>
      </c>
      <c r="G1807" s="493" t="s">
        <v>58</v>
      </c>
      <c r="H1807" s="493" t="s">
        <v>58</v>
      </c>
    </row>
    <row r="1808" spans="1:8">
      <c r="A1808" s="493" t="s">
        <v>4317</v>
      </c>
      <c r="B1808" s="493" t="s">
        <v>3933</v>
      </c>
      <c r="C1808" s="493" t="s">
        <v>4318</v>
      </c>
      <c r="D1808" s="493" t="s">
        <v>407</v>
      </c>
      <c r="F1808" s="493" t="s">
        <v>709</v>
      </c>
      <c r="G1808" s="493" t="s">
        <v>58</v>
      </c>
      <c r="H1808" s="493" t="s">
        <v>58</v>
      </c>
    </row>
    <row r="1809" spans="1:8">
      <c r="A1809" s="493" t="s">
        <v>4319</v>
      </c>
      <c r="B1809" s="493" t="s">
        <v>3933</v>
      </c>
      <c r="C1809" s="493" t="s">
        <v>4320</v>
      </c>
      <c r="D1809" s="493" t="s">
        <v>407</v>
      </c>
      <c r="F1809" s="493" t="s">
        <v>709</v>
      </c>
      <c r="G1809" s="493" t="s">
        <v>58</v>
      </c>
      <c r="H1809" s="493" t="s">
        <v>58</v>
      </c>
    </row>
    <row r="1810" spans="1:8">
      <c r="A1810" s="493" t="s">
        <v>4321</v>
      </c>
      <c r="B1810" s="493" t="s">
        <v>3933</v>
      </c>
      <c r="C1810" s="493" t="s">
        <v>4322</v>
      </c>
      <c r="D1810" s="493" t="s">
        <v>407</v>
      </c>
      <c r="F1810" s="493" t="s">
        <v>709</v>
      </c>
      <c r="G1810" s="493" t="s">
        <v>58</v>
      </c>
      <c r="H1810" s="493" t="s">
        <v>58</v>
      </c>
    </row>
    <row r="1811" spans="1:8">
      <c r="A1811" s="493" t="s">
        <v>4323</v>
      </c>
      <c r="B1811" s="493" t="s">
        <v>3933</v>
      </c>
      <c r="C1811" s="493" t="s">
        <v>4324</v>
      </c>
      <c r="D1811" s="493" t="s">
        <v>407</v>
      </c>
      <c r="F1811" s="493" t="s">
        <v>709</v>
      </c>
      <c r="G1811" s="493" t="s">
        <v>58</v>
      </c>
      <c r="H1811" s="493" t="s">
        <v>58</v>
      </c>
    </row>
    <row r="1812" spans="1:8">
      <c r="A1812" s="493" t="s">
        <v>4325</v>
      </c>
      <c r="B1812" s="493" t="s">
        <v>3933</v>
      </c>
      <c r="C1812" s="493" t="s">
        <v>4326</v>
      </c>
      <c r="D1812" s="493" t="s">
        <v>407</v>
      </c>
      <c r="F1812" s="493" t="s">
        <v>709</v>
      </c>
      <c r="G1812" s="493" t="s">
        <v>58</v>
      </c>
      <c r="H1812" s="493" t="s">
        <v>58</v>
      </c>
    </row>
    <row r="1813" spans="1:8">
      <c r="A1813" s="493" t="s">
        <v>4327</v>
      </c>
      <c r="B1813" s="493" t="s">
        <v>3933</v>
      </c>
      <c r="C1813" s="493" t="s">
        <v>4328</v>
      </c>
      <c r="D1813" s="493" t="s">
        <v>407</v>
      </c>
      <c r="F1813" s="493" t="s">
        <v>709</v>
      </c>
      <c r="G1813" s="493" t="s">
        <v>58</v>
      </c>
      <c r="H1813" s="493" t="s">
        <v>58</v>
      </c>
    </row>
    <row r="1814" spans="1:8">
      <c r="A1814" s="493" t="s">
        <v>4329</v>
      </c>
      <c r="B1814" s="493" t="s">
        <v>3933</v>
      </c>
      <c r="C1814" s="493" t="s">
        <v>4330</v>
      </c>
      <c r="D1814" s="493" t="s">
        <v>407</v>
      </c>
      <c r="F1814" s="493" t="s">
        <v>709</v>
      </c>
      <c r="G1814" s="493" t="s">
        <v>58</v>
      </c>
      <c r="H1814" s="493" t="s">
        <v>58</v>
      </c>
    </row>
    <row r="1815" spans="1:8">
      <c r="A1815" s="493" t="s">
        <v>4331</v>
      </c>
      <c r="B1815" s="493" t="s">
        <v>3933</v>
      </c>
      <c r="C1815" s="493" t="s">
        <v>4332</v>
      </c>
      <c r="D1815" s="493" t="s">
        <v>133</v>
      </c>
      <c r="E1815" s="493">
        <v>100</v>
      </c>
      <c r="G1815" s="493" t="s">
        <v>58</v>
      </c>
      <c r="H1815" s="493" t="s">
        <v>58</v>
      </c>
    </row>
    <row r="1816" spans="1:8">
      <c r="A1816" s="493" t="s">
        <v>4333</v>
      </c>
      <c r="B1816" s="493" t="s">
        <v>3933</v>
      </c>
      <c r="C1816" s="493" t="s">
        <v>4334</v>
      </c>
      <c r="D1816" s="493" t="s">
        <v>407</v>
      </c>
      <c r="F1816" s="493" t="s">
        <v>709</v>
      </c>
      <c r="G1816" s="493" t="s">
        <v>58</v>
      </c>
      <c r="H1816" s="493" t="s">
        <v>58</v>
      </c>
    </row>
    <row r="1817" spans="1:8">
      <c r="A1817" s="493" t="s">
        <v>4335</v>
      </c>
      <c r="B1817" s="493" t="s">
        <v>3933</v>
      </c>
      <c r="C1817" s="493" t="s">
        <v>4336</v>
      </c>
      <c r="D1817" s="493" t="s">
        <v>407</v>
      </c>
      <c r="F1817" s="493" t="s">
        <v>709</v>
      </c>
      <c r="G1817" s="493" t="s">
        <v>58</v>
      </c>
      <c r="H1817" s="493" t="s">
        <v>58</v>
      </c>
    </row>
    <row r="1818" spans="1:8">
      <c r="A1818" s="493" t="s">
        <v>4337</v>
      </c>
      <c r="B1818" s="493" t="s">
        <v>3933</v>
      </c>
      <c r="C1818" s="493" t="s">
        <v>4338</v>
      </c>
      <c r="D1818" s="493" t="s">
        <v>407</v>
      </c>
      <c r="F1818" s="493" t="s">
        <v>709</v>
      </c>
      <c r="G1818" s="493" t="s">
        <v>58</v>
      </c>
      <c r="H1818" s="493" t="s">
        <v>58</v>
      </c>
    </row>
    <row r="1819" spans="1:8">
      <c r="A1819" s="493" t="s">
        <v>4339</v>
      </c>
      <c r="B1819" s="493" t="s">
        <v>3933</v>
      </c>
      <c r="C1819" s="493" t="s">
        <v>4340</v>
      </c>
      <c r="D1819" s="493" t="s">
        <v>407</v>
      </c>
      <c r="F1819" s="493" t="s">
        <v>709</v>
      </c>
      <c r="G1819" s="493" t="s">
        <v>58</v>
      </c>
      <c r="H1819" s="493" t="s">
        <v>58</v>
      </c>
    </row>
    <row r="1820" spans="1:8">
      <c r="A1820" s="493" t="s">
        <v>4341</v>
      </c>
      <c r="B1820" s="493" t="s">
        <v>3933</v>
      </c>
      <c r="C1820" s="493" t="s">
        <v>4342</v>
      </c>
      <c r="D1820" s="493" t="s">
        <v>407</v>
      </c>
      <c r="F1820" s="493" t="s">
        <v>709</v>
      </c>
      <c r="G1820" s="493" t="s">
        <v>58</v>
      </c>
      <c r="H1820" s="493" t="s">
        <v>58</v>
      </c>
    </row>
    <row r="1821" spans="1:8">
      <c r="A1821" s="493" t="s">
        <v>4343</v>
      </c>
      <c r="B1821" s="493" t="s">
        <v>3933</v>
      </c>
      <c r="C1821" s="493" t="s">
        <v>4344</v>
      </c>
      <c r="D1821" s="493" t="s">
        <v>407</v>
      </c>
      <c r="F1821" s="493" t="s">
        <v>709</v>
      </c>
      <c r="G1821" s="493" t="s">
        <v>58</v>
      </c>
      <c r="H1821" s="493" t="s">
        <v>58</v>
      </c>
    </row>
    <row r="1822" spans="1:8">
      <c r="A1822" s="493" t="s">
        <v>4345</v>
      </c>
      <c r="B1822" s="493" t="s">
        <v>3933</v>
      </c>
      <c r="C1822" s="493" t="s">
        <v>4346</v>
      </c>
      <c r="D1822" s="493" t="s">
        <v>407</v>
      </c>
      <c r="F1822" s="493" t="s">
        <v>709</v>
      </c>
      <c r="G1822" s="493" t="s">
        <v>58</v>
      </c>
      <c r="H1822" s="493" t="s">
        <v>58</v>
      </c>
    </row>
    <row r="1823" spans="1:8">
      <c r="A1823" s="493" t="s">
        <v>4347</v>
      </c>
      <c r="B1823" s="493" t="s">
        <v>3933</v>
      </c>
      <c r="C1823" s="493" t="s">
        <v>4348</v>
      </c>
      <c r="D1823" s="493" t="s">
        <v>407</v>
      </c>
      <c r="F1823" s="493" t="s">
        <v>709</v>
      </c>
      <c r="G1823" s="493" t="s">
        <v>58</v>
      </c>
      <c r="H1823" s="493" t="s">
        <v>58</v>
      </c>
    </row>
    <row r="1824" spans="1:8">
      <c r="A1824" s="493" t="s">
        <v>4349</v>
      </c>
      <c r="B1824" s="493" t="s">
        <v>3933</v>
      </c>
      <c r="C1824" s="493" t="s">
        <v>4350</v>
      </c>
      <c r="D1824" s="493" t="s">
        <v>407</v>
      </c>
      <c r="F1824" s="493" t="s">
        <v>709</v>
      </c>
      <c r="G1824" s="493" t="s">
        <v>58</v>
      </c>
      <c r="H1824" s="493" t="s">
        <v>58</v>
      </c>
    </row>
    <row r="1825" spans="1:8">
      <c r="A1825" s="493" t="s">
        <v>4351</v>
      </c>
      <c r="B1825" s="493" t="s">
        <v>3933</v>
      </c>
      <c r="C1825" s="493" t="s">
        <v>4352</v>
      </c>
      <c r="D1825" s="493" t="s">
        <v>407</v>
      </c>
      <c r="F1825" s="493" t="s">
        <v>709</v>
      </c>
      <c r="G1825" s="493" t="s">
        <v>58</v>
      </c>
      <c r="H1825" s="493" t="s">
        <v>58</v>
      </c>
    </row>
    <row r="1826" spans="1:8">
      <c r="A1826" s="493" t="s">
        <v>4353</v>
      </c>
      <c r="B1826" s="493" t="s">
        <v>3933</v>
      </c>
      <c r="C1826" s="493" t="s">
        <v>4354</v>
      </c>
      <c r="D1826" s="493" t="s">
        <v>407</v>
      </c>
      <c r="F1826" s="493" t="s">
        <v>709</v>
      </c>
      <c r="G1826" s="493" t="s">
        <v>58</v>
      </c>
      <c r="H1826" s="493" t="s">
        <v>58</v>
      </c>
    </row>
    <row r="1827" spans="1:8">
      <c r="A1827" s="493" t="s">
        <v>4355</v>
      </c>
      <c r="B1827" s="493" t="s">
        <v>3933</v>
      </c>
      <c r="C1827" s="493" t="s">
        <v>4356</v>
      </c>
      <c r="D1827" s="493" t="s">
        <v>407</v>
      </c>
      <c r="F1827" s="493" t="s">
        <v>709</v>
      </c>
      <c r="G1827" s="493" t="s">
        <v>58</v>
      </c>
      <c r="H1827" s="493" t="s">
        <v>58</v>
      </c>
    </row>
    <row r="1828" spans="1:8">
      <c r="A1828" s="493" t="s">
        <v>4357</v>
      </c>
      <c r="B1828" s="493" t="s">
        <v>3933</v>
      </c>
      <c r="C1828" s="493" t="s">
        <v>4358</v>
      </c>
      <c r="D1828" s="493" t="s">
        <v>407</v>
      </c>
      <c r="F1828" s="493" t="s">
        <v>709</v>
      </c>
      <c r="G1828" s="493" t="s">
        <v>58</v>
      </c>
      <c r="H1828" s="493" t="s">
        <v>58</v>
      </c>
    </row>
    <row r="1829" spans="1:8">
      <c r="A1829" s="493" t="s">
        <v>4359</v>
      </c>
      <c r="B1829" s="493" t="s">
        <v>3933</v>
      </c>
      <c r="C1829" s="493" t="s">
        <v>4360</v>
      </c>
      <c r="D1829" s="493" t="s">
        <v>407</v>
      </c>
      <c r="F1829" s="493" t="s">
        <v>709</v>
      </c>
      <c r="G1829" s="493" t="s">
        <v>58</v>
      </c>
      <c r="H1829" s="493" t="s">
        <v>58</v>
      </c>
    </row>
    <row r="1830" spans="1:8">
      <c r="A1830" s="493" t="s">
        <v>4361</v>
      </c>
      <c r="B1830" s="493" t="s">
        <v>3933</v>
      </c>
      <c r="C1830" s="493" t="s">
        <v>4362</v>
      </c>
      <c r="D1830" s="493" t="s">
        <v>407</v>
      </c>
      <c r="F1830" s="493" t="s">
        <v>709</v>
      </c>
      <c r="G1830" s="493" t="s">
        <v>58</v>
      </c>
      <c r="H1830" s="493" t="s">
        <v>58</v>
      </c>
    </row>
    <row r="1831" spans="1:8">
      <c r="A1831" s="493" t="s">
        <v>4363</v>
      </c>
      <c r="B1831" s="493" t="s">
        <v>3933</v>
      </c>
      <c r="C1831" s="493" t="s">
        <v>4364</v>
      </c>
      <c r="D1831" s="493" t="s">
        <v>407</v>
      </c>
      <c r="F1831" s="493" t="s">
        <v>709</v>
      </c>
      <c r="G1831" s="493" t="s">
        <v>58</v>
      </c>
      <c r="H1831" s="493" t="s">
        <v>58</v>
      </c>
    </row>
    <row r="1832" spans="1:8">
      <c r="A1832" s="493" t="s">
        <v>4365</v>
      </c>
      <c r="B1832" s="493" t="s">
        <v>3933</v>
      </c>
      <c r="C1832" s="493" t="s">
        <v>4366</v>
      </c>
      <c r="D1832" s="493" t="s">
        <v>407</v>
      </c>
      <c r="F1832" s="493" t="s">
        <v>709</v>
      </c>
      <c r="G1832" s="493" t="s">
        <v>58</v>
      </c>
      <c r="H1832" s="493" t="s">
        <v>58</v>
      </c>
    </row>
    <row r="1833" spans="1:8">
      <c r="A1833" s="493" t="s">
        <v>4367</v>
      </c>
      <c r="B1833" s="493" t="s">
        <v>3933</v>
      </c>
      <c r="C1833" s="493" t="s">
        <v>4368</v>
      </c>
      <c r="D1833" s="493" t="s">
        <v>407</v>
      </c>
      <c r="F1833" s="493" t="s">
        <v>709</v>
      </c>
      <c r="G1833" s="493" t="s">
        <v>58</v>
      </c>
      <c r="H1833" s="493" t="s">
        <v>58</v>
      </c>
    </row>
    <row r="1834" spans="1:8">
      <c r="A1834" s="493" t="s">
        <v>4369</v>
      </c>
      <c r="B1834" s="493" t="s">
        <v>3933</v>
      </c>
      <c r="C1834" s="493" t="s">
        <v>4370</v>
      </c>
      <c r="D1834" s="493" t="s">
        <v>407</v>
      </c>
      <c r="F1834" s="493" t="s">
        <v>709</v>
      </c>
      <c r="G1834" s="493" t="s">
        <v>58</v>
      </c>
      <c r="H1834" s="493" t="s">
        <v>58</v>
      </c>
    </row>
    <row r="1835" spans="1:8">
      <c r="A1835" s="493" t="s">
        <v>4371</v>
      </c>
      <c r="B1835" s="493" t="s">
        <v>3933</v>
      </c>
      <c r="C1835" s="493" t="s">
        <v>4372</v>
      </c>
      <c r="D1835" s="493" t="s">
        <v>407</v>
      </c>
      <c r="F1835" s="493" t="s">
        <v>709</v>
      </c>
      <c r="G1835" s="493" t="s">
        <v>58</v>
      </c>
      <c r="H1835" s="493" t="s">
        <v>58</v>
      </c>
    </row>
    <row r="1836" spans="1:8">
      <c r="A1836" s="493" t="s">
        <v>4373</v>
      </c>
      <c r="B1836" s="493" t="s">
        <v>3933</v>
      </c>
      <c r="C1836" s="493" t="s">
        <v>4374</v>
      </c>
      <c r="D1836" s="493" t="s">
        <v>407</v>
      </c>
      <c r="F1836" s="493" t="s">
        <v>709</v>
      </c>
      <c r="G1836" s="493" t="s">
        <v>58</v>
      </c>
      <c r="H1836" s="493" t="s">
        <v>58</v>
      </c>
    </row>
    <row r="1837" spans="1:8">
      <c r="A1837" s="493" t="s">
        <v>4375</v>
      </c>
      <c r="B1837" s="493" t="s">
        <v>3933</v>
      </c>
      <c r="C1837" s="493" t="s">
        <v>4376</v>
      </c>
      <c r="D1837" s="493" t="s">
        <v>407</v>
      </c>
      <c r="F1837" s="493" t="s">
        <v>709</v>
      </c>
      <c r="G1837" s="493" t="s">
        <v>58</v>
      </c>
      <c r="H1837" s="493" t="s">
        <v>58</v>
      </c>
    </row>
    <row r="1838" spans="1:8">
      <c r="A1838" s="493" t="s">
        <v>4377</v>
      </c>
      <c r="B1838" s="493" t="s">
        <v>3933</v>
      </c>
      <c r="C1838" s="493" t="s">
        <v>4378</v>
      </c>
      <c r="D1838" s="493" t="s">
        <v>407</v>
      </c>
      <c r="F1838" s="493" t="s">
        <v>709</v>
      </c>
      <c r="G1838" s="493" t="s">
        <v>58</v>
      </c>
      <c r="H1838" s="493" t="s">
        <v>58</v>
      </c>
    </row>
    <row r="1839" spans="1:8">
      <c r="A1839" s="493" t="s">
        <v>4379</v>
      </c>
      <c r="B1839" s="493" t="s">
        <v>3933</v>
      </c>
      <c r="C1839" s="493" t="s">
        <v>4380</v>
      </c>
      <c r="D1839" s="493" t="s">
        <v>407</v>
      </c>
      <c r="F1839" s="493" t="s">
        <v>709</v>
      </c>
      <c r="G1839" s="493" t="s">
        <v>58</v>
      </c>
      <c r="H1839" s="493" t="s">
        <v>58</v>
      </c>
    </row>
    <row r="1840" spans="1:8">
      <c r="A1840" s="493" t="s">
        <v>4381</v>
      </c>
      <c r="B1840" s="493" t="s">
        <v>3933</v>
      </c>
      <c r="C1840" s="493" t="s">
        <v>4382</v>
      </c>
      <c r="D1840" s="493" t="s">
        <v>407</v>
      </c>
      <c r="F1840" s="493" t="s">
        <v>709</v>
      </c>
      <c r="G1840" s="493" t="s">
        <v>58</v>
      </c>
      <c r="H1840" s="493" t="s">
        <v>58</v>
      </c>
    </row>
    <row r="1841" spans="1:8">
      <c r="A1841" s="493" t="s">
        <v>4383</v>
      </c>
      <c r="B1841" s="493" t="s">
        <v>3933</v>
      </c>
      <c r="C1841" s="493" t="s">
        <v>4384</v>
      </c>
      <c r="D1841" s="493" t="s">
        <v>407</v>
      </c>
      <c r="F1841" s="493" t="s">
        <v>709</v>
      </c>
      <c r="G1841" s="493" t="s">
        <v>58</v>
      </c>
      <c r="H1841" s="493" t="s">
        <v>58</v>
      </c>
    </row>
    <row r="1842" spans="1:8">
      <c r="A1842" s="493" t="s">
        <v>4385</v>
      </c>
      <c r="B1842" s="493" t="s">
        <v>3933</v>
      </c>
      <c r="C1842" s="493" t="s">
        <v>4386</v>
      </c>
      <c r="D1842" s="493" t="s">
        <v>407</v>
      </c>
      <c r="F1842" s="493" t="s">
        <v>709</v>
      </c>
      <c r="G1842" s="493" t="s">
        <v>58</v>
      </c>
      <c r="H1842" s="493" t="s">
        <v>58</v>
      </c>
    </row>
    <row r="1843" spans="1:8">
      <c r="A1843" s="493" t="s">
        <v>4387</v>
      </c>
      <c r="B1843" s="493" t="s">
        <v>3933</v>
      </c>
      <c r="C1843" s="493" t="s">
        <v>4388</v>
      </c>
      <c r="D1843" s="493" t="s">
        <v>407</v>
      </c>
      <c r="F1843" s="493" t="s">
        <v>709</v>
      </c>
      <c r="G1843" s="493" t="s">
        <v>58</v>
      </c>
      <c r="H1843" s="493" t="s">
        <v>58</v>
      </c>
    </row>
    <row r="1844" spans="1:8">
      <c r="A1844" s="493" t="s">
        <v>4389</v>
      </c>
      <c r="B1844" s="493" t="s">
        <v>3933</v>
      </c>
      <c r="C1844" s="493" t="s">
        <v>4390</v>
      </c>
      <c r="D1844" s="493" t="s">
        <v>407</v>
      </c>
      <c r="F1844" s="493" t="s">
        <v>709</v>
      </c>
      <c r="G1844" s="493" t="s">
        <v>58</v>
      </c>
      <c r="H1844" s="493" t="s">
        <v>58</v>
      </c>
    </row>
    <row r="1845" spans="1:8">
      <c r="A1845" s="493" t="s">
        <v>4391</v>
      </c>
      <c r="B1845" s="493" t="s">
        <v>3933</v>
      </c>
      <c r="C1845" s="493" t="s">
        <v>4392</v>
      </c>
      <c r="D1845" s="493" t="s">
        <v>407</v>
      </c>
      <c r="F1845" s="493" t="s">
        <v>709</v>
      </c>
      <c r="G1845" s="493" t="s">
        <v>58</v>
      </c>
      <c r="H1845" s="493" t="s">
        <v>58</v>
      </c>
    </row>
    <row r="1846" spans="1:8">
      <c r="A1846" s="493" t="s">
        <v>4393</v>
      </c>
      <c r="B1846" s="493" t="s">
        <v>3933</v>
      </c>
      <c r="C1846" s="493" t="s">
        <v>4394</v>
      </c>
      <c r="D1846" s="493" t="s">
        <v>407</v>
      </c>
      <c r="F1846" s="493" t="s">
        <v>709</v>
      </c>
      <c r="G1846" s="493" t="s">
        <v>58</v>
      </c>
      <c r="H1846" s="493" t="s">
        <v>58</v>
      </c>
    </row>
    <row r="1847" spans="1:8">
      <c r="A1847" s="493" t="s">
        <v>4395</v>
      </c>
      <c r="B1847" s="493" t="s">
        <v>3933</v>
      </c>
      <c r="C1847" s="493" t="s">
        <v>4396</v>
      </c>
      <c r="D1847" s="493" t="s">
        <v>407</v>
      </c>
      <c r="F1847" s="493" t="s">
        <v>709</v>
      </c>
      <c r="G1847" s="493" t="s">
        <v>58</v>
      </c>
      <c r="H1847" s="493" t="s">
        <v>58</v>
      </c>
    </row>
    <row r="1848" spans="1:8">
      <c r="A1848" s="493" t="s">
        <v>4397</v>
      </c>
      <c r="B1848" s="493" t="s">
        <v>3933</v>
      </c>
      <c r="C1848" s="493" t="s">
        <v>4398</v>
      </c>
      <c r="D1848" s="493" t="s">
        <v>407</v>
      </c>
      <c r="F1848" s="493" t="s">
        <v>709</v>
      </c>
      <c r="G1848" s="493" t="s">
        <v>58</v>
      </c>
      <c r="H1848" s="493" t="s">
        <v>58</v>
      </c>
    </row>
    <row r="1849" spans="1:8">
      <c r="A1849" s="493" t="s">
        <v>4399</v>
      </c>
      <c r="B1849" s="493" t="s">
        <v>3933</v>
      </c>
      <c r="C1849" s="493" t="s">
        <v>4400</v>
      </c>
      <c r="D1849" s="493" t="s">
        <v>407</v>
      </c>
      <c r="F1849" s="493" t="s">
        <v>709</v>
      </c>
      <c r="G1849" s="493" t="s">
        <v>58</v>
      </c>
      <c r="H1849" s="493" t="s">
        <v>58</v>
      </c>
    </row>
    <row r="1850" spans="1:8">
      <c r="A1850" s="493" t="s">
        <v>4401</v>
      </c>
      <c r="B1850" s="493" t="s">
        <v>3933</v>
      </c>
      <c r="C1850" s="493" t="s">
        <v>4402</v>
      </c>
      <c r="D1850" s="493" t="s">
        <v>407</v>
      </c>
      <c r="F1850" s="493" t="s">
        <v>709</v>
      </c>
      <c r="G1850" s="493" t="s">
        <v>58</v>
      </c>
      <c r="H1850" s="493" t="s">
        <v>58</v>
      </c>
    </row>
    <row r="1851" spans="1:8">
      <c r="A1851" s="493" t="s">
        <v>4403</v>
      </c>
      <c r="B1851" s="493" t="s">
        <v>3933</v>
      </c>
      <c r="C1851" s="493" t="s">
        <v>4404</v>
      </c>
      <c r="D1851" s="493" t="s">
        <v>133</v>
      </c>
      <c r="E1851" s="493">
        <v>100</v>
      </c>
      <c r="G1851" s="493" t="s">
        <v>58</v>
      </c>
      <c r="H1851" s="493" t="s">
        <v>58</v>
      </c>
    </row>
    <row r="1852" spans="1:8">
      <c r="A1852" s="493" t="s">
        <v>4405</v>
      </c>
      <c r="B1852" s="493" t="s">
        <v>3933</v>
      </c>
      <c r="C1852" s="493" t="s">
        <v>4406</v>
      </c>
      <c r="D1852" s="493" t="s">
        <v>407</v>
      </c>
      <c r="F1852" s="493" t="s">
        <v>709</v>
      </c>
      <c r="G1852" s="493" t="s">
        <v>58</v>
      </c>
      <c r="H1852" s="493" t="s">
        <v>58</v>
      </c>
    </row>
    <row r="1853" spans="1:8">
      <c r="A1853" s="493" t="s">
        <v>4407</v>
      </c>
      <c r="B1853" s="493" t="s">
        <v>3933</v>
      </c>
      <c r="C1853" s="493" t="s">
        <v>4408</v>
      </c>
      <c r="D1853" s="493" t="s">
        <v>407</v>
      </c>
      <c r="F1853" s="493" t="s">
        <v>709</v>
      </c>
      <c r="G1853" s="493" t="s">
        <v>58</v>
      </c>
      <c r="H1853" s="493" t="s">
        <v>58</v>
      </c>
    </row>
    <row r="1854" spans="1:8">
      <c r="A1854" s="493" t="s">
        <v>4409</v>
      </c>
      <c r="B1854" s="493" t="s">
        <v>3933</v>
      </c>
      <c r="C1854" s="493" t="s">
        <v>4410</v>
      </c>
      <c r="D1854" s="493" t="s">
        <v>407</v>
      </c>
      <c r="F1854" s="493" t="s">
        <v>709</v>
      </c>
      <c r="G1854" s="493" t="s">
        <v>58</v>
      </c>
      <c r="H1854" s="493" t="s">
        <v>58</v>
      </c>
    </row>
    <row r="1855" spans="1:8">
      <c r="A1855" s="493" t="s">
        <v>4411</v>
      </c>
      <c r="B1855" s="493" t="s">
        <v>3933</v>
      </c>
      <c r="C1855" s="493" t="s">
        <v>4412</v>
      </c>
      <c r="D1855" s="493" t="s">
        <v>407</v>
      </c>
      <c r="F1855" s="493" t="s">
        <v>709</v>
      </c>
      <c r="G1855" s="493" t="s">
        <v>58</v>
      </c>
      <c r="H1855" s="493" t="s">
        <v>58</v>
      </c>
    </row>
    <row r="1856" spans="1:8">
      <c r="A1856" s="493" t="s">
        <v>4413</v>
      </c>
      <c r="B1856" s="493" t="s">
        <v>3933</v>
      </c>
      <c r="C1856" s="493" t="s">
        <v>4414</v>
      </c>
      <c r="D1856" s="493" t="s">
        <v>407</v>
      </c>
      <c r="F1856" s="493" t="s">
        <v>709</v>
      </c>
      <c r="G1856" s="493" t="s">
        <v>58</v>
      </c>
      <c r="H1856" s="493" t="s">
        <v>58</v>
      </c>
    </row>
    <row r="1857" spans="1:8">
      <c r="A1857" s="493" t="s">
        <v>4415</v>
      </c>
      <c r="B1857" s="493" t="s">
        <v>3933</v>
      </c>
      <c r="C1857" s="493" t="s">
        <v>4416</v>
      </c>
      <c r="D1857" s="493" t="s">
        <v>407</v>
      </c>
      <c r="F1857" s="493" t="s">
        <v>709</v>
      </c>
      <c r="G1857" s="493" t="s">
        <v>58</v>
      </c>
      <c r="H1857" s="493" t="s">
        <v>58</v>
      </c>
    </row>
    <row r="1858" spans="1:8">
      <c r="A1858" s="493" t="s">
        <v>4417</v>
      </c>
      <c r="B1858" s="493" t="s">
        <v>3933</v>
      </c>
      <c r="C1858" s="493" t="s">
        <v>4418</v>
      </c>
      <c r="D1858" s="493" t="s">
        <v>407</v>
      </c>
      <c r="F1858" s="493" t="s">
        <v>709</v>
      </c>
      <c r="G1858" s="493" t="s">
        <v>58</v>
      </c>
      <c r="H1858" s="493" t="s">
        <v>58</v>
      </c>
    </row>
    <row r="1859" spans="1:8">
      <c r="A1859" s="493" t="s">
        <v>4419</v>
      </c>
      <c r="B1859" s="493" t="s">
        <v>3933</v>
      </c>
      <c r="C1859" s="493" t="s">
        <v>4420</v>
      </c>
      <c r="D1859" s="493" t="s">
        <v>407</v>
      </c>
      <c r="F1859" s="493" t="s">
        <v>709</v>
      </c>
      <c r="G1859" s="493" t="s">
        <v>58</v>
      </c>
      <c r="H1859" s="493" t="s">
        <v>58</v>
      </c>
    </row>
    <row r="1860" spans="1:8">
      <c r="A1860" s="493" t="s">
        <v>4421</v>
      </c>
      <c r="B1860" s="493" t="s">
        <v>3933</v>
      </c>
      <c r="C1860" s="493" t="s">
        <v>4422</v>
      </c>
      <c r="D1860" s="493" t="s">
        <v>407</v>
      </c>
      <c r="F1860" s="493" t="s">
        <v>709</v>
      </c>
      <c r="G1860" s="493" t="s">
        <v>58</v>
      </c>
      <c r="H1860" s="493" t="s">
        <v>58</v>
      </c>
    </row>
    <row r="1861" spans="1:8">
      <c r="A1861" s="493" t="s">
        <v>4423</v>
      </c>
      <c r="B1861" s="493" t="s">
        <v>3933</v>
      </c>
      <c r="C1861" s="493" t="s">
        <v>4424</v>
      </c>
      <c r="D1861" s="493" t="s">
        <v>407</v>
      </c>
      <c r="F1861" s="493" t="s">
        <v>709</v>
      </c>
      <c r="G1861" s="493" t="s">
        <v>58</v>
      </c>
      <c r="H1861" s="493" t="s">
        <v>58</v>
      </c>
    </row>
    <row r="1862" spans="1:8">
      <c r="A1862" s="493" t="s">
        <v>4425</v>
      </c>
      <c r="B1862" s="493" t="s">
        <v>3933</v>
      </c>
      <c r="C1862" s="493" t="s">
        <v>4426</v>
      </c>
      <c r="D1862" s="493" t="s">
        <v>407</v>
      </c>
      <c r="F1862" s="493" t="s">
        <v>709</v>
      </c>
      <c r="G1862" s="493" t="s">
        <v>58</v>
      </c>
      <c r="H1862" s="493" t="s">
        <v>58</v>
      </c>
    </row>
    <row r="1863" spans="1:8">
      <c r="A1863" s="493" t="s">
        <v>4427</v>
      </c>
      <c r="B1863" s="493" t="s">
        <v>3933</v>
      </c>
      <c r="C1863" s="493" t="s">
        <v>4428</v>
      </c>
      <c r="D1863" s="493" t="s">
        <v>407</v>
      </c>
      <c r="F1863" s="493" t="s">
        <v>709</v>
      </c>
      <c r="G1863" s="493" t="s">
        <v>58</v>
      </c>
      <c r="H1863" s="493" t="s">
        <v>58</v>
      </c>
    </row>
    <row r="1864" spans="1:8">
      <c r="A1864" s="493" t="s">
        <v>4429</v>
      </c>
      <c r="B1864" s="493" t="s">
        <v>3933</v>
      </c>
      <c r="C1864" s="493" t="s">
        <v>4430</v>
      </c>
      <c r="D1864" s="493" t="s">
        <v>407</v>
      </c>
      <c r="F1864" s="493" t="s">
        <v>709</v>
      </c>
      <c r="G1864" s="493" t="s">
        <v>58</v>
      </c>
      <c r="H1864" s="493" t="s">
        <v>58</v>
      </c>
    </row>
    <row r="1865" spans="1:8">
      <c r="A1865" s="493" t="s">
        <v>4431</v>
      </c>
      <c r="B1865" s="493" t="s">
        <v>3933</v>
      </c>
      <c r="C1865" s="493" t="s">
        <v>4432</v>
      </c>
      <c r="D1865" s="493" t="s">
        <v>407</v>
      </c>
      <c r="F1865" s="493" t="s">
        <v>709</v>
      </c>
      <c r="G1865" s="493" t="s">
        <v>58</v>
      </c>
      <c r="H1865" s="493" t="s">
        <v>58</v>
      </c>
    </row>
    <row r="1866" spans="1:8">
      <c r="A1866" s="493" t="s">
        <v>4433</v>
      </c>
      <c r="B1866" s="493" t="s">
        <v>3933</v>
      </c>
      <c r="C1866" s="493" t="s">
        <v>4434</v>
      </c>
      <c r="D1866" s="493" t="s">
        <v>407</v>
      </c>
      <c r="F1866" s="493" t="s">
        <v>709</v>
      </c>
      <c r="G1866" s="493" t="s">
        <v>58</v>
      </c>
      <c r="H1866" s="493" t="s">
        <v>58</v>
      </c>
    </row>
    <row r="1867" spans="1:8">
      <c r="A1867" s="493" t="s">
        <v>4435</v>
      </c>
      <c r="B1867" s="493" t="s">
        <v>3933</v>
      </c>
      <c r="C1867" s="493" t="s">
        <v>4436</v>
      </c>
      <c r="D1867" s="493" t="s">
        <v>407</v>
      </c>
      <c r="F1867" s="493" t="s">
        <v>709</v>
      </c>
      <c r="G1867" s="493" t="s">
        <v>58</v>
      </c>
      <c r="H1867" s="493" t="s">
        <v>58</v>
      </c>
    </row>
    <row r="1868" spans="1:8">
      <c r="A1868" s="493" t="s">
        <v>4437</v>
      </c>
      <c r="B1868" s="493" t="s">
        <v>3933</v>
      </c>
      <c r="C1868" s="493" t="s">
        <v>4438</v>
      </c>
      <c r="D1868" s="493" t="s">
        <v>407</v>
      </c>
      <c r="F1868" s="493" t="s">
        <v>709</v>
      </c>
      <c r="G1868" s="493" t="s">
        <v>58</v>
      </c>
      <c r="H1868" s="493" t="s">
        <v>58</v>
      </c>
    </row>
    <row r="1869" spans="1:8">
      <c r="A1869" s="493" t="s">
        <v>4439</v>
      </c>
      <c r="B1869" s="493" t="s">
        <v>3933</v>
      </c>
      <c r="C1869" s="493" t="s">
        <v>4440</v>
      </c>
      <c r="D1869" s="493" t="s">
        <v>407</v>
      </c>
      <c r="F1869" s="493" t="s">
        <v>709</v>
      </c>
      <c r="G1869" s="493" t="s">
        <v>58</v>
      </c>
      <c r="H1869" s="493" t="s">
        <v>58</v>
      </c>
    </row>
    <row r="1870" spans="1:8">
      <c r="A1870" s="493" t="s">
        <v>4441</v>
      </c>
      <c r="B1870" s="493" t="s">
        <v>3933</v>
      </c>
      <c r="C1870" s="493" t="s">
        <v>4442</v>
      </c>
      <c r="D1870" s="493" t="s">
        <v>407</v>
      </c>
      <c r="F1870" s="493" t="s">
        <v>709</v>
      </c>
      <c r="G1870" s="493" t="s">
        <v>58</v>
      </c>
      <c r="H1870" s="493" t="s">
        <v>58</v>
      </c>
    </row>
    <row r="1871" spans="1:8">
      <c r="A1871" s="493" t="s">
        <v>4443</v>
      </c>
      <c r="B1871" s="493" t="s">
        <v>3933</v>
      </c>
      <c r="C1871" s="493" t="s">
        <v>4444</v>
      </c>
      <c r="D1871" s="493" t="s">
        <v>407</v>
      </c>
      <c r="F1871" s="493" t="s">
        <v>709</v>
      </c>
      <c r="G1871" s="493" t="s">
        <v>58</v>
      </c>
      <c r="H1871" s="493" t="s">
        <v>58</v>
      </c>
    </row>
    <row r="1872" spans="1:8">
      <c r="A1872" s="493" t="s">
        <v>4445</v>
      </c>
      <c r="B1872" s="493" t="s">
        <v>3933</v>
      </c>
      <c r="C1872" s="493" t="s">
        <v>4446</v>
      </c>
      <c r="D1872" s="493" t="s">
        <v>407</v>
      </c>
      <c r="F1872" s="493" t="s">
        <v>709</v>
      </c>
      <c r="G1872" s="493" t="s">
        <v>58</v>
      </c>
      <c r="H1872" s="493" t="s">
        <v>58</v>
      </c>
    </row>
    <row r="1873" spans="1:8">
      <c r="A1873" s="493" t="s">
        <v>4447</v>
      </c>
      <c r="B1873" s="493" t="s">
        <v>3933</v>
      </c>
      <c r="C1873" s="493" t="s">
        <v>4448</v>
      </c>
      <c r="D1873" s="493" t="s">
        <v>407</v>
      </c>
      <c r="F1873" s="493" t="s">
        <v>709</v>
      </c>
      <c r="G1873" s="493" t="s">
        <v>58</v>
      </c>
      <c r="H1873" s="493" t="s">
        <v>58</v>
      </c>
    </row>
    <row r="1874" spans="1:8">
      <c r="A1874" s="493" t="s">
        <v>4449</v>
      </c>
      <c r="B1874" s="493" t="s">
        <v>3933</v>
      </c>
      <c r="C1874" s="493" t="s">
        <v>4450</v>
      </c>
      <c r="D1874" s="493" t="s">
        <v>407</v>
      </c>
      <c r="F1874" s="493" t="s">
        <v>709</v>
      </c>
      <c r="G1874" s="493" t="s">
        <v>58</v>
      </c>
      <c r="H1874" s="493" t="s">
        <v>58</v>
      </c>
    </row>
    <row r="1875" spans="1:8">
      <c r="A1875" s="493" t="s">
        <v>4451</v>
      </c>
      <c r="B1875" s="493" t="s">
        <v>3933</v>
      </c>
      <c r="C1875" s="493" t="s">
        <v>4452</v>
      </c>
      <c r="D1875" s="493" t="s">
        <v>407</v>
      </c>
      <c r="F1875" s="493" t="s">
        <v>709</v>
      </c>
      <c r="G1875" s="493" t="s">
        <v>58</v>
      </c>
      <c r="H1875" s="493" t="s">
        <v>58</v>
      </c>
    </row>
    <row r="1876" spans="1:8">
      <c r="A1876" s="493" t="s">
        <v>4453</v>
      </c>
      <c r="B1876" s="493" t="s">
        <v>3933</v>
      </c>
      <c r="C1876" s="493" t="s">
        <v>4454</v>
      </c>
      <c r="D1876" s="493" t="s">
        <v>407</v>
      </c>
      <c r="F1876" s="493" t="s">
        <v>709</v>
      </c>
      <c r="G1876" s="493" t="s">
        <v>58</v>
      </c>
      <c r="H1876" s="493" t="s">
        <v>58</v>
      </c>
    </row>
    <row r="1877" spans="1:8">
      <c r="A1877" s="493" t="s">
        <v>4455</v>
      </c>
      <c r="B1877" s="493" t="s">
        <v>3933</v>
      </c>
      <c r="C1877" s="493" t="s">
        <v>4456</v>
      </c>
      <c r="D1877" s="493" t="s">
        <v>407</v>
      </c>
      <c r="F1877" s="493" t="s">
        <v>709</v>
      </c>
      <c r="G1877" s="493" t="s">
        <v>58</v>
      </c>
      <c r="H1877" s="493" t="s">
        <v>58</v>
      </c>
    </row>
    <row r="1878" spans="1:8">
      <c r="A1878" s="493" t="s">
        <v>4457</v>
      </c>
      <c r="B1878" s="493" t="s">
        <v>3933</v>
      </c>
      <c r="C1878" s="493" t="s">
        <v>4458</v>
      </c>
      <c r="D1878" s="493" t="s">
        <v>407</v>
      </c>
      <c r="F1878" s="493" t="s">
        <v>709</v>
      </c>
      <c r="G1878" s="493" t="s">
        <v>58</v>
      </c>
      <c r="H1878" s="493" t="s">
        <v>58</v>
      </c>
    </row>
    <row r="1879" spans="1:8">
      <c r="A1879" s="493" t="s">
        <v>4459</v>
      </c>
      <c r="B1879" s="493" t="s">
        <v>3933</v>
      </c>
      <c r="C1879" s="493" t="s">
        <v>4460</v>
      </c>
      <c r="D1879" s="493" t="s">
        <v>407</v>
      </c>
      <c r="F1879" s="493" t="s">
        <v>709</v>
      </c>
      <c r="G1879" s="493" t="s">
        <v>58</v>
      </c>
      <c r="H1879" s="493" t="s">
        <v>58</v>
      </c>
    </row>
    <row r="1880" spans="1:8">
      <c r="A1880" s="493" t="s">
        <v>4461</v>
      </c>
      <c r="B1880" s="493" t="s">
        <v>3933</v>
      </c>
      <c r="C1880" s="493" t="s">
        <v>4462</v>
      </c>
      <c r="D1880" s="493" t="s">
        <v>407</v>
      </c>
      <c r="F1880" s="493" t="s">
        <v>709</v>
      </c>
      <c r="G1880" s="493" t="s">
        <v>58</v>
      </c>
      <c r="H1880" s="493" t="s">
        <v>58</v>
      </c>
    </row>
    <row r="1881" spans="1:8">
      <c r="A1881" s="493" t="s">
        <v>4463</v>
      </c>
      <c r="B1881" s="493" t="s">
        <v>3933</v>
      </c>
      <c r="C1881" s="493" t="s">
        <v>4464</v>
      </c>
      <c r="D1881" s="493" t="s">
        <v>407</v>
      </c>
      <c r="F1881" s="493" t="s">
        <v>709</v>
      </c>
      <c r="G1881" s="493" t="s">
        <v>58</v>
      </c>
      <c r="H1881" s="493" t="s">
        <v>58</v>
      </c>
    </row>
    <row r="1882" spans="1:8">
      <c r="A1882" s="493" t="s">
        <v>4465</v>
      </c>
      <c r="B1882" s="493" t="s">
        <v>3933</v>
      </c>
      <c r="C1882" s="493" t="s">
        <v>4466</v>
      </c>
      <c r="D1882" s="493" t="s">
        <v>407</v>
      </c>
      <c r="F1882" s="493" t="s">
        <v>709</v>
      </c>
      <c r="G1882" s="493" t="s">
        <v>58</v>
      </c>
      <c r="H1882" s="493" t="s">
        <v>58</v>
      </c>
    </row>
    <row r="1883" spans="1:8">
      <c r="A1883" s="493" t="s">
        <v>4467</v>
      </c>
      <c r="B1883" s="493" t="s">
        <v>3933</v>
      </c>
      <c r="C1883" s="493" t="s">
        <v>4468</v>
      </c>
      <c r="D1883" s="493" t="s">
        <v>407</v>
      </c>
      <c r="F1883" s="493" t="s">
        <v>709</v>
      </c>
      <c r="G1883" s="493" t="s">
        <v>58</v>
      </c>
      <c r="H1883" s="493" t="s">
        <v>58</v>
      </c>
    </row>
    <row r="1884" spans="1:8">
      <c r="A1884" s="493" t="s">
        <v>4469</v>
      </c>
      <c r="B1884" s="493" t="s">
        <v>3933</v>
      </c>
      <c r="C1884" s="493" t="s">
        <v>4470</v>
      </c>
      <c r="D1884" s="493" t="s">
        <v>407</v>
      </c>
      <c r="F1884" s="493" t="s">
        <v>709</v>
      </c>
      <c r="G1884" s="493" t="s">
        <v>58</v>
      </c>
      <c r="H1884" s="493" t="s">
        <v>58</v>
      </c>
    </row>
    <row r="1885" spans="1:8">
      <c r="A1885" s="493" t="s">
        <v>4471</v>
      </c>
      <c r="B1885" s="493" t="s">
        <v>3933</v>
      </c>
      <c r="C1885" s="493" t="s">
        <v>4472</v>
      </c>
      <c r="D1885" s="493" t="s">
        <v>407</v>
      </c>
      <c r="F1885" s="493" t="s">
        <v>709</v>
      </c>
      <c r="G1885" s="493" t="s">
        <v>58</v>
      </c>
      <c r="H1885" s="493" t="s">
        <v>58</v>
      </c>
    </row>
    <row r="1886" spans="1:8">
      <c r="A1886" s="493" t="s">
        <v>4473</v>
      </c>
      <c r="B1886" s="493" t="s">
        <v>3933</v>
      </c>
      <c r="C1886" s="493" t="s">
        <v>4474</v>
      </c>
      <c r="D1886" s="493" t="s">
        <v>407</v>
      </c>
      <c r="F1886" s="493" t="s">
        <v>709</v>
      </c>
      <c r="G1886" s="493" t="s">
        <v>58</v>
      </c>
      <c r="H1886" s="493" t="s">
        <v>58</v>
      </c>
    </row>
    <row r="1887" spans="1:8">
      <c r="A1887" s="493" t="s">
        <v>4475</v>
      </c>
      <c r="B1887" s="493" t="s">
        <v>3933</v>
      </c>
      <c r="C1887" s="493" t="s">
        <v>4476</v>
      </c>
      <c r="D1887" s="493" t="s">
        <v>133</v>
      </c>
      <c r="E1887" s="493">
        <v>100</v>
      </c>
      <c r="G1887" s="493" t="s">
        <v>58</v>
      </c>
      <c r="H1887" s="493" t="s">
        <v>58</v>
      </c>
    </row>
    <row r="1888" spans="1:8">
      <c r="A1888" s="493" t="s">
        <v>4477</v>
      </c>
      <c r="B1888" s="493" t="s">
        <v>3933</v>
      </c>
      <c r="C1888" s="493" t="s">
        <v>4478</v>
      </c>
      <c r="D1888" s="493" t="s">
        <v>407</v>
      </c>
      <c r="F1888" s="493" t="s">
        <v>709</v>
      </c>
      <c r="G1888" s="493" t="s">
        <v>58</v>
      </c>
      <c r="H1888" s="493" t="s">
        <v>58</v>
      </c>
    </row>
    <row r="1889" spans="1:8">
      <c r="A1889" s="493" t="s">
        <v>4479</v>
      </c>
      <c r="B1889" s="493" t="s">
        <v>3933</v>
      </c>
      <c r="C1889" s="493" t="s">
        <v>4480</v>
      </c>
      <c r="D1889" s="493" t="s">
        <v>407</v>
      </c>
      <c r="F1889" s="493" t="s">
        <v>709</v>
      </c>
      <c r="G1889" s="493" t="s">
        <v>58</v>
      </c>
      <c r="H1889" s="493" t="s">
        <v>58</v>
      </c>
    </row>
    <row r="1890" spans="1:8">
      <c r="A1890" s="493" t="s">
        <v>4481</v>
      </c>
      <c r="B1890" s="493" t="s">
        <v>3933</v>
      </c>
      <c r="C1890" s="493" t="s">
        <v>4482</v>
      </c>
      <c r="D1890" s="493" t="s">
        <v>407</v>
      </c>
      <c r="F1890" s="493" t="s">
        <v>709</v>
      </c>
      <c r="G1890" s="493" t="s">
        <v>58</v>
      </c>
      <c r="H1890" s="493" t="s">
        <v>58</v>
      </c>
    </row>
    <row r="1891" spans="1:8">
      <c r="A1891" s="493" t="s">
        <v>4483</v>
      </c>
      <c r="B1891" s="493" t="s">
        <v>3933</v>
      </c>
      <c r="C1891" s="493" t="s">
        <v>4484</v>
      </c>
      <c r="D1891" s="493" t="s">
        <v>407</v>
      </c>
      <c r="F1891" s="493" t="s">
        <v>709</v>
      </c>
      <c r="G1891" s="493" t="s">
        <v>58</v>
      </c>
      <c r="H1891" s="493" t="s">
        <v>58</v>
      </c>
    </row>
    <row r="1892" spans="1:8">
      <c r="A1892" s="493" t="s">
        <v>4485</v>
      </c>
      <c r="B1892" s="493" t="s">
        <v>3933</v>
      </c>
      <c r="C1892" s="493" t="s">
        <v>4486</v>
      </c>
      <c r="D1892" s="493" t="s">
        <v>407</v>
      </c>
      <c r="F1892" s="493" t="s">
        <v>709</v>
      </c>
      <c r="G1892" s="493" t="s">
        <v>58</v>
      </c>
      <c r="H1892" s="493" t="s">
        <v>58</v>
      </c>
    </row>
    <row r="1893" spans="1:8">
      <c r="A1893" s="493" t="s">
        <v>4487</v>
      </c>
      <c r="B1893" s="493" t="s">
        <v>3933</v>
      </c>
      <c r="C1893" s="493" t="s">
        <v>4488</v>
      </c>
      <c r="D1893" s="493" t="s">
        <v>407</v>
      </c>
      <c r="F1893" s="493" t="s">
        <v>709</v>
      </c>
      <c r="G1893" s="493" t="s">
        <v>58</v>
      </c>
      <c r="H1893" s="493" t="s">
        <v>58</v>
      </c>
    </row>
    <row r="1894" spans="1:8">
      <c r="A1894" s="493" t="s">
        <v>4489</v>
      </c>
      <c r="B1894" s="493" t="s">
        <v>3933</v>
      </c>
      <c r="C1894" s="493" t="s">
        <v>4490</v>
      </c>
      <c r="D1894" s="493" t="s">
        <v>407</v>
      </c>
      <c r="F1894" s="493" t="s">
        <v>709</v>
      </c>
      <c r="G1894" s="493" t="s">
        <v>58</v>
      </c>
      <c r="H1894" s="493" t="s">
        <v>58</v>
      </c>
    </row>
    <row r="1895" spans="1:8">
      <c r="A1895" s="493" t="s">
        <v>4491</v>
      </c>
      <c r="B1895" s="493" t="s">
        <v>3933</v>
      </c>
      <c r="C1895" s="493" t="s">
        <v>4492</v>
      </c>
      <c r="D1895" s="493" t="s">
        <v>407</v>
      </c>
      <c r="F1895" s="493" t="s">
        <v>709</v>
      </c>
      <c r="G1895" s="493" t="s">
        <v>58</v>
      </c>
      <c r="H1895" s="493" t="s">
        <v>58</v>
      </c>
    </row>
    <row r="1896" spans="1:8">
      <c r="A1896" s="493" t="s">
        <v>4493</v>
      </c>
      <c r="B1896" s="493" t="s">
        <v>3933</v>
      </c>
      <c r="C1896" s="493" t="s">
        <v>4494</v>
      </c>
      <c r="D1896" s="493" t="s">
        <v>407</v>
      </c>
      <c r="F1896" s="493" t="s">
        <v>709</v>
      </c>
      <c r="G1896" s="493" t="s">
        <v>58</v>
      </c>
      <c r="H1896" s="493" t="s">
        <v>58</v>
      </c>
    </row>
    <row r="1897" spans="1:8">
      <c r="A1897" s="493" t="s">
        <v>4495</v>
      </c>
      <c r="B1897" s="493" t="s">
        <v>3933</v>
      </c>
      <c r="C1897" s="493" t="s">
        <v>4496</v>
      </c>
      <c r="D1897" s="493" t="s">
        <v>407</v>
      </c>
      <c r="F1897" s="493" t="s">
        <v>709</v>
      </c>
      <c r="G1897" s="493" t="s">
        <v>58</v>
      </c>
      <c r="H1897" s="493" t="s">
        <v>58</v>
      </c>
    </row>
    <row r="1898" spans="1:8">
      <c r="A1898" s="493" t="s">
        <v>4497</v>
      </c>
      <c r="B1898" s="493" t="s">
        <v>3933</v>
      </c>
      <c r="C1898" s="493" t="s">
        <v>4498</v>
      </c>
      <c r="D1898" s="493" t="s">
        <v>407</v>
      </c>
      <c r="F1898" s="493" t="s">
        <v>709</v>
      </c>
      <c r="G1898" s="493" t="s">
        <v>58</v>
      </c>
      <c r="H1898" s="493" t="s">
        <v>58</v>
      </c>
    </row>
    <row r="1899" spans="1:8">
      <c r="A1899" s="493" t="s">
        <v>4499</v>
      </c>
      <c r="B1899" s="493" t="s">
        <v>3933</v>
      </c>
      <c r="C1899" s="493" t="s">
        <v>4500</v>
      </c>
      <c r="D1899" s="493" t="s">
        <v>407</v>
      </c>
      <c r="F1899" s="493" t="s">
        <v>709</v>
      </c>
      <c r="G1899" s="493" t="s">
        <v>58</v>
      </c>
      <c r="H1899" s="493" t="s">
        <v>58</v>
      </c>
    </row>
    <row r="1900" spans="1:8">
      <c r="A1900" s="493" t="s">
        <v>4501</v>
      </c>
      <c r="B1900" s="493" t="s">
        <v>3933</v>
      </c>
      <c r="C1900" s="493" t="s">
        <v>4502</v>
      </c>
      <c r="D1900" s="493" t="s">
        <v>407</v>
      </c>
      <c r="F1900" s="493" t="s">
        <v>709</v>
      </c>
      <c r="G1900" s="493" t="s">
        <v>58</v>
      </c>
      <c r="H1900" s="493" t="s">
        <v>58</v>
      </c>
    </row>
    <row r="1901" spans="1:8">
      <c r="A1901" s="493" t="s">
        <v>4503</v>
      </c>
      <c r="B1901" s="493" t="s">
        <v>3933</v>
      </c>
      <c r="C1901" s="493" t="s">
        <v>4504</v>
      </c>
      <c r="D1901" s="493" t="s">
        <v>407</v>
      </c>
      <c r="F1901" s="493" t="s">
        <v>709</v>
      </c>
      <c r="G1901" s="493" t="s">
        <v>58</v>
      </c>
      <c r="H1901" s="493" t="s">
        <v>58</v>
      </c>
    </row>
    <row r="1902" spans="1:8">
      <c r="A1902" s="493" t="s">
        <v>4505</v>
      </c>
      <c r="B1902" s="493" t="s">
        <v>3933</v>
      </c>
      <c r="C1902" s="493" t="s">
        <v>4506</v>
      </c>
      <c r="D1902" s="493" t="s">
        <v>407</v>
      </c>
      <c r="F1902" s="493" t="s">
        <v>709</v>
      </c>
      <c r="G1902" s="493" t="s">
        <v>58</v>
      </c>
      <c r="H1902" s="493" t="s">
        <v>58</v>
      </c>
    </row>
    <row r="1903" spans="1:8">
      <c r="A1903" s="493" t="s">
        <v>4507</v>
      </c>
      <c r="B1903" s="493" t="s">
        <v>3933</v>
      </c>
      <c r="C1903" s="493" t="s">
        <v>4508</v>
      </c>
      <c r="D1903" s="493" t="s">
        <v>407</v>
      </c>
      <c r="F1903" s="493" t="s">
        <v>709</v>
      </c>
      <c r="G1903" s="493" t="s">
        <v>58</v>
      </c>
      <c r="H1903" s="493" t="s">
        <v>58</v>
      </c>
    </row>
    <row r="1904" spans="1:8">
      <c r="A1904" s="493" t="s">
        <v>4509</v>
      </c>
      <c r="B1904" s="493" t="s">
        <v>3933</v>
      </c>
      <c r="C1904" s="493" t="s">
        <v>4510</v>
      </c>
      <c r="D1904" s="493" t="s">
        <v>407</v>
      </c>
      <c r="F1904" s="493" t="s">
        <v>709</v>
      </c>
      <c r="G1904" s="493" t="s">
        <v>58</v>
      </c>
      <c r="H1904" s="493" t="s">
        <v>58</v>
      </c>
    </row>
    <row r="1905" spans="1:8">
      <c r="A1905" s="493" t="s">
        <v>4511</v>
      </c>
      <c r="B1905" s="493" t="s">
        <v>3933</v>
      </c>
      <c r="C1905" s="493" t="s">
        <v>4512</v>
      </c>
      <c r="D1905" s="493" t="s">
        <v>407</v>
      </c>
      <c r="F1905" s="493" t="s">
        <v>709</v>
      </c>
      <c r="G1905" s="493" t="s">
        <v>58</v>
      </c>
      <c r="H1905" s="493" t="s">
        <v>58</v>
      </c>
    </row>
    <row r="1906" spans="1:8">
      <c r="A1906" s="493" t="s">
        <v>4513</v>
      </c>
      <c r="B1906" s="493" t="s">
        <v>3933</v>
      </c>
      <c r="C1906" s="493" t="s">
        <v>4514</v>
      </c>
      <c r="D1906" s="493" t="s">
        <v>407</v>
      </c>
      <c r="F1906" s="493" t="s">
        <v>709</v>
      </c>
      <c r="G1906" s="493" t="s">
        <v>58</v>
      </c>
      <c r="H1906" s="493" t="s">
        <v>58</v>
      </c>
    </row>
    <row r="1907" spans="1:8">
      <c r="A1907" s="493" t="s">
        <v>4515</v>
      </c>
      <c r="B1907" s="493" t="s">
        <v>3933</v>
      </c>
      <c r="C1907" s="493" t="s">
        <v>4516</v>
      </c>
      <c r="D1907" s="493" t="s">
        <v>407</v>
      </c>
      <c r="F1907" s="493" t="s">
        <v>709</v>
      </c>
      <c r="G1907" s="493" t="s">
        <v>58</v>
      </c>
      <c r="H1907" s="493" t="s">
        <v>58</v>
      </c>
    </row>
    <row r="1908" spans="1:8">
      <c r="A1908" s="493" t="s">
        <v>4517</v>
      </c>
      <c r="B1908" s="493" t="s">
        <v>3933</v>
      </c>
      <c r="C1908" s="493" t="s">
        <v>4518</v>
      </c>
      <c r="D1908" s="493" t="s">
        <v>407</v>
      </c>
      <c r="F1908" s="493" t="s">
        <v>709</v>
      </c>
      <c r="G1908" s="493" t="s">
        <v>58</v>
      </c>
      <c r="H1908" s="493" t="s">
        <v>58</v>
      </c>
    </row>
    <row r="1909" spans="1:8">
      <c r="A1909" s="493" t="s">
        <v>4519</v>
      </c>
      <c r="B1909" s="493" t="s">
        <v>3933</v>
      </c>
      <c r="C1909" s="493" t="s">
        <v>4520</v>
      </c>
      <c r="D1909" s="493" t="s">
        <v>407</v>
      </c>
      <c r="F1909" s="493" t="s">
        <v>709</v>
      </c>
      <c r="G1909" s="493" t="s">
        <v>58</v>
      </c>
      <c r="H1909" s="493" t="s">
        <v>58</v>
      </c>
    </row>
    <row r="1910" spans="1:8">
      <c r="A1910" s="493" t="s">
        <v>4521</v>
      </c>
      <c r="B1910" s="493" t="s">
        <v>3933</v>
      </c>
      <c r="C1910" s="493" t="s">
        <v>4522</v>
      </c>
      <c r="D1910" s="493" t="s">
        <v>407</v>
      </c>
      <c r="F1910" s="493" t="s">
        <v>709</v>
      </c>
      <c r="G1910" s="493" t="s">
        <v>58</v>
      </c>
      <c r="H1910" s="493" t="s">
        <v>58</v>
      </c>
    </row>
    <row r="1911" spans="1:8">
      <c r="A1911" s="493" t="s">
        <v>4523</v>
      </c>
      <c r="B1911" s="493" t="s">
        <v>3933</v>
      </c>
      <c r="C1911" s="493" t="s">
        <v>4524</v>
      </c>
      <c r="D1911" s="493" t="s">
        <v>407</v>
      </c>
      <c r="F1911" s="493" t="s">
        <v>709</v>
      </c>
      <c r="G1911" s="493" t="s">
        <v>58</v>
      </c>
      <c r="H1911" s="493" t="s">
        <v>58</v>
      </c>
    </row>
    <row r="1912" spans="1:8">
      <c r="A1912" s="493" t="s">
        <v>4525</v>
      </c>
      <c r="B1912" s="493" t="s">
        <v>3933</v>
      </c>
      <c r="C1912" s="493" t="s">
        <v>4526</v>
      </c>
      <c r="D1912" s="493" t="s">
        <v>407</v>
      </c>
      <c r="F1912" s="493" t="s">
        <v>709</v>
      </c>
      <c r="G1912" s="493" t="s">
        <v>58</v>
      </c>
      <c r="H1912" s="493" t="s">
        <v>58</v>
      </c>
    </row>
    <row r="1913" spans="1:8">
      <c r="A1913" s="493" t="s">
        <v>4527</v>
      </c>
      <c r="B1913" s="493" t="s">
        <v>3933</v>
      </c>
      <c r="C1913" s="493" t="s">
        <v>4528</v>
      </c>
      <c r="D1913" s="493" t="s">
        <v>407</v>
      </c>
      <c r="F1913" s="493" t="s">
        <v>709</v>
      </c>
      <c r="G1913" s="493" t="s">
        <v>58</v>
      </c>
      <c r="H1913" s="493" t="s">
        <v>58</v>
      </c>
    </row>
    <row r="1914" spans="1:8">
      <c r="A1914" s="493" t="s">
        <v>4529</v>
      </c>
      <c r="B1914" s="493" t="s">
        <v>3933</v>
      </c>
      <c r="C1914" s="493" t="s">
        <v>4530</v>
      </c>
      <c r="D1914" s="493" t="s">
        <v>407</v>
      </c>
      <c r="F1914" s="493" t="s">
        <v>709</v>
      </c>
      <c r="G1914" s="493" t="s">
        <v>58</v>
      </c>
      <c r="H1914" s="493" t="s">
        <v>58</v>
      </c>
    </row>
    <row r="1915" spans="1:8">
      <c r="A1915" s="493" t="s">
        <v>4531</v>
      </c>
      <c r="B1915" s="493" t="s">
        <v>3933</v>
      </c>
      <c r="C1915" s="493" t="s">
        <v>4532</v>
      </c>
      <c r="D1915" s="493" t="s">
        <v>407</v>
      </c>
      <c r="F1915" s="493" t="s">
        <v>709</v>
      </c>
      <c r="G1915" s="493" t="s">
        <v>58</v>
      </c>
      <c r="H1915" s="493" t="s">
        <v>58</v>
      </c>
    </row>
    <row r="1916" spans="1:8">
      <c r="A1916" s="493" t="s">
        <v>4533</v>
      </c>
      <c r="B1916" s="493" t="s">
        <v>3933</v>
      </c>
      <c r="C1916" s="493" t="s">
        <v>4534</v>
      </c>
      <c r="D1916" s="493" t="s">
        <v>407</v>
      </c>
      <c r="F1916" s="493" t="s">
        <v>709</v>
      </c>
      <c r="G1916" s="493" t="s">
        <v>58</v>
      </c>
      <c r="H1916" s="493" t="s">
        <v>58</v>
      </c>
    </row>
    <row r="1917" spans="1:8">
      <c r="A1917" s="493" t="s">
        <v>4535</v>
      </c>
      <c r="B1917" s="493" t="s">
        <v>3933</v>
      </c>
      <c r="C1917" s="493" t="s">
        <v>4536</v>
      </c>
      <c r="D1917" s="493" t="s">
        <v>407</v>
      </c>
      <c r="F1917" s="493" t="s">
        <v>709</v>
      </c>
      <c r="G1917" s="493" t="s">
        <v>58</v>
      </c>
      <c r="H1917" s="493" t="s">
        <v>58</v>
      </c>
    </row>
    <row r="1918" spans="1:8">
      <c r="A1918" s="493" t="s">
        <v>4537</v>
      </c>
      <c r="B1918" s="493" t="s">
        <v>3933</v>
      </c>
      <c r="C1918" s="493" t="s">
        <v>4538</v>
      </c>
      <c r="D1918" s="493" t="s">
        <v>407</v>
      </c>
      <c r="F1918" s="493" t="s">
        <v>709</v>
      </c>
      <c r="G1918" s="493" t="s">
        <v>58</v>
      </c>
      <c r="H1918" s="493" t="s">
        <v>58</v>
      </c>
    </row>
    <row r="1919" spans="1:8">
      <c r="A1919" s="493" t="s">
        <v>4539</v>
      </c>
      <c r="B1919" s="493" t="s">
        <v>3933</v>
      </c>
      <c r="C1919" s="493" t="s">
        <v>4540</v>
      </c>
      <c r="D1919" s="493" t="s">
        <v>407</v>
      </c>
      <c r="F1919" s="493" t="s">
        <v>709</v>
      </c>
      <c r="G1919" s="493" t="s">
        <v>58</v>
      </c>
      <c r="H1919" s="493" t="s">
        <v>58</v>
      </c>
    </row>
    <row r="1920" spans="1:8">
      <c r="A1920" s="493" t="s">
        <v>4541</v>
      </c>
      <c r="B1920" s="493" t="s">
        <v>3933</v>
      </c>
      <c r="C1920" s="493" t="s">
        <v>4542</v>
      </c>
      <c r="D1920" s="493" t="s">
        <v>407</v>
      </c>
      <c r="F1920" s="493" t="s">
        <v>709</v>
      </c>
      <c r="G1920" s="493" t="s">
        <v>58</v>
      </c>
      <c r="H1920" s="493" t="s">
        <v>58</v>
      </c>
    </row>
    <row r="1921" spans="1:8">
      <c r="A1921" s="493" t="s">
        <v>4543</v>
      </c>
      <c r="B1921" s="493" t="s">
        <v>3933</v>
      </c>
      <c r="C1921" s="493" t="s">
        <v>4544</v>
      </c>
      <c r="D1921" s="493" t="s">
        <v>407</v>
      </c>
      <c r="F1921" s="493" t="s">
        <v>709</v>
      </c>
      <c r="G1921" s="493" t="s">
        <v>58</v>
      </c>
      <c r="H1921" s="493" t="s">
        <v>58</v>
      </c>
    </row>
    <row r="1922" spans="1:8">
      <c r="A1922" s="493" t="s">
        <v>4545</v>
      </c>
      <c r="B1922" s="493" t="s">
        <v>3933</v>
      </c>
      <c r="C1922" s="493" t="s">
        <v>4546</v>
      </c>
      <c r="D1922" s="493" t="s">
        <v>407</v>
      </c>
      <c r="F1922" s="493" t="s">
        <v>709</v>
      </c>
      <c r="G1922" s="493" t="s">
        <v>58</v>
      </c>
      <c r="H1922" s="493" t="s">
        <v>58</v>
      </c>
    </row>
    <row r="1923" spans="1:8">
      <c r="A1923" s="493" t="s">
        <v>4547</v>
      </c>
      <c r="B1923" s="493" t="s">
        <v>3933</v>
      </c>
      <c r="C1923" s="493" t="s">
        <v>4548</v>
      </c>
      <c r="D1923" s="493" t="s">
        <v>133</v>
      </c>
      <c r="E1923" s="493">
        <v>100</v>
      </c>
      <c r="G1923" s="493" t="s">
        <v>58</v>
      </c>
      <c r="H1923" s="493" t="s">
        <v>58</v>
      </c>
    </row>
    <row r="1924" spans="1:8">
      <c r="A1924" s="493" t="s">
        <v>4549</v>
      </c>
      <c r="B1924" s="493" t="s">
        <v>3933</v>
      </c>
      <c r="C1924" s="493" t="s">
        <v>4550</v>
      </c>
      <c r="D1924" s="493" t="s">
        <v>407</v>
      </c>
      <c r="F1924" s="493" t="s">
        <v>709</v>
      </c>
      <c r="G1924" s="493" t="s">
        <v>58</v>
      </c>
      <c r="H1924" s="493" t="s">
        <v>58</v>
      </c>
    </row>
    <row r="1925" spans="1:8">
      <c r="A1925" s="493" t="s">
        <v>4551</v>
      </c>
      <c r="B1925" s="493" t="s">
        <v>3933</v>
      </c>
      <c r="C1925" s="493" t="s">
        <v>4552</v>
      </c>
      <c r="D1925" s="493" t="s">
        <v>407</v>
      </c>
      <c r="F1925" s="493" t="s">
        <v>709</v>
      </c>
      <c r="G1925" s="493" t="s">
        <v>58</v>
      </c>
      <c r="H1925" s="493" t="s">
        <v>58</v>
      </c>
    </row>
    <row r="1926" spans="1:8">
      <c r="A1926" s="493" t="s">
        <v>4553</v>
      </c>
      <c r="B1926" s="493" t="s">
        <v>3933</v>
      </c>
      <c r="C1926" s="493" t="s">
        <v>4554</v>
      </c>
      <c r="D1926" s="493" t="s">
        <v>407</v>
      </c>
      <c r="F1926" s="493" t="s">
        <v>709</v>
      </c>
      <c r="G1926" s="493" t="s">
        <v>58</v>
      </c>
      <c r="H1926" s="493" t="s">
        <v>58</v>
      </c>
    </row>
    <row r="1927" spans="1:8">
      <c r="A1927" s="493" t="s">
        <v>4555</v>
      </c>
      <c r="B1927" s="493" t="s">
        <v>3933</v>
      </c>
      <c r="C1927" s="493" t="s">
        <v>4556</v>
      </c>
      <c r="D1927" s="493" t="s">
        <v>407</v>
      </c>
      <c r="F1927" s="493" t="s">
        <v>709</v>
      </c>
      <c r="G1927" s="493" t="s">
        <v>58</v>
      </c>
      <c r="H1927" s="493" t="s">
        <v>58</v>
      </c>
    </row>
    <row r="1928" spans="1:8">
      <c r="A1928" s="493" t="s">
        <v>4557</v>
      </c>
      <c r="B1928" s="493" t="s">
        <v>3933</v>
      </c>
      <c r="C1928" s="493" t="s">
        <v>4558</v>
      </c>
      <c r="D1928" s="493" t="s">
        <v>407</v>
      </c>
      <c r="F1928" s="493" t="s">
        <v>709</v>
      </c>
      <c r="G1928" s="493" t="s">
        <v>58</v>
      </c>
      <c r="H1928" s="493" t="s">
        <v>58</v>
      </c>
    </row>
    <row r="1929" spans="1:8">
      <c r="A1929" s="493" t="s">
        <v>4559</v>
      </c>
      <c r="B1929" s="493" t="s">
        <v>3933</v>
      </c>
      <c r="C1929" s="493" t="s">
        <v>4560</v>
      </c>
      <c r="D1929" s="493" t="s">
        <v>407</v>
      </c>
      <c r="F1929" s="493" t="s">
        <v>709</v>
      </c>
      <c r="G1929" s="493" t="s">
        <v>58</v>
      </c>
      <c r="H1929" s="493" t="s">
        <v>58</v>
      </c>
    </row>
    <row r="1930" spans="1:8">
      <c r="A1930" s="493" t="s">
        <v>4561</v>
      </c>
      <c r="B1930" s="493" t="s">
        <v>3933</v>
      </c>
      <c r="C1930" s="493" t="s">
        <v>4562</v>
      </c>
      <c r="D1930" s="493" t="s">
        <v>407</v>
      </c>
      <c r="F1930" s="493" t="s">
        <v>709</v>
      </c>
      <c r="G1930" s="493" t="s">
        <v>58</v>
      </c>
      <c r="H1930" s="493" t="s">
        <v>58</v>
      </c>
    </row>
    <row r="1931" spans="1:8">
      <c r="A1931" s="493" t="s">
        <v>4563</v>
      </c>
      <c r="B1931" s="493" t="s">
        <v>3933</v>
      </c>
      <c r="C1931" s="493" t="s">
        <v>4564</v>
      </c>
      <c r="D1931" s="493" t="s">
        <v>407</v>
      </c>
      <c r="F1931" s="493" t="s">
        <v>709</v>
      </c>
      <c r="G1931" s="493" t="s">
        <v>58</v>
      </c>
      <c r="H1931" s="493" t="s">
        <v>58</v>
      </c>
    </row>
    <row r="1932" spans="1:8">
      <c r="A1932" s="493" t="s">
        <v>4565</v>
      </c>
      <c r="B1932" s="493" t="s">
        <v>3933</v>
      </c>
      <c r="C1932" s="493" t="s">
        <v>4566</v>
      </c>
      <c r="D1932" s="493" t="s">
        <v>407</v>
      </c>
      <c r="F1932" s="493" t="s">
        <v>709</v>
      </c>
      <c r="G1932" s="493" t="s">
        <v>58</v>
      </c>
      <c r="H1932" s="493" t="s">
        <v>58</v>
      </c>
    </row>
    <row r="1933" spans="1:8">
      <c r="A1933" s="493" t="s">
        <v>4567</v>
      </c>
      <c r="B1933" s="493" t="s">
        <v>3933</v>
      </c>
      <c r="C1933" s="493" t="s">
        <v>4568</v>
      </c>
      <c r="D1933" s="493" t="s">
        <v>407</v>
      </c>
      <c r="F1933" s="493" t="s">
        <v>709</v>
      </c>
      <c r="G1933" s="493" t="s">
        <v>58</v>
      </c>
      <c r="H1933" s="493" t="s">
        <v>58</v>
      </c>
    </row>
    <row r="1934" spans="1:8">
      <c r="A1934" s="493" t="s">
        <v>4569</v>
      </c>
      <c r="B1934" s="493" t="s">
        <v>3933</v>
      </c>
      <c r="C1934" s="493" t="s">
        <v>4570</v>
      </c>
      <c r="D1934" s="493" t="s">
        <v>407</v>
      </c>
      <c r="F1934" s="493" t="s">
        <v>709</v>
      </c>
      <c r="G1934" s="493" t="s">
        <v>58</v>
      </c>
      <c r="H1934" s="493" t="s">
        <v>58</v>
      </c>
    </row>
    <row r="1935" spans="1:8">
      <c r="A1935" s="493" t="s">
        <v>4571</v>
      </c>
      <c r="B1935" s="493" t="s">
        <v>3933</v>
      </c>
      <c r="C1935" s="493" t="s">
        <v>4572</v>
      </c>
      <c r="D1935" s="493" t="s">
        <v>407</v>
      </c>
      <c r="F1935" s="493" t="s">
        <v>709</v>
      </c>
      <c r="G1935" s="493" t="s">
        <v>58</v>
      </c>
      <c r="H1935" s="493" t="s">
        <v>58</v>
      </c>
    </row>
    <row r="1936" spans="1:8">
      <c r="A1936" s="493" t="s">
        <v>4573</v>
      </c>
      <c r="B1936" s="493" t="s">
        <v>3933</v>
      </c>
      <c r="C1936" s="493" t="s">
        <v>4574</v>
      </c>
      <c r="D1936" s="493" t="s">
        <v>407</v>
      </c>
      <c r="F1936" s="493" t="s">
        <v>709</v>
      </c>
      <c r="G1936" s="493" t="s">
        <v>58</v>
      </c>
      <c r="H1936" s="493" t="s">
        <v>58</v>
      </c>
    </row>
    <row r="1937" spans="1:8">
      <c r="A1937" s="493" t="s">
        <v>4575</v>
      </c>
      <c r="B1937" s="493" t="s">
        <v>3933</v>
      </c>
      <c r="C1937" s="493" t="s">
        <v>4576</v>
      </c>
      <c r="D1937" s="493" t="s">
        <v>407</v>
      </c>
      <c r="F1937" s="493" t="s">
        <v>709</v>
      </c>
      <c r="G1937" s="493" t="s">
        <v>58</v>
      </c>
      <c r="H1937" s="493" t="s">
        <v>58</v>
      </c>
    </row>
    <row r="1938" spans="1:8">
      <c r="A1938" s="493" t="s">
        <v>4577</v>
      </c>
      <c r="B1938" s="493" t="s">
        <v>3933</v>
      </c>
      <c r="C1938" s="493" t="s">
        <v>4578</v>
      </c>
      <c r="D1938" s="493" t="s">
        <v>407</v>
      </c>
      <c r="F1938" s="493" t="s">
        <v>709</v>
      </c>
      <c r="G1938" s="493" t="s">
        <v>58</v>
      </c>
      <c r="H1938" s="493" t="s">
        <v>58</v>
      </c>
    </row>
    <row r="1939" spans="1:8">
      <c r="A1939" s="493" t="s">
        <v>4579</v>
      </c>
      <c r="B1939" s="493" t="s">
        <v>3933</v>
      </c>
      <c r="C1939" s="493" t="s">
        <v>4580</v>
      </c>
      <c r="D1939" s="493" t="s">
        <v>407</v>
      </c>
      <c r="F1939" s="493" t="s">
        <v>709</v>
      </c>
      <c r="G1939" s="493" t="s">
        <v>58</v>
      </c>
      <c r="H1939" s="493" t="s">
        <v>58</v>
      </c>
    </row>
    <row r="1940" spans="1:8">
      <c r="A1940" s="493" t="s">
        <v>4581</v>
      </c>
      <c r="B1940" s="493" t="s">
        <v>3933</v>
      </c>
      <c r="C1940" s="493" t="s">
        <v>4582</v>
      </c>
      <c r="D1940" s="493" t="s">
        <v>407</v>
      </c>
      <c r="F1940" s="493" t="s">
        <v>709</v>
      </c>
      <c r="G1940" s="493" t="s">
        <v>58</v>
      </c>
      <c r="H1940" s="493" t="s">
        <v>58</v>
      </c>
    </row>
    <row r="1941" spans="1:8">
      <c r="A1941" s="493" t="s">
        <v>4583</v>
      </c>
      <c r="B1941" s="493" t="s">
        <v>3933</v>
      </c>
      <c r="C1941" s="493" t="s">
        <v>4584</v>
      </c>
      <c r="D1941" s="493" t="s">
        <v>407</v>
      </c>
      <c r="F1941" s="493" t="s">
        <v>709</v>
      </c>
      <c r="G1941" s="493" t="s">
        <v>58</v>
      </c>
      <c r="H1941" s="493" t="s">
        <v>58</v>
      </c>
    </row>
    <row r="1942" spans="1:8">
      <c r="A1942" s="493" t="s">
        <v>4585</v>
      </c>
      <c r="B1942" s="493" t="s">
        <v>3933</v>
      </c>
      <c r="C1942" s="493" t="s">
        <v>4586</v>
      </c>
      <c r="D1942" s="493" t="s">
        <v>407</v>
      </c>
      <c r="F1942" s="493" t="s">
        <v>709</v>
      </c>
      <c r="G1942" s="493" t="s">
        <v>58</v>
      </c>
      <c r="H1942" s="493" t="s">
        <v>58</v>
      </c>
    </row>
    <row r="1943" spans="1:8">
      <c r="A1943" s="493" t="s">
        <v>4587</v>
      </c>
      <c r="B1943" s="493" t="s">
        <v>3933</v>
      </c>
      <c r="C1943" s="493" t="s">
        <v>4588</v>
      </c>
      <c r="D1943" s="493" t="s">
        <v>407</v>
      </c>
      <c r="F1943" s="493" t="s">
        <v>709</v>
      </c>
      <c r="G1943" s="493" t="s">
        <v>58</v>
      </c>
      <c r="H1943" s="493" t="s">
        <v>58</v>
      </c>
    </row>
    <row r="1944" spans="1:8">
      <c r="A1944" s="493" t="s">
        <v>4589</v>
      </c>
      <c r="B1944" s="493" t="s">
        <v>3933</v>
      </c>
      <c r="C1944" s="493" t="s">
        <v>4590</v>
      </c>
      <c r="D1944" s="493" t="s">
        <v>407</v>
      </c>
      <c r="F1944" s="493" t="s">
        <v>709</v>
      </c>
      <c r="G1944" s="493" t="s">
        <v>58</v>
      </c>
      <c r="H1944" s="493" t="s">
        <v>58</v>
      </c>
    </row>
    <row r="1945" spans="1:8">
      <c r="A1945" s="493" t="s">
        <v>4591</v>
      </c>
      <c r="B1945" s="493" t="s">
        <v>3933</v>
      </c>
      <c r="C1945" s="493" t="s">
        <v>4592</v>
      </c>
      <c r="D1945" s="493" t="s">
        <v>407</v>
      </c>
      <c r="F1945" s="493" t="s">
        <v>709</v>
      </c>
      <c r="G1945" s="493" t="s">
        <v>58</v>
      </c>
      <c r="H1945" s="493" t="s">
        <v>58</v>
      </c>
    </row>
    <row r="1946" spans="1:8">
      <c r="A1946" s="493" t="s">
        <v>4593</v>
      </c>
      <c r="B1946" s="493" t="s">
        <v>3933</v>
      </c>
      <c r="C1946" s="493" t="s">
        <v>4594</v>
      </c>
      <c r="D1946" s="493" t="s">
        <v>407</v>
      </c>
      <c r="F1946" s="493" t="s">
        <v>709</v>
      </c>
      <c r="G1946" s="493" t="s">
        <v>58</v>
      </c>
      <c r="H1946" s="493" t="s">
        <v>58</v>
      </c>
    </row>
    <row r="1947" spans="1:8">
      <c r="A1947" s="493" t="s">
        <v>4595</v>
      </c>
      <c r="B1947" s="493" t="s">
        <v>3933</v>
      </c>
      <c r="C1947" s="493" t="s">
        <v>4596</v>
      </c>
      <c r="D1947" s="493" t="s">
        <v>407</v>
      </c>
      <c r="F1947" s="493" t="s">
        <v>709</v>
      </c>
      <c r="G1947" s="493" t="s">
        <v>58</v>
      </c>
      <c r="H1947" s="493" t="s">
        <v>58</v>
      </c>
    </row>
    <row r="1948" spans="1:8">
      <c r="A1948" s="493" t="s">
        <v>4597</v>
      </c>
      <c r="B1948" s="493" t="s">
        <v>3933</v>
      </c>
      <c r="C1948" s="493" t="s">
        <v>4598</v>
      </c>
      <c r="D1948" s="493" t="s">
        <v>407</v>
      </c>
      <c r="F1948" s="493" t="s">
        <v>709</v>
      </c>
      <c r="G1948" s="493" t="s">
        <v>58</v>
      </c>
      <c r="H1948" s="493" t="s">
        <v>58</v>
      </c>
    </row>
    <row r="1949" spans="1:8">
      <c r="A1949" s="493" t="s">
        <v>4599</v>
      </c>
      <c r="B1949" s="493" t="s">
        <v>3933</v>
      </c>
      <c r="C1949" s="493" t="s">
        <v>4600</v>
      </c>
      <c r="D1949" s="493" t="s">
        <v>407</v>
      </c>
      <c r="F1949" s="493" t="s">
        <v>709</v>
      </c>
      <c r="G1949" s="493" t="s">
        <v>58</v>
      </c>
      <c r="H1949" s="493" t="s">
        <v>58</v>
      </c>
    </row>
    <row r="1950" spans="1:8">
      <c r="A1950" s="493" t="s">
        <v>4601</v>
      </c>
      <c r="B1950" s="493" t="s">
        <v>3933</v>
      </c>
      <c r="C1950" s="493" t="s">
        <v>4602</v>
      </c>
      <c r="D1950" s="493" t="s">
        <v>407</v>
      </c>
      <c r="F1950" s="493" t="s">
        <v>709</v>
      </c>
      <c r="G1950" s="493" t="s">
        <v>58</v>
      </c>
      <c r="H1950" s="493" t="s">
        <v>58</v>
      </c>
    </row>
    <row r="1951" spans="1:8">
      <c r="A1951" s="493" t="s">
        <v>4603</v>
      </c>
      <c r="B1951" s="493" t="s">
        <v>3933</v>
      </c>
      <c r="C1951" s="493" t="s">
        <v>4604</v>
      </c>
      <c r="D1951" s="493" t="s">
        <v>407</v>
      </c>
      <c r="F1951" s="493" t="s">
        <v>709</v>
      </c>
      <c r="G1951" s="493" t="s">
        <v>58</v>
      </c>
      <c r="H1951" s="493" t="s">
        <v>58</v>
      </c>
    </row>
    <row r="1952" spans="1:8">
      <c r="A1952" s="493" t="s">
        <v>4605</v>
      </c>
      <c r="B1952" s="493" t="s">
        <v>3933</v>
      </c>
      <c r="C1952" s="493" t="s">
        <v>4606</v>
      </c>
      <c r="D1952" s="493" t="s">
        <v>407</v>
      </c>
      <c r="F1952" s="493" t="s">
        <v>709</v>
      </c>
      <c r="G1952" s="493" t="s">
        <v>58</v>
      </c>
      <c r="H1952" s="493" t="s">
        <v>58</v>
      </c>
    </row>
    <row r="1953" spans="1:8">
      <c r="A1953" s="493" t="s">
        <v>4607</v>
      </c>
      <c r="B1953" s="493" t="s">
        <v>3933</v>
      </c>
      <c r="C1953" s="493" t="s">
        <v>4608</v>
      </c>
      <c r="D1953" s="493" t="s">
        <v>407</v>
      </c>
      <c r="F1953" s="493" t="s">
        <v>709</v>
      </c>
      <c r="G1953" s="493" t="s">
        <v>58</v>
      </c>
      <c r="H1953" s="493" t="s">
        <v>58</v>
      </c>
    </row>
    <row r="1954" spans="1:8">
      <c r="A1954" s="493" t="s">
        <v>4609</v>
      </c>
      <c r="B1954" s="493" t="s">
        <v>3933</v>
      </c>
      <c r="C1954" s="493" t="s">
        <v>4610</v>
      </c>
      <c r="D1954" s="493" t="s">
        <v>407</v>
      </c>
      <c r="F1954" s="493" t="s">
        <v>709</v>
      </c>
      <c r="G1954" s="493" t="s">
        <v>58</v>
      </c>
      <c r="H1954" s="493" t="s">
        <v>58</v>
      </c>
    </row>
    <row r="1955" spans="1:8">
      <c r="A1955" s="493" t="s">
        <v>4611</v>
      </c>
      <c r="B1955" s="493" t="s">
        <v>3933</v>
      </c>
      <c r="C1955" s="493" t="s">
        <v>4612</v>
      </c>
      <c r="D1955" s="493" t="s">
        <v>407</v>
      </c>
      <c r="F1955" s="493" t="s">
        <v>709</v>
      </c>
      <c r="G1955" s="493" t="s">
        <v>58</v>
      </c>
      <c r="H1955" s="493" t="s">
        <v>58</v>
      </c>
    </row>
    <row r="1956" spans="1:8">
      <c r="A1956" s="493" t="s">
        <v>4613</v>
      </c>
      <c r="B1956" s="493" t="s">
        <v>3933</v>
      </c>
      <c r="C1956" s="493" t="s">
        <v>4614</v>
      </c>
      <c r="D1956" s="493" t="s">
        <v>407</v>
      </c>
      <c r="F1956" s="493" t="s">
        <v>709</v>
      </c>
      <c r="G1956" s="493" t="s">
        <v>58</v>
      </c>
      <c r="H1956" s="493" t="s">
        <v>58</v>
      </c>
    </row>
    <row r="1957" spans="1:8">
      <c r="A1957" s="493" t="s">
        <v>4615</v>
      </c>
      <c r="B1957" s="493" t="s">
        <v>3933</v>
      </c>
      <c r="C1957" s="493" t="s">
        <v>4616</v>
      </c>
      <c r="D1957" s="493" t="s">
        <v>407</v>
      </c>
      <c r="F1957" s="493" t="s">
        <v>709</v>
      </c>
      <c r="G1957" s="493" t="s">
        <v>58</v>
      </c>
      <c r="H1957" s="493" t="s">
        <v>58</v>
      </c>
    </row>
    <row r="1958" spans="1:8">
      <c r="A1958" s="493" t="s">
        <v>4617</v>
      </c>
      <c r="B1958" s="493" t="s">
        <v>3933</v>
      </c>
      <c r="C1958" s="493" t="s">
        <v>4618</v>
      </c>
      <c r="D1958" s="493" t="s">
        <v>407</v>
      </c>
      <c r="F1958" s="493" t="s">
        <v>709</v>
      </c>
      <c r="G1958" s="493" t="s">
        <v>58</v>
      </c>
      <c r="H1958" s="493" t="s">
        <v>58</v>
      </c>
    </row>
    <row r="1959" spans="1:8">
      <c r="A1959" s="493" t="s">
        <v>4619</v>
      </c>
      <c r="B1959" s="493" t="s">
        <v>3933</v>
      </c>
      <c r="C1959" s="493" t="s">
        <v>4620</v>
      </c>
      <c r="D1959" s="493" t="s">
        <v>133</v>
      </c>
      <c r="E1959" s="493">
        <v>100</v>
      </c>
      <c r="G1959" s="493" t="s">
        <v>58</v>
      </c>
      <c r="H1959" s="493" t="s">
        <v>58</v>
      </c>
    </row>
    <row r="1960" spans="1:8">
      <c r="A1960" s="493" t="s">
        <v>4621</v>
      </c>
      <c r="B1960" s="493" t="s">
        <v>3933</v>
      </c>
      <c r="C1960" s="493" t="s">
        <v>4622</v>
      </c>
      <c r="D1960" s="493" t="s">
        <v>407</v>
      </c>
      <c r="F1960" s="493" t="s">
        <v>709</v>
      </c>
      <c r="G1960" s="493" t="s">
        <v>58</v>
      </c>
      <c r="H1960" s="493" t="s">
        <v>58</v>
      </c>
    </row>
    <row r="1961" spans="1:8">
      <c r="A1961" s="493" t="s">
        <v>4623</v>
      </c>
      <c r="B1961" s="493" t="s">
        <v>3933</v>
      </c>
      <c r="C1961" s="493" t="s">
        <v>4624</v>
      </c>
      <c r="D1961" s="493" t="s">
        <v>407</v>
      </c>
      <c r="F1961" s="493" t="s">
        <v>709</v>
      </c>
      <c r="G1961" s="493" t="s">
        <v>58</v>
      </c>
      <c r="H1961" s="493" t="s">
        <v>58</v>
      </c>
    </row>
    <row r="1962" spans="1:8">
      <c r="A1962" s="493" t="s">
        <v>4625</v>
      </c>
      <c r="B1962" s="493" t="s">
        <v>3933</v>
      </c>
      <c r="C1962" s="493" t="s">
        <v>4626</v>
      </c>
      <c r="D1962" s="493" t="s">
        <v>407</v>
      </c>
      <c r="F1962" s="493" t="s">
        <v>709</v>
      </c>
      <c r="G1962" s="493" t="s">
        <v>58</v>
      </c>
      <c r="H1962" s="493" t="s">
        <v>58</v>
      </c>
    </row>
    <row r="1963" spans="1:8">
      <c r="A1963" s="493" t="s">
        <v>4627</v>
      </c>
      <c r="B1963" s="493" t="s">
        <v>3933</v>
      </c>
      <c r="C1963" s="493" t="s">
        <v>4628</v>
      </c>
      <c r="D1963" s="493" t="s">
        <v>407</v>
      </c>
      <c r="F1963" s="493" t="s">
        <v>709</v>
      </c>
      <c r="G1963" s="493" t="s">
        <v>58</v>
      </c>
      <c r="H1963" s="493" t="s">
        <v>58</v>
      </c>
    </row>
    <row r="1964" spans="1:8">
      <c r="A1964" s="493" t="s">
        <v>4629</v>
      </c>
      <c r="B1964" s="493" t="s">
        <v>3933</v>
      </c>
      <c r="C1964" s="493" t="s">
        <v>4630</v>
      </c>
      <c r="D1964" s="493" t="s">
        <v>407</v>
      </c>
      <c r="F1964" s="493" t="s">
        <v>709</v>
      </c>
      <c r="G1964" s="493" t="s">
        <v>58</v>
      </c>
      <c r="H1964" s="493" t="s">
        <v>58</v>
      </c>
    </row>
    <row r="1965" spans="1:8">
      <c r="A1965" s="493" t="s">
        <v>4631</v>
      </c>
      <c r="B1965" s="493" t="s">
        <v>3933</v>
      </c>
      <c r="C1965" s="493" t="s">
        <v>4632</v>
      </c>
      <c r="D1965" s="493" t="s">
        <v>407</v>
      </c>
      <c r="F1965" s="493" t="s">
        <v>709</v>
      </c>
      <c r="G1965" s="493" t="s">
        <v>58</v>
      </c>
      <c r="H1965" s="493" t="s">
        <v>58</v>
      </c>
    </row>
    <row r="1966" spans="1:8">
      <c r="A1966" s="493" t="s">
        <v>4633</v>
      </c>
      <c r="B1966" s="493" t="s">
        <v>3933</v>
      </c>
      <c r="C1966" s="493" t="s">
        <v>4634</v>
      </c>
      <c r="D1966" s="493" t="s">
        <v>407</v>
      </c>
      <c r="F1966" s="493" t="s">
        <v>709</v>
      </c>
      <c r="G1966" s="493" t="s">
        <v>58</v>
      </c>
      <c r="H1966" s="493" t="s">
        <v>58</v>
      </c>
    </row>
    <row r="1967" spans="1:8">
      <c r="A1967" s="493" t="s">
        <v>4635</v>
      </c>
      <c r="B1967" s="493" t="s">
        <v>3933</v>
      </c>
      <c r="C1967" s="493" t="s">
        <v>4636</v>
      </c>
      <c r="D1967" s="493" t="s">
        <v>407</v>
      </c>
      <c r="F1967" s="493" t="s">
        <v>709</v>
      </c>
      <c r="G1967" s="493" t="s">
        <v>58</v>
      </c>
      <c r="H1967" s="493" t="s">
        <v>58</v>
      </c>
    </row>
    <row r="1968" spans="1:8">
      <c r="A1968" s="493" t="s">
        <v>4637</v>
      </c>
      <c r="B1968" s="493" t="s">
        <v>3933</v>
      </c>
      <c r="C1968" s="493" t="s">
        <v>4638</v>
      </c>
      <c r="D1968" s="493" t="s">
        <v>407</v>
      </c>
      <c r="F1968" s="493" t="s">
        <v>709</v>
      </c>
      <c r="G1968" s="493" t="s">
        <v>58</v>
      </c>
      <c r="H1968" s="493" t="s">
        <v>58</v>
      </c>
    </row>
    <row r="1969" spans="1:8">
      <c r="A1969" s="493" t="s">
        <v>4639</v>
      </c>
      <c r="B1969" s="493" t="s">
        <v>3933</v>
      </c>
      <c r="C1969" s="493" t="s">
        <v>4640</v>
      </c>
      <c r="D1969" s="493" t="s">
        <v>407</v>
      </c>
      <c r="F1969" s="493" t="s">
        <v>709</v>
      </c>
      <c r="G1969" s="493" t="s">
        <v>58</v>
      </c>
      <c r="H1969" s="493" t="s">
        <v>58</v>
      </c>
    </row>
    <row r="1970" spans="1:8">
      <c r="A1970" s="493" t="s">
        <v>4641</v>
      </c>
      <c r="B1970" s="493" t="s">
        <v>3933</v>
      </c>
      <c r="C1970" s="493" t="s">
        <v>4642</v>
      </c>
      <c r="D1970" s="493" t="s">
        <v>407</v>
      </c>
      <c r="F1970" s="493" t="s">
        <v>709</v>
      </c>
      <c r="G1970" s="493" t="s">
        <v>58</v>
      </c>
      <c r="H1970" s="493" t="s">
        <v>58</v>
      </c>
    </row>
    <row r="1971" spans="1:8">
      <c r="A1971" s="493" t="s">
        <v>4643</v>
      </c>
      <c r="B1971" s="493" t="s">
        <v>3933</v>
      </c>
      <c r="C1971" s="493" t="s">
        <v>4644</v>
      </c>
      <c r="D1971" s="493" t="s">
        <v>407</v>
      </c>
      <c r="F1971" s="493" t="s">
        <v>709</v>
      </c>
      <c r="G1971" s="493" t="s">
        <v>58</v>
      </c>
      <c r="H1971" s="493" t="s">
        <v>58</v>
      </c>
    </row>
    <row r="1972" spans="1:8">
      <c r="A1972" s="493" t="s">
        <v>4645</v>
      </c>
      <c r="B1972" s="493" t="s">
        <v>3933</v>
      </c>
      <c r="C1972" s="493" t="s">
        <v>4646</v>
      </c>
      <c r="D1972" s="493" t="s">
        <v>407</v>
      </c>
      <c r="F1972" s="493" t="s">
        <v>709</v>
      </c>
      <c r="G1972" s="493" t="s">
        <v>58</v>
      </c>
      <c r="H1972" s="493" t="s">
        <v>58</v>
      </c>
    </row>
    <row r="1973" spans="1:8">
      <c r="A1973" s="493" t="s">
        <v>4647</v>
      </c>
      <c r="B1973" s="493" t="s">
        <v>3933</v>
      </c>
      <c r="C1973" s="493" t="s">
        <v>4648</v>
      </c>
      <c r="D1973" s="493" t="s">
        <v>407</v>
      </c>
      <c r="F1973" s="493" t="s">
        <v>709</v>
      </c>
      <c r="G1973" s="493" t="s">
        <v>58</v>
      </c>
      <c r="H1973" s="493" t="s">
        <v>58</v>
      </c>
    </row>
    <row r="1974" spans="1:8">
      <c r="A1974" s="493" t="s">
        <v>4649</v>
      </c>
      <c r="B1974" s="493" t="s">
        <v>3933</v>
      </c>
      <c r="C1974" s="493" t="s">
        <v>4650</v>
      </c>
      <c r="D1974" s="493" t="s">
        <v>407</v>
      </c>
      <c r="F1974" s="493" t="s">
        <v>709</v>
      </c>
      <c r="G1974" s="493" t="s">
        <v>58</v>
      </c>
      <c r="H1974" s="493" t="s">
        <v>58</v>
      </c>
    </row>
    <row r="1975" spans="1:8">
      <c r="A1975" s="493" t="s">
        <v>4651</v>
      </c>
      <c r="B1975" s="493" t="s">
        <v>3933</v>
      </c>
      <c r="C1975" s="493" t="s">
        <v>4652</v>
      </c>
      <c r="D1975" s="493" t="s">
        <v>407</v>
      </c>
      <c r="F1975" s="493" t="s">
        <v>709</v>
      </c>
      <c r="G1975" s="493" t="s">
        <v>58</v>
      </c>
      <c r="H1975" s="493" t="s">
        <v>58</v>
      </c>
    </row>
    <row r="1976" spans="1:8">
      <c r="A1976" s="493" t="s">
        <v>4653</v>
      </c>
      <c r="B1976" s="493" t="s">
        <v>3933</v>
      </c>
      <c r="C1976" s="493" t="s">
        <v>4654</v>
      </c>
      <c r="D1976" s="493" t="s">
        <v>407</v>
      </c>
      <c r="F1976" s="493" t="s">
        <v>709</v>
      </c>
      <c r="G1976" s="493" t="s">
        <v>58</v>
      </c>
      <c r="H1976" s="493" t="s">
        <v>58</v>
      </c>
    </row>
    <row r="1977" spans="1:8">
      <c r="A1977" s="493" t="s">
        <v>4655</v>
      </c>
      <c r="B1977" s="493" t="s">
        <v>3933</v>
      </c>
      <c r="C1977" s="493" t="s">
        <v>4656</v>
      </c>
      <c r="D1977" s="493" t="s">
        <v>407</v>
      </c>
      <c r="F1977" s="493" t="s">
        <v>709</v>
      </c>
      <c r="G1977" s="493" t="s">
        <v>58</v>
      </c>
      <c r="H1977" s="493" t="s">
        <v>58</v>
      </c>
    </row>
    <row r="1978" spans="1:8">
      <c r="A1978" s="493" t="s">
        <v>4657</v>
      </c>
      <c r="B1978" s="493" t="s">
        <v>3933</v>
      </c>
      <c r="C1978" s="493" t="s">
        <v>4658</v>
      </c>
      <c r="D1978" s="493" t="s">
        <v>407</v>
      </c>
      <c r="F1978" s="493" t="s">
        <v>709</v>
      </c>
      <c r="G1978" s="493" t="s">
        <v>58</v>
      </c>
      <c r="H1978" s="493" t="s">
        <v>58</v>
      </c>
    </row>
    <row r="1979" spans="1:8">
      <c r="A1979" s="493" t="s">
        <v>4659</v>
      </c>
      <c r="B1979" s="493" t="s">
        <v>3933</v>
      </c>
      <c r="C1979" s="493" t="s">
        <v>4660</v>
      </c>
      <c r="D1979" s="493" t="s">
        <v>407</v>
      </c>
      <c r="F1979" s="493" t="s">
        <v>709</v>
      </c>
      <c r="G1979" s="493" t="s">
        <v>58</v>
      </c>
      <c r="H1979" s="493" t="s">
        <v>58</v>
      </c>
    </row>
    <row r="1980" spans="1:8">
      <c r="A1980" s="493" t="s">
        <v>4661</v>
      </c>
      <c r="B1980" s="493" t="s">
        <v>3933</v>
      </c>
      <c r="C1980" s="493" t="s">
        <v>4662</v>
      </c>
      <c r="D1980" s="493" t="s">
        <v>407</v>
      </c>
      <c r="F1980" s="493" t="s">
        <v>709</v>
      </c>
      <c r="G1980" s="493" t="s">
        <v>58</v>
      </c>
      <c r="H1980" s="493" t="s">
        <v>58</v>
      </c>
    </row>
    <row r="1981" spans="1:8">
      <c r="A1981" s="493" t="s">
        <v>4663</v>
      </c>
      <c r="B1981" s="493" t="s">
        <v>3933</v>
      </c>
      <c r="C1981" s="493" t="s">
        <v>4664</v>
      </c>
      <c r="D1981" s="493" t="s">
        <v>407</v>
      </c>
      <c r="F1981" s="493" t="s">
        <v>709</v>
      </c>
      <c r="G1981" s="493" t="s">
        <v>58</v>
      </c>
      <c r="H1981" s="493" t="s">
        <v>58</v>
      </c>
    </row>
    <row r="1982" spans="1:8">
      <c r="A1982" s="493" t="s">
        <v>4665</v>
      </c>
      <c r="B1982" s="493" t="s">
        <v>3933</v>
      </c>
      <c r="C1982" s="493" t="s">
        <v>4666</v>
      </c>
      <c r="D1982" s="493" t="s">
        <v>407</v>
      </c>
      <c r="F1982" s="493" t="s">
        <v>709</v>
      </c>
      <c r="G1982" s="493" t="s">
        <v>58</v>
      </c>
      <c r="H1982" s="493" t="s">
        <v>58</v>
      </c>
    </row>
    <row r="1983" spans="1:8">
      <c r="A1983" s="493" t="s">
        <v>4667</v>
      </c>
      <c r="B1983" s="493" t="s">
        <v>3933</v>
      </c>
      <c r="C1983" s="493" t="s">
        <v>4668</v>
      </c>
      <c r="D1983" s="493" t="s">
        <v>407</v>
      </c>
      <c r="F1983" s="493" t="s">
        <v>709</v>
      </c>
      <c r="G1983" s="493" t="s">
        <v>58</v>
      </c>
      <c r="H1983" s="493" t="s">
        <v>58</v>
      </c>
    </row>
    <row r="1984" spans="1:8">
      <c r="A1984" s="493" t="s">
        <v>4669</v>
      </c>
      <c r="B1984" s="493" t="s">
        <v>3933</v>
      </c>
      <c r="C1984" s="493" t="s">
        <v>4670</v>
      </c>
      <c r="D1984" s="493" t="s">
        <v>407</v>
      </c>
      <c r="F1984" s="493" t="s">
        <v>709</v>
      </c>
      <c r="G1984" s="493" t="s">
        <v>58</v>
      </c>
      <c r="H1984" s="493" t="s">
        <v>58</v>
      </c>
    </row>
    <row r="1985" spans="1:8">
      <c r="A1985" s="493" t="s">
        <v>4671</v>
      </c>
      <c r="B1985" s="493" t="s">
        <v>3933</v>
      </c>
      <c r="C1985" s="493" t="s">
        <v>4672</v>
      </c>
      <c r="D1985" s="493" t="s">
        <v>407</v>
      </c>
      <c r="F1985" s="493" t="s">
        <v>709</v>
      </c>
      <c r="G1985" s="493" t="s">
        <v>58</v>
      </c>
      <c r="H1985" s="493" t="s">
        <v>58</v>
      </c>
    </row>
    <row r="1986" spans="1:8">
      <c r="A1986" s="493" t="s">
        <v>4673</v>
      </c>
      <c r="B1986" s="493" t="s">
        <v>3933</v>
      </c>
      <c r="C1986" s="493" t="s">
        <v>4674</v>
      </c>
      <c r="D1986" s="493" t="s">
        <v>407</v>
      </c>
      <c r="F1986" s="493" t="s">
        <v>709</v>
      </c>
      <c r="G1986" s="493" t="s">
        <v>58</v>
      </c>
      <c r="H1986" s="493" t="s">
        <v>58</v>
      </c>
    </row>
    <row r="1987" spans="1:8">
      <c r="A1987" s="493" t="s">
        <v>4675</v>
      </c>
      <c r="B1987" s="493" t="s">
        <v>3933</v>
      </c>
      <c r="C1987" s="493" t="s">
        <v>4676</v>
      </c>
      <c r="D1987" s="493" t="s">
        <v>407</v>
      </c>
      <c r="F1987" s="493" t="s">
        <v>709</v>
      </c>
      <c r="G1987" s="493" t="s">
        <v>58</v>
      </c>
      <c r="H1987" s="493" t="s">
        <v>58</v>
      </c>
    </row>
    <row r="1988" spans="1:8">
      <c r="A1988" s="493" t="s">
        <v>4677</v>
      </c>
      <c r="B1988" s="493" t="s">
        <v>3933</v>
      </c>
      <c r="C1988" s="493" t="s">
        <v>4678</v>
      </c>
      <c r="D1988" s="493" t="s">
        <v>407</v>
      </c>
      <c r="F1988" s="493" t="s">
        <v>709</v>
      </c>
      <c r="G1988" s="493" t="s">
        <v>58</v>
      </c>
      <c r="H1988" s="493" t="s">
        <v>58</v>
      </c>
    </row>
    <row r="1989" spans="1:8">
      <c r="A1989" s="493" t="s">
        <v>4679</v>
      </c>
      <c r="B1989" s="493" t="s">
        <v>3933</v>
      </c>
      <c r="C1989" s="493" t="s">
        <v>4680</v>
      </c>
      <c r="D1989" s="493" t="s">
        <v>407</v>
      </c>
      <c r="F1989" s="493" t="s">
        <v>709</v>
      </c>
      <c r="G1989" s="493" t="s">
        <v>58</v>
      </c>
      <c r="H1989" s="493" t="s">
        <v>58</v>
      </c>
    </row>
    <row r="1990" spans="1:8">
      <c r="A1990" s="493" t="s">
        <v>4681</v>
      </c>
      <c r="B1990" s="493" t="s">
        <v>3933</v>
      </c>
      <c r="C1990" s="493" t="s">
        <v>4682</v>
      </c>
      <c r="D1990" s="493" t="s">
        <v>407</v>
      </c>
      <c r="F1990" s="493" t="s">
        <v>709</v>
      </c>
      <c r="G1990" s="493" t="s">
        <v>58</v>
      </c>
      <c r="H1990" s="493" t="s">
        <v>58</v>
      </c>
    </row>
    <row r="1991" spans="1:8">
      <c r="A1991" s="493" t="s">
        <v>4683</v>
      </c>
      <c r="B1991" s="493" t="s">
        <v>3933</v>
      </c>
      <c r="C1991" s="493" t="s">
        <v>4684</v>
      </c>
      <c r="D1991" s="493" t="s">
        <v>407</v>
      </c>
      <c r="F1991" s="493" t="s">
        <v>709</v>
      </c>
      <c r="G1991" s="493" t="s">
        <v>58</v>
      </c>
      <c r="H1991" s="493" t="s">
        <v>58</v>
      </c>
    </row>
    <row r="1992" spans="1:8">
      <c r="A1992" s="493" t="s">
        <v>4685</v>
      </c>
      <c r="B1992" s="493" t="s">
        <v>3933</v>
      </c>
      <c r="C1992" s="493" t="s">
        <v>4686</v>
      </c>
      <c r="D1992" s="493" t="s">
        <v>407</v>
      </c>
      <c r="F1992" s="493" t="s">
        <v>709</v>
      </c>
      <c r="G1992" s="493" t="s">
        <v>58</v>
      </c>
      <c r="H1992" s="493" t="s">
        <v>58</v>
      </c>
    </row>
    <row r="1993" spans="1:8">
      <c r="A1993" s="493" t="s">
        <v>4687</v>
      </c>
      <c r="B1993" s="493" t="s">
        <v>3933</v>
      </c>
      <c r="C1993" s="493" t="s">
        <v>4688</v>
      </c>
      <c r="D1993" s="493" t="s">
        <v>407</v>
      </c>
      <c r="F1993" s="493" t="s">
        <v>709</v>
      </c>
      <c r="G1993" s="493" t="s">
        <v>58</v>
      </c>
      <c r="H1993" s="493" t="s">
        <v>58</v>
      </c>
    </row>
    <row r="1994" spans="1:8">
      <c r="A1994" s="493" t="s">
        <v>4689</v>
      </c>
      <c r="B1994" s="493" t="s">
        <v>3933</v>
      </c>
      <c r="C1994" s="493" t="s">
        <v>4690</v>
      </c>
      <c r="D1994" s="493" t="s">
        <v>407</v>
      </c>
      <c r="F1994" s="493" t="s">
        <v>709</v>
      </c>
      <c r="G1994" s="493" t="s">
        <v>58</v>
      </c>
      <c r="H1994" s="493" t="s">
        <v>58</v>
      </c>
    </row>
    <row r="1995" spans="1:8">
      <c r="A1995" s="493" t="s">
        <v>4691</v>
      </c>
      <c r="B1995" s="493" t="s">
        <v>3933</v>
      </c>
      <c r="C1995" s="493" t="s">
        <v>4692</v>
      </c>
      <c r="D1995" s="493" t="s">
        <v>133</v>
      </c>
      <c r="E1995" s="493">
        <v>100</v>
      </c>
      <c r="G1995" s="493" t="s">
        <v>58</v>
      </c>
      <c r="H1995" s="493" t="s">
        <v>58</v>
      </c>
    </row>
    <row r="1996" spans="1:8">
      <c r="A1996" s="493" t="s">
        <v>4693</v>
      </c>
      <c r="B1996" s="493" t="s">
        <v>3933</v>
      </c>
      <c r="C1996" s="493" t="s">
        <v>4694</v>
      </c>
      <c r="D1996" s="493" t="s">
        <v>407</v>
      </c>
      <c r="F1996" s="493" t="s">
        <v>709</v>
      </c>
      <c r="G1996" s="493" t="s">
        <v>58</v>
      </c>
      <c r="H1996" s="493" t="s">
        <v>58</v>
      </c>
    </row>
    <row r="1997" spans="1:8">
      <c r="A1997" s="493" t="s">
        <v>4695</v>
      </c>
      <c r="B1997" s="493" t="s">
        <v>3933</v>
      </c>
      <c r="C1997" s="493" t="s">
        <v>4696</v>
      </c>
      <c r="D1997" s="493" t="s">
        <v>407</v>
      </c>
      <c r="F1997" s="493" t="s">
        <v>709</v>
      </c>
      <c r="G1997" s="493" t="s">
        <v>58</v>
      </c>
      <c r="H1997" s="493" t="s">
        <v>58</v>
      </c>
    </row>
    <row r="1998" spans="1:8">
      <c r="A1998" s="493" t="s">
        <v>4697</v>
      </c>
      <c r="B1998" s="493" t="s">
        <v>3933</v>
      </c>
      <c r="C1998" s="493" t="s">
        <v>4698</v>
      </c>
      <c r="D1998" s="493" t="s">
        <v>407</v>
      </c>
      <c r="F1998" s="493" t="s">
        <v>709</v>
      </c>
      <c r="G1998" s="493" t="s">
        <v>58</v>
      </c>
      <c r="H1998" s="493" t="s">
        <v>58</v>
      </c>
    </row>
    <row r="1999" spans="1:8">
      <c r="A1999" s="493" t="s">
        <v>4699</v>
      </c>
      <c r="B1999" s="493" t="s">
        <v>3933</v>
      </c>
      <c r="C1999" s="493" t="s">
        <v>4700</v>
      </c>
      <c r="D1999" s="493" t="s">
        <v>407</v>
      </c>
      <c r="F1999" s="493" t="s">
        <v>709</v>
      </c>
      <c r="G1999" s="493" t="s">
        <v>58</v>
      </c>
      <c r="H1999" s="493" t="s">
        <v>58</v>
      </c>
    </row>
    <row r="2000" spans="1:8">
      <c r="A2000" s="493" t="s">
        <v>4701</v>
      </c>
      <c r="B2000" s="493" t="s">
        <v>3933</v>
      </c>
      <c r="C2000" s="493" t="s">
        <v>4702</v>
      </c>
      <c r="D2000" s="493" t="s">
        <v>407</v>
      </c>
      <c r="F2000" s="493" t="s">
        <v>709</v>
      </c>
      <c r="G2000" s="493" t="s">
        <v>58</v>
      </c>
      <c r="H2000" s="493" t="s">
        <v>58</v>
      </c>
    </row>
    <row r="2001" spans="1:8">
      <c r="A2001" s="493" t="s">
        <v>4703</v>
      </c>
      <c r="B2001" s="493" t="s">
        <v>3933</v>
      </c>
      <c r="C2001" s="493" t="s">
        <v>4704</v>
      </c>
      <c r="D2001" s="493" t="s">
        <v>407</v>
      </c>
      <c r="F2001" s="493" t="s">
        <v>709</v>
      </c>
      <c r="G2001" s="493" t="s">
        <v>58</v>
      </c>
      <c r="H2001" s="493" t="s">
        <v>58</v>
      </c>
    </row>
    <row r="2002" spans="1:8">
      <c r="A2002" s="493" t="s">
        <v>4705</v>
      </c>
      <c r="B2002" s="493" t="s">
        <v>3933</v>
      </c>
      <c r="C2002" s="493" t="s">
        <v>4706</v>
      </c>
      <c r="D2002" s="493" t="s">
        <v>407</v>
      </c>
      <c r="F2002" s="493" t="s">
        <v>709</v>
      </c>
      <c r="G2002" s="493" t="s">
        <v>58</v>
      </c>
      <c r="H2002" s="493" t="s">
        <v>58</v>
      </c>
    </row>
    <row r="2003" spans="1:8">
      <c r="A2003" s="493" t="s">
        <v>4707</v>
      </c>
      <c r="B2003" s="493" t="s">
        <v>3933</v>
      </c>
      <c r="C2003" s="493" t="s">
        <v>4708</v>
      </c>
      <c r="D2003" s="493" t="s">
        <v>407</v>
      </c>
      <c r="F2003" s="493" t="s">
        <v>709</v>
      </c>
      <c r="G2003" s="493" t="s">
        <v>58</v>
      </c>
      <c r="H2003" s="493" t="s">
        <v>58</v>
      </c>
    </row>
    <row r="2004" spans="1:8">
      <c r="A2004" s="493" t="s">
        <v>4709</v>
      </c>
      <c r="B2004" s="493" t="s">
        <v>3933</v>
      </c>
      <c r="C2004" s="493" t="s">
        <v>4710</v>
      </c>
      <c r="D2004" s="493" t="s">
        <v>407</v>
      </c>
      <c r="F2004" s="493" t="s">
        <v>709</v>
      </c>
      <c r="G2004" s="493" t="s">
        <v>58</v>
      </c>
      <c r="H2004" s="493" t="s">
        <v>58</v>
      </c>
    </row>
    <row r="2005" spans="1:8">
      <c r="A2005" s="493" t="s">
        <v>4711</v>
      </c>
      <c r="B2005" s="493" t="s">
        <v>3933</v>
      </c>
      <c r="C2005" s="493" t="s">
        <v>4712</v>
      </c>
      <c r="D2005" s="493" t="s">
        <v>407</v>
      </c>
      <c r="F2005" s="493" t="s">
        <v>709</v>
      </c>
      <c r="G2005" s="493" t="s">
        <v>58</v>
      </c>
      <c r="H2005" s="493" t="s">
        <v>58</v>
      </c>
    </row>
    <row r="2006" spans="1:8">
      <c r="A2006" s="493" t="s">
        <v>4713</v>
      </c>
      <c r="B2006" s="493" t="s">
        <v>3933</v>
      </c>
      <c r="C2006" s="493" t="s">
        <v>4714</v>
      </c>
      <c r="D2006" s="493" t="s">
        <v>407</v>
      </c>
      <c r="F2006" s="493" t="s">
        <v>709</v>
      </c>
      <c r="G2006" s="493" t="s">
        <v>58</v>
      </c>
      <c r="H2006" s="493" t="s">
        <v>58</v>
      </c>
    </row>
    <row r="2007" spans="1:8">
      <c r="A2007" s="493" t="s">
        <v>4715</v>
      </c>
      <c r="B2007" s="493" t="s">
        <v>3933</v>
      </c>
      <c r="C2007" s="493" t="s">
        <v>4716</v>
      </c>
      <c r="D2007" s="493" t="s">
        <v>407</v>
      </c>
      <c r="F2007" s="493" t="s">
        <v>709</v>
      </c>
      <c r="G2007" s="493" t="s">
        <v>58</v>
      </c>
      <c r="H2007" s="493" t="s">
        <v>58</v>
      </c>
    </row>
    <row r="2008" spans="1:8">
      <c r="A2008" s="493" t="s">
        <v>4717</v>
      </c>
      <c r="B2008" s="493" t="s">
        <v>3933</v>
      </c>
      <c r="C2008" s="493" t="s">
        <v>4718</v>
      </c>
      <c r="D2008" s="493" t="s">
        <v>407</v>
      </c>
      <c r="F2008" s="493" t="s">
        <v>709</v>
      </c>
      <c r="G2008" s="493" t="s">
        <v>58</v>
      </c>
      <c r="H2008" s="493" t="s">
        <v>58</v>
      </c>
    </row>
    <row r="2009" spans="1:8">
      <c r="A2009" s="493" t="s">
        <v>4719</v>
      </c>
      <c r="B2009" s="493" t="s">
        <v>3933</v>
      </c>
      <c r="C2009" s="493" t="s">
        <v>4720</v>
      </c>
      <c r="D2009" s="493" t="s">
        <v>407</v>
      </c>
      <c r="F2009" s="493" t="s">
        <v>709</v>
      </c>
      <c r="G2009" s="493" t="s">
        <v>58</v>
      </c>
      <c r="H2009" s="493" t="s">
        <v>58</v>
      </c>
    </row>
    <row r="2010" spans="1:8">
      <c r="A2010" s="493" t="s">
        <v>4721</v>
      </c>
      <c r="B2010" s="493" t="s">
        <v>3933</v>
      </c>
      <c r="C2010" s="493" t="s">
        <v>4722</v>
      </c>
      <c r="D2010" s="493" t="s">
        <v>407</v>
      </c>
      <c r="F2010" s="493" t="s">
        <v>709</v>
      </c>
      <c r="G2010" s="493" t="s">
        <v>58</v>
      </c>
      <c r="H2010" s="493" t="s">
        <v>58</v>
      </c>
    </row>
    <row r="2011" spans="1:8">
      <c r="A2011" s="493" t="s">
        <v>4723</v>
      </c>
      <c r="B2011" s="493" t="s">
        <v>3933</v>
      </c>
      <c r="C2011" s="493" t="s">
        <v>4724</v>
      </c>
      <c r="D2011" s="493" t="s">
        <v>407</v>
      </c>
      <c r="F2011" s="493" t="s">
        <v>709</v>
      </c>
      <c r="G2011" s="493" t="s">
        <v>58</v>
      </c>
      <c r="H2011" s="493" t="s">
        <v>58</v>
      </c>
    </row>
    <row r="2012" spans="1:8">
      <c r="A2012" s="493" t="s">
        <v>4725</v>
      </c>
      <c r="B2012" s="493" t="s">
        <v>3933</v>
      </c>
      <c r="C2012" s="493" t="s">
        <v>4726</v>
      </c>
      <c r="D2012" s="493" t="s">
        <v>407</v>
      </c>
      <c r="F2012" s="493" t="s">
        <v>709</v>
      </c>
      <c r="G2012" s="493" t="s">
        <v>58</v>
      </c>
      <c r="H2012" s="493" t="s">
        <v>58</v>
      </c>
    </row>
    <row r="2013" spans="1:8">
      <c r="A2013" s="493" t="s">
        <v>4727</v>
      </c>
      <c r="B2013" s="493" t="s">
        <v>3933</v>
      </c>
      <c r="C2013" s="493" t="s">
        <v>4728</v>
      </c>
      <c r="D2013" s="493" t="s">
        <v>407</v>
      </c>
      <c r="F2013" s="493" t="s">
        <v>709</v>
      </c>
      <c r="G2013" s="493" t="s">
        <v>58</v>
      </c>
      <c r="H2013" s="493" t="s">
        <v>58</v>
      </c>
    </row>
    <row r="2014" spans="1:8">
      <c r="A2014" s="493" t="s">
        <v>4729</v>
      </c>
      <c r="B2014" s="493" t="s">
        <v>3933</v>
      </c>
      <c r="C2014" s="493" t="s">
        <v>4730</v>
      </c>
      <c r="D2014" s="493" t="s">
        <v>407</v>
      </c>
      <c r="F2014" s="493" t="s">
        <v>709</v>
      </c>
      <c r="G2014" s="493" t="s">
        <v>58</v>
      </c>
      <c r="H2014" s="493" t="s">
        <v>58</v>
      </c>
    </row>
    <row r="2015" spans="1:8">
      <c r="A2015" s="493" t="s">
        <v>4731</v>
      </c>
      <c r="B2015" s="493" t="s">
        <v>3933</v>
      </c>
      <c r="C2015" s="493" t="s">
        <v>4732</v>
      </c>
      <c r="D2015" s="493" t="s">
        <v>407</v>
      </c>
      <c r="F2015" s="493" t="s">
        <v>709</v>
      </c>
      <c r="G2015" s="493" t="s">
        <v>58</v>
      </c>
      <c r="H2015" s="493" t="s">
        <v>58</v>
      </c>
    </row>
    <row r="2016" spans="1:8">
      <c r="A2016" s="493" t="s">
        <v>4733</v>
      </c>
      <c r="B2016" s="493" t="s">
        <v>3933</v>
      </c>
      <c r="C2016" s="493" t="s">
        <v>4734</v>
      </c>
      <c r="D2016" s="493" t="s">
        <v>407</v>
      </c>
      <c r="F2016" s="493" t="s">
        <v>709</v>
      </c>
      <c r="G2016" s="493" t="s">
        <v>58</v>
      </c>
      <c r="H2016" s="493" t="s">
        <v>58</v>
      </c>
    </row>
    <row r="2017" spans="1:8">
      <c r="A2017" s="493" t="s">
        <v>4735</v>
      </c>
      <c r="B2017" s="493" t="s">
        <v>3933</v>
      </c>
      <c r="C2017" s="493" t="s">
        <v>4736</v>
      </c>
      <c r="D2017" s="493" t="s">
        <v>407</v>
      </c>
      <c r="F2017" s="493" t="s">
        <v>709</v>
      </c>
      <c r="G2017" s="493" t="s">
        <v>58</v>
      </c>
      <c r="H2017" s="493" t="s">
        <v>58</v>
      </c>
    </row>
    <row r="2018" spans="1:8">
      <c r="A2018" s="493" t="s">
        <v>4737</v>
      </c>
      <c r="B2018" s="493" t="s">
        <v>3933</v>
      </c>
      <c r="C2018" s="493" t="s">
        <v>4738</v>
      </c>
      <c r="D2018" s="493" t="s">
        <v>407</v>
      </c>
      <c r="F2018" s="493" t="s">
        <v>709</v>
      </c>
      <c r="G2018" s="493" t="s">
        <v>58</v>
      </c>
      <c r="H2018" s="493" t="s">
        <v>58</v>
      </c>
    </row>
    <row r="2019" spans="1:8">
      <c r="A2019" s="493" t="s">
        <v>4739</v>
      </c>
      <c r="B2019" s="493" t="s">
        <v>3933</v>
      </c>
      <c r="C2019" s="493" t="s">
        <v>4740</v>
      </c>
      <c r="D2019" s="493" t="s">
        <v>407</v>
      </c>
      <c r="F2019" s="493" t="s">
        <v>709</v>
      </c>
      <c r="G2019" s="493" t="s">
        <v>58</v>
      </c>
      <c r="H2019" s="493" t="s">
        <v>58</v>
      </c>
    </row>
    <row r="2020" spans="1:8">
      <c r="A2020" s="493" t="s">
        <v>4741</v>
      </c>
      <c r="B2020" s="493" t="s">
        <v>3933</v>
      </c>
      <c r="C2020" s="493" t="s">
        <v>4742</v>
      </c>
      <c r="D2020" s="493" t="s">
        <v>407</v>
      </c>
      <c r="F2020" s="493" t="s">
        <v>709</v>
      </c>
      <c r="G2020" s="493" t="s">
        <v>58</v>
      </c>
      <c r="H2020" s="493" t="s">
        <v>58</v>
      </c>
    </row>
    <row r="2021" spans="1:8">
      <c r="A2021" s="493" t="s">
        <v>4743</v>
      </c>
      <c r="B2021" s="493" t="s">
        <v>3933</v>
      </c>
      <c r="C2021" s="493" t="s">
        <v>4744</v>
      </c>
      <c r="D2021" s="493" t="s">
        <v>407</v>
      </c>
      <c r="F2021" s="493" t="s">
        <v>709</v>
      </c>
      <c r="G2021" s="493" t="s">
        <v>58</v>
      </c>
      <c r="H2021" s="493" t="s">
        <v>58</v>
      </c>
    </row>
    <row r="2022" spans="1:8">
      <c r="A2022" s="493" t="s">
        <v>4745</v>
      </c>
      <c r="B2022" s="493" t="s">
        <v>3933</v>
      </c>
      <c r="C2022" s="493" t="s">
        <v>4746</v>
      </c>
      <c r="D2022" s="493" t="s">
        <v>407</v>
      </c>
      <c r="F2022" s="493" t="s">
        <v>709</v>
      </c>
      <c r="G2022" s="493" t="s">
        <v>58</v>
      </c>
      <c r="H2022" s="493" t="s">
        <v>58</v>
      </c>
    </row>
    <row r="2023" spans="1:8">
      <c r="A2023" s="493" t="s">
        <v>4747</v>
      </c>
      <c r="B2023" s="493" t="s">
        <v>3933</v>
      </c>
      <c r="C2023" s="493" t="s">
        <v>4748</v>
      </c>
      <c r="D2023" s="493" t="s">
        <v>407</v>
      </c>
      <c r="F2023" s="493" t="s">
        <v>709</v>
      </c>
      <c r="G2023" s="493" t="s">
        <v>58</v>
      </c>
      <c r="H2023" s="493" t="s">
        <v>58</v>
      </c>
    </row>
    <row r="2024" spans="1:8">
      <c r="A2024" s="493" t="s">
        <v>4749</v>
      </c>
      <c r="B2024" s="493" t="s">
        <v>3933</v>
      </c>
      <c r="C2024" s="493" t="s">
        <v>4750</v>
      </c>
      <c r="D2024" s="493" t="s">
        <v>407</v>
      </c>
      <c r="F2024" s="493" t="s">
        <v>709</v>
      </c>
      <c r="G2024" s="493" t="s">
        <v>58</v>
      </c>
      <c r="H2024" s="493" t="s">
        <v>58</v>
      </c>
    </row>
    <row r="2025" spans="1:8">
      <c r="A2025" s="493" t="s">
        <v>4751</v>
      </c>
      <c r="B2025" s="493" t="s">
        <v>3933</v>
      </c>
      <c r="C2025" s="493" t="s">
        <v>4752</v>
      </c>
      <c r="D2025" s="493" t="s">
        <v>407</v>
      </c>
      <c r="F2025" s="493" t="s">
        <v>709</v>
      </c>
      <c r="G2025" s="493" t="s">
        <v>58</v>
      </c>
      <c r="H2025" s="493" t="s">
        <v>58</v>
      </c>
    </row>
    <row r="2026" spans="1:8">
      <c r="A2026" s="493" t="s">
        <v>4753</v>
      </c>
      <c r="B2026" s="493" t="s">
        <v>3933</v>
      </c>
      <c r="C2026" s="493" t="s">
        <v>4754</v>
      </c>
      <c r="D2026" s="493" t="s">
        <v>407</v>
      </c>
      <c r="F2026" s="493" t="s">
        <v>709</v>
      </c>
      <c r="G2026" s="493" t="s">
        <v>58</v>
      </c>
      <c r="H2026" s="493" t="s">
        <v>58</v>
      </c>
    </row>
    <row r="2027" spans="1:8">
      <c r="A2027" s="493" t="s">
        <v>4755</v>
      </c>
      <c r="B2027" s="493" t="s">
        <v>3933</v>
      </c>
      <c r="C2027" s="493" t="s">
        <v>4756</v>
      </c>
      <c r="D2027" s="493" t="s">
        <v>407</v>
      </c>
      <c r="F2027" s="493" t="s">
        <v>709</v>
      </c>
      <c r="G2027" s="493" t="s">
        <v>58</v>
      </c>
      <c r="H2027" s="493" t="s">
        <v>58</v>
      </c>
    </row>
    <row r="2028" spans="1:8">
      <c r="A2028" s="493" t="s">
        <v>4757</v>
      </c>
      <c r="B2028" s="493" t="s">
        <v>3933</v>
      </c>
      <c r="C2028" s="493" t="s">
        <v>4758</v>
      </c>
      <c r="D2028" s="493" t="s">
        <v>407</v>
      </c>
      <c r="F2028" s="493" t="s">
        <v>709</v>
      </c>
      <c r="G2028" s="493" t="s">
        <v>58</v>
      </c>
      <c r="H2028" s="493" t="s">
        <v>58</v>
      </c>
    </row>
    <row r="2029" spans="1:8">
      <c r="A2029" s="493" t="s">
        <v>4759</v>
      </c>
      <c r="B2029" s="493" t="s">
        <v>3933</v>
      </c>
      <c r="C2029" s="493" t="s">
        <v>4760</v>
      </c>
      <c r="D2029" s="493" t="s">
        <v>407</v>
      </c>
      <c r="F2029" s="493" t="s">
        <v>709</v>
      </c>
      <c r="G2029" s="493" t="s">
        <v>58</v>
      </c>
      <c r="H2029" s="493" t="s">
        <v>58</v>
      </c>
    </row>
    <row r="2030" spans="1:8">
      <c r="A2030" s="493" t="s">
        <v>4761</v>
      </c>
      <c r="B2030" s="493" t="s">
        <v>3933</v>
      </c>
      <c r="C2030" s="493" t="s">
        <v>4762</v>
      </c>
      <c r="D2030" s="493" t="s">
        <v>407</v>
      </c>
      <c r="F2030" s="493" t="s">
        <v>709</v>
      </c>
      <c r="G2030" s="493" t="s">
        <v>58</v>
      </c>
      <c r="H2030" s="493" t="s">
        <v>58</v>
      </c>
    </row>
    <row r="2031" spans="1:8">
      <c r="A2031" s="493" t="s">
        <v>4763</v>
      </c>
      <c r="B2031" s="493" t="s">
        <v>3933</v>
      </c>
      <c r="C2031" s="493" t="s">
        <v>4764</v>
      </c>
      <c r="D2031" s="493" t="s">
        <v>133</v>
      </c>
      <c r="E2031" s="493">
        <v>100</v>
      </c>
      <c r="G2031" s="493" t="s">
        <v>58</v>
      </c>
      <c r="H2031" s="493" t="s">
        <v>58</v>
      </c>
    </row>
    <row r="2032" spans="1:8">
      <c r="A2032" s="493" t="s">
        <v>4765</v>
      </c>
      <c r="B2032" s="493" t="s">
        <v>3933</v>
      </c>
      <c r="C2032" s="493" t="s">
        <v>4766</v>
      </c>
      <c r="D2032" s="493" t="s">
        <v>407</v>
      </c>
      <c r="F2032" s="493" t="s">
        <v>709</v>
      </c>
      <c r="G2032" s="493" t="s">
        <v>58</v>
      </c>
      <c r="H2032" s="493" t="s">
        <v>58</v>
      </c>
    </row>
    <row r="2033" spans="1:8">
      <c r="A2033" s="493" t="s">
        <v>4767</v>
      </c>
      <c r="B2033" s="493" t="s">
        <v>3933</v>
      </c>
      <c r="C2033" s="493" t="s">
        <v>4768</v>
      </c>
      <c r="D2033" s="493" t="s">
        <v>407</v>
      </c>
      <c r="F2033" s="493" t="s">
        <v>709</v>
      </c>
      <c r="G2033" s="493" t="s">
        <v>58</v>
      </c>
      <c r="H2033" s="493" t="s">
        <v>58</v>
      </c>
    </row>
    <row r="2034" spans="1:8">
      <c r="A2034" s="493" t="s">
        <v>4769</v>
      </c>
      <c r="B2034" s="493" t="s">
        <v>3933</v>
      </c>
      <c r="C2034" s="493" t="s">
        <v>4770</v>
      </c>
      <c r="D2034" s="493" t="s">
        <v>407</v>
      </c>
      <c r="F2034" s="493" t="s">
        <v>709</v>
      </c>
      <c r="G2034" s="493" t="s">
        <v>58</v>
      </c>
      <c r="H2034" s="493" t="s">
        <v>58</v>
      </c>
    </row>
    <row r="2035" spans="1:8">
      <c r="A2035" s="493" t="s">
        <v>4771</v>
      </c>
      <c r="B2035" s="493" t="s">
        <v>3933</v>
      </c>
      <c r="C2035" s="493" t="s">
        <v>4772</v>
      </c>
      <c r="D2035" s="493" t="s">
        <v>407</v>
      </c>
      <c r="F2035" s="493" t="s">
        <v>709</v>
      </c>
      <c r="G2035" s="493" t="s">
        <v>58</v>
      </c>
      <c r="H2035" s="493" t="s">
        <v>58</v>
      </c>
    </row>
    <row r="2036" spans="1:8">
      <c r="A2036" s="493" t="s">
        <v>4773</v>
      </c>
      <c r="B2036" s="493" t="s">
        <v>3933</v>
      </c>
      <c r="C2036" s="493" t="s">
        <v>4774</v>
      </c>
      <c r="D2036" s="493" t="s">
        <v>407</v>
      </c>
      <c r="F2036" s="493" t="s">
        <v>709</v>
      </c>
      <c r="G2036" s="493" t="s">
        <v>58</v>
      </c>
      <c r="H2036" s="493" t="s">
        <v>58</v>
      </c>
    </row>
    <row r="2037" spans="1:8">
      <c r="A2037" s="493" t="s">
        <v>4775</v>
      </c>
      <c r="B2037" s="493" t="s">
        <v>3933</v>
      </c>
      <c r="C2037" s="493" t="s">
        <v>4776</v>
      </c>
      <c r="D2037" s="493" t="s">
        <v>407</v>
      </c>
      <c r="F2037" s="493" t="s">
        <v>709</v>
      </c>
      <c r="G2037" s="493" t="s">
        <v>58</v>
      </c>
      <c r="H2037" s="493" t="s">
        <v>58</v>
      </c>
    </row>
    <row r="2038" spans="1:8">
      <c r="A2038" s="493" t="s">
        <v>4777</v>
      </c>
      <c r="B2038" s="493" t="s">
        <v>3933</v>
      </c>
      <c r="C2038" s="493" t="s">
        <v>4778</v>
      </c>
      <c r="D2038" s="493" t="s">
        <v>407</v>
      </c>
      <c r="F2038" s="493" t="s">
        <v>709</v>
      </c>
      <c r="G2038" s="493" t="s">
        <v>58</v>
      </c>
      <c r="H2038" s="493" t="s">
        <v>58</v>
      </c>
    </row>
    <row r="2039" spans="1:8">
      <c r="A2039" s="493" t="s">
        <v>4779</v>
      </c>
      <c r="B2039" s="493" t="s">
        <v>3933</v>
      </c>
      <c r="C2039" s="493" t="s">
        <v>4780</v>
      </c>
      <c r="D2039" s="493" t="s">
        <v>407</v>
      </c>
      <c r="F2039" s="493" t="s">
        <v>709</v>
      </c>
      <c r="G2039" s="493" t="s">
        <v>58</v>
      </c>
      <c r="H2039" s="493" t="s">
        <v>58</v>
      </c>
    </row>
    <row r="2040" spans="1:8">
      <c r="A2040" s="493" t="s">
        <v>4781</v>
      </c>
      <c r="B2040" s="493" t="s">
        <v>3933</v>
      </c>
      <c r="C2040" s="493" t="s">
        <v>4782</v>
      </c>
      <c r="D2040" s="493" t="s">
        <v>407</v>
      </c>
      <c r="F2040" s="493" t="s">
        <v>709</v>
      </c>
      <c r="G2040" s="493" t="s">
        <v>58</v>
      </c>
      <c r="H2040" s="493" t="s">
        <v>58</v>
      </c>
    </row>
    <row r="2041" spans="1:8">
      <c r="A2041" s="493" t="s">
        <v>4783</v>
      </c>
      <c r="B2041" s="493" t="s">
        <v>3933</v>
      </c>
      <c r="C2041" s="493" t="s">
        <v>4784</v>
      </c>
      <c r="D2041" s="493" t="s">
        <v>407</v>
      </c>
      <c r="F2041" s="493" t="s">
        <v>709</v>
      </c>
      <c r="G2041" s="493" t="s">
        <v>58</v>
      </c>
      <c r="H2041" s="493" t="s">
        <v>58</v>
      </c>
    </row>
    <row r="2042" spans="1:8">
      <c r="A2042" s="493" t="s">
        <v>4785</v>
      </c>
      <c r="B2042" s="493" t="s">
        <v>3933</v>
      </c>
      <c r="C2042" s="493" t="s">
        <v>4786</v>
      </c>
      <c r="D2042" s="493" t="s">
        <v>407</v>
      </c>
      <c r="F2042" s="493" t="s">
        <v>709</v>
      </c>
      <c r="G2042" s="493" t="s">
        <v>58</v>
      </c>
      <c r="H2042" s="493" t="s">
        <v>58</v>
      </c>
    </row>
    <row r="2043" spans="1:8">
      <c r="A2043" s="493" t="s">
        <v>4787</v>
      </c>
      <c r="B2043" s="493" t="s">
        <v>3933</v>
      </c>
      <c r="C2043" s="493" t="s">
        <v>4788</v>
      </c>
      <c r="D2043" s="493" t="s">
        <v>407</v>
      </c>
      <c r="F2043" s="493" t="s">
        <v>709</v>
      </c>
      <c r="G2043" s="493" t="s">
        <v>58</v>
      </c>
      <c r="H2043" s="493" t="s">
        <v>58</v>
      </c>
    </row>
    <row r="2044" spans="1:8">
      <c r="A2044" s="493" t="s">
        <v>4789</v>
      </c>
      <c r="B2044" s="493" t="s">
        <v>3933</v>
      </c>
      <c r="C2044" s="493" t="s">
        <v>4790</v>
      </c>
      <c r="D2044" s="493" t="s">
        <v>407</v>
      </c>
      <c r="F2044" s="493" t="s">
        <v>709</v>
      </c>
      <c r="G2044" s="493" t="s">
        <v>58</v>
      </c>
      <c r="H2044" s="493" t="s">
        <v>58</v>
      </c>
    </row>
    <row r="2045" spans="1:8">
      <c r="A2045" s="493" t="s">
        <v>4791</v>
      </c>
      <c r="B2045" s="493" t="s">
        <v>3933</v>
      </c>
      <c r="C2045" s="493" t="s">
        <v>4792</v>
      </c>
      <c r="D2045" s="493" t="s">
        <v>407</v>
      </c>
      <c r="F2045" s="493" t="s">
        <v>709</v>
      </c>
      <c r="G2045" s="493" t="s">
        <v>58</v>
      </c>
      <c r="H2045" s="493" t="s">
        <v>58</v>
      </c>
    </row>
    <row r="2046" spans="1:8">
      <c r="A2046" s="493" t="s">
        <v>4793</v>
      </c>
      <c r="B2046" s="493" t="s">
        <v>3933</v>
      </c>
      <c r="C2046" s="493" t="s">
        <v>4794</v>
      </c>
      <c r="D2046" s="493" t="s">
        <v>407</v>
      </c>
      <c r="F2046" s="493" t="s">
        <v>709</v>
      </c>
      <c r="G2046" s="493" t="s">
        <v>58</v>
      </c>
      <c r="H2046" s="493" t="s">
        <v>58</v>
      </c>
    </row>
    <row r="2047" spans="1:8">
      <c r="A2047" s="493" t="s">
        <v>4795</v>
      </c>
      <c r="B2047" s="493" t="s">
        <v>3933</v>
      </c>
      <c r="C2047" s="493" t="s">
        <v>4796</v>
      </c>
      <c r="D2047" s="493" t="s">
        <v>407</v>
      </c>
      <c r="F2047" s="493" t="s">
        <v>709</v>
      </c>
      <c r="G2047" s="493" t="s">
        <v>58</v>
      </c>
      <c r="H2047" s="493" t="s">
        <v>58</v>
      </c>
    </row>
    <row r="2048" spans="1:8">
      <c r="A2048" s="493" t="s">
        <v>4797</v>
      </c>
      <c r="B2048" s="493" t="s">
        <v>3933</v>
      </c>
      <c r="C2048" s="493" t="s">
        <v>4798</v>
      </c>
      <c r="D2048" s="493" t="s">
        <v>407</v>
      </c>
      <c r="F2048" s="493" t="s">
        <v>709</v>
      </c>
      <c r="G2048" s="493" t="s">
        <v>58</v>
      </c>
      <c r="H2048" s="493" t="s">
        <v>58</v>
      </c>
    </row>
    <row r="2049" spans="1:8">
      <c r="A2049" s="493" t="s">
        <v>4799</v>
      </c>
      <c r="B2049" s="493" t="s">
        <v>3933</v>
      </c>
      <c r="C2049" s="493" t="s">
        <v>4800</v>
      </c>
      <c r="D2049" s="493" t="s">
        <v>407</v>
      </c>
      <c r="F2049" s="493" t="s">
        <v>709</v>
      </c>
      <c r="G2049" s="493" t="s">
        <v>58</v>
      </c>
      <c r="H2049" s="493" t="s">
        <v>58</v>
      </c>
    </row>
    <row r="2050" spans="1:8">
      <c r="A2050" s="493" t="s">
        <v>4801</v>
      </c>
      <c r="B2050" s="493" t="s">
        <v>3933</v>
      </c>
      <c r="C2050" s="493" t="s">
        <v>4802</v>
      </c>
      <c r="D2050" s="493" t="s">
        <v>407</v>
      </c>
      <c r="F2050" s="493" t="s">
        <v>709</v>
      </c>
      <c r="G2050" s="493" t="s">
        <v>58</v>
      </c>
      <c r="H2050" s="493" t="s">
        <v>58</v>
      </c>
    </row>
    <row r="2051" spans="1:8">
      <c r="A2051" s="493" t="s">
        <v>4803</v>
      </c>
      <c r="B2051" s="493" t="s">
        <v>3933</v>
      </c>
      <c r="C2051" s="493" t="s">
        <v>4804</v>
      </c>
      <c r="D2051" s="493" t="s">
        <v>407</v>
      </c>
      <c r="F2051" s="493" t="s">
        <v>709</v>
      </c>
      <c r="G2051" s="493" t="s">
        <v>58</v>
      </c>
      <c r="H2051" s="493" t="s">
        <v>58</v>
      </c>
    </row>
    <row r="2052" spans="1:8">
      <c r="A2052" s="493" t="s">
        <v>4805</v>
      </c>
      <c r="B2052" s="493" t="s">
        <v>3933</v>
      </c>
      <c r="C2052" s="493" t="s">
        <v>4806</v>
      </c>
      <c r="D2052" s="493" t="s">
        <v>407</v>
      </c>
      <c r="F2052" s="493" t="s">
        <v>709</v>
      </c>
      <c r="G2052" s="493" t="s">
        <v>58</v>
      </c>
      <c r="H2052" s="493" t="s">
        <v>58</v>
      </c>
    </row>
    <row r="2053" spans="1:8">
      <c r="A2053" s="493" t="s">
        <v>4807</v>
      </c>
      <c r="B2053" s="493" t="s">
        <v>3933</v>
      </c>
      <c r="C2053" s="493" t="s">
        <v>4808</v>
      </c>
      <c r="D2053" s="493" t="s">
        <v>407</v>
      </c>
      <c r="F2053" s="493" t="s">
        <v>709</v>
      </c>
      <c r="G2053" s="493" t="s">
        <v>58</v>
      </c>
      <c r="H2053" s="493" t="s">
        <v>58</v>
      </c>
    </row>
    <row r="2054" spans="1:8">
      <c r="A2054" s="493" t="s">
        <v>4809</v>
      </c>
      <c r="B2054" s="493" t="s">
        <v>3933</v>
      </c>
      <c r="C2054" s="493" t="s">
        <v>4810</v>
      </c>
      <c r="D2054" s="493" t="s">
        <v>407</v>
      </c>
      <c r="F2054" s="493" t="s">
        <v>709</v>
      </c>
      <c r="G2054" s="493" t="s">
        <v>58</v>
      </c>
      <c r="H2054" s="493" t="s">
        <v>58</v>
      </c>
    </row>
    <row r="2055" spans="1:8">
      <c r="A2055" s="493" t="s">
        <v>4811</v>
      </c>
      <c r="B2055" s="493" t="s">
        <v>3933</v>
      </c>
      <c r="C2055" s="493" t="s">
        <v>4812</v>
      </c>
      <c r="D2055" s="493" t="s">
        <v>407</v>
      </c>
      <c r="F2055" s="493" t="s">
        <v>709</v>
      </c>
      <c r="G2055" s="493" t="s">
        <v>58</v>
      </c>
      <c r="H2055" s="493" t="s">
        <v>58</v>
      </c>
    </row>
    <row r="2056" spans="1:8">
      <c r="A2056" s="493" t="s">
        <v>4813</v>
      </c>
      <c r="B2056" s="493" t="s">
        <v>3933</v>
      </c>
      <c r="C2056" s="493" t="s">
        <v>4814</v>
      </c>
      <c r="D2056" s="493" t="s">
        <v>407</v>
      </c>
      <c r="F2056" s="493" t="s">
        <v>709</v>
      </c>
      <c r="G2056" s="493" t="s">
        <v>58</v>
      </c>
      <c r="H2056" s="493" t="s">
        <v>58</v>
      </c>
    </row>
    <row r="2057" spans="1:8">
      <c r="A2057" s="493" t="s">
        <v>4815</v>
      </c>
      <c r="B2057" s="493" t="s">
        <v>3933</v>
      </c>
      <c r="C2057" s="493" t="s">
        <v>4816</v>
      </c>
      <c r="D2057" s="493" t="s">
        <v>407</v>
      </c>
      <c r="F2057" s="493" t="s">
        <v>709</v>
      </c>
      <c r="G2057" s="493" t="s">
        <v>58</v>
      </c>
      <c r="H2057" s="493" t="s">
        <v>58</v>
      </c>
    </row>
    <row r="2058" spans="1:8">
      <c r="A2058" s="493" t="s">
        <v>4817</v>
      </c>
      <c r="B2058" s="493" t="s">
        <v>3933</v>
      </c>
      <c r="C2058" s="493" t="s">
        <v>4818</v>
      </c>
      <c r="D2058" s="493" t="s">
        <v>407</v>
      </c>
      <c r="F2058" s="493" t="s">
        <v>709</v>
      </c>
      <c r="G2058" s="493" t="s">
        <v>58</v>
      </c>
      <c r="H2058" s="493" t="s">
        <v>58</v>
      </c>
    </row>
    <row r="2059" spans="1:8">
      <c r="A2059" s="493" t="s">
        <v>4819</v>
      </c>
      <c r="B2059" s="493" t="s">
        <v>3933</v>
      </c>
      <c r="C2059" s="493" t="s">
        <v>4820</v>
      </c>
      <c r="D2059" s="493" t="s">
        <v>407</v>
      </c>
      <c r="F2059" s="493" t="s">
        <v>709</v>
      </c>
      <c r="G2059" s="493" t="s">
        <v>58</v>
      </c>
      <c r="H2059" s="493" t="s">
        <v>58</v>
      </c>
    </row>
    <row r="2060" spans="1:8">
      <c r="A2060" s="493" t="s">
        <v>4821</v>
      </c>
      <c r="B2060" s="493" t="s">
        <v>3933</v>
      </c>
      <c r="C2060" s="493" t="s">
        <v>4822</v>
      </c>
      <c r="D2060" s="493" t="s">
        <v>407</v>
      </c>
      <c r="F2060" s="493" t="s">
        <v>709</v>
      </c>
      <c r="G2060" s="493" t="s">
        <v>58</v>
      </c>
      <c r="H2060" s="493" t="s">
        <v>58</v>
      </c>
    </row>
    <row r="2061" spans="1:8">
      <c r="A2061" s="493" t="s">
        <v>4823</v>
      </c>
      <c r="B2061" s="493" t="s">
        <v>3933</v>
      </c>
      <c r="C2061" s="493" t="s">
        <v>4824</v>
      </c>
      <c r="D2061" s="493" t="s">
        <v>407</v>
      </c>
      <c r="F2061" s="493" t="s">
        <v>709</v>
      </c>
      <c r="G2061" s="493" t="s">
        <v>58</v>
      </c>
      <c r="H2061" s="493" t="s">
        <v>58</v>
      </c>
    </row>
    <row r="2062" spans="1:8">
      <c r="A2062" s="493" t="s">
        <v>4825</v>
      </c>
      <c r="B2062" s="493" t="s">
        <v>3933</v>
      </c>
      <c r="C2062" s="493" t="s">
        <v>4826</v>
      </c>
      <c r="D2062" s="493" t="s">
        <v>407</v>
      </c>
      <c r="F2062" s="493" t="s">
        <v>709</v>
      </c>
      <c r="G2062" s="493" t="s">
        <v>58</v>
      </c>
      <c r="H2062" s="493" t="s">
        <v>58</v>
      </c>
    </row>
    <row r="2063" spans="1:8">
      <c r="A2063" s="493" t="s">
        <v>4827</v>
      </c>
      <c r="B2063" s="493" t="s">
        <v>3933</v>
      </c>
      <c r="C2063" s="493" t="s">
        <v>4828</v>
      </c>
      <c r="D2063" s="493" t="s">
        <v>407</v>
      </c>
      <c r="F2063" s="493" t="s">
        <v>709</v>
      </c>
      <c r="G2063" s="493" t="s">
        <v>58</v>
      </c>
      <c r="H2063" s="493" t="s">
        <v>58</v>
      </c>
    </row>
    <row r="2064" spans="1:8">
      <c r="A2064" s="493" t="s">
        <v>4829</v>
      </c>
      <c r="B2064" s="493" t="s">
        <v>3933</v>
      </c>
      <c r="C2064" s="493" t="s">
        <v>4830</v>
      </c>
      <c r="D2064" s="493" t="s">
        <v>407</v>
      </c>
      <c r="F2064" s="493" t="s">
        <v>709</v>
      </c>
      <c r="G2064" s="493" t="s">
        <v>58</v>
      </c>
      <c r="H2064" s="493" t="s">
        <v>58</v>
      </c>
    </row>
    <row r="2065" spans="1:8">
      <c r="A2065" s="493" t="s">
        <v>4831</v>
      </c>
      <c r="B2065" s="493" t="s">
        <v>3933</v>
      </c>
      <c r="C2065" s="493" t="s">
        <v>4832</v>
      </c>
      <c r="D2065" s="493" t="s">
        <v>407</v>
      </c>
      <c r="F2065" s="493" t="s">
        <v>709</v>
      </c>
      <c r="G2065" s="493" t="s">
        <v>58</v>
      </c>
      <c r="H2065" s="493" t="s">
        <v>58</v>
      </c>
    </row>
    <row r="2066" spans="1:8">
      <c r="A2066" s="493" t="s">
        <v>4833</v>
      </c>
      <c r="B2066" s="493" t="s">
        <v>3933</v>
      </c>
      <c r="C2066" s="493" t="s">
        <v>4834</v>
      </c>
      <c r="D2066" s="493" t="s">
        <v>407</v>
      </c>
      <c r="F2066" s="493" t="s">
        <v>709</v>
      </c>
      <c r="G2066" s="493" t="s">
        <v>58</v>
      </c>
      <c r="H2066" s="493" t="s">
        <v>58</v>
      </c>
    </row>
    <row r="2067" spans="1:8">
      <c r="A2067" s="493" t="s">
        <v>4835</v>
      </c>
      <c r="B2067" s="493" t="s">
        <v>3933</v>
      </c>
      <c r="C2067" s="493" t="s">
        <v>4836</v>
      </c>
      <c r="D2067" s="493" t="s">
        <v>133</v>
      </c>
      <c r="E2067" s="493">
        <v>100</v>
      </c>
      <c r="G2067" s="493" t="s">
        <v>58</v>
      </c>
      <c r="H2067" s="493" t="s">
        <v>58</v>
      </c>
    </row>
    <row r="2068" spans="1:8">
      <c r="A2068" s="493" t="s">
        <v>4837</v>
      </c>
      <c r="B2068" s="493" t="s">
        <v>3933</v>
      </c>
      <c r="C2068" s="493" t="s">
        <v>4838</v>
      </c>
      <c r="D2068" s="493" t="s">
        <v>407</v>
      </c>
      <c r="F2068" s="493" t="s">
        <v>709</v>
      </c>
      <c r="G2068" s="493" t="s">
        <v>58</v>
      </c>
      <c r="H2068" s="493" t="s">
        <v>58</v>
      </c>
    </row>
    <row r="2069" spans="1:8">
      <c r="A2069" s="493" t="s">
        <v>4839</v>
      </c>
      <c r="B2069" s="493" t="s">
        <v>3933</v>
      </c>
      <c r="C2069" s="493" t="s">
        <v>4840</v>
      </c>
      <c r="D2069" s="493" t="s">
        <v>407</v>
      </c>
      <c r="F2069" s="493" t="s">
        <v>709</v>
      </c>
      <c r="G2069" s="493" t="s">
        <v>58</v>
      </c>
      <c r="H2069" s="493" t="s">
        <v>58</v>
      </c>
    </row>
    <row r="2070" spans="1:8">
      <c r="A2070" s="493" t="s">
        <v>4841</v>
      </c>
      <c r="B2070" s="493" t="s">
        <v>3933</v>
      </c>
      <c r="C2070" s="493" t="s">
        <v>4842</v>
      </c>
      <c r="D2070" s="493" t="s">
        <v>407</v>
      </c>
      <c r="F2070" s="493" t="s">
        <v>709</v>
      </c>
      <c r="G2070" s="493" t="s">
        <v>58</v>
      </c>
      <c r="H2070" s="493" t="s">
        <v>58</v>
      </c>
    </row>
    <row r="2071" spans="1:8">
      <c r="A2071" s="493" t="s">
        <v>4843</v>
      </c>
      <c r="B2071" s="493" t="s">
        <v>3933</v>
      </c>
      <c r="C2071" s="493" t="s">
        <v>4844</v>
      </c>
      <c r="D2071" s="493" t="s">
        <v>407</v>
      </c>
      <c r="F2071" s="493" t="s">
        <v>709</v>
      </c>
      <c r="G2071" s="493" t="s">
        <v>58</v>
      </c>
      <c r="H2071" s="493" t="s">
        <v>58</v>
      </c>
    </row>
    <row r="2072" spans="1:8">
      <c r="A2072" s="493" t="s">
        <v>4845</v>
      </c>
      <c r="B2072" s="493" t="s">
        <v>3933</v>
      </c>
      <c r="C2072" s="493" t="s">
        <v>4846</v>
      </c>
      <c r="D2072" s="493" t="s">
        <v>407</v>
      </c>
      <c r="F2072" s="493" t="s">
        <v>709</v>
      </c>
      <c r="G2072" s="493" t="s">
        <v>58</v>
      </c>
      <c r="H2072" s="493" t="s">
        <v>58</v>
      </c>
    </row>
    <row r="2073" spans="1:8">
      <c r="A2073" s="493" t="s">
        <v>4847</v>
      </c>
      <c r="B2073" s="493" t="s">
        <v>3933</v>
      </c>
      <c r="C2073" s="493" t="s">
        <v>4848</v>
      </c>
      <c r="D2073" s="493" t="s">
        <v>407</v>
      </c>
      <c r="F2073" s="493" t="s">
        <v>709</v>
      </c>
      <c r="G2073" s="493" t="s">
        <v>58</v>
      </c>
      <c r="H2073" s="493" t="s">
        <v>58</v>
      </c>
    </row>
    <row r="2074" spans="1:8">
      <c r="A2074" s="493" t="s">
        <v>4849</v>
      </c>
      <c r="B2074" s="493" t="s">
        <v>3933</v>
      </c>
      <c r="C2074" s="493" t="s">
        <v>4850</v>
      </c>
      <c r="D2074" s="493" t="s">
        <v>407</v>
      </c>
      <c r="F2074" s="493" t="s">
        <v>709</v>
      </c>
      <c r="G2074" s="493" t="s">
        <v>58</v>
      </c>
      <c r="H2074" s="493" t="s">
        <v>58</v>
      </c>
    </row>
    <row r="2075" spans="1:8">
      <c r="A2075" s="493" t="s">
        <v>4851</v>
      </c>
      <c r="B2075" s="493" t="s">
        <v>3933</v>
      </c>
      <c r="C2075" s="493" t="s">
        <v>4852</v>
      </c>
      <c r="D2075" s="493" t="s">
        <v>407</v>
      </c>
      <c r="F2075" s="493" t="s">
        <v>709</v>
      </c>
      <c r="G2075" s="493" t="s">
        <v>58</v>
      </c>
      <c r="H2075" s="493" t="s">
        <v>58</v>
      </c>
    </row>
    <row r="2076" spans="1:8">
      <c r="A2076" s="493" t="s">
        <v>4853</v>
      </c>
      <c r="B2076" s="493" t="s">
        <v>3933</v>
      </c>
      <c r="C2076" s="493" t="s">
        <v>4854</v>
      </c>
      <c r="D2076" s="493" t="s">
        <v>407</v>
      </c>
      <c r="F2076" s="493" t="s">
        <v>709</v>
      </c>
      <c r="G2076" s="493" t="s">
        <v>58</v>
      </c>
      <c r="H2076" s="493" t="s">
        <v>58</v>
      </c>
    </row>
    <row r="2077" spans="1:8">
      <c r="A2077" s="493" t="s">
        <v>4855</v>
      </c>
      <c r="B2077" s="493" t="s">
        <v>3933</v>
      </c>
      <c r="C2077" s="493" t="s">
        <v>4856</v>
      </c>
      <c r="D2077" s="493" t="s">
        <v>407</v>
      </c>
      <c r="F2077" s="493" t="s">
        <v>709</v>
      </c>
      <c r="G2077" s="493" t="s">
        <v>58</v>
      </c>
      <c r="H2077" s="493" t="s">
        <v>58</v>
      </c>
    </row>
    <row r="2078" spans="1:8">
      <c r="A2078" s="493" t="s">
        <v>4857</v>
      </c>
      <c r="B2078" s="493" t="s">
        <v>3933</v>
      </c>
      <c r="C2078" s="493" t="s">
        <v>4858</v>
      </c>
      <c r="D2078" s="493" t="s">
        <v>407</v>
      </c>
      <c r="F2078" s="493" t="s">
        <v>709</v>
      </c>
      <c r="G2078" s="493" t="s">
        <v>58</v>
      </c>
      <c r="H2078" s="493" t="s">
        <v>58</v>
      </c>
    </row>
    <row r="2079" spans="1:8">
      <c r="A2079" s="493" t="s">
        <v>4859</v>
      </c>
      <c r="B2079" s="493" t="s">
        <v>3933</v>
      </c>
      <c r="C2079" s="493" t="s">
        <v>4860</v>
      </c>
      <c r="D2079" s="493" t="s">
        <v>407</v>
      </c>
      <c r="F2079" s="493" t="s">
        <v>709</v>
      </c>
      <c r="G2079" s="493" t="s">
        <v>58</v>
      </c>
      <c r="H2079" s="493" t="s">
        <v>58</v>
      </c>
    </row>
    <row r="2080" spans="1:8">
      <c r="A2080" s="493" t="s">
        <v>4861</v>
      </c>
      <c r="B2080" s="493" t="s">
        <v>3933</v>
      </c>
      <c r="C2080" s="493" t="s">
        <v>4862</v>
      </c>
      <c r="D2080" s="493" t="s">
        <v>407</v>
      </c>
      <c r="F2080" s="493" t="s">
        <v>709</v>
      </c>
      <c r="G2080" s="493" t="s">
        <v>58</v>
      </c>
      <c r="H2080" s="493" t="s">
        <v>58</v>
      </c>
    </row>
    <row r="2081" spans="1:8">
      <c r="A2081" s="493" t="s">
        <v>4863</v>
      </c>
      <c r="B2081" s="493" t="s">
        <v>3933</v>
      </c>
      <c r="C2081" s="493" t="s">
        <v>4864</v>
      </c>
      <c r="D2081" s="493" t="s">
        <v>407</v>
      </c>
      <c r="F2081" s="493" t="s">
        <v>709</v>
      </c>
      <c r="G2081" s="493" t="s">
        <v>58</v>
      </c>
      <c r="H2081" s="493" t="s">
        <v>58</v>
      </c>
    </row>
    <row r="2082" spans="1:8">
      <c r="A2082" s="493" t="s">
        <v>4865</v>
      </c>
      <c r="B2082" s="493" t="s">
        <v>3933</v>
      </c>
      <c r="C2082" s="493" t="s">
        <v>4866</v>
      </c>
      <c r="D2082" s="493" t="s">
        <v>407</v>
      </c>
      <c r="F2082" s="493" t="s">
        <v>709</v>
      </c>
      <c r="G2082" s="493" t="s">
        <v>58</v>
      </c>
      <c r="H2082" s="493" t="s">
        <v>58</v>
      </c>
    </row>
    <row r="2083" spans="1:8">
      <c r="A2083" s="493" t="s">
        <v>4867</v>
      </c>
      <c r="B2083" s="493" t="s">
        <v>3933</v>
      </c>
      <c r="C2083" s="493" t="s">
        <v>4868</v>
      </c>
      <c r="D2083" s="493" t="s">
        <v>407</v>
      </c>
      <c r="F2083" s="493" t="s">
        <v>709</v>
      </c>
      <c r="G2083" s="493" t="s">
        <v>58</v>
      </c>
      <c r="H2083" s="493" t="s">
        <v>58</v>
      </c>
    </row>
    <row r="2084" spans="1:8">
      <c r="A2084" s="493" t="s">
        <v>4869</v>
      </c>
      <c r="B2084" s="493" t="s">
        <v>3933</v>
      </c>
      <c r="C2084" s="493" t="s">
        <v>4870</v>
      </c>
      <c r="D2084" s="493" t="s">
        <v>407</v>
      </c>
      <c r="F2084" s="493" t="s">
        <v>709</v>
      </c>
      <c r="G2084" s="493" t="s">
        <v>58</v>
      </c>
      <c r="H2084" s="493" t="s">
        <v>58</v>
      </c>
    </row>
    <row r="2085" spans="1:8">
      <c r="A2085" s="493" t="s">
        <v>4871</v>
      </c>
      <c r="B2085" s="493" t="s">
        <v>3933</v>
      </c>
      <c r="C2085" s="493" t="s">
        <v>4872</v>
      </c>
      <c r="D2085" s="493" t="s">
        <v>407</v>
      </c>
      <c r="F2085" s="493" t="s">
        <v>709</v>
      </c>
      <c r="G2085" s="493" t="s">
        <v>58</v>
      </c>
      <c r="H2085" s="493" t="s">
        <v>58</v>
      </c>
    </row>
    <row r="2086" spans="1:8">
      <c r="A2086" s="493" t="s">
        <v>4873</v>
      </c>
      <c r="B2086" s="493" t="s">
        <v>3933</v>
      </c>
      <c r="C2086" s="493" t="s">
        <v>4874</v>
      </c>
      <c r="D2086" s="493" t="s">
        <v>407</v>
      </c>
      <c r="F2086" s="493" t="s">
        <v>709</v>
      </c>
      <c r="G2086" s="493" t="s">
        <v>58</v>
      </c>
      <c r="H2086" s="493" t="s">
        <v>58</v>
      </c>
    </row>
    <row r="2087" spans="1:8">
      <c r="A2087" s="493" t="s">
        <v>4875</v>
      </c>
      <c r="B2087" s="493" t="s">
        <v>3933</v>
      </c>
      <c r="C2087" s="493" t="s">
        <v>4876</v>
      </c>
      <c r="D2087" s="493" t="s">
        <v>407</v>
      </c>
      <c r="F2087" s="493" t="s">
        <v>709</v>
      </c>
      <c r="G2087" s="493" t="s">
        <v>58</v>
      </c>
      <c r="H2087" s="493" t="s">
        <v>58</v>
      </c>
    </row>
    <row r="2088" spans="1:8">
      <c r="A2088" s="493" t="s">
        <v>4877</v>
      </c>
      <c r="B2088" s="493" t="s">
        <v>3933</v>
      </c>
      <c r="C2088" s="493" t="s">
        <v>4878</v>
      </c>
      <c r="D2088" s="493" t="s">
        <v>407</v>
      </c>
      <c r="F2088" s="493" t="s">
        <v>709</v>
      </c>
      <c r="G2088" s="493" t="s">
        <v>58</v>
      </c>
      <c r="H2088" s="493" t="s">
        <v>58</v>
      </c>
    </row>
    <row r="2089" spans="1:8">
      <c r="A2089" s="493" t="s">
        <v>4879</v>
      </c>
      <c r="B2089" s="493" t="s">
        <v>3933</v>
      </c>
      <c r="C2089" s="493" t="s">
        <v>4880</v>
      </c>
      <c r="D2089" s="493" t="s">
        <v>407</v>
      </c>
      <c r="F2089" s="493" t="s">
        <v>709</v>
      </c>
      <c r="G2089" s="493" t="s">
        <v>58</v>
      </c>
      <c r="H2089" s="493" t="s">
        <v>58</v>
      </c>
    </row>
    <row r="2090" spans="1:8">
      <c r="A2090" s="493" t="s">
        <v>4881</v>
      </c>
      <c r="B2090" s="493" t="s">
        <v>3933</v>
      </c>
      <c r="C2090" s="493" t="s">
        <v>4882</v>
      </c>
      <c r="D2090" s="493" t="s">
        <v>407</v>
      </c>
      <c r="F2090" s="493" t="s">
        <v>709</v>
      </c>
      <c r="G2090" s="493" t="s">
        <v>58</v>
      </c>
      <c r="H2090" s="493" t="s">
        <v>58</v>
      </c>
    </row>
    <row r="2091" spans="1:8">
      <c r="A2091" s="493" t="s">
        <v>4883</v>
      </c>
      <c r="B2091" s="493" t="s">
        <v>3933</v>
      </c>
      <c r="C2091" s="493" t="s">
        <v>4884</v>
      </c>
      <c r="D2091" s="493" t="s">
        <v>407</v>
      </c>
      <c r="F2091" s="493" t="s">
        <v>709</v>
      </c>
      <c r="G2091" s="493" t="s">
        <v>58</v>
      </c>
      <c r="H2091" s="493" t="s">
        <v>58</v>
      </c>
    </row>
    <row r="2092" spans="1:8">
      <c r="A2092" s="493" t="s">
        <v>4885</v>
      </c>
      <c r="B2092" s="493" t="s">
        <v>3933</v>
      </c>
      <c r="C2092" s="493" t="s">
        <v>4886</v>
      </c>
      <c r="D2092" s="493" t="s">
        <v>407</v>
      </c>
      <c r="F2092" s="493" t="s">
        <v>709</v>
      </c>
      <c r="G2092" s="493" t="s">
        <v>58</v>
      </c>
      <c r="H2092" s="493" t="s">
        <v>58</v>
      </c>
    </row>
    <row r="2093" spans="1:8">
      <c r="A2093" s="493" t="s">
        <v>4887</v>
      </c>
      <c r="B2093" s="493" t="s">
        <v>3933</v>
      </c>
      <c r="C2093" s="493" t="s">
        <v>4888</v>
      </c>
      <c r="D2093" s="493" t="s">
        <v>407</v>
      </c>
      <c r="F2093" s="493" t="s">
        <v>709</v>
      </c>
      <c r="G2093" s="493" t="s">
        <v>58</v>
      </c>
      <c r="H2093" s="493" t="s">
        <v>58</v>
      </c>
    </row>
    <row r="2094" spans="1:8">
      <c r="A2094" s="493" t="s">
        <v>4889</v>
      </c>
      <c r="B2094" s="493" t="s">
        <v>3933</v>
      </c>
      <c r="C2094" s="493" t="s">
        <v>4890</v>
      </c>
      <c r="D2094" s="493" t="s">
        <v>407</v>
      </c>
      <c r="F2094" s="493" t="s">
        <v>709</v>
      </c>
      <c r="G2094" s="493" t="s">
        <v>58</v>
      </c>
      <c r="H2094" s="493" t="s">
        <v>58</v>
      </c>
    </row>
    <row r="2095" spans="1:8">
      <c r="A2095" s="493" t="s">
        <v>4891</v>
      </c>
      <c r="B2095" s="493" t="s">
        <v>3933</v>
      </c>
      <c r="C2095" s="493" t="s">
        <v>4892</v>
      </c>
      <c r="D2095" s="493" t="s">
        <v>407</v>
      </c>
      <c r="F2095" s="493" t="s">
        <v>709</v>
      </c>
      <c r="G2095" s="493" t="s">
        <v>58</v>
      </c>
      <c r="H2095" s="493" t="s">
        <v>58</v>
      </c>
    </row>
    <row r="2096" spans="1:8">
      <c r="A2096" s="493" t="s">
        <v>4893</v>
      </c>
      <c r="B2096" s="493" t="s">
        <v>3933</v>
      </c>
      <c r="C2096" s="493" t="s">
        <v>4894</v>
      </c>
      <c r="D2096" s="493" t="s">
        <v>407</v>
      </c>
      <c r="F2096" s="493" t="s">
        <v>709</v>
      </c>
      <c r="G2096" s="493" t="s">
        <v>58</v>
      </c>
      <c r="H2096" s="493" t="s">
        <v>58</v>
      </c>
    </row>
    <row r="2097" spans="1:8">
      <c r="A2097" s="493" t="s">
        <v>4895</v>
      </c>
      <c r="B2097" s="493" t="s">
        <v>3933</v>
      </c>
      <c r="C2097" s="493" t="s">
        <v>4896</v>
      </c>
      <c r="D2097" s="493" t="s">
        <v>407</v>
      </c>
      <c r="F2097" s="493" t="s">
        <v>709</v>
      </c>
      <c r="G2097" s="493" t="s">
        <v>58</v>
      </c>
      <c r="H2097" s="493" t="s">
        <v>58</v>
      </c>
    </row>
    <row r="2098" spans="1:8">
      <c r="A2098" s="493" t="s">
        <v>4897</v>
      </c>
      <c r="B2098" s="493" t="s">
        <v>3933</v>
      </c>
      <c r="C2098" s="493" t="s">
        <v>4898</v>
      </c>
      <c r="D2098" s="493" t="s">
        <v>407</v>
      </c>
      <c r="F2098" s="493" t="s">
        <v>709</v>
      </c>
      <c r="G2098" s="493" t="s">
        <v>58</v>
      </c>
      <c r="H2098" s="493" t="s">
        <v>58</v>
      </c>
    </row>
    <row r="2099" spans="1:8">
      <c r="A2099" s="493" t="s">
        <v>4899</v>
      </c>
      <c r="B2099" s="493" t="s">
        <v>3933</v>
      </c>
      <c r="C2099" s="493" t="s">
        <v>4900</v>
      </c>
      <c r="D2099" s="493" t="s">
        <v>407</v>
      </c>
      <c r="F2099" s="493" t="s">
        <v>709</v>
      </c>
      <c r="G2099" s="493" t="s">
        <v>58</v>
      </c>
      <c r="H2099" s="493" t="s">
        <v>58</v>
      </c>
    </row>
    <row r="2100" spans="1:8">
      <c r="A2100" s="493" t="s">
        <v>4901</v>
      </c>
      <c r="B2100" s="493" t="s">
        <v>3933</v>
      </c>
      <c r="C2100" s="493" t="s">
        <v>4902</v>
      </c>
      <c r="D2100" s="493" t="s">
        <v>407</v>
      </c>
      <c r="F2100" s="493" t="s">
        <v>709</v>
      </c>
      <c r="G2100" s="493" t="s">
        <v>58</v>
      </c>
      <c r="H2100" s="493" t="s">
        <v>58</v>
      </c>
    </row>
    <row r="2101" spans="1:8">
      <c r="A2101" s="493" t="s">
        <v>4903</v>
      </c>
      <c r="B2101" s="493" t="s">
        <v>3933</v>
      </c>
      <c r="C2101" s="493" t="s">
        <v>4904</v>
      </c>
      <c r="D2101" s="493" t="s">
        <v>407</v>
      </c>
      <c r="F2101" s="493" t="s">
        <v>709</v>
      </c>
      <c r="G2101" s="493" t="s">
        <v>58</v>
      </c>
      <c r="H2101" s="493" t="s">
        <v>58</v>
      </c>
    </row>
    <row r="2102" spans="1:8">
      <c r="A2102" s="493" t="s">
        <v>4905</v>
      </c>
      <c r="B2102" s="493" t="s">
        <v>3933</v>
      </c>
      <c r="C2102" s="493" t="s">
        <v>4906</v>
      </c>
      <c r="D2102" s="493" t="s">
        <v>407</v>
      </c>
      <c r="F2102" s="493" t="s">
        <v>709</v>
      </c>
      <c r="G2102" s="493" t="s">
        <v>58</v>
      </c>
      <c r="H2102" s="493" t="s">
        <v>58</v>
      </c>
    </row>
    <row r="2103" spans="1:8">
      <c r="A2103" s="493" t="s">
        <v>4907</v>
      </c>
      <c r="B2103" s="493" t="s">
        <v>3933</v>
      </c>
      <c r="C2103" s="493" t="s">
        <v>4908</v>
      </c>
      <c r="D2103" s="493" t="s">
        <v>133</v>
      </c>
      <c r="E2103" s="493">
        <v>100</v>
      </c>
      <c r="G2103" s="493" t="s">
        <v>58</v>
      </c>
      <c r="H2103" s="493" t="s">
        <v>58</v>
      </c>
    </row>
    <row r="2104" spans="1:8">
      <c r="A2104" s="493" t="s">
        <v>4909</v>
      </c>
      <c r="B2104" s="493" t="s">
        <v>3933</v>
      </c>
      <c r="C2104" s="493" t="s">
        <v>4910</v>
      </c>
      <c r="D2104" s="493" t="s">
        <v>407</v>
      </c>
      <c r="F2104" s="493" t="s">
        <v>709</v>
      </c>
      <c r="G2104" s="493" t="s">
        <v>58</v>
      </c>
      <c r="H2104" s="493" t="s">
        <v>58</v>
      </c>
    </row>
    <row r="2105" spans="1:8">
      <c r="A2105" s="493" t="s">
        <v>4911</v>
      </c>
      <c r="B2105" s="493" t="s">
        <v>3933</v>
      </c>
      <c r="C2105" s="493" t="s">
        <v>4912</v>
      </c>
      <c r="D2105" s="493" t="s">
        <v>407</v>
      </c>
      <c r="F2105" s="493" t="s">
        <v>709</v>
      </c>
      <c r="G2105" s="493" t="s">
        <v>58</v>
      </c>
      <c r="H2105" s="493" t="s">
        <v>58</v>
      </c>
    </row>
    <row r="2106" spans="1:8">
      <c r="A2106" s="493" t="s">
        <v>4913</v>
      </c>
      <c r="B2106" s="493" t="s">
        <v>3933</v>
      </c>
      <c r="C2106" s="493" t="s">
        <v>4914</v>
      </c>
      <c r="D2106" s="493" t="s">
        <v>407</v>
      </c>
      <c r="F2106" s="493" t="s">
        <v>709</v>
      </c>
      <c r="G2106" s="493" t="s">
        <v>58</v>
      </c>
      <c r="H2106" s="493" t="s">
        <v>58</v>
      </c>
    </row>
    <row r="2107" spans="1:8">
      <c r="A2107" s="493" t="s">
        <v>4915</v>
      </c>
      <c r="B2107" s="493" t="s">
        <v>3933</v>
      </c>
      <c r="C2107" s="493" t="s">
        <v>4916</v>
      </c>
      <c r="D2107" s="493" t="s">
        <v>407</v>
      </c>
      <c r="F2107" s="493" t="s">
        <v>709</v>
      </c>
      <c r="G2107" s="493" t="s">
        <v>58</v>
      </c>
      <c r="H2107" s="493" t="s">
        <v>58</v>
      </c>
    </row>
    <row r="2108" spans="1:8">
      <c r="A2108" s="493" t="s">
        <v>4917</v>
      </c>
      <c r="B2108" s="493" t="s">
        <v>3933</v>
      </c>
      <c r="C2108" s="493" t="s">
        <v>4918</v>
      </c>
      <c r="D2108" s="493" t="s">
        <v>407</v>
      </c>
      <c r="F2108" s="493" t="s">
        <v>709</v>
      </c>
      <c r="G2108" s="493" t="s">
        <v>58</v>
      </c>
      <c r="H2108" s="493" t="s">
        <v>58</v>
      </c>
    </row>
    <row r="2109" spans="1:8">
      <c r="A2109" s="493" t="s">
        <v>4919</v>
      </c>
      <c r="B2109" s="493" t="s">
        <v>3933</v>
      </c>
      <c r="C2109" s="493" t="s">
        <v>4920</v>
      </c>
      <c r="D2109" s="493" t="s">
        <v>407</v>
      </c>
      <c r="F2109" s="493" t="s">
        <v>709</v>
      </c>
      <c r="G2109" s="493" t="s">
        <v>58</v>
      </c>
      <c r="H2109" s="493" t="s">
        <v>58</v>
      </c>
    </row>
    <row r="2110" spans="1:8">
      <c r="A2110" s="493" t="s">
        <v>4921</v>
      </c>
      <c r="B2110" s="493" t="s">
        <v>3933</v>
      </c>
      <c r="C2110" s="493" t="s">
        <v>4922</v>
      </c>
      <c r="D2110" s="493" t="s">
        <v>407</v>
      </c>
      <c r="F2110" s="493" t="s">
        <v>709</v>
      </c>
      <c r="G2110" s="493" t="s">
        <v>58</v>
      </c>
      <c r="H2110" s="493" t="s">
        <v>58</v>
      </c>
    </row>
    <row r="2111" spans="1:8">
      <c r="A2111" s="493" t="s">
        <v>4923</v>
      </c>
      <c r="B2111" s="493" t="s">
        <v>3933</v>
      </c>
      <c r="C2111" s="493" t="s">
        <v>4924</v>
      </c>
      <c r="D2111" s="493" t="s">
        <v>407</v>
      </c>
      <c r="F2111" s="493" t="s">
        <v>709</v>
      </c>
      <c r="G2111" s="493" t="s">
        <v>58</v>
      </c>
      <c r="H2111" s="493" t="s">
        <v>58</v>
      </c>
    </row>
    <row r="2112" spans="1:8">
      <c r="A2112" s="493" t="s">
        <v>4925</v>
      </c>
      <c r="B2112" s="493" t="s">
        <v>3933</v>
      </c>
      <c r="C2112" s="493" t="s">
        <v>4926</v>
      </c>
      <c r="D2112" s="493" t="s">
        <v>407</v>
      </c>
      <c r="F2112" s="493" t="s">
        <v>709</v>
      </c>
      <c r="G2112" s="493" t="s">
        <v>58</v>
      </c>
      <c r="H2112" s="493" t="s">
        <v>58</v>
      </c>
    </row>
    <row r="2113" spans="1:8">
      <c r="A2113" s="493" t="s">
        <v>4927</v>
      </c>
      <c r="B2113" s="493" t="s">
        <v>3933</v>
      </c>
      <c r="C2113" s="493" t="s">
        <v>4928</v>
      </c>
      <c r="D2113" s="493" t="s">
        <v>407</v>
      </c>
      <c r="F2113" s="493" t="s">
        <v>709</v>
      </c>
      <c r="G2113" s="493" t="s">
        <v>58</v>
      </c>
      <c r="H2113" s="493" t="s">
        <v>58</v>
      </c>
    </row>
    <row r="2114" spans="1:8">
      <c r="A2114" s="493" t="s">
        <v>4929</v>
      </c>
      <c r="B2114" s="493" t="s">
        <v>3933</v>
      </c>
      <c r="C2114" s="493" t="s">
        <v>4930</v>
      </c>
      <c r="D2114" s="493" t="s">
        <v>407</v>
      </c>
      <c r="F2114" s="493" t="s">
        <v>709</v>
      </c>
      <c r="G2114" s="493" t="s">
        <v>58</v>
      </c>
      <c r="H2114" s="493" t="s">
        <v>58</v>
      </c>
    </row>
    <row r="2115" spans="1:8">
      <c r="A2115" s="493" t="s">
        <v>4931</v>
      </c>
      <c r="B2115" s="493" t="s">
        <v>3933</v>
      </c>
      <c r="C2115" s="493" t="s">
        <v>4932</v>
      </c>
      <c r="D2115" s="493" t="s">
        <v>407</v>
      </c>
      <c r="F2115" s="493" t="s">
        <v>709</v>
      </c>
      <c r="G2115" s="493" t="s">
        <v>58</v>
      </c>
      <c r="H2115" s="493" t="s">
        <v>58</v>
      </c>
    </row>
    <row r="2116" spans="1:8">
      <c r="A2116" s="493" t="s">
        <v>4933</v>
      </c>
      <c r="B2116" s="493" t="s">
        <v>3933</v>
      </c>
      <c r="C2116" s="493" t="s">
        <v>4934</v>
      </c>
      <c r="D2116" s="493" t="s">
        <v>407</v>
      </c>
      <c r="F2116" s="493" t="s">
        <v>709</v>
      </c>
      <c r="G2116" s="493" t="s">
        <v>58</v>
      </c>
      <c r="H2116" s="493" t="s">
        <v>58</v>
      </c>
    </row>
    <row r="2117" spans="1:8">
      <c r="A2117" s="493" t="s">
        <v>4935</v>
      </c>
      <c r="B2117" s="493" t="s">
        <v>3933</v>
      </c>
      <c r="C2117" s="493" t="s">
        <v>4936</v>
      </c>
      <c r="D2117" s="493" t="s">
        <v>407</v>
      </c>
      <c r="F2117" s="493" t="s">
        <v>709</v>
      </c>
      <c r="G2117" s="493" t="s">
        <v>58</v>
      </c>
      <c r="H2117" s="493" t="s">
        <v>58</v>
      </c>
    </row>
    <row r="2118" spans="1:8">
      <c r="A2118" s="493" t="s">
        <v>4937</v>
      </c>
      <c r="B2118" s="493" t="s">
        <v>3933</v>
      </c>
      <c r="C2118" s="493" t="s">
        <v>4938</v>
      </c>
      <c r="D2118" s="493" t="s">
        <v>407</v>
      </c>
      <c r="F2118" s="493" t="s">
        <v>709</v>
      </c>
      <c r="G2118" s="493" t="s">
        <v>58</v>
      </c>
      <c r="H2118" s="493" t="s">
        <v>58</v>
      </c>
    </row>
    <row r="2119" spans="1:8">
      <c r="A2119" s="493" t="s">
        <v>4939</v>
      </c>
      <c r="B2119" s="493" t="s">
        <v>3933</v>
      </c>
      <c r="C2119" s="493" t="s">
        <v>4940</v>
      </c>
      <c r="D2119" s="493" t="s">
        <v>407</v>
      </c>
      <c r="F2119" s="493" t="s">
        <v>709</v>
      </c>
      <c r="G2119" s="493" t="s">
        <v>58</v>
      </c>
      <c r="H2119" s="493" t="s">
        <v>58</v>
      </c>
    </row>
    <row r="2120" spans="1:8">
      <c r="A2120" s="493" t="s">
        <v>4941</v>
      </c>
      <c r="B2120" s="493" t="s">
        <v>3933</v>
      </c>
      <c r="C2120" s="493" t="s">
        <v>4942</v>
      </c>
      <c r="D2120" s="493" t="s">
        <v>407</v>
      </c>
      <c r="F2120" s="493" t="s">
        <v>709</v>
      </c>
      <c r="G2120" s="493" t="s">
        <v>58</v>
      </c>
      <c r="H2120" s="493" t="s">
        <v>58</v>
      </c>
    </row>
    <row r="2121" spans="1:8">
      <c r="A2121" s="493" t="s">
        <v>4943</v>
      </c>
      <c r="B2121" s="493" t="s">
        <v>3933</v>
      </c>
      <c r="C2121" s="493" t="s">
        <v>4944</v>
      </c>
      <c r="D2121" s="493" t="s">
        <v>407</v>
      </c>
      <c r="F2121" s="493" t="s">
        <v>709</v>
      </c>
      <c r="G2121" s="493" t="s">
        <v>58</v>
      </c>
      <c r="H2121" s="493" t="s">
        <v>58</v>
      </c>
    </row>
    <row r="2122" spans="1:8">
      <c r="A2122" s="493" t="s">
        <v>4945</v>
      </c>
      <c r="B2122" s="493" t="s">
        <v>3933</v>
      </c>
      <c r="C2122" s="493" t="s">
        <v>4946</v>
      </c>
      <c r="D2122" s="493" t="s">
        <v>407</v>
      </c>
      <c r="F2122" s="493" t="s">
        <v>709</v>
      </c>
      <c r="G2122" s="493" t="s">
        <v>58</v>
      </c>
      <c r="H2122" s="493" t="s">
        <v>58</v>
      </c>
    </row>
    <row r="2123" spans="1:8">
      <c r="A2123" s="493" t="s">
        <v>4947</v>
      </c>
      <c r="B2123" s="493" t="s">
        <v>3933</v>
      </c>
      <c r="C2123" s="493" t="s">
        <v>4948</v>
      </c>
      <c r="D2123" s="493" t="s">
        <v>407</v>
      </c>
      <c r="F2123" s="493" t="s">
        <v>709</v>
      </c>
      <c r="G2123" s="493" t="s">
        <v>58</v>
      </c>
      <c r="H2123" s="493" t="s">
        <v>58</v>
      </c>
    </row>
    <row r="2124" spans="1:8">
      <c r="A2124" s="493" t="s">
        <v>4949</v>
      </c>
      <c r="B2124" s="493" t="s">
        <v>3933</v>
      </c>
      <c r="C2124" s="493" t="s">
        <v>4950</v>
      </c>
      <c r="D2124" s="493" t="s">
        <v>407</v>
      </c>
      <c r="F2124" s="493" t="s">
        <v>709</v>
      </c>
      <c r="G2124" s="493" t="s">
        <v>58</v>
      </c>
      <c r="H2124" s="493" t="s">
        <v>58</v>
      </c>
    </row>
    <row r="2125" spans="1:8">
      <c r="A2125" s="493" t="s">
        <v>4951</v>
      </c>
      <c r="B2125" s="493" t="s">
        <v>3933</v>
      </c>
      <c r="C2125" s="493" t="s">
        <v>4952</v>
      </c>
      <c r="D2125" s="493" t="s">
        <v>407</v>
      </c>
      <c r="F2125" s="493" t="s">
        <v>709</v>
      </c>
      <c r="G2125" s="493" t="s">
        <v>58</v>
      </c>
      <c r="H2125" s="493" t="s">
        <v>58</v>
      </c>
    </row>
    <row r="2126" spans="1:8">
      <c r="A2126" s="493" t="s">
        <v>4953</v>
      </c>
      <c r="B2126" s="493" t="s">
        <v>3933</v>
      </c>
      <c r="C2126" s="493" t="s">
        <v>4954</v>
      </c>
      <c r="D2126" s="493" t="s">
        <v>407</v>
      </c>
      <c r="F2126" s="493" t="s">
        <v>709</v>
      </c>
      <c r="G2126" s="493" t="s">
        <v>58</v>
      </c>
      <c r="H2126" s="493" t="s">
        <v>58</v>
      </c>
    </row>
    <row r="2127" spans="1:8">
      <c r="A2127" s="493" t="s">
        <v>4955</v>
      </c>
      <c r="B2127" s="493" t="s">
        <v>3933</v>
      </c>
      <c r="C2127" s="493" t="s">
        <v>4956</v>
      </c>
      <c r="D2127" s="493" t="s">
        <v>407</v>
      </c>
      <c r="F2127" s="493" t="s">
        <v>709</v>
      </c>
      <c r="G2127" s="493" t="s">
        <v>58</v>
      </c>
      <c r="H2127" s="493" t="s">
        <v>58</v>
      </c>
    </row>
    <row r="2128" spans="1:8">
      <c r="A2128" s="493" t="s">
        <v>4957</v>
      </c>
      <c r="B2128" s="493" t="s">
        <v>3933</v>
      </c>
      <c r="C2128" s="493" t="s">
        <v>4958</v>
      </c>
      <c r="D2128" s="493" t="s">
        <v>407</v>
      </c>
      <c r="F2128" s="493" t="s">
        <v>709</v>
      </c>
      <c r="G2128" s="493" t="s">
        <v>58</v>
      </c>
      <c r="H2128" s="493" t="s">
        <v>58</v>
      </c>
    </row>
    <row r="2129" spans="1:8">
      <c r="A2129" s="493" t="s">
        <v>4959</v>
      </c>
      <c r="B2129" s="493" t="s">
        <v>3933</v>
      </c>
      <c r="C2129" s="493" t="s">
        <v>4960</v>
      </c>
      <c r="D2129" s="493" t="s">
        <v>407</v>
      </c>
      <c r="F2129" s="493" t="s">
        <v>709</v>
      </c>
      <c r="G2129" s="493" t="s">
        <v>58</v>
      </c>
      <c r="H2129" s="493" t="s">
        <v>58</v>
      </c>
    </row>
    <row r="2130" spans="1:8">
      <c r="A2130" s="493" t="s">
        <v>4961</v>
      </c>
      <c r="B2130" s="493" t="s">
        <v>3933</v>
      </c>
      <c r="C2130" s="493" t="s">
        <v>4962</v>
      </c>
      <c r="D2130" s="493" t="s">
        <v>407</v>
      </c>
      <c r="F2130" s="493" t="s">
        <v>709</v>
      </c>
      <c r="G2130" s="493" t="s">
        <v>58</v>
      </c>
      <c r="H2130" s="493" t="s">
        <v>58</v>
      </c>
    </row>
    <row r="2131" spans="1:8">
      <c r="A2131" s="493" t="s">
        <v>4963</v>
      </c>
      <c r="B2131" s="493" t="s">
        <v>3933</v>
      </c>
      <c r="C2131" s="493" t="s">
        <v>4964</v>
      </c>
      <c r="D2131" s="493" t="s">
        <v>407</v>
      </c>
      <c r="F2131" s="493" t="s">
        <v>709</v>
      </c>
      <c r="G2131" s="493" t="s">
        <v>58</v>
      </c>
      <c r="H2131" s="493" t="s">
        <v>58</v>
      </c>
    </row>
    <row r="2132" spans="1:8">
      <c r="A2132" s="493" t="s">
        <v>4965</v>
      </c>
      <c r="B2132" s="493" t="s">
        <v>3933</v>
      </c>
      <c r="C2132" s="493" t="s">
        <v>4966</v>
      </c>
      <c r="D2132" s="493" t="s">
        <v>407</v>
      </c>
      <c r="F2132" s="493" t="s">
        <v>709</v>
      </c>
      <c r="G2132" s="493" t="s">
        <v>58</v>
      </c>
      <c r="H2132" s="493" t="s">
        <v>58</v>
      </c>
    </row>
    <row r="2133" spans="1:8">
      <c r="A2133" s="493" t="s">
        <v>4967</v>
      </c>
      <c r="B2133" s="493" t="s">
        <v>3933</v>
      </c>
      <c r="C2133" s="493" t="s">
        <v>4968</v>
      </c>
      <c r="D2133" s="493" t="s">
        <v>407</v>
      </c>
      <c r="F2133" s="493" t="s">
        <v>709</v>
      </c>
      <c r="G2133" s="493" t="s">
        <v>58</v>
      </c>
      <c r="H2133" s="493" t="s">
        <v>58</v>
      </c>
    </row>
    <row r="2134" spans="1:8">
      <c r="A2134" s="493" t="s">
        <v>4969</v>
      </c>
      <c r="B2134" s="493" t="s">
        <v>3933</v>
      </c>
      <c r="C2134" s="493" t="s">
        <v>4970</v>
      </c>
      <c r="D2134" s="493" t="s">
        <v>407</v>
      </c>
      <c r="F2134" s="493" t="s">
        <v>709</v>
      </c>
      <c r="G2134" s="493" t="s">
        <v>58</v>
      </c>
      <c r="H2134" s="493" t="s">
        <v>58</v>
      </c>
    </row>
    <row r="2135" spans="1:8">
      <c r="A2135" s="493" t="s">
        <v>4971</v>
      </c>
      <c r="B2135" s="493" t="s">
        <v>3933</v>
      </c>
      <c r="C2135" s="493" t="s">
        <v>4972</v>
      </c>
      <c r="D2135" s="493" t="s">
        <v>407</v>
      </c>
      <c r="F2135" s="493" t="s">
        <v>709</v>
      </c>
      <c r="G2135" s="493" t="s">
        <v>58</v>
      </c>
      <c r="H2135" s="493" t="s">
        <v>58</v>
      </c>
    </row>
    <row r="2136" spans="1:8">
      <c r="A2136" s="493" t="s">
        <v>4973</v>
      </c>
      <c r="B2136" s="493" t="s">
        <v>3933</v>
      </c>
      <c r="C2136" s="493" t="s">
        <v>4974</v>
      </c>
      <c r="D2136" s="493" t="s">
        <v>407</v>
      </c>
      <c r="F2136" s="493" t="s">
        <v>709</v>
      </c>
      <c r="G2136" s="493" t="s">
        <v>58</v>
      </c>
      <c r="H2136" s="493" t="s">
        <v>58</v>
      </c>
    </row>
    <row r="2137" spans="1:8">
      <c r="A2137" s="493" t="s">
        <v>4975</v>
      </c>
      <c r="B2137" s="493" t="s">
        <v>3933</v>
      </c>
      <c r="C2137" s="493" t="s">
        <v>4976</v>
      </c>
      <c r="D2137" s="493" t="s">
        <v>407</v>
      </c>
      <c r="F2137" s="493" t="s">
        <v>709</v>
      </c>
      <c r="G2137" s="493" t="s">
        <v>58</v>
      </c>
      <c r="H2137" s="493" t="s">
        <v>58</v>
      </c>
    </row>
    <row r="2138" spans="1:8">
      <c r="A2138" s="493" t="s">
        <v>4977</v>
      </c>
      <c r="B2138" s="493" t="s">
        <v>3933</v>
      </c>
      <c r="C2138" s="493" t="s">
        <v>4978</v>
      </c>
      <c r="D2138" s="493" t="s">
        <v>407</v>
      </c>
      <c r="F2138" s="493" t="s">
        <v>709</v>
      </c>
      <c r="G2138" s="493" t="s">
        <v>58</v>
      </c>
      <c r="H2138" s="493" t="s">
        <v>58</v>
      </c>
    </row>
    <row r="2139" spans="1:8">
      <c r="A2139" s="493" t="s">
        <v>4979</v>
      </c>
      <c r="B2139" s="493" t="s">
        <v>3933</v>
      </c>
      <c r="C2139" s="493" t="s">
        <v>4980</v>
      </c>
      <c r="D2139" s="493" t="s">
        <v>133</v>
      </c>
      <c r="E2139" s="493">
        <v>100</v>
      </c>
      <c r="G2139" s="493" t="s">
        <v>58</v>
      </c>
      <c r="H2139" s="493" t="s">
        <v>58</v>
      </c>
    </row>
    <row r="2140" spans="1:8">
      <c r="A2140" s="493" t="s">
        <v>4981</v>
      </c>
      <c r="B2140" s="493" t="s">
        <v>3933</v>
      </c>
      <c r="C2140" s="493" t="s">
        <v>4982</v>
      </c>
      <c r="D2140" s="493" t="s">
        <v>407</v>
      </c>
      <c r="F2140" s="493" t="s">
        <v>709</v>
      </c>
      <c r="G2140" s="493" t="s">
        <v>58</v>
      </c>
      <c r="H2140" s="493" t="s">
        <v>58</v>
      </c>
    </row>
    <row r="2141" spans="1:8">
      <c r="A2141" s="493" t="s">
        <v>4983</v>
      </c>
      <c r="B2141" s="493" t="s">
        <v>3933</v>
      </c>
      <c r="C2141" s="493" t="s">
        <v>4984</v>
      </c>
      <c r="D2141" s="493" t="s">
        <v>407</v>
      </c>
      <c r="F2141" s="493" t="s">
        <v>709</v>
      </c>
      <c r="G2141" s="493" t="s">
        <v>58</v>
      </c>
      <c r="H2141" s="493" t="s">
        <v>58</v>
      </c>
    </row>
    <row r="2142" spans="1:8">
      <c r="A2142" s="493" t="s">
        <v>4985</v>
      </c>
      <c r="B2142" s="493" t="s">
        <v>3933</v>
      </c>
      <c r="C2142" s="493" t="s">
        <v>4986</v>
      </c>
      <c r="D2142" s="493" t="s">
        <v>407</v>
      </c>
      <c r="F2142" s="493" t="s">
        <v>709</v>
      </c>
      <c r="G2142" s="493" t="s">
        <v>58</v>
      </c>
      <c r="H2142" s="493" t="s">
        <v>58</v>
      </c>
    </row>
    <row r="2143" spans="1:8">
      <c r="A2143" s="493" t="s">
        <v>4987</v>
      </c>
      <c r="B2143" s="493" t="s">
        <v>3933</v>
      </c>
      <c r="C2143" s="493" t="s">
        <v>4988</v>
      </c>
      <c r="D2143" s="493" t="s">
        <v>407</v>
      </c>
      <c r="F2143" s="493" t="s">
        <v>709</v>
      </c>
      <c r="G2143" s="493" t="s">
        <v>58</v>
      </c>
      <c r="H2143" s="493" t="s">
        <v>58</v>
      </c>
    </row>
    <row r="2144" spans="1:8">
      <c r="A2144" s="493" t="s">
        <v>4989</v>
      </c>
      <c r="B2144" s="493" t="s">
        <v>3933</v>
      </c>
      <c r="C2144" s="493" t="s">
        <v>4990</v>
      </c>
      <c r="D2144" s="493" t="s">
        <v>407</v>
      </c>
      <c r="F2144" s="493" t="s">
        <v>709</v>
      </c>
      <c r="G2144" s="493" t="s">
        <v>58</v>
      </c>
      <c r="H2144" s="493" t="s">
        <v>58</v>
      </c>
    </row>
    <row r="2145" spans="1:8">
      <c r="A2145" s="493" t="s">
        <v>4991</v>
      </c>
      <c r="B2145" s="493" t="s">
        <v>3933</v>
      </c>
      <c r="C2145" s="493" t="s">
        <v>4992</v>
      </c>
      <c r="D2145" s="493" t="s">
        <v>407</v>
      </c>
      <c r="F2145" s="493" t="s">
        <v>709</v>
      </c>
      <c r="G2145" s="493" t="s">
        <v>58</v>
      </c>
      <c r="H2145" s="493" t="s">
        <v>58</v>
      </c>
    </row>
    <row r="2146" spans="1:8">
      <c r="A2146" s="493" t="s">
        <v>4993</v>
      </c>
      <c r="B2146" s="493" t="s">
        <v>3933</v>
      </c>
      <c r="C2146" s="493" t="s">
        <v>4994</v>
      </c>
      <c r="D2146" s="493" t="s">
        <v>407</v>
      </c>
      <c r="F2146" s="493" t="s">
        <v>709</v>
      </c>
      <c r="G2146" s="493" t="s">
        <v>58</v>
      </c>
      <c r="H2146" s="493" t="s">
        <v>58</v>
      </c>
    </row>
    <row r="2147" spans="1:8">
      <c r="A2147" s="493" t="s">
        <v>4995</v>
      </c>
      <c r="B2147" s="493" t="s">
        <v>3933</v>
      </c>
      <c r="C2147" s="493" t="s">
        <v>4996</v>
      </c>
      <c r="D2147" s="493" t="s">
        <v>407</v>
      </c>
      <c r="F2147" s="493" t="s">
        <v>709</v>
      </c>
      <c r="G2147" s="493" t="s">
        <v>58</v>
      </c>
      <c r="H2147" s="493" t="s">
        <v>58</v>
      </c>
    </row>
    <row r="2148" spans="1:8">
      <c r="A2148" s="493" t="s">
        <v>4997</v>
      </c>
      <c r="B2148" s="493" t="s">
        <v>3933</v>
      </c>
      <c r="C2148" s="493" t="s">
        <v>4998</v>
      </c>
      <c r="D2148" s="493" t="s">
        <v>407</v>
      </c>
      <c r="F2148" s="493" t="s">
        <v>709</v>
      </c>
      <c r="G2148" s="493" t="s">
        <v>58</v>
      </c>
      <c r="H2148" s="493" t="s">
        <v>58</v>
      </c>
    </row>
    <row r="2149" spans="1:8">
      <c r="A2149" s="493" t="s">
        <v>4999</v>
      </c>
      <c r="B2149" s="493" t="s">
        <v>3933</v>
      </c>
      <c r="C2149" s="493" t="s">
        <v>5000</v>
      </c>
      <c r="D2149" s="493" t="s">
        <v>407</v>
      </c>
      <c r="F2149" s="493" t="s">
        <v>709</v>
      </c>
      <c r="G2149" s="493" t="s">
        <v>58</v>
      </c>
      <c r="H2149" s="493" t="s">
        <v>58</v>
      </c>
    </row>
    <row r="2150" spans="1:8">
      <c r="A2150" s="493" t="s">
        <v>5001</v>
      </c>
      <c r="B2150" s="493" t="s">
        <v>3933</v>
      </c>
      <c r="C2150" s="493" t="s">
        <v>5002</v>
      </c>
      <c r="D2150" s="493" t="s">
        <v>407</v>
      </c>
      <c r="F2150" s="493" t="s">
        <v>709</v>
      </c>
      <c r="G2150" s="493" t="s">
        <v>58</v>
      </c>
      <c r="H2150" s="493" t="s">
        <v>58</v>
      </c>
    </row>
    <row r="2151" spans="1:8">
      <c r="A2151" s="493" t="s">
        <v>5003</v>
      </c>
      <c r="B2151" s="493" t="s">
        <v>3933</v>
      </c>
      <c r="C2151" s="493" t="s">
        <v>5004</v>
      </c>
      <c r="D2151" s="493" t="s">
        <v>407</v>
      </c>
      <c r="F2151" s="493" t="s">
        <v>709</v>
      </c>
      <c r="G2151" s="493" t="s">
        <v>58</v>
      </c>
      <c r="H2151" s="493" t="s">
        <v>58</v>
      </c>
    </row>
    <row r="2152" spans="1:8">
      <c r="A2152" s="493" t="s">
        <v>5005</v>
      </c>
      <c r="B2152" s="493" t="s">
        <v>3933</v>
      </c>
      <c r="C2152" s="493" t="s">
        <v>5006</v>
      </c>
      <c r="D2152" s="493" t="s">
        <v>407</v>
      </c>
      <c r="F2152" s="493" t="s">
        <v>709</v>
      </c>
      <c r="G2152" s="493" t="s">
        <v>58</v>
      </c>
      <c r="H2152" s="493" t="s">
        <v>58</v>
      </c>
    </row>
    <row r="2153" spans="1:8">
      <c r="A2153" s="493" t="s">
        <v>5007</v>
      </c>
      <c r="B2153" s="493" t="s">
        <v>3933</v>
      </c>
      <c r="C2153" s="493" t="s">
        <v>5008</v>
      </c>
      <c r="D2153" s="493" t="s">
        <v>407</v>
      </c>
      <c r="F2153" s="493" t="s">
        <v>709</v>
      </c>
      <c r="G2153" s="493" t="s">
        <v>58</v>
      </c>
      <c r="H2153" s="493" t="s">
        <v>58</v>
      </c>
    </row>
    <row r="2154" spans="1:8">
      <c r="A2154" s="493" t="s">
        <v>5009</v>
      </c>
      <c r="B2154" s="493" t="s">
        <v>3933</v>
      </c>
      <c r="C2154" s="493" t="s">
        <v>5010</v>
      </c>
      <c r="D2154" s="493" t="s">
        <v>407</v>
      </c>
      <c r="F2154" s="493" t="s">
        <v>709</v>
      </c>
      <c r="G2154" s="493" t="s">
        <v>58</v>
      </c>
      <c r="H2154" s="493" t="s">
        <v>58</v>
      </c>
    </row>
    <row r="2155" spans="1:8">
      <c r="A2155" s="493" t="s">
        <v>5011</v>
      </c>
      <c r="B2155" s="493" t="s">
        <v>3933</v>
      </c>
      <c r="C2155" s="493" t="s">
        <v>5012</v>
      </c>
      <c r="D2155" s="493" t="s">
        <v>407</v>
      </c>
      <c r="F2155" s="493" t="s">
        <v>709</v>
      </c>
      <c r="G2155" s="493" t="s">
        <v>58</v>
      </c>
      <c r="H2155" s="493" t="s">
        <v>58</v>
      </c>
    </row>
    <row r="2156" spans="1:8">
      <c r="A2156" s="493" t="s">
        <v>5013</v>
      </c>
      <c r="B2156" s="493" t="s">
        <v>3933</v>
      </c>
      <c r="C2156" s="493" t="s">
        <v>5014</v>
      </c>
      <c r="D2156" s="493" t="s">
        <v>407</v>
      </c>
      <c r="F2156" s="493" t="s">
        <v>709</v>
      </c>
      <c r="G2156" s="493" t="s">
        <v>58</v>
      </c>
      <c r="H2156" s="493" t="s">
        <v>58</v>
      </c>
    </row>
    <row r="2157" spans="1:8">
      <c r="A2157" s="493" t="s">
        <v>5015</v>
      </c>
      <c r="B2157" s="493" t="s">
        <v>3933</v>
      </c>
      <c r="C2157" s="493" t="s">
        <v>5016</v>
      </c>
      <c r="D2157" s="493" t="s">
        <v>407</v>
      </c>
      <c r="F2157" s="493" t="s">
        <v>709</v>
      </c>
      <c r="G2157" s="493" t="s">
        <v>58</v>
      </c>
      <c r="H2157" s="493" t="s">
        <v>58</v>
      </c>
    </row>
    <row r="2158" spans="1:8">
      <c r="A2158" s="493" t="s">
        <v>5017</v>
      </c>
      <c r="B2158" s="493" t="s">
        <v>3933</v>
      </c>
      <c r="C2158" s="493" t="s">
        <v>5018</v>
      </c>
      <c r="D2158" s="493" t="s">
        <v>407</v>
      </c>
      <c r="F2158" s="493" t="s">
        <v>709</v>
      </c>
      <c r="G2158" s="493" t="s">
        <v>58</v>
      </c>
      <c r="H2158" s="493" t="s">
        <v>58</v>
      </c>
    </row>
    <row r="2159" spans="1:8">
      <c r="A2159" s="493" t="s">
        <v>5019</v>
      </c>
      <c r="B2159" s="493" t="s">
        <v>3933</v>
      </c>
      <c r="C2159" s="493" t="s">
        <v>5020</v>
      </c>
      <c r="D2159" s="493" t="s">
        <v>407</v>
      </c>
      <c r="F2159" s="493" t="s">
        <v>709</v>
      </c>
      <c r="G2159" s="493" t="s">
        <v>58</v>
      </c>
      <c r="H2159" s="493" t="s">
        <v>58</v>
      </c>
    </row>
    <row r="2160" spans="1:8">
      <c r="A2160" s="493" t="s">
        <v>5021</v>
      </c>
      <c r="B2160" s="493" t="s">
        <v>3933</v>
      </c>
      <c r="C2160" s="493" t="s">
        <v>5022</v>
      </c>
      <c r="D2160" s="493" t="s">
        <v>407</v>
      </c>
      <c r="F2160" s="493" t="s">
        <v>709</v>
      </c>
      <c r="G2160" s="493" t="s">
        <v>58</v>
      </c>
      <c r="H2160" s="493" t="s">
        <v>58</v>
      </c>
    </row>
    <row r="2161" spans="1:8">
      <c r="A2161" s="493" t="s">
        <v>5023</v>
      </c>
      <c r="B2161" s="493" t="s">
        <v>3933</v>
      </c>
      <c r="C2161" s="493" t="s">
        <v>5024</v>
      </c>
      <c r="D2161" s="493" t="s">
        <v>407</v>
      </c>
      <c r="F2161" s="493" t="s">
        <v>709</v>
      </c>
      <c r="G2161" s="493" t="s">
        <v>58</v>
      </c>
      <c r="H2161" s="493" t="s">
        <v>58</v>
      </c>
    </row>
    <row r="2162" spans="1:8">
      <c r="A2162" s="493" t="s">
        <v>5025</v>
      </c>
      <c r="B2162" s="493" t="s">
        <v>3933</v>
      </c>
      <c r="C2162" s="493" t="s">
        <v>5026</v>
      </c>
      <c r="D2162" s="493" t="s">
        <v>407</v>
      </c>
      <c r="F2162" s="493" t="s">
        <v>709</v>
      </c>
      <c r="G2162" s="493" t="s">
        <v>58</v>
      </c>
      <c r="H2162" s="493" t="s">
        <v>58</v>
      </c>
    </row>
    <row r="2163" spans="1:8">
      <c r="A2163" s="493" t="s">
        <v>5027</v>
      </c>
      <c r="B2163" s="493" t="s">
        <v>3933</v>
      </c>
      <c r="C2163" s="493" t="s">
        <v>5028</v>
      </c>
      <c r="D2163" s="493" t="s">
        <v>407</v>
      </c>
      <c r="F2163" s="493" t="s">
        <v>709</v>
      </c>
      <c r="G2163" s="493" t="s">
        <v>58</v>
      </c>
      <c r="H2163" s="493" t="s">
        <v>58</v>
      </c>
    </row>
    <row r="2164" spans="1:8">
      <c r="A2164" s="493" t="s">
        <v>5029</v>
      </c>
      <c r="B2164" s="493" t="s">
        <v>3933</v>
      </c>
      <c r="C2164" s="493" t="s">
        <v>5030</v>
      </c>
      <c r="D2164" s="493" t="s">
        <v>407</v>
      </c>
      <c r="F2164" s="493" t="s">
        <v>709</v>
      </c>
      <c r="G2164" s="493" t="s">
        <v>58</v>
      </c>
      <c r="H2164" s="493" t="s">
        <v>58</v>
      </c>
    </row>
    <row r="2165" spans="1:8">
      <c r="A2165" s="493" t="s">
        <v>5031</v>
      </c>
      <c r="B2165" s="493" t="s">
        <v>3933</v>
      </c>
      <c r="C2165" s="493" t="s">
        <v>5032</v>
      </c>
      <c r="D2165" s="493" t="s">
        <v>407</v>
      </c>
      <c r="F2165" s="493" t="s">
        <v>709</v>
      </c>
      <c r="G2165" s="493" t="s">
        <v>58</v>
      </c>
      <c r="H2165" s="493" t="s">
        <v>58</v>
      </c>
    </row>
    <row r="2166" spans="1:8">
      <c r="A2166" s="493" t="s">
        <v>5033</v>
      </c>
      <c r="B2166" s="493" t="s">
        <v>3933</v>
      </c>
      <c r="C2166" s="493" t="s">
        <v>5034</v>
      </c>
      <c r="D2166" s="493" t="s">
        <v>407</v>
      </c>
      <c r="F2166" s="493" t="s">
        <v>709</v>
      </c>
      <c r="G2166" s="493" t="s">
        <v>58</v>
      </c>
      <c r="H2166" s="493" t="s">
        <v>58</v>
      </c>
    </row>
    <row r="2167" spans="1:8">
      <c r="A2167" s="493" t="s">
        <v>5035</v>
      </c>
      <c r="B2167" s="493" t="s">
        <v>3933</v>
      </c>
      <c r="C2167" s="493" t="s">
        <v>5036</v>
      </c>
      <c r="D2167" s="493" t="s">
        <v>407</v>
      </c>
      <c r="F2167" s="493" t="s">
        <v>709</v>
      </c>
      <c r="G2167" s="493" t="s">
        <v>58</v>
      </c>
      <c r="H2167" s="493" t="s">
        <v>58</v>
      </c>
    </row>
    <row r="2168" spans="1:8">
      <c r="A2168" s="493" t="s">
        <v>5037</v>
      </c>
      <c r="B2168" s="493" t="s">
        <v>3933</v>
      </c>
      <c r="C2168" s="493" t="s">
        <v>5038</v>
      </c>
      <c r="D2168" s="493" t="s">
        <v>407</v>
      </c>
      <c r="F2168" s="493" t="s">
        <v>709</v>
      </c>
      <c r="G2168" s="493" t="s">
        <v>58</v>
      </c>
      <c r="H2168" s="493" t="s">
        <v>58</v>
      </c>
    </row>
    <row r="2169" spans="1:8">
      <c r="A2169" s="493" t="s">
        <v>5039</v>
      </c>
      <c r="B2169" s="493" t="s">
        <v>3933</v>
      </c>
      <c r="C2169" s="493" t="s">
        <v>5040</v>
      </c>
      <c r="D2169" s="493" t="s">
        <v>407</v>
      </c>
      <c r="F2169" s="493" t="s">
        <v>709</v>
      </c>
      <c r="G2169" s="493" t="s">
        <v>58</v>
      </c>
      <c r="H2169" s="493" t="s">
        <v>58</v>
      </c>
    </row>
    <row r="2170" spans="1:8">
      <c r="A2170" s="493" t="s">
        <v>5041</v>
      </c>
      <c r="B2170" s="493" t="s">
        <v>3933</v>
      </c>
      <c r="C2170" s="493" t="s">
        <v>5042</v>
      </c>
      <c r="D2170" s="493" t="s">
        <v>407</v>
      </c>
      <c r="F2170" s="493" t="s">
        <v>709</v>
      </c>
      <c r="G2170" s="493" t="s">
        <v>58</v>
      </c>
      <c r="H2170" s="493" t="s">
        <v>58</v>
      </c>
    </row>
    <row r="2171" spans="1:8">
      <c r="A2171" s="493" t="s">
        <v>5043</v>
      </c>
      <c r="B2171" s="493" t="s">
        <v>3933</v>
      </c>
      <c r="C2171" s="493" t="s">
        <v>5044</v>
      </c>
      <c r="D2171" s="493" t="s">
        <v>407</v>
      </c>
      <c r="F2171" s="493" t="s">
        <v>709</v>
      </c>
      <c r="G2171" s="493" t="s">
        <v>58</v>
      </c>
      <c r="H2171" s="493" t="s">
        <v>58</v>
      </c>
    </row>
    <row r="2172" spans="1:8">
      <c r="A2172" s="493" t="s">
        <v>5045</v>
      </c>
      <c r="B2172" s="493" t="s">
        <v>3933</v>
      </c>
      <c r="C2172" s="493" t="s">
        <v>5046</v>
      </c>
      <c r="D2172" s="493" t="s">
        <v>407</v>
      </c>
      <c r="F2172" s="493" t="s">
        <v>709</v>
      </c>
      <c r="G2172" s="493" t="s">
        <v>58</v>
      </c>
      <c r="H2172" s="493" t="s">
        <v>58</v>
      </c>
    </row>
    <row r="2173" spans="1:8">
      <c r="A2173" s="493" t="s">
        <v>5047</v>
      </c>
      <c r="B2173" s="493" t="s">
        <v>3933</v>
      </c>
      <c r="C2173" s="493" t="s">
        <v>5048</v>
      </c>
      <c r="D2173" s="493" t="s">
        <v>407</v>
      </c>
      <c r="F2173" s="493" t="s">
        <v>709</v>
      </c>
      <c r="G2173" s="493" t="s">
        <v>58</v>
      </c>
      <c r="H2173" s="493" t="s">
        <v>58</v>
      </c>
    </row>
    <row r="2174" spans="1:8">
      <c r="A2174" s="493" t="s">
        <v>5049</v>
      </c>
      <c r="B2174" s="493" t="s">
        <v>3933</v>
      </c>
      <c r="C2174" s="493" t="s">
        <v>5050</v>
      </c>
      <c r="D2174" s="493" t="s">
        <v>407</v>
      </c>
      <c r="F2174" s="493" t="s">
        <v>709</v>
      </c>
      <c r="G2174" s="493" t="s">
        <v>58</v>
      </c>
      <c r="H2174" s="493" t="s">
        <v>58</v>
      </c>
    </row>
    <row r="2175" spans="1:8">
      <c r="A2175" s="493" t="s">
        <v>5051</v>
      </c>
      <c r="B2175" s="493" t="s">
        <v>3933</v>
      </c>
      <c r="C2175" s="493" t="s">
        <v>5052</v>
      </c>
      <c r="D2175" s="493" t="s">
        <v>133</v>
      </c>
      <c r="E2175" s="493">
        <v>100</v>
      </c>
      <c r="G2175" s="493" t="s">
        <v>58</v>
      </c>
      <c r="H2175" s="493" t="s">
        <v>58</v>
      </c>
    </row>
    <row r="2176" spans="1:8">
      <c r="A2176" s="493" t="s">
        <v>5053</v>
      </c>
      <c r="B2176" s="493" t="s">
        <v>3933</v>
      </c>
      <c r="C2176" s="493" t="s">
        <v>5054</v>
      </c>
      <c r="D2176" s="493" t="s">
        <v>407</v>
      </c>
      <c r="F2176" s="493" t="s">
        <v>709</v>
      </c>
      <c r="G2176" s="493" t="s">
        <v>58</v>
      </c>
      <c r="H2176" s="493" t="s">
        <v>58</v>
      </c>
    </row>
    <row r="2177" spans="1:8">
      <c r="A2177" s="493" t="s">
        <v>5055</v>
      </c>
      <c r="B2177" s="493" t="s">
        <v>3933</v>
      </c>
      <c r="C2177" s="493" t="s">
        <v>5056</v>
      </c>
      <c r="D2177" s="493" t="s">
        <v>407</v>
      </c>
      <c r="F2177" s="493" t="s">
        <v>709</v>
      </c>
      <c r="G2177" s="493" t="s">
        <v>58</v>
      </c>
      <c r="H2177" s="493" t="s">
        <v>58</v>
      </c>
    </row>
    <row r="2178" spans="1:8">
      <c r="A2178" s="493" t="s">
        <v>5057</v>
      </c>
      <c r="B2178" s="493" t="s">
        <v>3933</v>
      </c>
      <c r="C2178" s="493" t="s">
        <v>5058</v>
      </c>
      <c r="D2178" s="493" t="s">
        <v>407</v>
      </c>
      <c r="F2178" s="493" t="s">
        <v>709</v>
      </c>
      <c r="G2178" s="493" t="s">
        <v>58</v>
      </c>
      <c r="H2178" s="493" t="s">
        <v>58</v>
      </c>
    </row>
    <row r="2179" spans="1:8">
      <c r="A2179" s="493" t="s">
        <v>5059</v>
      </c>
      <c r="B2179" s="493" t="s">
        <v>3933</v>
      </c>
      <c r="C2179" s="493" t="s">
        <v>5060</v>
      </c>
      <c r="D2179" s="493" t="s">
        <v>407</v>
      </c>
      <c r="F2179" s="493" t="s">
        <v>709</v>
      </c>
      <c r="G2179" s="493" t="s">
        <v>58</v>
      </c>
      <c r="H2179" s="493" t="s">
        <v>58</v>
      </c>
    </row>
    <row r="2180" spans="1:8">
      <c r="A2180" s="493" t="s">
        <v>5061</v>
      </c>
      <c r="B2180" s="493" t="s">
        <v>3933</v>
      </c>
      <c r="C2180" s="493" t="s">
        <v>5062</v>
      </c>
      <c r="D2180" s="493" t="s">
        <v>407</v>
      </c>
      <c r="F2180" s="493" t="s">
        <v>709</v>
      </c>
      <c r="G2180" s="493" t="s">
        <v>58</v>
      </c>
      <c r="H2180" s="493" t="s">
        <v>58</v>
      </c>
    </row>
    <row r="2181" spans="1:8">
      <c r="A2181" s="493" t="s">
        <v>5063</v>
      </c>
      <c r="B2181" s="493" t="s">
        <v>3933</v>
      </c>
      <c r="C2181" s="493" t="s">
        <v>5064</v>
      </c>
      <c r="D2181" s="493" t="s">
        <v>407</v>
      </c>
      <c r="F2181" s="493" t="s">
        <v>709</v>
      </c>
      <c r="G2181" s="493" t="s">
        <v>58</v>
      </c>
      <c r="H2181" s="493" t="s">
        <v>58</v>
      </c>
    </row>
    <row r="2182" spans="1:8">
      <c r="A2182" s="493" t="s">
        <v>5065</v>
      </c>
      <c r="B2182" s="493" t="s">
        <v>3933</v>
      </c>
      <c r="C2182" s="493" t="s">
        <v>5066</v>
      </c>
      <c r="D2182" s="493" t="s">
        <v>407</v>
      </c>
      <c r="F2182" s="493" t="s">
        <v>709</v>
      </c>
      <c r="G2182" s="493" t="s">
        <v>58</v>
      </c>
      <c r="H2182" s="493" t="s">
        <v>58</v>
      </c>
    </row>
    <row r="2183" spans="1:8">
      <c r="A2183" s="493" t="s">
        <v>5067</v>
      </c>
      <c r="B2183" s="493" t="s">
        <v>3933</v>
      </c>
      <c r="C2183" s="493" t="s">
        <v>5068</v>
      </c>
      <c r="D2183" s="493" t="s">
        <v>407</v>
      </c>
      <c r="F2183" s="493" t="s">
        <v>709</v>
      </c>
      <c r="G2183" s="493" t="s">
        <v>58</v>
      </c>
      <c r="H2183" s="493" t="s">
        <v>58</v>
      </c>
    </row>
    <row r="2184" spans="1:8">
      <c r="A2184" s="493" t="s">
        <v>5069</v>
      </c>
      <c r="B2184" s="493" t="s">
        <v>3933</v>
      </c>
      <c r="C2184" s="493" t="s">
        <v>5070</v>
      </c>
      <c r="D2184" s="493" t="s">
        <v>407</v>
      </c>
      <c r="F2184" s="493" t="s">
        <v>709</v>
      </c>
      <c r="G2184" s="493" t="s">
        <v>58</v>
      </c>
      <c r="H2184" s="493" t="s">
        <v>58</v>
      </c>
    </row>
    <row r="2185" spans="1:8">
      <c r="A2185" s="493" t="s">
        <v>5071</v>
      </c>
      <c r="B2185" s="493" t="s">
        <v>3933</v>
      </c>
      <c r="C2185" s="493" t="s">
        <v>5072</v>
      </c>
      <c r="D2185" s="493" t="s">
        <v>407</v>
      </c>
      <c r="F2185" s="493" t="s">
        <v>709</v>
      </c>
      <c r="G2185" s="493" t="s">
        <v>58</v>
      </c>
      <c r="H2185" s="493" t="s">
        <v>58</v>
      </c>
    </row>
    <row r="2186" spans="1:8">
      <c r="A2186" s="493" t="s">
        <v>5073</v>
      </c>
      <c r="B2186" s="493" t="s">
        <v>3933</v>
      </c>
      <c r="C2186" s="493" t="s">
        <v>5074</v>
      </c>
      <c r="D2186" s="493" t="s">
        <v>407</v>
      </c>
      <c r="F2186" s="493" t="s">
        <v>709</v>
      </c>
      <c r="G2186" s="493" t="s">
        <v>58</v>
      </c>
      <c r="H2186" s="493" t="s">
        <v>58</v>
      </c>
    </row>
    <row r="2187" spans="1:8">
      <c r="A2187" s="493" t="s">
        <v>5075</v>
      </c>
      <c r="B2187" s="493" t="s">
        <v>3933</v>
      </c>
      <c r="C2187" s="493" t="s">
        <v>5076</v>
      </c>
      <c r="D2187" s="493" t="s">
        <v>407</v>
      </c>
      <c r="F2187" s="493" t="s">
        <v>709</v>
      </c>
      <c r="G2187" s="493" t="s">
        <v>58</v>
      </c>
      <c r="H2187" s="493" t="s">
        <v>58</v>
      </c>
    </row>
    <row r="2188" spans="1:8">
      <c r="A2188" s="493" t="s">
        <v>5077</v>
      </c>
      <c r="B2188" s="493" t="s">
        <v>3933</v>
      </c>
      <c r="C2188" s="493" t="s">
        <v>5078</v>
      </c>
      <c r="D2188" s="493" t="s">
        <v>407</v>
      </c>
      <c r="F2188" s="493" t="s">
        <v>709</v>
      </c>
      <c r="G2188" s="493" t="s">
        <v>58</v>
      </c>
      <c r="H2188" s="493" t="s">
        <v>58</v>
      </c>
    </row>
    <row r="2189" spans="1:8">
      <c r="A2189" s="493" t="s">
        <v>5079</v>
      </c>
      <c r="B2189" s="493" t="s">
        <v>3933</v>
      </c>
      <c r="C2189" s="493" t="s">
        <v>5080</v>
      </c>
      <c r="D2189" s="493" t="s">
        <v>407</v>
      </c>
      <c r="F2189" s="493" t="s">
        <v>709</v>
      </c>
      <c r="G2189" s="493" t="s">
        <v>58</v>
      </c>
      <c r="H2189" s="493" t="s">
        <v>58</v>
      </c>
    </row>
    <row r="2190" spans="1:8">
      <c r="A2190" s="493" t="s">
        <v>5081</v>
      </c>
      <c r="B2190" s="493" t="s">
        <v>3933</v>
      </c>
      <c r="C2190" s="493" t="s">
        <v>5082</v>
      </c>
      <c r="D2190" s="493" t="s">
        <v>407</v>
      </c>
      <c r="F2190" s="493" t="s">
        <v>709</v>
      </c>
      <c r="G2190" s="493" t="s">
        <v>58</v>
      </c>
      <c r="H2190" s="493" t="s">
        <v>58</v>
      </c>
    </row>
    <row r="2191" spans="1:8">
      <c r="A2191" s="493" t="s">
        <v>5083</v>
      </c>
      <c r="B2191" s="493" t="s">
        <v>3933</v>
      </c>
      <c r="C2191" s="493" t="s">
        <v>5084</v>
      </c>
      <c r="D2191" s="493" t="s">
        <v>407</v>
      </c>
      <c r="F2191" s="493" t="s">
        <v>709</v>
      </c>
      <c r="G2191" s="493" t="s">
        <v>58</v>
      </c>
      <c r="H2191" s="493" t="s">
        <v>58</v>
      </c>
    </row>
    <row r="2192" spans="1:8">
      <c r="A2192" s="493" t="s">
        <v>5085</v>
      </c>
      <c r="B2192" s="493" t="s">
        <v>3933</v>
      </c>
      <c r="C2192" s="493" t="s">
        <v>5086</v>
      </c>
      <c r="D2192" s="493" t="s">
        <v>407</v>
      </c>
      <c r="F2192" s="493" t="s">
        <v>709</v>
      </c>
      <c r="G2192" s="493" t="s">
        <v>58</v>
      </c>
      <c r="H2192" s="493" t="s">
        <v>58</v>
      </c>
    </row>
    <row r="2193" spans="1:8">
      <c r="A2193" s="493" t="s">
        <v>5087</v>
      </c>
      <c r="B2193" s="493" t="s">
        <v>3933</v>
      </c>
      <c r="C2193" s="493" t="s">
        <v>5088</v>
      </c>
      <c r="D2193" s="493" t="s">
        <v>407</v>
      </c>
      <c r="F2193" s="493" t="s">
        <v>709</v>
      </c>
      <c r="G2193" s="493" t="s">
        <v>58</v>
      </c>
      <c r="H2193" s="493" t="s">
        <v>58</v>
      </c>
    </row>
    <row r="2194" spans="1:8">
      <c r="A2194" s="493" t="s">
        <v>5089</v>
      </c>
      <c r="B2194" s="493" t="s">
        <v>3933</v>
      </c>
      <c r="C2194" s="493" t="s">
        <v>5090</v>
      </c>
      <c r="D2194" s="493" t="s">
        <v>407</v>
      </c>
      <c r="F2194" s="493" t="s">
        <v>709</v>
      </c>
      <c r="G2194" s="493" t="s">
        <v>58</v>
      </c>
      <c r="H2194" s="493" t="s">
        <v>58</v>
      </c>
    </row>
    <row r="2195" spans="1:8">
      <c r="A2195" s="493" t="s">
        <v>5091</v>
      </c>
      <c r="B2195" s="493" t="s">
        <v>3933</v>
      </c>
      <c r="C2195" s="493" t="s">
        <v>5092</v>
      </c>
      <c r="D2195" s="493" t="s">
        <v>407</v>
      </c>
      <c r="F2195" s="493" t="s">
        <v>709</v>
      </c>
      <c r="G2195" s="493" t="s">
        <v>58</v>
      </c>
      <c r="H2195" s="493" t="s">
        <v>58</v>
      </c>
    </row>
    <row r="2196" spans="1:8">
      <c r="A2196" s="493" t="s">
        <v>5093</v>
      </c>
      <c r="B2196" s="493" t="s">
        <v>3933</v>
      </c>
      <c r="C2196" s="493" t="s">
        <v>5094</v>
      </c>
      <c r="D2196" s="493" t="s">
        <v>407</v>
      </c>
      <c r="F2196" s="493" t="s">
        <v>709</v>
      </c>
      <c r="G2196" s="493" t="s">
        <v>58</v>
      </c>
      <c r="H2196" s="493" t="s">
        <v>58</v>
      </c>
    </row>
    <row r="2197" spans="1:8">
      <c r="A2197" s="493" t="s">
        <v>5095</v>
      </c>
      <c r="B2197" s="493" t="s">
        <v>3933</v>
      </c>
      <c r="C2197" s="493" t="s">
        <v>5096</v>
      </c>
      <c r="D2197" s="493" t="s">
        <v>407</v>
      </c>
      <c r="F2197" s="493" t="s">
        <v>709</v>
      </c>
      <c r="G2197" s="493" t="s">
        <v>58</v>
      </c>
      <c r="H2197" s="493" t="s">
        <v>58</v>
      </c>
    </row>
    <row r="2198" spans="1:8">
      <c r="A2198" s="493" t="s">
        <v>5097</v>
      </c>
      <c r="B2198" s="493" t="s">
        <v>3933</v>
      </c>
      <c r="C2198" s="493" t="s">
        <v>5098</v>
      </c>
      <c r="D2198" s="493" t="s">
        <v>407</v>
      </c>
      <c r="F2198" s="493" t="s">
        <v>709</v>
      </c>
      <c r="G2198" s="493" t="s">
        <v>58</v>
      </c>
      <c r="H2198" s="493" t="s">
        <v>58</v>
      </c>
    </row>
    <row r="2199" spans="1:8">
      <c r="A2199" s="493" t="s">
        <v>5099</v>
      </c>
      <c r="B2199" s="493" t="s">
        <v>3933</v>
      </c>
      <c r="C2199" s="493" t="s">
        <v>5100</v>
      </c>
      <c r="D2199" s="493" t="s">
        <v>407</v>
      </c>
      <c r="F2199" s="493" t="s">
        <v>709</v>
      </c>
      <c r="G2199" s="493" t="s">
        <v>58</v>
      </c>
      <c r="H2199" s="493" t="s">
        <v>58</v>
      </c>
    </row>
    <row r="2200" spans="1:8">
      <c r="A2200" s="493" t="s">
        <v>5101</v>
      </c>
      <c r="B2200" s="493" t="s">
        <v>3933</v>
      </c>
      <c r="C2200" s="493" t="s">
        <v>5102</v>
      </c>
      <c r="D2200" s="493" t="s">
        <v>407</v>
      </c>
      <c r="F2200" s="493" t="s">
        <v>709</v>
      </c>
      <c r="G2200" s="493" t="s">
        <v>58</v>
      </c>
      <c r="H2200" s="493" t="s">
        <v>58</v>
      </c>
    </row>
    <row r="2201" spans="1:8">
      <c r="A2201" s="493" t="s">
        <v>5103</v>
      </c>
      <c r="B2201" s="493" t="s">
        <v>3933</v>
      </c>
      <c r="C2201" s="493" t="s">
        <v>5104</v>
      </c>
      <c r="D2201" s="493" t="s">
        <v>407</v>
      </c>
      <c r="F2201" s="493" t="s">
        <v>709</v>
      </c>
      <c r="G2201" s="493" t="s">
        <v>58</v>
      </c>
      <c r="H2201" s="493" t="s">
        <v>58</v>
      </c>
    </row>
    <row r="2202" spans="1:8">
      <c r="A2202" s="493" t="s">
        <v>5105</v>
      </c>
      <c r="B2202" s="493" t="s">
        <v>3933</v>
      </c>
      <c r="C2202" s="493" t="s">
        <v>5106</v>
      </c>
      <c r="D2202" s="493" t="s">
        <v>407</v>
      </c>
      <c r="F2202" s="493" t="s">
        <v>709</v>
      </c>
      <c r="G2202" s="493" t="s">
        <v>58</v>
      </c>
      <c r="H2202" s="493" t="s">
        <v>58</v>
      </c>
    </row>
    <row r="2203" spans="1:8">
      <c r="A2203" s="493" t="s">
        <v>5107</v>
      </c>
      <c r="B2203" s="493" t="s">
        <v>3933</v>
      </c>
      <c r="C2203" s="493" t="s">
        <v>5108</v>
      </c>
      <c r="D2203" s="493" t="s">
        <v>407</v>
      </c>
      <c r="F2203" s="493" t="s">
        <v>709</v>
      </c>
      <c r="G2203" s="493" t="s">
        <v>58</v>
      </c>
      <c r="H2203" s="493" t="s">
        <v>58</v>
      </c>
    </row>
    <row r="2204" spans="1:8">
      <c r="A2204" s="493" t="s">
        <v>5109</v>
      </c>
      <c r="B2204" s="493" t="s">
        <v>3933</v>
      </c>
      <c r="C2204" s="493" t="s">
        <v>5110</v>
      </c>
      <c r="D2204" s="493" t="s">
        <v>407</v>
      </c>
      <c r="F2204" s="493" t="s">
        <v>709</v>
      </c>
      <c r="G2204" s="493" t="s">
        <v>58</v>
      </c>
      <c r="H2204" s="493" t="s">
        <v>58</v>
      </c>
    </row>
    <row r="2205" spans="1:8">
      <c r="A2205" s="493" t="s">
        <v>5111</v>
      </c>
      <c r="B2205" s="493" t="s">
        <v>3933</v>
      </c>
      <c r="C2205" s="493" t="s">
        <v>5112</v>
      </c>
      <c r="D2205" s="493" t="s">
        <v>407</v>
      </c>
      <c r="F2205" s="493" t="s">
        <v>709</v>
      </c>
      <c r="G2205" s="493" t="s">
        <v>58</v>
      </c>
      <c r="H2205" s="493" t="s">
        <v>58</v>
      </c>
    </row>
    <row r="2206" spans="1:8">
      <c r="A2206" s="493" t="s">
        <v>5113</v>
      </c>
      <c r="B2206" s="493" t="s">
        <v>3933</v>
      </c>
      <c r="C2206" s="493" t="s">
        <v>5114</v>
      </c>
      <c r="D2206" s="493" t="s">
        <v>407</v>
      </c>
      <c r="F2206" s="493" t="s">
        <v>709</v>
      </c>
      <c r="G2206" s="493" t="s">
        <v>58</v>
      </c>
      <c r="H2206" s="493" t="s">
        <v>58</v>
      </c>
    </row>
    <row r="2207" spans="1:8">
      <c r="A2207" s="493" t="s">
        <v>5115</v>
      </c>
      <c r="B2207" s="493" t="s">
        <v>3933</v>
      </c>
      <c r="C2207" s="493" t="s">
        <v>5116</v>
      </c>
      <c r="D2207" s="493" t="s">
        <v>407</v>
      </c>
      <c r="F2207" s="493" t="s">
        <v>709</v>
      </c>
      <c r="G2207" s="493" t="s">
        <v>58</v>
      </c>
      <c r="H2207" s="493" t="s">
        <v>58</v>
      </c>
    </row>
    <row r="2208" spans="1:8">
      <c r="A2208" s="493" t="s">
        <v>5117</v>
      </c>
      <c r="B2208" s="493" t="s">
        <v>3933</v>
      </c>
      <c r="C2208" s="493" t="s">
        <v>5118</v>
      </c>
      <c r="D2208" s="493" t="s">
        <v>407</v>
      </c>
      <c r="F2208" s="493" t="s">
        <v>709</v>
      </c>
      <c r="G2208" s="493" t="s">
        <v>58</v>
      </c>
      <c r="H2208" s="493" t="s">
        <v>58</v>
      </c>
    </row>
    <row r="2209" spans="1:8">
      <c r="A2209" s="493" t="s">
        <v>5119</v>
      </c>
      <c r="B2209" s="493" t="s">
        <v>3933</v>
      </c>
      <c r="C2209" s="493" t="s">
        <v>5120</v>
      </c>
      <c r="D2209" s="493" t="s">
        <v>407</v>
      </c>
      <c r="F2209" s="493" t="s">
        <v>709</v>
      </c>
      <c r="G2209" s="493" t="s">
        <v>58</v>
      </c>
      <c r="H2209" s="493" t="s">
        <v>58</v>
      </c>
    </row>
    <row r="2210" spans="1:8">
      <c r="A2210" s="493" t="s">
        <v>5121</v>
      </c>
      <c r="B2210" s="493" t="s">
        <v>3933</v>
      </c>
      <c r="C2210" s="493" t="s">
        <v>5122</v>
      </c>
      <c r="D2210" s="493" t="s">
        <v>407</v>
      </c>
      <c r="F2210" s="493" t="s">
        <v>709</v>
      </c>
      <c r="G2210" s="493" t="s">
        <v>58</v>
      </c>
      <c r="H2210" s="493" t="s">
        <v>58</v>
      </c>
    </row>
    <row r="2211" spans="1:8">
      <c r="A2211" s="493" t="s">
        <v>5123</v>
      </c>
      <c r="B2211" s="493" t="s">
        <v>3933</v>
      </c>
      <c r="C2211" s="493" t="s">
        <v>5124</v>
      </c>
      <c r="D2211" s="493" t="s">
        <v>133</v>
      </c>
      <c r="E2211" s="493">
        <v>100</v>
      </c>
      <c r="G2211" s="493" t="s">
        <v>58</v>
      </c>
      <c r="H2211" s="493" t="s">
        <v>58</v>
      </c>
    </row>
    <row r="2212" spans="1:8">
      <c r="A2212" s="493" t="s">
        <v>5125</v>
      </c>
      <c r="B2212" s="493" t="s">
        <v>3933</v>
      </c>
      <c r="C2212" s="493" t="s">
        <v>5126</v>
      </c>
      <c r="D2212" s="493" t="s">
        <v>407</v>
      </c>
      <c r="F2212" s="493" t="s">
        <v>709</v>
      </c>
      <c r="G2212" s="493" t="s">
        <v>58</v>
      </c>
      <c r="H2212" s="493" t="s">
        <v>58</v>
      </c>
    </row>
    <row r="2213" spans="1:8">
      <c r="A2213" s="493" t="s">
        <v>5127</v>
      </c>
      <c r="B2213" s="493" t="s">
        <v>3933</v>
      </c>
      <c r="C2213" s="493" t="s">
        <v>5128</v>
      </c>
      <c r="D2213" s="493" t="s">
        <v>407</v>
      </c>
      <c r="F2213" s="493" t="s">
        <v>709</v>
      </c>
      <c r="G2213" s="493" t="s">
        <v>58</v>
      </c>
      <c r="H2213" s="493" t="s">
        <v>58</v>
      </c>
    </row>
    <row r="2214" spans="1:8">
      <c r="A2214" s="493" t="s">
        <v>5129</v>
      </c>
      <c r="B2214" s="493" t="s">
        <v>3933</v>
      </c>
      <c r="C2214" s="493" t="s">
        <v>5130</v>
      </c>
      <c r="D2214" s="493" t="s">
        <v>407</v>
      </c>
      <c r="F2214" s="493" t="s">
        <v>709</v>
      </c>
      <c r="G2214" s="493" t="s">
        <v>58</v>
      </c>
      <c r="H2214" s="493" t="s">
        <v>58</v>
      </c>
    </row>
    <row r="2215" spans="1:8">
      <c r="A2215" s="493" t="s">
        <v>5131</v>
      </c>
      <c r="B2215" s="493" t="s">
        <v>3933</v>
      </c>
      <c r="C2215" s="493" t="s">
        <v>5132</v>
      </c>
      <c r="D2215" s="493" t="s">
        <v>407</v>
      </c>
      <c r="F2215" s="493" t="s">
        <v>709</v>
      </c>
      <c r="G2215" s="493" t="s">
        <v>58</v>
      </c>
      <c r="H2215" s="493" t="s">
        <v>58</v>
      </c>
    </row>
    <row r="2216" spans="1:8">
      <c r="A2216" s="493" t="s">
        <v>5133</v>
      </c>
      <c r="B2216" s="493" t="s">
        <v>3933</v>
      </c>
      <c r="C2216" s="493" t="s">
        <v>5134</v>
      </c>
      <c r="D2216" s="493" t="s">
        <v>407</v>
      </c>
      <c r="F2216" s="493" t="s">
        <v>709</v>
      </c>
      <c r="G2216" s="493" t="s">
        <v>58</v>
      </c>
      <c r="H2216" s="493" t="s">
        <v>58</v>
      </c>
    </row>
    <row r="2217" spans="1:8">
      <c r="A2217" s="493" t="s">
        <v>5135</v>
      </c>
      <c r="B2217" s="493" t="s">
        <v>3933</v>
      </c>
      <c r="C2217" s="493" t="s">
        <v>5136</v>
      </c>
      <c r="D2217" s="493" t="s">
        <v>407</v>
      </c>
      <c r="F2217" s="493" t="s">
        <v>709</v>
      </c>
      <c r="G2217" s="493" t="s">
        <v>58</v>
      </c>
      <c r="H2217" s="493" t="s">
        <v>58</v>
      </c>
    </row>
    <row r="2218" spans="1:8">
      <c r="A2218" s="493" t="s">
        <v>5137</v>
      </c>
      <c r="B2218" s="493" t="s">
        <v>3933</v>
      </c>
      <c r="C2218" s="493" t="s">
        <v>5138</v>
      </c>
      <c r="D2218" s="493" t="s">
        <v>407</v>
      </c>
      <c r="F2218" s="493" t="s">
        <v>709</v>
      </c>
      <c r="G2218" s="493" t="s">
        <v>58</v>
      </c>
      <c r="H2218" s="493" t="s">
        <v>58</v>
      </c>
    </row>
    <row r="2219" spans="1:8">
      <c r="A2219" s="493" t="s">
        <v>5139</v>
      </c>
      <c r="B2219" s="493" t="s">
        <v>3933</v>
      </c>
      <c r="C2219" s="493" t="s">
        <v>5140</v>
      </c>
      <c r="D2219" s="493" t="s">
        <v>407</v>
      </c>
      <c r="F2219" s="493" t="s">
        <v>709</v>
      </c>
      <c r="G2219" s="493" t="s">
        <v>58</v>
      </c>
      <c r="H2219" s="493" t="s">
        <v>58</v>
      </c>
    </row>
    <row r="2220" spans="1:8">
      <c r="A2220" s="493" t="s">
        <v>5141</v>
      </c>
      <c r="B2220" s="493" t="s">
        <v>3933</v>
      </c>
      <c r="C2220" s="493" t="s">
        <v>5142</v>
      </c>
      <c r="D2220" s="493" t="s">
        <v>407</v>
      </c>
      <c r="F2220" s="493" t="s">
        <v>709</v>
      </c>
      <c r="G2220" s="493" t="s">
        <v>58</v>
      </c>
      <c r="H2220" s="493" t="s">
        <v>58</v>
      </c>
    </row>
    <row r="2221" spans="1:8">
      <c r="A2221" s="493" t="s">
        <v>5143</v>
      </c>
      <c r="B2221" s="493" t="s">
        <v>3933</v>
      </c>
      <c r="C2221" s="493" t="s">
        <v>5144</v>
      </c>
      <c r="D2221" s="493" t="s">
        <v>407</v>
      </c>
      <c r="F2221" s="493" t="s">
        <v>709</v>
      </c>
      <c r="G2221" s="493" t="s">
        <v>58</v>
      </c>
      <c r="H2221" s="493" t="s">
        <v>58</v>
      </c>
    </row>
    <row r="2222" spans="1:8">
      <c r="A2222" s="493" t="s">
        <v>5145</v>
      </c>
      <c r="B2222" s="493" t="s">
        <v>3933</v>
      </c>
      <c r="C2222" s="493" t="s">
        <v>5146</v>
      </c>
      <c r="D2222" s="493" t="s">
        <v>407</v>
      </c>
      <c r="F2222" s="493" t="s">
        <v>709</v>
      </c>
      <c r="G2222" s="493" t="s">
        <v>58</v>
      </c>
      <c r="H2222" s="493" t="s">
        <v>58</v>
      </c>
    </row>
    <row r="2223" spans="1:8">
      <c r="A2223" s="493" t="s">
        <v>5147</v>
      </c>
      <c r="B2223" s="493" t="s">
        <v>3933</v>
      </c>
      <c r="C2223" s="493" t="s">
        <v>5148</v>
      </c>
      <c r="D2223" s="493" t="s">
        <v>407</v>
      </c>
      <c r="F2223" s="493" t="s">
        <v>709</v>
      </c>
      <c r="G2223" s="493" t="s">
        <v>58</v>
      </c>
      <c r="H2223" s="493" t="s">
        <v>58</v>
      </c>
    </row>
    <row r="2224" spans="1:8">
      <c r="A2224" s="493" t="s">
        <v>5149</v>
      </c>
      <c r="B2224" s="493" t="s">
        <v>3933</v>
      </c>
      <c r="C2224" s="493" t="s">
        <v>5150</v>
      </c>
      <c r="D2224" s="493" t="s">
        <v>407</v>
      </c>
      <c r="F2224" s="493" t="s">
        <v>709</v>
      </c>
      <c r="G2224" s="493" t="s">
        <v>58</v>
      </c>
      <c r="H2224" s="493" t="s">
        <v>58</v>
      </c>
    </row>
    <row r="2225" spans="1:8">
      <c r="A2225" s="493" t="s">
        <v>5151</v>
      </c>
      <c r="B2225" s="493" t="s">
        <v>3933</v>
      </c>
      <c r="C2225" s="493" t="s">
        <v>5152</v>
      </c>
      <c r="D2225" s="493" t="s">
        <v>407</v>
      </c>
      <c r="F2225" s="493" t="s">
        <v>709</v>
      </c>
      <c r="G2225" s="493" t="s">
        <v>58</v>
      </c>
      <c r="H2225" s="493" t="s">
        <v>58</v>
      </c>
    </row>
    <row r="2226" spans="1:8">
      <c r="A2226" s="493" t="s">
        <v>5153</v>
      </c>
      <c r="B2226" s="493" t="s">
        <v>3933</v>
      </c>
      <c r="C2226" s="493" t="s">
        <v>5154</v>
      </c>
      <c r="D2226" s="493" t="s">
        <v>407</v>
      </c>
      <c r="F2226" s="493" t="s">
        <v>709</v>
      </c>
      <c r="G2226" s="493" t="s">
        <v>58</v>
      </c>
      <c r="H2226" s="493" t="s">
        <v>58</v>
      </c>
    </row>
    <row r="2227" spans="1:8">
      <c r="A2227" s="493" t="s">
        <v>5155</v>
      </c>
      <c r="B2227" s="493" t="s">
        <v>3933</v>
      </c>
      <c r="C2227" s="493" t="s">
        <v>5156</v>
      </c>
      <c r="D2227" s="493" t="s">
        <v>407</v>
      </c>
      <c r="F2227" s="493" t="s">
        <v>709</v>
      </c>
      <c r="G2227" s="493" t="s">
        <v>58</v>
      </c>
      <c r="H2227" s="493" t="s">
        <v>58</v>
      </c>
    </row>
    <row r="2228" spans="1:8">
      <c r="A2228" s="493" t="s">
        <v>5157</v>
      </c>
      <c r="B2228" s="493" t="s">
        <v>3933</v>
      </c>
      <c r="C2228" s="493" t="s">
        <v>5158</v>
      </c>
      <c r="D2228" s="493" t="s">
        <v>407</v>
      </c>
      <c r="F2228" s="493" t="s">
        <v>709</v>
      </c>
      <c r="G2228" s="493" t="s">
        <v>58</v>
      </c>
      <c r="H2228" s="493" t="s">
        <v>58</v>
      </c>
    </row>
    <row r="2229" spans="1:8">
      <c r="A2229" s="493" t="s">
        <v>5159</v>
      </c>
      <c r="B2229" s="493" t="s">
        <v>3933</v>
      </c>
      <c r="C2229" s="493" t="s">
        <v>5160</v>
      </c>
      <c r="D2229" s="493" t="s">
        <v>407</v>
      </c>
      <c r="F2229" s="493" t="s">
        <v>709</v>
      </c>
      <c r="G2229" s="493" t="s">
        <v>58</v>
      </c>
      <c r="H2229" s="493" t="s">
        <v>58</v>
      </c>
    </row>
    <row r="2230" spans="1:8">
      <c r="A2230" s="493" t="s">
        <v>5161</v>
      </c>
      <c r="B2230" s="493" t="s">
        <v>3933</v>
      </c>
      <c r="C2230" s="493" t="s">
        <v>5162</v>
      </c>
      <c r="D2230" s="493" t="s">
        <v>407</v>
      </c>
      <c r="F2230" s="493" t="s">
        <v>709</v>
      </c>
      <c r="G2230" s="493" t="s">
        <v>58</v>
      </c>
      <c r="H2230" s="493" t="s">
        <v>58</v>
      </c>
    </row>
    <row r="2231" spans="1:8">
      <c r="A2231" s="493" t="s">
        <v>5163</v>
      </c>
      <c r="B2231" s="493" t="s">
        <v>3933</v>
      </c>
      <c r="C2231" s="493" t="s">
        <v>5164</v>
      </c>
      <c r="D2231" s="493" t="s">
        <v>407</v>
      </c>
      <c r="F2231" s="493" t="s">
        <v>709</v>
      </c>
      <c r="G2231" s="493" t="s">
        <v>58</v>
      </c>
      <c r="H2231" s="493" t="s">
        <v>58</v>
      </c>
    </row>
    <row r="2232" spans="1:8">
      <c r="A2232" s="493" t="s">
        <v>5165</v>
      </c>
      <c r="B2232" s="493" t="s">
        <v>3933</v>
      </c>
      <c r="C2232" s="493" t="s">
        <v>5166</v>
      </c>
      <c r="D2232" s="493" t="s">
        <v>407</v>
      </c>
      <c r="F2232" s="493" t="s">
        <v>709</v>
      </c>
      <c r="G2232" s="493" t="s">
        <v>58</v>
      </c>
      <c r="H2232" s="493" t="s">
        <v>58</v>
      </c>
    </row>
    <row r="2233" spans="1:8">
      <c r="A2233" s="493" t="s">
        <v>5167</v>
      </c>
      <c r="B2233" s="493" t="s">
        <v>3933</v>
      </c>
      <c r="C2233" s="493" t="s">
        <v>5168</v>
      </c>
      <c r="D2233" s="493" t="s">
        <v>407</v>
      </c>
      <c r="F2233" s="493" t="s">
        <v>709</v>
      </c>
      <c r="G2233" s="493" t="s">
        <v>58</v>
      </c>
      <c r="H2233" s="493" t="s">
        <v>58</v>
      </c>
    </row>
    <row r="2234" spans="1:8">
      <c r="A2234" s="493" t="s">
        <v>5169</v>
      </c>
      <c r="B2234" s="493" t="s">
        <v>3933</v>
      </c>
      <c r="C2234" s="493" t="s">
        <v>5170</v>
      </c>
      <c r="D2234" s="493" t="s">
        <v>407</v>
      </c>
      <c r="F2234" s="493" t="s">
        <v>709</v>
      </c>
      <c r="G2234" s="493" t="s">
        <v>58</v>
      </c>
      <c r="H2234" s="493" t="s">
        <v>58</v>
      </c>
    </row>
    <row r="2235" spans="1:8">
      <c r="A2235" s="493" t="s">
        <v>5171</v>
      </c>
      <c r="B2235" s="493" t="s">
        <v>3933</v>
      </c>
      <c r="C2235" s="493" t="s">
        <v>5172</v>
      </c>
      <c r="D2235" s="493" t="s">
        <v>407</v>
      </c>
      <c r="F2235" s="493" t="s">
        <v>709</v>
      </c>
      <c r="G2235" s="493" t="s">
        <v>58</v>
      </c>
      <c r="H2235" s="493" t="s">
        <v>58</v>
      </c>
    </row>
    <row r="2236" spans="1:8">
      <c r="A2236" s="493" t="s">
        <v>5173</v>
      </c>
      <c r="B2236" s="493" t="s">
        <v>3933</v>
      </c>
      <c r="C2236" s="493" t="s">
        <v>5174</v>
      </c>
      <c r="D2236" s="493" t="s">
        <v>407</v>
      </c>
      <c r="F2236" s="493" t="s">
        <v>709</v>
      </c>
      <c r="G2236" s="493" t="s">
        <v>58</v>
      </c>
      <c r="H2236" s="493" t="s">
        <v>58</v>
      </c>
    </row>
    <row r="2237" spans="1:8">
      <c r="A2237" s="493" t="s">
        <v>5175</v>
      </c>
      <c r="B2237" s="493" t="s">
        <v>3933</v>
      </c>
      <c r="C2237" s="493" t="s">
        <v>5176</v>
      </c>
      <c r="D2237" s="493" t="s">
        <v>407</v>
      </c>
      <c r="F2237" s="493" t="s">
        <v>709</v>
      </c>
      <c r="G2237" s="493" t="s">
        <v>58</v>
      </c>
      <c r="H2237" s="493" t="s">
        <v>58</v>
      </c>
    </row>
    <row r="2238" spans="1:8">
      <c r="A2238" s="493" t="s">
        <v>5177</v>
      </c>
      <c r="B2238" s="493" t="s">
        <v>3933</v>
      </c>
      <c r="C2238" s="493" t="s">
        <v>5178</v>
      </c>
      <c r="D2238" s="493" t="s">
        <v>407</v>
      </c>
      <c r="F2238" s="493" t="s">
        <v>709</v>
      </c>
      <c r="G2238" s="493" t="s">
        <v>58</v>
      </c>
      <c r="H2238" s="493" t="s">
        <v>58</v>
      </c>
    </row>
    <row r="2239" spans="1:8">
      <c r="A2239" s="493" t="s">
        <v>5179</v>
      </c>
      <c r="B2239" s="493" t="s">
        <v>3933</v>
      </c>
      <c r="C2239" s="493" t="s">
        <v>5180</v>
      </c>
      <c r="D2239" s="493" t="s">
        <v>407</v>
      </c>
      <c r="F2239" s="493" t="s">
        <v>709</v>
      </c>
      <c r="G2239" s="493" t="s">
        <v>58</v>
      </c>
      <c r="H2239" s="493" t="s">
        <v>58</v>
      </c>
    </row>
    <row r="2240" spans="1:8">
      <c r="A2240" s="493" t="s">
        <v>5181</v>
      </c>
      <c r="B2240" s="493" t="s">
        <v>3933</v>
      </c>
      <c r="C2240" s="493" t="s">
        <v>5182</v>
      </c>
      <c r="D2240" s="493" t="s">
        <v>407</v>
      </c>
      <c r="F2240" s="493" t="s">
        <v>709</v>
      </c>
      <c r="G2240" s="493" t="s">
        <v>58</v>
      </c>
      <c r="H2240" s="493" t="s">
        <v>58</v>
      </c>
    </row>
    <row r="2241" spans="1:8">
      <c r="A2241" s="493" t="s">
        <v>5183</v>
      </c>
      <c r="B2241" s="493" t="s">
        <v>3933</v>
      </c>
      <c r="C2241" s="493" t="s">
        <v>5184</v>
      </c>
      <c r="D2241" s="493" t="s">
        <v>407</v>
      </c>
      <c r="F2241" s="493" t="s">
        <v>709</v>
      </c>
      <c r="G2241" s="493" t="s">
        <v>58</v>
      </c>
      <c r="H2241" s="493" t="s">
        <v>58</v>
      </c>
    </row>
    <row r="2242" spans="1:8">
      <c r="A2242" s="493" t="s">
        <v>5185</v>
      </c>
      <c r="B2242" s="493" t="s">
        <v>3933</v>
      </c>
      <c r="C2242" s="493" t="s">
        <v>5186</v>
      </c>
      <c r="D2242" s="493" t="s">
        <v>407</v>
      </c>
      <c r="F2242" s="493" t="s">
        <v>709</v>
      </c>
      <c r="G2242" s="493" t="s">
        <v>58</v>
      </c>
      <c r="H2242" s="493" t="s">
        <v>58</v>
      </c>
    </row>
    <row r="2243" spans="1:8">
      <c r="A2243" s="493" t="s">
        <v>5187</v>
      </c>
      <c r="B2243" s="493" t="s">
        <v>3933</v>
      </c>
      <c r="C2243" s="493" t="s">
        <v>5188</v>
      </c>
      <c r="D2243" s="493" t="s">
        <v>407</v>
      </c>
      <c r="F2243" s="493" t="s">
        <v>709</v>
      </c>
      <c r="G2243" s="493" t="s">
        <v>58</v>
      </c>
      <c r="H2243" s="493" t="s">
        <v>58</v>
      </c>
    </row>
    <row r="2244" spans="1:8">
      <c r="A2244" s="493" t="s">
        <v>5189</v>
      </c>
      <c r="B2244" s="493" t="s">
        <v>3933</v>
      </c>
      <c r="C2244" s="493" t="s">
        <v>5190</v>
      </c>
      <c r="D2244" s="493" t="s">
        <v>407</v>
      </c>
      <c r="F2244" s="493" t="s">
        <v>709</v>
      </c>
      <c r="G2244" s="493" t="s">
        <v>58</v>
      </c>
      <c r="H2244" s="493" t="s">
        <v>58</v>
      </c>
    </row>
    <row r="2245" spans="1:8">
      <c r="A2245" s="493" t="s">
        <v>5191</v>
      </c>
      <c r="B2245" s="493" t="s">
        <v>3933</v>
      </c>
      <c r="C2245" s="493" t="s">
        <v>5192</v>
      </c>
      <c r="D2245" s="493" t="s">
        <v>407</v>
      </c>
      <c r="F2245" s="493" t="s">
        <v>709</v>
      </c>
      <c r="G2245" s="493" t="s">
        <v>58</v>
      </c>
      <c r="H2245" s="493" t="s">
        <v>58</v>
      </c>
    </row>
    <row r="2246" spans="1:8">
      <c r="A2246" s="493" t="s">
        <v>5193</v>
      </c>
      <c r="B2246" s="493" t="s">
        <v>3933</v>
      </c>
      <c r="C2246" s="493" t="s">
        <v>5194</v>
      </c>
      <c r="D2246" s="493" t="s">
        <v>407</v>
      </c>
      <c r="F2246" s="493" t="s">
        <v>709</v>
      </c>
      <c r="G2246" s="493" t="s">
        <v>58</v>
      </c>
      <c r="H2246" s="493" t="s">
        <v>58</v>
      </c>
    </row>
    <row r="2247" spans="1:8">
      <c r="A2247" s="493" t="s">
        <v>5195</v>
      </c>
      <c r="B2247" s="493" t="s">
        <v>3933</v>
      </c>
      <c r="C2247" s="493" t="s">
        <v>5196</v>
      </c>
      <c r="D2247" s="493" t="s">
        <v>133</v>
      </c>
      <c r="E2247" s="493">
        <v>100</v>
      </c>
      <c r="G2247" s="493" t="s">
        <v>58</v>
      </c>
      <c r="H2247" s="493" t="s">
        <v>58</v>
      </c>
    </row>
    <row r="2248" spans="1:8">
      <c r="A2248" s="493" t="s">
        <v>5197</v>
      </c>
      <c r="B2248" s="493" t="s">
        <v>3933</v>
      </c>
      <c r="C2248" s="493" t="s">
        <v>5198</v>
      </c>
      <c r="D2248" s="493" t="s">
        <v>407</v>
      </c>
      <c r="F2248" s="493" t="s">
        <v>709</v>
      </c>
      <c r="G2248" s="493" t="s">
        <v>58</v>
      </c>
      <c r="H2248" s="493" t="s">
        <v>58</v>
      </c>
    </row>
    <row r="2249" spans="1:8">
      <c r="A2249" s="493" t="s">
        <v>5199</v>
      </c>
      <c r="B2249" s="493" t="s">
        <v>3933</v>
      </c>
      <c r="C2249" s="493" t="s">
        <v>5200</v>
      </c>
      <c r="D2249" s="493" t="s">
        <v>407</v>
      </c>
      <c r="F2249" s="493" t="s">
        <v>709</v>
      </c>
      <c r="G2249" s="493" t="s">
        <v>58</v>
      </c>
      <c r="H2249" s="493" t="s">
        <v>58</v>
      </c>
    </row>
    <row r="2250" spans="1:8">
      <c r="A2250" s="493" t="s">
        <v>5201</v>
      </c>
      <c r="B2250" s="493" t="s">
        <v>3933</v>
      </c>
      <c r="C2250" s="493" t="s">
        <v>5202</v>
      </c>
      <c r="D2250" s="493" t="s">
        <v>407</v>
      </c>
      <c r="F2250" s="493" t="s">
        <v>709</v>
      </c>
      <c r="G2250" s="493" t="s">
        <v>58</v>
      </c>
      <c r="H2250" s="493" t="s">
        <v>58</v>
      </c>
    </row>
    <row r="2251" spans="1:8">
      <c r="A2251" s="493" t="s">
        <v>5203</v>
      </c>
      <c r="B2251" s="493" t="s">
        <v>3933</v>
      </c>
      <c r="C2251" s="493" t="s">
        <v>5204</v>
      </c>
      <c r="D2251" s="493" t="s">
        <v>407</v>
      </c>
      <c r="F2251" s="493" t="s">
        <v>709</v>
      </c>
      <c r="G2251" s="493" t="s">
        <v>58</v>
      </c>
      <c r="H2251" s="493" t="s">
        <v>58</v>
      </c>
    </row>
    <row r="2252" spans="1:8">
      <c r="A2252" s="493" t="s">
        <v>5205</v>
      </c>
      <c r="B2252" s="493" t="s">
        <v>3933</v>
      </c>
      <c r="C2252" s="493" t="s">
        <v>5206</v>
      </c>
      <c r="D2252" s="493" t="s">
        <v>407</v>
      </c>
      <c r="F2252" s="493" t="s">
        <v>709</v>
      </c>
      <c r="G2252" s="493" t="s">
        <v>58</v>
      </c>
      <c r="H2252" s="493" t="s">
        <v>58</v>
      </c>
    </row>
    <row r="2253" spans="1:8">
      <c r="A2253" s="493" t="s">
        <v>5207</v>
      </c>
      <c r="B2253" s="493" t="s">
        <v>3933</v>
      </c>
      <c r="C2253" s="493" t="s">
        <v>5208</v>
      </c>
      <c r="D2253" s="493" t="s">
        <v>407</v>
      </c>
      <c r="F2253" s="493" t="s">
        <v>709</v>
      </c>
      <c r="G2253" s="493" t="s">
        <v>58</v>
      </c>
      <c r="H2253" s="493" t="s">
        <v>58</v>
      </c>
    </row>
    <row r="2254" spans="1:8">
      <c r="A2254" s="493" t="s">
        <v>5209</v>
      </c>
      <c r="B2254" s="493" t="s">
        <v>3933</v>
      </c>
      <c r="C2254" s="493" t="s">
        <v>5210</v>
      </c>
      <c r="D2254" s="493" t="s">
        <v>407</v>
      </c>
      <c r="F2254" s="493" t="s">
        <v>709</v>
      </c>
      <c r="G2254" s="493" t="s">
        <v>58</v>
      </c>
      <c r="H2254" s="493" t="s">
        <v>58</v>
      </c>
    </row>
    <row r="2255" spans="1:8">
      <c r="A2255" s="493" t="s">
        <v>5211</v>
      </c>
      <c r="B2255" s="493" t="s">
        <v>3933</v>
      </c>
      <c r="C2255" s="493" t="s">
        <v>5212</v>
      </c>
      <c r="D2255" s="493" t="s">
        <v>407</v>
      </c>
      <c r="F2255" s="493" t="s">
        <v>709</v>
      </c>
      <c r="G2255" s="493" t="s">
        <v>58</v>
      </c>
      <c r="H2255" s="493" t="s">
        <v>58</v>
      </c>
    </row>
    <row r="2256" spans="1:8">
      <c r="A2256" s="493" t="s">
        <v>5213</v>
      </c>
      <c r="B2256" s="493" t="s">
        <v>3933</v>
      </c>
      <c r="C2256" s="493" t="s">
        <v>5214</v>
      </c>
      <c r="D2256" s="493" t="s">
        <v>407</v>
      </c>
      <c r="F2256" s="493" t="s">
        <v>709</v>
      </c>
      <c r="G2256" s="493" t="s">
        <v>58</v>
      </c>
      <c r="H2256" s="493" t="s">
        <v>58</v>
      </c>
    </row>
    <row r="2257" spans="1:8">
      <c r="A2257" s="493" t="s">
        <v>5215</v>
      </c>
      <c r="B2257" s="493" t="s">
        <v>3933</v>
      </c>
      <c r="C2257" s="493" t="s">
        <v>5216</v>
      </c>
      <c r="D2257" s="493" t="s">
        <v>407</v>
      </c>
      <c r="F2257" s="493" t="s">
        <v>709</v>
      </c>
      <c r="G2257" s="493" t="s">
        <v>58</v>
      </c>
      <c r="H2257" s="493" t="s">
        <v>58</v>
      </c>
    </row>
    <row r="2258" spans="1:8">
      <c r="A2258" s="493" t="s">
        <v>5217</v>
      </c>
      <c r="B2258" s="493" t="s">
        <v>3933</v>
      </c>
      <c r="C2258" s="493" t="s">
        <v>5218</v>
      </c>
      <c r="D2258" s="493" t="s">
        <v>407</v>
      </c>
      <c r="F2258" s="493" t="s">
        <v>709</v>
      </c>
      <c r="G2258" s="493" t="s">
        <v>58</v>
      </c>
      <c r="H2258" s="493" t="s">
        <v>58</v>
      </c>
    </row>
    <row r="2259" spans="1:8">
      <c r="A2259" s="493" t="s">
        <v>5219</v>
      </c>
      <c r="B2259" s="493" t="s">
        <v>3933</v>
      </c>
      <c r="C2259" s="493" t="s">
        <v>5220</v>
      </c>
      <c r="D2259" s="493" t="s">
        <v>407</v>
      </c>
      <c r="F2259" s="493" t="s">
        <v>709</v>
      </c>
      <c r="G2259" s="493" t="s">
        <v>58</v>
      </c>
      <c r="H2259" s="493" t="s">
        <v>58</v>
      </c>
    </row>
    <row r="2260" spans="1:8">
      <c r="A2260" s="493" t="s">
        <v>5221</v>
      </c>
      <c r="B2260" s="493" t="s">
        <v>3933</v>
      </c>
      <c r="C2260" s="493" t="s">
        <v>5222</v>
      </c>
      <c r="D2260" s="493" t="s">
        <v>407</v>
      </c>
      <c r="F2260" s="493" t="s">
        <v>709</v>
      </c>
      <c r="G2260" s="493" t="s">
        <v>58</v>
      </c>
      <c r="H2260" s="493" t="s">
        <v>58</v>
      </c>
    </row>
    <row r="2261" spans="1:8">
      <c r="A2261" s="493" t="s">
        <v>5223</v>
      </c>
      <c r="B2261" s="493" t="s">
        <v>3933</v>
      </c>
      <c r="C2261" s="493" t="s">
        <v>5224</v>
      </c>
      <c r="D2261" s="493" t="s">
        <v>407</v>
      </c>
      <c r="F2261" s="493" t="s">
        <v>709</v>
      </c>
      <c r="G2261" s="493" t="s">
        <v>58</v>
      </c>
      <c r="H2261" s="493" t="s">
        <v>58</v>
      </c>
    </row>
    <row r="2262" spans="1:8">
      <c r="A2262" s="493" t="s">
        <v>5225</v>
      </c>
      <c r="B2262" s="493" t="s">
        <v>3933</v>
      </c>
      <c r="C2262" s="493" t="s">
        <v>5226</v>
      </c>
      <c r="D2262" s="493" t="s">
        <v>407</v>
      </c>
      <c r="F2262" s="493" t="s">
        <v>709</v>
      </c>
      <c r="G2262" s="493" t="s">
        <v>58</v>
      </c>
      <c r="H2262" s="493" t="s">
        <v>58</v>
      </c>
    </row>
    <row r="2263" spans="1:8">
      <c r="A2263" s="493" t="s">
        <v>5227</v>
      </c>
      <c r="B2263" s="493" t="s">
        <v>3933</v>
      </c>
      <c r="C2263" s="493" t="s">
        <v>5228</v>
      </c>
      <c r="D2263" s="493" t="s">
        <v>407</v>
      </c>
      <c r="F2263" s="493" t="s">
        <v>709</v>
      </c>
      <c r="G2263" s="493" t="s">
        <v>58</v>
      </c>
      <c r="H2263" s="493" t="s">
        <v>58</v>
      </c>
    </row>
    <row r="2264" spans="1:8">
      <c r="A2264" s="493" t="s">
        <v>5229</v>
      </c>
      <c r="B2264" s="493" t="s">
        <v>3933</v>
      </c>
      <c r="C2264" s="493" t="s">
        <v>5230</v>
      </c>
      <c r="D2264" s="493" t="s">
        <v>407</v>
      </c>
      <c r="F2264" s="493" t="s">
        <v>709</v>
      </c>
      <c r="G2264" s="493" t="s">
        <v>58</v>
      </c>
      <c r="H2264" s="493" t="s">
        <v>58</v>
      </c>
    </row>
    <row r="2265" spans="1:8">
      <c r="A2265" s="493" t="s">
        <v>5231</v>
      </c>
      <c r="B2265" s="493" t="s">
        <v>3933</v>
      </c>
      <c r="C2265" s="493" t="s">
        <v>5232</v>
      </c>
      <c r="D2265" s="493" t="s">
        <v>407</v>
      </c>
      <c r="F2265" s="493" t="s">
        <v>709</v>
      </c>
      <c r="G2265" s="493" t="s">
        <v>58</v>
      </c>
      <c r="H2265" s="493" t="s">
        <v>58</v>
      </c>
    </row>
    <row r="2266" spans="1:8">
      <c r="A2266" s="493" t="s">
        <v>5233</v>
      </c>
      <c r="B2266" s="493" t="s">
        <v>3933</v>
      </c>
      <c r="C2266" s="493" t="s">
        <v>5234</v>
      </c>
      <c r="D2266" s="493" t="s">
        <v>407</v>
      </c>
      <c r="F2266" s="493" t="s">
        <v>709</v>
      </c>
      <c r="G2266" s="493" t="s">
        <v>58</v>
      </c>
      <c r="H2266" s="493" t="s">
        <v>58</v>
      </c>
    </row>
    <row r="2267" spans="1:8">
      <c r="A2267" s="493" t="s">
        <v>5235</v>
      </c>
      <c r="B2267" s="493" t="s">
        <v>3933</v>
      </c>
      <c r="C2267" s="493" t="s">
        <v>5236</v>
      </c>
      <c r="D2267" s="493" t="s">
        <v>407</v>
      </c>
      <c r="F2267" s="493" t="s">
        <v>709</v>
      </c>
      <c r="G2267" s="493" t="s">
        <v>58</v>
      </c>
      <c r="H2267" s="493" t="s">
        <v>58</v>
      </c>
    </row>
    <row r="2268" spans="1:8">
      <c r="A2268" s="493" t="s">
        <v>5237</v>
      </c>
      <c r="B2268" s="493" t="s">
        <v>3933</v>
      </c>
      <c r="C2268" s="493" t="s">
        <v>5238</v>
      </c>
      <c r="D2268" s="493" t="s">
        <v>407</v>
      </c>
      <c r="F2268" s="493" t="s">
        <v>709</v>
      </c>
      <c r="G2268" s="493" t="s">
        <v>58</v>
      </c>
      <c r="H2268" s="493" t="s">
        <v>58</v>
      </c>
    </row>
    <row r="2269" spans="1:8">
      <c r="A2269" s="493" t="s">
        <v>5239</v>
      </c>
      <c r="B2269" s="493" t="s">
        <v>3933</v>
      </c>
      <c r="C2269" s="493" t="s">
        <v>5240</v>
      </c>
      <c r="D2269" s="493" t="s">
        <v>407</v>
      </c>
      <c r="F2269" s="493" t="s">
        <v>709</v>
      </c>
      <c r="G2269" s="493" t="s">
        <v>58</v>
      </c>
      <c r="H2269" s="493" t="s">
        <v>58</v>
      </c>
    </row>
    <row r="2270" spans="1:8">
      <c r="A2270" s="493" t="s">
        <v>5241</v>
      </c>
      <c r="B2270" s="493" t="s">
        <v>3933</v>
      </c>
      <c r="C2270" s="493" t="s">
        <v>5242</v>
      </c>
      <c r="D2270" s="493" t="s">
        <v>407</v>
      </c>
      <c r="F2270" s="493" t="s">
        <v>709</v>
      </c>
      <c r="G2270" s="493" t="s">
        <v>58</v>
      </c>
      <c r="H2270" s="493" t="s">
        <v>58</v>
      </c>
    </row>
    <row r="2271" spans="1:8">
      <c r="A2271" s="493" t="s">
        <v>5243</v>
      </c>
      <c r="B2271" s="493" t="s">
        <v>3933</v>
      </c>
      <c r="C2271" s="493" t="s">
        <v>5244</v>
      </c>
      <c r="D2271" s="493" t="s">
        <v>407</v>
      </c>
      <c r="F2271" s="493" t="s">
        <v>709</v>
      </c>
      <c r="G2271" s="493" t="s">
        <v>58</v>
      </c>
      <c r="H2271" s="493" t="s">
        <v>58</v>
      </c>
    </row>
    <row r="2272" spans="1:8">
      <c r="A2272" s="493" t="s">
        <v>5245</v>
      </c>
      <c r="B2272" s="493" t="s">
        <v>3933</v>
      </c>
      <c r="C2272" s="493" t="s">
        <v>5246</v>
      </c>
      <c r="D2272" s="493" t="s">
        <v>407</v>
      </c>
      <c r="F2272" s="493" t="s">
        <v>709</v>
      </c>
      <c r="G2272" s="493" t="s">
        <v>58</v>
      </c>
      <c r="H2272" s="493" t="s">
        <v>58</v>
      </c>
    </row>
    <row r="2273" spans="1:8">
      <c r="A2273" s="493" t="s">
        <v>5247</v>
      </c>
      <c r="B2273" s="493" t="s">
        <v>3933</v>
      </c>
      <c r="C2273" s="493" t="s">
        <v>5248</v>
      </c>
      <c r="D2273" s="493" t="s">
        <v>407</v>
      </c>
      <c r="F2273" s="493" t="s">
        <v>709</v>
      </c>
      <c r="G2273" s="493" t="s">
        <v>58</v>
      </c>
      <c r="H2273" s="493" t="s">
        <v>58</v>
      </c>
    </row>
    <row r="2274" spans="1:8">
      <c r="A2274" s="493" t="s">
        <v>5249</v>
      </c>
      <c r="B2274" s="493" t="s">
        <v>3933</v>
      </c>
      <c r="C2274" s="493" t="s">
        <v>5250</v>
      </c>
      <c r="D2274" s="493" t="s">
        <v>407</v>
      </c>
      <c r="F2274" s="493" t="s">
        <v>709</v>
      </c>
      <c r="G2274" s="493" t="s">
        <v>58</v>
      </c>
      <c r="H2274" s="493" t="s">
        <v>58</v>
      </c>
    </row>
    <row r="2275" spans="1:8">
      <c r="A2275" s="493" t="s">
        <v>5251</v>
      </c>
      <c r="B2275" s="493" t="s">
        <v>3933</v>
      </c>
      <c r="C2275" s="493" t="s">
        <v>5252</v>
      </c>
      <c r="D2275" s="493" t="s">
        <v>407</v>
      </c>
      <c r="F2275" s="493" t="s">
        <v>709</v>
      </c>
      <c r="G2275" s="493" t="s">
        <v>58</v>
      </c>
      <c r="H2275" s="493" t="s">
        <v>58</v>
      </c>
    </row>
    <row r="2276" spans="1:8">
      <c r="A2276" s="493" t="s">
        <v>5253</v>
      </c>
      <c r="B2276" s="493" t="s">
        <v>3933</v>
      </c>
      <c r="C2276" s="493" t="s">
        <v>5254</v>
      </c>
      <c r="D2276" s="493" t="s">
        <v>407</v>
      </c>
      <c r="F2276" s="493" t="s">
        <v>709</v>
      </c>
      <c r="G2276" s="493" t="s">
        <v>58</v>
      </c>
      <c r="H2276" s="493" t="s">
        <v>58</v>
      </c>
    </row>
    <row r="2277" spans="1:8">
      <c r="A2277" s="493" t="s">
        <v>5255</v>
      </c>
      <c r="B2277" s="493" t="s">
        <v>3933</v>
      </c>
      <c r="C2277" s="493" t="s">
        <v>5256</v>
      </c>
      <c r="D2277" s="493" t="s">
        <v>407</v>
      </c>
      <c r="F2277" s="493" t="s">
        <v>709</v>
      </c>
      <c r="G2277" s="493" t="s">
        <v>58</v>
      </c>
      <c r="H2277" s="493" t="s">
        <v>58</v>
      </c>
    </row>
    <row r="2278" spans="1:8">
      <c r="A2278" s="493" t="s">
        <v>5257</v>
      </c>
      <c r="B2278" s="493" t="s">
        <v>3933</v>
      </c>
      <c r="C2278" s="493" t="s">
        <v>5258</v>
      </c>
      <c r="D2278" s="493" t="s">
        <v>407</v>
      </c>
      <c r="F2278" s="493" t="s">
        <v>709</v>
      </c>
      <c r="G2278" s="493" t="s">
        <v>58</v>
      </c>
      <c r="H2278" s="493" t="s">
        <v>58</v>
      </c>
    </row>
    <row r="2279" spans="1:8">
      <c r="A2279" s="493" t="s">
        <v>5259</v>
      </c>
      <c r="B2279" s="493" t="s">
        <v>3933</v>
      </c>
      <c r="C2279" s="493" t="s">
        <v>5260</v>
      </c>
      <c r="D2279" s="493" t="s">
        <v>407</v>
      </c>
      <c r="F2279" s="493" t="s">
        <v>709</v>
      </c>
      <c r="G2279" s="493" t="s">
        <v>58</v>
      </c>
      <c r="H2279" s="493" t="s">
        <v>58</v>
      </c>
    </row>
    <row r="2280" spans="1:8">
      <c r="A2280" s="493" t="s">
        <v>5261</v>
      </c>
      <c r="B2280" s="493" t="s">
        <v>3933</v>
      </c>
      <c r="C2280" s="493" t="s">
        <v>5262</v>
      </c>
      <c r="D2280" s="493" t="s">
        <v>407</v>
      </c>
      <c r="F2280" s="493" t="s">
        <v>709</v>
      </c>
      <c r="G2280" s="493" t="s">
        <v>58</v>
      </c>
      <c r="H2280" s="493" t="s">
        <v>58</v>
      </c>
    </row>
    <row r="2281" spans="1:8">
      <c r="A2281" s="493" t="s">
        <v>5263</v>
      </c>
      <c r="B2281" s="493" t="s">
        <v>3933</v>
      </c>
      <c r="C2281" s="493" t="s">
        <v>5264</v>
      </c>
      <c r="D2281" s="493" t="s">
        <v>407</v>
      </c>
      <c r="F2281" s="493" t="s">
        <v>709</v>
      </c>
      <c r="G2281" s="493" t="s">
        <v>58</v>
      </c>
      <c r="H2281" s="493" t="s">
        <v>58</v>
      </c>
    </row>
    <row r="2282" spans="1:8">
      <c r="A2282" s="493" t="s">
        <v>5265</v>
      </c>
      <c r="B2282" s="493" t="s">
        <v>3933</v>
      </c>
      <c r="C2282" s="493" t="s">
        <v>5266</v>
      </c>
      <c r="D2282" s="493" t="s">
        <v>407</v>
      </c>
      <c r="F2282" s="493" t="s">
        <v>709</v>
      </c>
      <c r="G2282" s="493" t="s">
        <v>58</v>
      </c>
      <c r="H2282" s="493" t="s">
        <v>58</v>
      </c>
    </row>
    <row r="2283" spans="1:8">
      <c r="A2283" s="493" t="s">
        <v>5267</v>
      </c>
      <c r="B2283" s="493" t="s">
        <v>3933</v>
      </c>
      <c r="C2283" s="493" t="s">
        <v>5268</v>
      </c>
      <c r="D2283" s="493" t="s">
        <v>133</v>
      </c>
      <c r="E2283" s="493">
        <v>100</v>
      </c>
      <c r="G2283" s="493" t="s">
        <v>58</v>
      </c>
      <c r="H2283" s="493" t="s">
        <v>58</v>
      </c>
    </row>
    <row r="2284" spans="1:8">
      <c r="A2284" s="493" t="s">
        <v>5269</v>
      </c>
      <c r="B2284" s="493" t="s">
        <v>3933</v>
      </c>
      <c r="C2284" s="493" t="s">
        <v>5270</v>
      </c>
      <c r="D2284" s="493" t="s">
        <v>407</v>
      </c>
      <c r="F2284" s="493" t="s">
        <v>709</v>
      </c>
      <c r="G2284" s="493" t="s">
        <v>58</v>
      </c>
      <c r="H2284" s="493" t="s">
        <v>58</v>
      </c>
    </row>
    <row r="2285" spans="1:8">
      <c r="A2285" s="493" t="s">
        <v>5271</v>
      </c>
      <c r="B2285" s="493" t="s">
        <v>3933</v>
      </c>
      <c r="C2285" s="493" t="s">
        <v>5272</v>
      </c>
      <c r="D2285" s="493" t="s">
        <v>407</v>
      </c>
      <c r="F2285" s="493" t="s">
        <v>709</v>
      </c>
      <c r="G2285" s="493" t="s">
        <v>58</v>
      </c>
      <c r="H2285" s="493" t="s">
        <v>58</v>
      </c>
    </row>
    <row r="2286" spans="1:8">
      <c r="A2286" s="493" t="s">
        <v>5273</v>
      </c>
      <c r="B2286" s="493" t="s">
        <v>3933</v>
      </c>
      <c r="C2286" s="493" t="s">
        <v>5274</v>
      </c>
      <c r="D2286" s="493" t="s">
        <v>407</v>
      </c>
      <c r="F2286" s="493" t="s">
        <v>709</v>
      </c>
      <c r="G2286" s="493" t="s">
        <v>58</v>
      </c>
      <c r="H2286" s="493" t="s">
        <v>58</v>
      </c>
    </row>
    <row r="2287" spans="1:8">
      <c r="A2287" s="493" t="s">
        <v>5275</v>
      </c>
      <c r="B2287" s="493" t="s">
        <v>3933</v>
      </c>
      <c r="C2287" s="493" t="s">
        <v>5276</v>
      </c>
      <c r="D2287" s="493" t="s">
        <v>407</v>
      </c>
      <c r="F2287" s="493" t="s">
        <v>709</v>
      </c>
      <c r="G2287" s="493" t="s">
        <v>58</v>
      </c>
      <c r="H2287" s="493" t="s">
        <v>58</v>
      </c>
    </row>
    <row r="2288" spans="1:8">
      <c r="A2288" s="493" t="s">
        <v>5277</v>
      </c>
      <c r="B2288" s="493" t="s">
        <v>3933</v>
      </c>
      <c r="C2288" s="493" t="s">
        <v>5278</v>
      </c>
      <c r="D2288" s="493" t="s">
        <v>407</v>
      </c>
      <c r="F2288" s="493" t="s">
        <v>709</v>
      </c>
      <c r="G2288" s="493" t="s">
        <v>58</v>
      </c>
      <c r="H2288" s="493" t="s">
        <v>58</v>
      </c>
    </row>
    <row r="2289" spans="1:8">
      <c r="A2289" s="493" t="s">
        <v>5279</v>
      </c>
      <c r="B2289" s="493" t="s">
        <v>3933</v>
      </c>
      <c r="C2289" s="493" t="s">
        <v>5280</v>
      </c>
      <c r="D2289" s="493" t="s">
        <v>407</v>
      </c>
      <c r="F2289" s="493" t="s">
        <v>709</v>
      </c>
      <c r="G2289" s="493" t="s">
        <v>58</v>
      </c>
      <c r="H2289" s="493" t="s">
        <v>58</v>
      </c>
    </row>
    <row r="2290" spans="1:8">
      <c r="A2290" s="493" t="s">
        <v>5281</v>
      </c>
      <c r="B2290" s="493" t="s">
        <v>3933</v>
      </c>
      <c r="C2290" s="493" t="s">
        <v>5282</v>
      </c>
      <c r="D2290" s="493" t="s">
        <v>407</v>
      </c>
      <c r="F2290" s="493" t="s">
        <v>709</v>
      </c>
      <c r="G2290" s="493" t="s">
        <v>58</v>
      </c>
      <c r="H2290" s="493" t="s">
        <v>58</v>
      </c>
    </row>
    <row r="2291" spans="1:8">
      <c r="A2291" s="493" t="s">
        <v>5283</v>
      </c>
      <c r="B2291" s="493" t="s">
        <v>3933</v>
      </c>
      <c r="C2291" s="493" t="s">
        <v>5284</v>
      </c>
      <c r="D2291" s="493" t="s">
        <v>407</v>
      </c>
      <c r="F2291" s="493" t="s">
        <v>709</v>
      </c>
      <c r="G2291" s="493" t="s">
        <v>58</v>
      </c>
      <c r="H2291" s="493" t="s">
        <v>58</v>
      </c>
    </row>
    <row r="2292" spans="1:8">
      <c r="A2292" s="493" t="s">
        <v>5285</v>
      </c>
      <c r="B2292" s="493" t="s">
        <v>3933</v>
      </c>
      <c r="C2292" s="493" t="s">
        <v>5286</v>
      </c>
      <c r="D2292" s="493" t="s">
        <v>407</v>
      </c>
      <c r="F2292" s="493" t="s">
        <v>709</v>
      </c>
      <c r="G2292" s="493" t="s">
        <v>58</v>
      </c>
      <c r="H2292" s="493" t="s">
        <v>58</v>
      </c>
    </row>
    <row r="2293" spans="1:8">
      <c r="A2293" s="493" t="s">
        <v>5287</v>
      </c>
      <c r="B2293" s="493" t="s">
        <v>3933</v>
      </c>
      <c r="C2293" s="493" t="s">
        <v>5288</v>
      </c>
      <c r="D2293" s="493" t="s">
        <v>407</v>
      </c>
      <c r="F2293" s="493" t="s">
        <v>709</v>
      </c>
      <c r="G2293" s="493" t="s">
        <v>58</v>
      </c>
      <c r="H2293" s="493" t="s">
        <v>58</v>
      </c>
    </row>
    <row r="2294" spans="1:8">
      <c r="A2294" s="493" t="s">
        <v>5289</v>
      </c>
      <c r="B2294" s="493" t="s">
        <v>3933</v>
      </c>
      <c r="C2294" s="493" t="s">
        <v>5290</v>
      </c>
      <c r="D2294" s="493" t="s">
        <v>407</v>
      </c>
      <c r="F2294" s="493" t="s">
        <v>709</v>
      </c>
      <c r="G2294" s="493" t="s">
        <v>58</v>
      </c>
      <c r="H2294" s="493" t="s">
        <v>58</v>
      </c>
    </row>
    <row r="2295" spans="1:8">
      <c r="A2295" s="493" t="s">
        <v>5291</v>
      </c>
      <c r="B2295" s="493" t="s">
        <v>3933</v>
      </c>
      <c r="C2295" s="493" t="s">
        <v>5292</v>
      </c>
      <c r="D2295" s="493" t="s">
        <v>407</v>
      </c>
      <c r="F2295" s="493" t="s">
        <v>709</v>
      </c>
      <c r="G2295" s="493" t="s">
        <v>58</v>
      </c>
      <c r="H2295" s="493" t="s">
        <v>58</v>
      </c>
    </row>
    <row r="2296" spans="1:8">
      <c r="A2296" s="493" t="s">
        <v>5293</v>
      </c>
      <c r="B2296" s="493" t="s">
        <v>3933</v>
      </c>
      <c r="C2296" s="493" t="s">
        <v>5294</v>
      </c>
      <c r="D2296" s="493" t="s">
        <v>407</v>
      </c>
      <c r="F2296" s="493" t="s">
        <v>709</v>
      </c>
      <c r="G2296" s="493" t="s">
        <v>58</v>
      </c>
      <c r="H2296" s="493" t="s">
        <v>58</v>
      </c>
    </row>
    <row r="2297" spans="1:8">
      <c r="A2297" s="493" t="s">
        <v>5295</v>
      </c>
      <c r="B2297" s="493" t="s">
        <v>3933</v>
      </c>
      <c r="C2297" s="493" t="s">
        <v>5296</v>
      </c>
      <c r="D2297" s="493" t="s">
        <v>407</v>
      </c>
      <c r="F2297" s="493" t="s">
        <v>709</v>
      </c>
      <c r="G2297" s="493" t="s">
        <v>58</v>
      </c>
      <c r="H2297" s="493" t="s">
        <v>58</v>
      </c>
    </row>
    <row r="2298" spans="1:8">
      <c r="A2298" s="493" t="s">
        <v>5297</v>
      </c>
      <c r="B2298" s="493" t="s">
        <v>3933</v>
      </c>
      <c r="C2298" s="493" t="s">
        <v>5298</v>
      </c>
      <c r="D2298" s="493" t="s">
        <v>407</v>
      </c>
      <c r="F2298" s="493" t="s">
        <v>709</v>
      </c>
      <c r="G2298" s="493" t="s">
        <v>58</v>
      </c>
      <c r="H2298" s="493" t="s">
        <v>58</v>
      </c>
    </row>
    <row r="2299" spans="1:8">
      <c r="A2299" s="493" t="s">
        <v>5299</v>
      </c>
      <c r="B2299" s="493" t="s">
        <v>3933</v>
      </c>
      <c r="C2299" s="493" t="s">
        <v>5300</v>
      </c>
      <c r="D2299" s="493" t="s">
        <v>407</v>
      </c>
      <c r="F2299" s="493" t="s">
        <v>709</v>
      </c>
      <c r="G2299" s="493" t="s">
        <v>58</v>
      </c>
      <c r="H2299" s="493" t="s">
        <v>58</v>
      </c>
    </row>
    <row r="2300" spans="1:8">
      <c r="A2300" s="493" t="s">
        <v>5301</v>
      </c>
      <c r="B2300" s="493" t="s">
        <v>3933</v>
      </c>
      <c r="C2300" s="493" t="s">
        <v>5302</v>
      </c>
      <c r="D2300" s="493" t="s">
        <v>407</v>
      </c>
      <c r="F2300" s="493" t="s">
        <v>709</v>
      </c>
      <c r="G2300" s="493" t="s">
        <v>58</v>
      </c>
      <c r="H2300" s="493" t="s">
        <v>58</v>
      </c>
    </row>
    <row r="2301" spans="1:8">
      <c r="A2301" s="493" t="s">
        <v>5303</v>
      </c>
      <c r="B2301" s="493" t="s">
        <v>3933</v>
      </c>
      <c r="C2301" s="493" t="s">
        <v>5304</v>
      </c>
      <c r="D2301" s="493" t="s">
        <v>407</v>
      </c>
      <c r="F2301" s="493" t="s">
        <v>709</v>
      </c>
      <c r="G2301" s="493" t="s">
        <v>58</v>
      </c>
      <c r="H2301" s="493" t="s">
        <v>58</v>
      </c>
    </row>
    <row r="2302" spans="1:8">
      <c r="A2302" s="493" t="s">
        <v>5305</v>
      </c>
      <c r="B2302" s="493" t="s">
        <v>3933</v>
      </c>
      <c r="C2302" s="493" t="s">
        <v>5306</v>
      </c>
      <c r="D2302" s="493" t="s">
        <v>407</v>
      </c>
      <c r="F2302" s="493" t="s">
        <v>709</v>
      </c>
      <c r="G2302" s="493" t="s">
        <v>58</v>
      </c>
      <c r="H2302" s="493" t="s">
        <v>58</v>
      </c>
    </row>
    <row r="2303" spans="1:8">
      <c r="A2303" s="493" t="s">
        <v>5307</v>
      </c>
      <c r="B2303" s="493" t="s">
        <v>3933</v>
      </c>
      <c r="C2303" s="493" t="s">
        <v>5308</v>
      </c>
      <c r="D2303" s="493" t="s">
        <v>407</v>
      </c>
      <c r="F2303" s="493" t="s">
        <v>709</v>
      </c>
      <c r="G2303" s="493" t="s">
        <v>58</v>
      </c>
      <c r="H2303" s="493" t="s">
        <v>58</v>
      </c>
    </row>
    <row r="2304" spans="1:8">
      <c r="A2304" s="493" t="s">
        <v>5309</v>
      </c>
      <c r="B2304" s="493" t="s">
        <v>3933</v>
      </c>
      <c r="C2304" s="493" t="s">
        <v>5310</v>
      </c>
      <c r="D2304" s="493" t="s">
        <v>407</v>
      </c>
      <c r="F2304" s="493" t="s">
        <v>709</v>
      </c>
      <c r="G2304" s="493" t="s">
        <v>58</v>
      </c>
      <c r="H2304" s="493" t="s">
        <v>58</v>
      </c>
    </row>
    <row r="2305" spans="1:8">
      <c r="A2305" s="493" t="s">
        <v>5311</v>
      </c>
      <c r="B2305" s="493" t="s">
        <v>3933</v>
      </c>
      <c r="C2305" s="493" t="s">
        <v>5312</v>
      </c>
      <c r="D2305" s="493" t="s">
        <v>407</v>
      </c>
      <c r="F2305" s="493" t="s">
        <v>709</v>
      </c>
      <c r="G2305" s="493" t="s">
        <v>58</v>
      </c>
      <c r="H2305" s="493" t="s">
        <v>58</v>
      </c>
    </row>
    <row r="2306" spans="1:8">
      <c r="A2306" s="493" t="s">
        <v>5313</v>
      </c>
      <c r="B2306" s="493" t="s">
        <v>3933</v>
      </c>
      <c r="C2306" s="493" t="s">
        <v>5314</v>
      </c>
      <c r="D2306" s="493" t="s">
        <v>407</v>
      </c>
      <c r="F2306" s="493" t="s">
        <v>709</v>
      </c>
      <c r="G2306" s="493" t="s">
        <v>58</v>
      </c>
      <c r="H2306" s="493" t="s">
        <v>58</v>
      </c>
    </row>
    <row r="2307" spans="1:8">
      <c r="A2307" s="493" t="s">
        <v>5315</v>
      </c>
      <c r="B2307" s="493" t="s">
        <v>3933</v>
      </c>
      <c r="C2307" s="493" t="s">
        <v>5316</v>
      </c>
      <c r="D2307" s="493" t="s">
        <v>407</v>
      </c>
      <c r="F2307" s="493" t="s">
        <v>709</v>
      </c>
      <c r="G2307" s="493" t="s">
        <v>58</v>
      </c>
      <c r="H2307" s="493" t="s">
        <v>58</v>
      </c>
    </row>
    <row r="2308" spans="1:8">
      <c r="A2308" s="493" t="s">
        <v>5317</v>
      </c>
      <c r="B2308" s="493" t="s">
        <v>3933</v>
      </c>
      <c r="C2308" s="493" t="s">
        <v>5318</v>
      </c>
      <c r="D2308" s="493" t="s">
        <v>407</v>
      </c>
      <c r="F2308" s="493" t="s">
        <v>709</v>
      </c>
      <c r="G2308" s="493" t="s">
        <v>58</v>
      </c>
      <c r="H2308" s="493" t="s">
        <v>58</v>
      </c>
    </row>
    <row r="2309" spans="1:8">
      <c r="A2309" s="493" t="s">
        <v>5319</v>
      </c>
      <c r="B2309" s="493" t="s">
        <v>3933</v>
      </c>
      <c r="C2309" s="493" t="s">
        <v>5320</v>
      </c>
      <c r="D2309" s="493" t="s">
        <v>407</v>
      </c>
      <c r="F2309" s="493" t="s">
        <v>709</v>
      </c>
      <c r="G2309" s="493" t="s">
        <v>58</v>
      </c>
      <c r="H2309" s="493" t="s">
        <v>58</v>
      </c>
    </row>
    <row r="2310" spans="1:8">
      <c r="A2310" s="493" t="s">
        <v>5321</v>
      </c>
      <c r="B2310" s="493" t="s">
        <v>3933</v>
      </c>
      <c r="C2310" s="493" t="s">
        <v>5322</v>
      </c>
      <c r="D2310" s="493" t="s">
        <v>407</v>
      </c>
      <c r="F2310" s="493" t="s">
        <v>709</v>
      </c>
      <c r="G2310" s="493" t="s">
        <v>58</v>
      </c>
      <c r="H2310" s="493" t="s">
        <v>58</v>
      </c>
    </row>
    <row r="2311" spans="1:8">
      <c r="A2311" s="493" t="s">
        <v>5323</v>
      </c>
      <c r="B2311" s="493" t="s">
        <v>3933</v>
      </c>
      <c r="C2311" s="493" t="s">
        <v>5324</v>
      </c>
      <c r="D2311" s="493" t="s">
        <v>407</v>
      </c>
      <c r="F2311" s="493" t="s">
        <v>709</v>
      </c>
      <c r="G2311" s="493" t="s">
        <v>58</v>
      </c>
      <c r="H2311" s="493" t="s">
        <v>58</v>
      </c>
    </row>
    <row r="2312" spans="1:8">
      <c r="A2312" s="493" t="s">
        <v>5325</v>
      </c>
      <c r="B2312" s="493" t="s">
        <v>3933</v>
      </c>
      <c r="C2312" s="493" t="s">
        <v>5326</v>
      </c>
      <c r="D2312" s="493" t="s">
        <v>407</v>
      </c>
      <c r="F2312" s="493" t="s">
        <v>709</v>
      </c>
      <c r="G2312" s="493" t="s">
        <v>58</v>
      </c>
      <c r="H2312" s="493" t="s">
        <v>58</v>
      </c>
    </row>
    <row r="2313" spans="1:8">
      <c r="A2313" s="493" t="s">
        <v>5327</v>
      </c>
      <c r="B2313" s="493" t="s">
        <v>3933</v>
      </c>
      <c r="C2313" s="493" t="s">
        <v>5328</v>
      </c>
      <c r="D2313" s="493" t="s">
        <v>407</v>
      </c>
      <c r="F2313" s="493" t="s">
        <v>709</v>
      </c>
      <c r="G2313" s="493" t="s">
        <v>58</v>
      </c>
      <c r="H2313" s="493" t="s">
        <v>58</v>
      </c>
    </row>
    <row r="2314" spans="1:8">
      <c r="A2314" s="493" t="s">
        <v>5329</v>
      </c>
      <c r="B2314" s="493" t="s">
        <v>3933</v>
      </c>
      <c r="C2314" s="493" t="s">
        <v>5330</v>
      </c>
      <c r="D2314" s="493" t="s">
        <v>407</v>
      </c>
      <c r="F2314" s="493" t="s">
        <v>709</v>
      </c>
      <c r="G2314" s="493" t="s">
        <v>58</v>
      </c>
      <c r="H2314" s="493" t="s">
        <v>58</v>
      </c>
    </row>
    <row r="2315" spans="1:8">
      <c r="A2315" s="493" t="s">
        <v>5331</v>
      </c>
      <c r="B2315" s="493" t="s">
        <v>3933</v>
      </c>
      <c r="C2315" s="493" t="s">
        <v>5332</v>
      </c>
      <c r="D2315" s="493" t="s">
        <v>407</v>
      </c>
      <c r="F2315" s="493" t="s">
        <v>709</v>
      </c>
      <c r="G2315" s="493" t="s">
        <v>58</v>
      </c>
      <c r="H2315" s="493" t="s">
        <v>58</v>
      </c>
    </row>
    <row r="2316" spans="1:8">
      <c r="A2316" s="493" t="s">
        <v>5333</v>
      </c>
      <c r="B2316" s="493" t="s">
        <v>3933</v>
      </c>
      <c r="C2316" s="493" t="s">
        <v>5334</v>
      </c>
      <c r="D2316" s="493" t="s">
        <v>407</v>
      </c>
      <c r="F2316" s="493" t="s">
        <v>709</v>
      </c>
      <c r="G2316" s="493" t="s">
        <v>58</v>
      </c>
      <c r="H2316" s="493" t="s">
        <v>58</v>
      </c>
    </row>
    <row r="2317" spans="1:8">
      <c r="A2317" s="493" t="s">
        <v>5335</v>
      </c>
      <c r="B2317" s="493" t="s">
        <v>3933</v>
      </c>
      <c r="C2317" s="493" t="s">
        <v>5336</v>
      </c>
      <c r="D2317" s="493" t="s">
        <v>407</v>
      </c>
      <c r="F2317" s="493" t="s">
        <v>709</v>
      </c>
      <c r="G2317" s="493" t="s">
        <v>58</v>
      </c>
      <c r="H2317" s="493" t="s">
        <v>58</v>
      </c>
    </row>
    <row r="2318" spans="1:8">
      <c r="A2318" s="493" t="s">
        <v>5337</v>
      </c>
      <c r="B2318" s="493" t="s">
        <v>3933</v>
      </c>
      <c r="C2318" s="493" t="s">
        <v>5338</v>
      </c>
      <c r="D2318" s="493" t="s">
        <v>407</v>
      </c>
      <c r="F2318" s="493" t="s">
        <v>709</v>
      </c>
      <c r="G2318" s="493" t="s">
        <v>58</v>
      </c>
      <c r="H2318" s="493" t="s">
        <v>58</v>
      </c>
    </row>
    <row r="2319" spans="1:8">
      <c r="A2319" s="493" t="s">
        <v>5339</v>
      </c>
      <c r="B2319" s="493" t="s">
        <v>3933</v>
      </c>
      <c r="C2319" s="493" t="s">
        <v>5340</v>
      </c>
      <c r="D2319" s="493" t="s">
        <v>133</v>
      </c>
      <c r="E2319" s="493">
        <v>100</v>
      </c>
      <c r="G2319" s="493" t="s">
        <v>58</v>
      </c>
      <c r="H2319" s="493" t="s">
        <v>58</v>
      </c>
    </row>
    <row r="2320" spans="1:8">
      <c r="A2320" s="493" t="s">
        <v>5341</v>
      </c>
      <c r="B2320" s="493" t="s">
        <v>3933</v>
      </c>
      <c r="C2320" s="493" t="s">
        <v>5342</v>
      </c>
      <c r="D2320" s="493" t="s">
        <v>407</v>
      </c>
      <c r="F2320" s="493" t="s">
        <v>709</v>
      </c>
      <c r="G2320" s="493" t="s">
        <v>58</v>
      </c>
      <c r="H2320" s="493" t="s">
        <v>58</v>
      </c>
    </row>
    <row r="2321" spans="1:8">
      <c r="A2321" s="493" t="s">
        <v>5343</v>
      </c>
      <c r="B2321" s="493" t="s">
        <v>3933</v>
      </c>
      <c r="C2321" s="493" t="s">
        <v>5344</v>
      </c>
      <c r="D2321" s="493" t="s">
        <v>407</v>
      </c>
      <c r="F2321" s="493" t="s">
        <v>709</v>
      </c>
      <c r="G2321" s="493" t="s">
        <v>58</v>
      </c>
      <c r="H2321" s="493" t="s">
        <v>58</v>
      </c>
    </row>
    <row r="2322" spans="1:8">
      <c r="A2322" s="493" t="s">
        <v>5345</v>
      </c>
      <c r="B2322" s="493" t="s">
        <v>3933</v>
      </c>
      <c r="C2322" s="493" t="s">
        <v>5346</v>
      </c>
      <c r="D2322" s="493" t="s">
        <v>407</v>
      </c>
      <c r="F2322" s="493" t="s">
        <v>709</v>
      </c>
      <c r="G2322" s="493" t="s">
        <v>58</v>
      </c>
      <c r="H2322" s="493" t="s">
        <v>58</v>
      </c>
    </row>
    <row r="2323" spans="1:8">
      <c r="A2323" s="493" t="s">
        <v>5347</v>
      </c>
      <c r="B2323" s="493" t="s">
        <v>3933</v>
      </c>
      <c r="C2323" s="493" t="s">
        <v>5348</v>
      </c>
      <c r="D2323" s="493" t="s">
        <v>407</v>
      </c>
      <c r="F2323" s="493" t="s">
        <v>709</v>
      </c>
      <c r="G2323" s="493" t="s">
        <v>58</v>
      </c>
      <c r="H2323" s="493" t="s">
        <v>58</v>
      </c>
    </row>
    <row r="2324" spans="1:8">
      <c r="A2324" s="493" t="s">
        <v>5349</v>
      </c>
      <c r="B2324" s="493" t="s">
        <v>3933</v>
      </c>
      <c r="C2324" s="493" t="s">
        <v>5350</v>
      </c>
      <c r="D2324" s="493" t="s">
        <v>407</v>
      </c>
      <c r="F2324" s="493" t="s">
        <v>709</v>
      </c>
      <c r="G2324" s="493" t="s">
        <v>58</v>
      </c>
      <c r="H2324" s="493" t="s">
        <v>58</v>
      </c>
    </row>
    <row r="2325" spans="1:8">
      <c r="A2325" s="493" t="s">
        <v>5351</v>
      </c>
      <c r="B2325" s="493" t="s">
        <v>3933</v>
      </c>
      <c r="C2325" s="493" t="s">
        <v>5352</v>
      </c>
      <c r="D2325" s="493" t="s">
        <v>407</v>
      </c>
      <c r="F2325" s="493" t="s">
        <v>709</v>
      </c>
      <c r="G2325" s="493" t="s">
        <v>58</v>
      </c>
      <c r="H2325" s="493" t="s">
        <v>58</v>
      </c>
    </row>
    <row r="2326" spans="1:8">
      <c r="A2326" s="493" t="s">
        <v>5353</v>
      </c>
      <c r="B2326" s="493" t="s">
        <v>3933</v>
      </c>
      <c r="C2326" s="493" t="s">
        <v>5354</v>
      </c>
      <c r="D2326" s="493" t="s">
        <v>407</v>
      </c>
      <c r="F2326" s="493" t="s">
        <v>709</v>
      </c>
      <c r="G2326" s="493" t="s">
        <v>58</v>
      </c>
      <c r="H2326" s="493" t="s">
        <v>58</v>
      </c>
    </row>
    <row r="2327" spans="1:8">
      <c r="A2327" s="493" t="s">
        <v>5355</v>
      </c>
      <c r="B2327" s="493" t="s">
        <v>3933</v>
      </c>
      <c r="C2327" s="493" t="s">
        <v>5356</v>
      </c>
      <c r="D2327" s="493" t="s">
        <v>407</v>
      </c>
      <c r="F2327" s="493" t="s">
        <v>709</v>
      </c>
      <c r="G2327" s="493" t="s">
        <v>58</v>
      </c>
      <c r="H2327" s="493" t="s">
        <v>58</v>
      </c>
    </row>
    <row r="2328" spans="1:8">
      <c r="A2328" s="493" t="s">
        <v>5357</v>
      </c>
      <c r="B2328" s="493" t="s">
        <v>3933</v>
      </c>
      <c r="C2328" s="493" t="s">
        <v>5358</v>
      </c>
      <c r="D2328" s="493" t="s">
        <v>407</v>
      </c>
      <c r="F2328" s="493" t="s">
        <v>709</v>
      </c>
      <c r="G2328" s="493" t="s">
        <v>58</v>
      </c>
      <c r="H2328" s="493" t="s">
        <v>58</v>
      </c>
    </row>
    <row r="2329" spans="1:8">
      <c r="A2329" s="493" t="s">
        <v>5359</v>
      </c>
      <c r="B2329" s="493" t="s">
        <v>3933</v>
      </c>
      <c r="C2329" s="493" t="s">
        <v>5360</v>
      </c>
      <c r="D2329" s="493" t="s">
        <v>407</v>
      </c>
      <c r="F2329" s="493" t="s">
        <v>709</v>
      </c>
      <c r="G2329" s="493" t="s">
        <v>58</v>
      </c>
      <c r="H2329" s="493" t="s">
        <v>58</v>
      </c>
    </row>
    <row r="2330" spans="1:8">
      <c r="A2330" s="493" t="s">
        <v>5361</v>
      </c>
      <c r="B2330" s="493" t="s">
        <v>3933</v>
      </c>
      <c r="C2330" s="493" t="s">
        <v>5362</v>
      </c>
      <c r="D2330" s="493" t="s">
        <v>407</v>
      </c>
      <c r="F2330" s="493" t="s">
        <v>709</v>
      </c>
      <c r="G2330" s="493" t="s">
        <v>58</v>
      </c>
      <c r="H2330" s="493" t="s">
        <v>58</v>
      </c>
    </row>
    <row r="2331" spans="1:8">
      <c r="A2331" s="493" t="s">
        <v>5363</v>
      </c>
      <c r="B2331" s="493" t="s">
        <v>3933</v>
      </c>
      <c r="C2331" s="493" t="s">
        <v>5364</v>
      </c>
      <c r="D2331" s="493" t="s">
        <v>407</v>
      </c>
      <c r="F2331" s="493" t="s">
        <v>709</v>
      </c>
      <c r="G2331" s="493" t="s">
        <v>58</v>
      </c>
      <c r="H2331" s="493" t="s">
        <v>58</v>
      </c>
    </row>
    <row r="2332" spans="1:8">
      <c r="A2332" s="493" t="s">
        <v>5365</v>
      </c>
      <c r="B2332" s="493" t="s">
        <v>3933</v>
      </c>
      <c r="C2332" s="493" t="s">
        <v>5366</v>
      </c>
      <c r="D2332" s="493" t="s">
        <v>407</v>
      </c>
      <c r="F2332" s="493" t="s">
        <v>709</v>
      </c>
      <c r="G2332" s="493" t="s">
        <v>58</v>
      </c>
      <c r="H2332" s="493" t="s">
        <v>58</v>
      </c>
    </row>
    <row r="2333" spans="1:8">
      <c r="A2333" s="493" t="s">
        <v>5367</v>
      </c>
      <c r="B2333" s="493" t="s">
        <v>3933</v>
      </c>
      <c r="C2333" s="493" t="s">
        <v>5368</v>
      </c>
      <c r="D2333" s="493" t="s">
        <v>407</v>
      </c>
      <c r="F2333" s="493" t="s">
        <v>709</v>
      </c>
      <c r="G2333" s="493" t="s">
        <v>58</v>
      </c>
      <c r="H2333" s="493" t="s">
        <v>58</v>
      </c>
    </row>
    <row r="2334" spans="1:8">
      <c r="A2334" s="493" t="s">
        <v>5369</v>
      </c>
      <c r="B2334" s="493" t="s">
        <v>3933</v>
      </c>
      <c r="C2334" s="493" t="s">
        <v>5370</v>
      </c>
      <c r="D2334" s="493" t="s">
        <v>407</v>
      </c>
      <c r="F2334" s="493" t="s">
        <v>709</v>
      </c>
      <c r="G2334" s="493" t="s">
        <v>58</v>
      </c>
      <c r="H2334" s="493" t="s">
        <v>58</v>
      </c>
    </row>
    <row r="2335" spans="1:8">
      <c r="A2335" s="493" t="s">
        <v>5371</v>
      </c>
      <c r="B2335" s="493" t="s">
        <v>3933</v>
      </c>
      <c r="C2335" s="493" t="s">
        <v>5372</v>
      </c>
      <c r="D2335" s="493" t="s">
        <v>407</v>
      </c>
      <c r="F2335" s="493" t="s">
        <v>709</v>
      </c>
      <c r="G2335" s="493" t="s">
        <v>58</v>
      </c>
      <c r="H2335" s="493" t="s">
        <v>58</v>
      </c>
    </row>
    <row r="2336" spans="1:8">
      <c r="A2336" s="493" t="s">
        <v>5373</v>
      </c>
      <c r="B2336" s="493" t="s">
        <v>3933</v>
      </c>
      <c r="C2336" s="493" t="s">
        <v>5374</v>
      </c>
      <c r="D2336" s="493" t="s">
        <v>407</v>
      </c>
      <c r="F2336" s="493" t="s">
        <v>709</v>
      </c>
      <c r="G2336" s="493" t="s">
        <v>58</v>
      </c>
      <c r="H2336" s="493" t="s">
        <v>58</v>
      </c>
    </row>
    <row r="2337" spans="1:8">
      <c r="A2337" s="493" t="s">
        <v>5375</v>
      </c>
      <c r="B2337" s="493" t="s">
        <v>3933</v>
      </c>
      <c r="C2337" s="493" t="s">
        <v>5376</v>
      </c>
      <c r="D2337" s="493" t="s">
        <v>407</v>
      </c>
      <c r="F2337" s="493" t="s">
        <v>709</v>
      </c>
      <c r="G2337" s="493" t="s">
        <v>58</v>
      </c>
      <c r="H2337" s="493" t="s">
        <v>58</v>
      </c>
    </row>
    <row r="2338" spans="1:8">
      <c r="A2338" s="493" t="s">
        <v>5377</v>
      </c>
      <c r="B2338" s="493" t="s">
        <v>3933</v>
      </c>
      <c r="C2338" s="493" t="s">
        <v>5378</v>
      </c>
      <c r="D2338" s="493" t="s">
        <v>407</v>
      </c>
      <c r="F2338" s="493" t="s">
        <v>709</v>
      </c>
      <c r="G2338" s="493" t="s">
        <v>58</v>
      </c>
      <c r="H2338" s="493" t="s">
        <v>58</v>
      </c>
    </row>
    <row r="2339" spans="1:8">
      <c r="A2339" s="493" t="s">
        <v>5379</v>
      </c>
      <c r="B2339" s="493" t="s">
        <v>3933</v>
      </c>
      <c r="C2339" s="493" t="s">
        <v>5380</v>
      </c>
      <c r="D2339" s="493" t="s">
        <v>407</v>
      </c>
      <c r="F2339" s="493" t="s">
        <v>709</v>
      </c>
      <c r="G2339" s="493" t="s">
        <v>58</v>
      </c>
      <c r="H2339" s="493" t="s">
        <v>58</v>
      </c>
    </row>
    <row r="2340" spans="1:8">
      <c r="A2340" s="493" t="s">
        <v>5381</v>
      </c>
      <c r="B2340" s="493" t="s">
        <v>3933</v>
      </c>
      <c r="C2340" s="493" t="s">
        <v>5382</v>
      </c>
      <c r="D2340" s="493" t="s">
        <v>407</v>
      </c>
      <c r="F2340" s="493" t="s">
        <v>709</v>
      </c>
      <c r="G2340" s="493" t="s">
        <v>58</v>
      </c>
      <c r="H2340" s="493" t="s">
        <v>58</v>
      </c>
    </row>
    <row r="2341" spans="1:8">
      <c r="A2341" s="493" t="s">
        <v>5383</v>
      </c>
      <c r="B2341" s="493" t="s">
        <v>3933</v>
      </c>
      <c r="C2341" s="493" t="s">
        <v>5384</v>
      </c>
      <c r="D2341" s="493" t="s">
        <v>407</v>
      </c>
      <c r="F2341" s="493" t="s">
        <v>709</v>
      </c>
      <c r="G2341" s="493" t="s">
        <v>58</v>
      </c>
      <c r="H2341" s="493" t="s">
        <v>58</v>
      </c>
    </row>
    <row r="2342" spans="1:8">
      <c r="A2342" s="493" t="s">
        <v>5385</v>
      </c>
      <c r="B2342" s="493" t="s">
        <v>3933</v>
      </c>
      <c r="C2342" s="493" t="s">
        <v>5386</v>
      </c>
      <c r="D2342" s="493" t="s">
        <v>407</v>
      </c>
      <c r="F2342" s="493" t="s">
        <v>709</v>
      </c>
      <c r="G2342" s="493" t="s">
        <v>58</v>
      </c>
      <c r="H2342" s="493" t="s">
        <v>58</v>
      </c>
    </row>
    <row r="2343" spans="1:8">
      <c r="A2343" s="493" t="s">
        <v>5387</v>
      </c>
      <c r="B2343" s="493" t="s">
        <v>3933</v>
      </c>
      <c r="C2343" s="493" t="s">
        <v>5388</v>
      </c>
      <c r="D2343" s="493" t="s">
        <v>407</v>
      </c>
      <c r="F2343" s="493" t="s">
        <v>709</v>
      </c>
      <c r="G2343" s="493" t="s">
        <v>58</v>
      </c>
      <c r="H2343" s="493" t="s">
        <v>58</v>
      </c>
    </row>
    <row r="2344" spans="1:8">
      <c r="A2344" s="493" t="s">
        <v>5389</v>
      </c>
      <c r="B2344" s="493" t="s">
        <v>3933</v>
      </c>
      <c r="C2344" s="493" t="s">
        <v>5390</v>
      </c>
      <c r="D2344" s="493" t="s">
        <v>407</v>
      </c>
      <c r="F2344" s="493" t="s">
        <v>709</v>
      </c>
      <c r="G2344" s="493" t="s">
        <v>58</v>
      </c>
      <c r="H2344" s="493" t="s">
        <v>58</v>
      </c>
    </row>
    <row r="2345" spans="1:8">
      <c r="A2345" s="493" t="s">
        <v>5391</v>
      </c>
      <c r="B2345" s="493" t="s">
        <v>3933</v>
      </c>
      <c r="C2345" s="493" t="s">
        <v>5392</v>
      </c>
      <c r="D2345" s="493" t="s">
        <v>407</v>
      </c>
      <c r="F2345" s="493" t="s">
        <v>709</v>
      </c>
      <c r="G2345" s="493" t="s">
        <v>58</v>
      </c>
      <c r="H2345" s="493" t="s">
        <v>58</v>
      </c>
    </row>
    <row r="2346" spans="1:8">
      <c r="A2346" s="493" t="s">
        <v>5393</v>
      </c>
      <c r="B2346" s="493" t="s">
        <v>3933</v>
      </c>
      <c r="C2346" s="493" t="s">
        <v>5394</v>
      </c>
      <c r="D2346" s="493" t="s">
        <v>407</v>
      </c>
      <c r="F2346" s="493" t="s">
        <v>709</v>
      </c>
      <c r="G2346" s="493" t="s">
        <v>58</v>
      </c>
      <c r="H2346" s="493" t="s">
        <v>58</v>
      </c>
    </row>
    <row r="2347" spans="1:8">
      <c r="A2347" s="493" t="s">
        <v>5395</v>
      </c>
      <c r="B2347" s="493" t="s">
        <v>3933</v>
      </c>
      <c r="C2347" s="493" t="s">
        <v>5396</v>
      </c>
      <c r="D2347" s="493" t="s">
        <v>407</v>
      </c>
      <c r="F2347" s="493" t="s">
        <v>709</v>
      </c>
      <c r="G2347" s="493" t="s">
        <v>58</v>
      </c>
      <c r="H2347" s="493" t="s">
        <v>58</v>
      </c>
    </row>
    <row r="2348" spans="1:8">
      <c r="A2348" s="493" t="s">
        <v>5397</v>
      </c>
      <c r="B2348" s="493" t="s">
        <v>3933</v>
      </c>
      <c r="C2348" s="493" t="s">
        <v>5398</v>
      </c>
      <c r="D2348" s="493" t="s">
        <v>407</v>
      </c>
      <c r="F2348" s="493" t="s">
        <v>709</v>
      </c>
      <c r="G2348" s="493" t="s">
        <v>58</v>
      </c>
      <c r="H2348" s="493" t="s">
        <v>58</v>
      </c>
    </row>
    <row r="2349" spans="1:8">
      <c r="A2349" s="493" t="s">
        <v>5399</v>
      </c>
      <c r="B2349" s="493" t="s">
        <v>3933</v>
      </c>
      <c r="C2349" s="493" t="s">
        <v>5400</v>
      </c>
      <c r="D2349" s="493" t="s">
        <v>407</v>
      </c>
      <c r="F2349" s="493" t="s">
        <v>709</v>
      </c>
      <c r="G2349" s="493" t="s">
        <v>58</v>
      </c>
      <c r="H2349" s="493" t="s">
        <v>58</v>
      </c>
    </row>
    <row r="2350" spans="1:8">
      <c r="A2350" s="493" t="s">
        <v>5401</v>
      </c>
      <c r="B2350" s="493" t="s">
        <v>3933</v>
      </c>
      <c r="C2350" s="493" t="s">
        <v>5402</v>
      </c>
      <c r="D2350" s="493" t="s">
        <v>407</v>
      </c>
      <c r="F2350" s="493" t="s">
        <v>709</v>
      </c>
      <c r="G2350" s="493" t="s">
        <v>58</v>
      </c>
      <c r="H2350" s="493" t="s">
        <v>58</v>
      </c>
    </row>
    <row r="2351" spans="1:8">
      <c r="A2351" s="493" t="s">
        <v>5403</v>
      </c>
      <c r="B2351" s="493" t="s">
        <v>3933</v>
      </c>
      <c r="C2351" s="493" t="s">
        <v>5404</v>
      </c>
      <c r="D2351" s="493" t="s">
        <v>407</v>
      </c>
      <c r="F2351" s="493" t="s">
        <v>709</v>
      </c>
      <c r="G2351" s="493" t="s">
        <v>58</v>
      </c>
      <c r="H2351" s="493" t="s">
        <v>58</v>
      </c>
    </row>
    <row r="2352" spans="1:8">
      <c r="A2352" s="493" t="s">
        <v>5405</v>
      </c>
      <c r="B2352" s="493" t="s">
        <v>3933</v>
      </c>
      <c r="C2352" s="493" t="s">
        <v>5406</v>
      </c>
      <c r="D2352" s="493" t="s">
        <v>407</v>
      </c>
      <c r="F2352" s="493" t="s">
        <v>709</v>
      </c>
      <c r="G2352" s="493" t="s">
        <v>58</v>
      </c>
      <c r="H2352" s="493" t="s">
        <v>58</v>
      </c>
    </row>
    <row r="2353" spans="1:8">
      <c r="A2353" s="493" t="s">
        <v>5407</v>
      </c>
      <c r="B2353" s="493" t="s">
        <v>3933</v>
      </c>
      <c r="C2353" s="493" t="s">
        <v>5408</v>
      </c>
      <c r="D2353" s="493" t="s">
        <v>407</v>
      </c>
      <c r="F2353" s="493" t="s">
        <v>709</v>
      </c>
      <c r="G2353" s="493" t="s">
        <v>58</v>
      </c>
      <c r="H2353" s="493" t="s">
        <v>58</v>
      </c>
    </row>
    <row r="2354" spans="1:8">
      <c r="A2354" s="493" t="s">
        <v>5409</v>
      </c>
      <c r="B2354" s="493" t="s">
        <v>3933</v>
      </c>
      <c r="C2354" s="493" t="s">
        <v>5410</v>
      </c>
      <c r="D2354" s="493" t="s">
        <v>407</v>
      </c>
      <c r="F2354" s="493" t="s">
        <v>709</v>
      </c>
      <c r="G2354" s="493" t="s">
        <v>58</v>
      </c>
      <c r="H2354" s="493" t="s">
        <v>58</v>
      </c>
    </row>
    <row r="2355" spans="1:8">
      <c r="A2355" s="493" t="s">
        <v>5411</v>
      </c>
      <c r="B2355" s="493" t="s">
        <v>3933</v>
      </c>
      <c r="C2355" s="493" t="s">
        <v>5412</v>
      </c>
      <c r="D2355" s="493" t="s">
        <v>133</v>
      </c>
      <c r="E2355" s="493">
        <v>100</v>
      </c>
      <c r="G2355" s="493" t="s">
        <v>58</v>
      </c>
      <c r="H2355" s="493" t="s">
        <v>58</v>
      </c>
    </row>
    <row r="2356" spans="1:8">
      <c r="A2356" s="493" t="s">
        <v>5413</v>
      </c>
      <c r="B2356" s="493" t="s">
        <v>3933</v>
      </c>
      <c r="C2356" s="493" t="s">
        <v>5414</v>
      </c>
      <c r="D2356" s="493" t="s">
        <v>407</v>
      </c>
      <c r="F2356" s="493" t="s">
        <v>709</v>
      </c>
      <c r="G2356" s="493" t="s">
        <v>58</v>
      </c>
      <c r="H2356" s="493" t="s">
        <v>58</v>
      </c>
    </row>
    <row r="2357" spans="1:8">
      <c r="A2357" s="493" t="s">
        <v>5415</v>
      </c>
      <c r="B2357" s="493" t="s">
        <v>3933</v>
      </c>
      <c r="C2357" s="493" t="s">
        <v>5416</v>
      </c>
      <c r="D2357" s="493" t="s">
        <v>407</v>
      </c>
      <c r="F2357" s="493" t="s">
        <v>709</v>
      </c>
      <c r="G2357" s="493" t="s">
        <v>58</v>
      </c>
      <c r="H2357" s="493" t="s">
        <v>58</v>
      </c>
    </row>
    <row r="2358" spans="1:8">
      <c r="A2358" s="493" t="s">
        <v>5417</v>
      </c>
      <c r="B2358" s="493" t="s">
        <v>3933</v>
      </c>
      <c r="C2358" s="493" t="s">
        <v>5418</v>
      </c>
      <c r="D2358" s="493" t="s">
        <v>407</v>
      </c>
      <c r="F2358" s="493" t="s">
        <v>709</v>
      </c>
      <c r="G2358" s="493" t="s">
        <v>58</v>
      </c>
      <c r="H2358" s="493" t="s">
        <v>58</v>
      </c>
    </row>
    <row r="2359" spans="1:8">
      <c r="A2359" s="493" t="s">
        <v>5419</v>
      </c>
      <c r="B2359" s="493" t="s">
        <v>3933</v>
      </c>
      <c r="C2359" s="493" t="s">
        <v>5420</v>
      </c>
      <c r="D2359" s="493" t="s">
        <v>407</v>
      </c>
      <c r="F2359" s="493" t="s">
        <v>709</v>
      </c>
      <c r="G2359" s="493" t="s">
        <v>58</v>
      </c>
      <c r="H2359" s="493" t="s">
        <v>58</v>
      </c>
    </row>
    <row r="2360" spans="1:8">
      <c r="A2360" s="493" t="s">
        <v>5421</v>
      </c>
      <c r="B2360" s="493" t="s">
        <v>3933</v>
      </c>
      <c r="C2360" s="493" t="s">
        <v>5422</v>
      </c>
      <c r="D2360" s="493" t="s">
        <v>407</v>
      </c>
      <c r="F2360" s="493" t="s">
        <v>709</v>
      </c>
      <c r="G2360" s="493" t="s">
        <v>58</v>
      </c>
      <c r="H2360" s="493" t="s">
        <v>58</v>
      </c>
    </row>
    <row r="2361" spans="1:8">
      <c r="A2361" s="493" t="s">
        <v>5423</v>
      </c>
      <c r="B2361" s="493" t="s">
        <v>3933</v>
      </c>
      <c r="C2361" s="493" t="s">
        <v>5424</v>
      </c>
      <c r="D2361" s="493" t="s">
        <v>407</v>
      </c>
      <c r="F2361" s="493" t="s">
        <v>709</v>
      </c>
      <c r="G2361" s="493" t="s">
        <v>58</v>
      </c>
      <c r="H2361" s="493" t="s">
        <v>58</v>
      </c>
    </row>
    <row r="2362" spans="1:8">
      <c r="A2362" s="493" t="s">
        <v>5425</v>
      </c>
      <c r="B2362" s="493" t="s">
        <v>3933</v>
      </c>
      <c r="C2362" s="493" t="s">
        <v>5426</v>
      </c>
      <c r="D2362" s="493" t="s">
        <v>407</v>
      </c>
      <c r="F2362" s="493" t="s">
        <v>709</v>
      </c>
      <c r="G2362" s="493" t="s">
        <v>58</v>
      </c>
      <c r="H2362" s="493" t="s">
        <v>58</v>
      </c>
    </row>
    <row r="2363" spans="1:8">
      <c r="A2363" s="493" t="s">
        <v>5427</v>
      </c>
      <c r="B2363" s="493" t="s">
        <v>3933</v>
      </c>
      <c r="C2363" s="493" t="s">
        <v>5428</v>
      </c>
      <c r="D2363" s="493" t="s">
        <v>407</v>
      </c>
      <c r="F2363" s="493" t="s">
        <v>709</v>
      </c>
      <c r="G2363" s="493" t="s">
        <v>58</v>
      </c>
      <c r="H2363" s="493" t="s">
        <v>58</v>
      </c>
    </row>
    <row r="2364" spans="1:8">
      <c r="A2364" s="493" t="s">
        <v>5429</v>
      </c>
      <c r="B2364" s="493" t="s">
        <v>3933</v>
      </c>
      <c r="C2364" s="493" t="s">
        <v>5430</v>
      </c>
      <c r="D2364" s="493" t="s">
        <v>407</v>
      </c>
      <c r="F2364" s="493" t="s">
        <v>709</v>
      </c>
      <c r="G2364" s="493" t="s">
        <v>58</v>
      </c>
      <c r="H2364" s="493" t="s">
        <v>58</v>
      </c>
    </row>
    <row r="2365" spans="1:8">
      <c r="A2365" s="493" t="s">
        <v>5431</v>
      </c>
      <c r="B2365" s="493" t="s">
        <v>3933</v>
      </c>
      <c r="C2365" s="493" t="s">
        <v>5432</v>
      </c>
      <c r="D2365" s="493" t="s">
        <v>407</v>
      </c>
      <c r="F2365" s="493" t="s">
        <v>709</v>
      </c>
      <c r="G2365" s="493" t="s">
        <v>58</v>
      </c>
      <c r="H2365" s="493" t="s">
        <v>58</v>
      </c>
    </row>
    <row r="2366" spans="1:8">
      <c r="A2366" s="493" t="s">
        <v>5433</v>
      </c>
      <c r="B2366" s="493" t="s">
        <v>3933</v>
      </c>
      <c r="C2366" s="493" t="s">
        <v>5434</v>
      </c>
      <c r="D2366" s="493" t="s">
        <v>407</v>
      </c>
      <c r="F2366" s="493" t="s">
        <v>709</v>
      </c>
      <c r="G2366" s="493" t="s">
        <v>58</v>
      </c>
      <c r="H2366" s="493" t="s">
        <v>58</v>
      </c>
    </row>
    <row r="2367" spans="1:8">
      <c r="A2367" s="493" t="s">
        <v>5435</v>
      </c>
      <c r="B2367" s="493" t="s">
        <v>3933</v>
      </c>
      <c r="C2367" s="493" t="s">
        <v>5436</v>
      </c>
      <c r="D2367" s="493" t="s">
        <v>407</v>
      </c>
      <c r="F2367" s="493" t="s">
        <v>709</v>
      </c>
      <c r="G2367" s="493" t="s">
        <v>58</v>
      </c>
      <c r="H2367" s="493" t="s">
        <v>58</v>
      </c>
    </row>
    <row r="2368" spans="1:8">
      <c r="A2368" s="493" t="s">
        <v>5437</v>
      </c>
      <c r="B2368" s="493" t="s">
        <v>3933</v>
      </c>
      <c r="C2368" s="493" t="s">
        <v>5438</v>
      </c>
      <c r="D2368" s="493" t="s">
        <v>407</v>
      </c>
      <c r="F2368" s="493" t="s">
        <v>709</v>
      </c>
      <c r="G2368" s="493" t="s">
        <v>58</v>
      </c>
      <c r="H2368" s="493" t="s">
        <v>58</v>
      </c>
    </row>
    <row r="2369" spans="1:8">
      <c r="A2369" s="493" t="s">
        <v>5439</v>
      </c>
      <c r="B2369" s="493" t="s">
        <v>3933</v>
      </c>
      <c r="C2369" s="493" t="s">
        <v>5440</v>
      </c>
      <c r="D2369" s="493" t="s">
        <v>407</v>
      </c>
      <c r="F2369" s="493" t="s">
        <v>709</v>
      </c>
      <c r="G2369" s="493" t="s">
        <v>58</v>
      </c>
      <c r="H2369" s="493" t="s">
        <v>58</v>
      </c>
    </row>
    <row r="2370" spans="1:8">
      <c r="A2370" s="493" t="s">
        <v>5441</v>
      </c>
      <c r="B2370" s="493" t="s">
        <v>3933</v>
      </c>
      <c r="C2370" s="493" t="s">
        <v>5442</v>
      </c>
      <c r="D2370" s="493" t="s">
        <v>407</v>
      </c>
      <c r="F2370" s="493" t="s">
        <v>709</v>
      </c>
      <c r="G2370" s="493" t="s">
        <v>58</v>
      </c>
      <c r="H2370" s="493" t="s">
        <v>58</v>
      </c>
    </row>
    <row r="2371" spans="1:8">
      <c r="A2371" s="493" t="s">
        <v>5443</v>
      </c>
      <c r="B2371" s="493" t="s">
        <v>3933</v>
      </c>
      <c r="C2371" s="493" t="s">
        <v>5444</v>
      </c>
      <c r="D2371" s="493" t="s">
        <v>407</v>
      </c>
      <c r="F2371" s="493" t="s">
        <v>709</v>
      </c>
      <c r="G2371" s="493" t="s">
        <v>58</v>
      </c>
      <c r="H2371" s="493" t="s">
        <v>58</v>
      </c>
    </row>
    <row r="2372" spans="1:8">
      <c r="A2372" s="493" t="s">
        <v>5445</v>
      </c>
      <c r="B2372" s="493" t="s">
        <v>3933</v>
      </c>
      <c r="C2372" s="493" t="s">
        <v>5446</v>
      </c>
      <c r="D2372" s="493" t="s">
        <v>407</v>
      </c>
      <c r="F2372" s="493" t="s">
        <v>709</v>
      </c>
      <c r="G2372" s="493" t="s">
        <v>58</v>
      </c>
      <c r="H2372" s="493" t="s">
        <v>58</v>
      </c>
    </row>
    <row r="2373" spans="1:8">
      <c r="A2373" s="493" t="s">
        <v>5447</v>
      </c>
      <c r="B2373" s="493" t="s">
        <v>3933</v>
      </c>
      <c r="C2373" s="493" t="s">
        <v>5448</v>
      </c>
      <c r="D2373" s="493" t="s">
        <v>407</v>
      </c>
      <c r="F2373" s="493" t="s">
        <v>709</v>
      </c>
      <c r="G2373" s="493" t="s">
        <v>58</v>
      </c>
      <c r="H2373" s="493" t="s">
        <v>58</v>
      </c>
    </row>
    <row r="2374" spans="1:8">
      <c r="A2374" s="493" t="s">
        <v>5449</v>
      </c>
      <c r="B2374" s="493" t="s">
        <v>3933</v>
      </c>
      <c r="C2374" s="493" t="s">
        <v>5450</v>
      </c>
      <c r="D2374" s="493" t="s">
        <v>407</v>
      </c>
      <c r="F2374" s="493" t="s">
        <v>709</v>
      </c>
      <c r="G2374" s="493" t="s">
        <v>58</v>
      </c>
      <c r="H2374" s="493" t="s">
        <v>58</v>
      </c>
    </row>
    <row r="2375" spans="1:8">
      <c r="A2375" s="493" t="s">
        <v>5451</v>
      </c>
      <c r="B2375" s="493" t="s">
        <v>3933</v>
      </c>
      <c r="C2375" s="493" t="s">
        <v>5452</v>
      </c>
      <c r="D2375" s="493" t="s">
        <v>407</v>
      </c>
      <c r="F2375" s="493" t="s">
        <v>709</v>
      </c>
      <c r="G2375" s="493" t="s">
        <v>58</v>
      </c>
      <c r="H2375" s="493" t="s">
        <v>58</v>
      </c>
    </row>
    <row r="2376" spans="1:8">
      <c r="A2376" s="493" t="s">
        <v>5453</v>
      </c>
      <c r="B2376" s="493" t="s">
        <v>3933</v>
      </c>
      <c r="C2376" s="493" t="s">
        <v>5454</v>
      </c>
      <c r="D2376" s="493" t="s">
        <v>407</v>
      </c>
      <c r="F2376" s="493" t="s">
        <v>709</v>
      </c>
      <c r="G2376" s="493" t="s">
        <v>58</v>
      </c>
      <c r="H2376" s="493" t="s">
        <v>58</v>
      </c>
    </row>
    <row r="2377" spans="1:8">
      <c r="A2377" s="493" t="s">
        <v>5455</v>
      </c>
      <c r="B2377" s="493" t="s">
        <v>3933</v>
      </c>
      <c r="C2377" s="493" t="s">
        <v>5456</v>
      </c>
      <c r="D2377" s="493" t="s">
        <v>407</v>
      </c>
      <c r="F2377" s="493" t="s">
        <v>709</v>
      </c>
      <c r="G2377" s="493" t="s">
        <v>58</v>
      </c>
      <c r="H2377" s="493" t="s">
        <v>58</v>
      </c>
    </row>
    <row r="2378" spans="1:8">
      <c r="A2378" s="493" t="s">
        <v>5457</v>
      </c>
      <c r="B2378" s="493" t="s">
        <v>3933</v>
      </c>
      <c r="C2378" s="493" t="s">
        <v>5458</v>
      </c>
      <c r="D2378" s="493" t="s">
        <v>407</v>
      </c>
      <c r="F2378" s="493" t="s">
        <v>709</v>
      </c>
      <c r="G2378" s="493" t="s">
        <v>58</v>
      </c>
      <c r="H2378" s="493" t="s">
        <v>58</v>
      </c>
    </row>
    <row r="2379" spans="1:8">
      <c r="A2379" s="493" t="s">
        <v>5459</v>
      </c>
      <c r="B2379" s="493" t="s">
        <v>3933</v>
      </c>
      <c r="C2379" s="493" t="s">
        <v>5460</v>
      </c>
      <c r="D2379" s="493" t="s">
        <v>407</v>
      </c>
      <c r="F2379" s="493" t="s">
        <v>709</v>
      </c>
      <c r="G2379" s="493" t="s">
        <v>58</v>
      </c>
      <c r="H2379" s="493" t="s">
        <v>58</v>
      </c>
    </row>
    <row r="2380" spans="1:8">
      <c r="A2380" s="493" t="s">
        <v>5461</v>
      </c>
      <c r="B2380" s="493" t="s">
        <v>3933</v>
      </c>
      <c r="C2380" s="493" t="s">
        <v>5462</v>
      </c>
      <c r="D2380" s="493" t="s">
        <v>407</v>
      </c>
      <c r="F2380" s="493" t="s">
        <v>709</v>
      </c>
      <c r="G2380" s="493" t="s">
        <v>58</v>
      </c>
      <c r="H2380" s="493" t="s">
        <v>58</v>
      </c>
    </row>
    <row r="2381" spans="1:8">
      <c r="A2381" s="493" t="s">
        <v>5463</v>
      </c>
      <c r="B2381" s="493" t="s">
        <v>3933</v>
      </c>
      <c r="C2381" s="493" t="s">
        <v>5464</v>
      </c>
      <c r="D2381" s="493" t="s">
        <v>407</v>
      </c>
      <c r="F2381" s="493" t="s">
        <v>709</v>
      </c>
      <c r="G2381" s="493" t="s">
        <v>58</v>
      </c>
      <c r="H2381" s="493" t="s">
        <v>58</v>
      </c>
    </row>
    <row r="2382" spans="1:8">
      <c r="A2382" s="493" t="s">
        <v>5465</v>
      </c>
      <c r="B2382" s="493" t="s">
        <v>3933</v>
      </c>
      <c r="C2382" s="493" t="s">
        <v>5466</v>
      </c>
      <c r="D2382" s="493" t="s">
        <v>407</v>
      </c>
      <c r="F2382" s="493" t="s">
        <v>709</v>
      </c>
      <c r="G2382" s="493" t="s">
        <v>58</v>
      </c>
      <c r="H2382" s="493" t="s">
        <v>58</v>
      </c>
    </row>
    <row r="2383" spans="1:8">
      <c r="A2383" s="493" t="s">
        <v>5467</v>
      </c>
      <c r="B2383" s="493" t="s">
        <v>3933</v>
      </c>
      <c r="C2383" s="493" t="s">
        <v>5468</v>
      </c>
      <c r="D2383" s="493" t="s">
        <v>407</v>
      </c>
      <c r="F2383" s="493" t="s">
        <v>709</v>
      </c>
      <c r="G2383" s="493" t="s">
        <v>58</v>
      </c>
      <c r="H2383" s="493" t="s">
        <v>58</v>
      </c>
    </row>
    <row r="2384" spans="1:8">
      <c r="A2384" s="493" t="s">
        <v>5469</v>
      </c>
      <c r="B2384" s="493" t="s">
        <v>3933</v>
      </c>
      <c r="C2384" s="493" t="s">
        <v>5470</v>
      </c>
      <c r="D2384" s="493" t="s">
        <v>407</v>
      </c>
      <c r="F2384" s="493" t="s">
        <v>709</v>
      </c>
      <c r="G2384" s="493" t="s">
        <v>58</v>
      </c>
      <c r="H2384" s="493" t="s">
        <v>58</v>
      </c>
    </row>
    <row r="2385" spans="1:8">
      <c r="A2385" s="493" t="s">
        <v>5471</v>
      </c>
      <c r="B2385" s="493" t="s">
        <v>3933</v>
      </c>
      <c r="C2385" s="493" t="s">
        <v>5472</v>
      </c>
      <c r="D2385" s="493" t="s">
        <v>407</v>
      </c>
      <c r="F2385" s="493" t="s">
        <v>709</v>
      </c>
      <c r="G2385" s="493" t="s">
        <v>58</v>
      </c>
      <c r="H2385" s="493" t="s">
        <v>58</v>
      </c>
    </row>
    <row r="2386" spans="1:8">
      <c r="A2386" s="493" t="s">
        <v>5473</v>
      </c>
      <c r="B2386" s="493" t="s">
        <v>3933</v>
      </c>
      <c r="C2386" s="493" t="s">
        <v>5474</v>
      </c>
      <c r="D2386" s="493" t="s">
        <v>407</v>
      </c>
      <c r="F2386" s="493" t="s">
        <v>709</v>
      </c>
      <c r="G2386" s="493" t="s">
        <v>58</v>
      </c>
      <c r="H2386" s="493" t="s">
        <v>58</v>
      </c>
    </row>
    <row r="2387" spans="1:8">
      <c r="A2387" s="493" t="s">
        <v>5475</v>
      </c>
      <c r="B2387" s="493" t="s">
        <v>3933</v>
      </c>
      <c r="C2387" s="493" t="s">
        <v>5476</v>
      </c>
      <c r="D2387" s="493" t="s">
        <v>407</v>
      </c>
      <c r="F2387" s="493" t="s">
        <v>709</v>
      </c>
      <c r="G2387" s="493" t="s">
        <v>58</v>
      </c>
      <c r="H2387" s="493" t="s">
        <v>58</v>
      </c>
    </row>
    <row r="2388" spans="1:8">
      <c r="A2388" s="493" t="s">
        <v>5477</v>
      </c>
      <c r="B2388" s="493" t="s">
        <v>3933</v>
      </c>
      <c r="C2388" s="493" t="s">
        <v>5478</v>
      </c>
      <c r="D2388" s="493" t="s">
        <v>407</v>
      </c>
      <c r="F2388" s="493" t="s">
        <v>709</v>
      </c>
      <c r="G2388" s="493" t="s">
        <v>58</v>
      </c>
      <c r="H2388" s="493" t="s">
        <v>58</v>
      </c>
    </row>
    <row r="2389" spans="1:8">
      <c r="A2389" s="493" t="s">
        <v>5479</v>
      </c>
      <c r="B2389" s="493" t="s">
        <v>3933</v>
      </c>
      <c r="C2389" s="493" t="s">
        <v>5480</v>
      </c>
      <c r="D2389" s="493" t="s">
        <v>407</v>
      </c>
      <c r="F2389" s="493" t="s">
        <v>709</v>
      </c>
      <c r="G2389" s="493" t="s">
        <v>58</v>
      </c>
      <c r="H2389" s="493" t="s">
        <v>58</v>
      </c>
    </row>
    <row r="2390" spans="1:8">
      <c r="A2390" s="493" t="s">
        <v>5481</v>
      </c>
      <c r="B2390" s="493" t="s">
        <v>3933</v>
      </c>
      <c r="C2390" s="493" t="s">
        <v>5482</v>
      </c>
      <c r="D2390" s="493" t="s">
        <v>407</v>
      </c>
      <c r="F2390" s="493" t="s">
        <v>709</v>
      </c>
      <c r="G2390" s="493" t="s">
        <v>58</v>
      </c>
      <c r="H2390" s="493" t="s">
        <v>58</v>
      </c>
    </row>
    <row r="2391" spans="1:8">
      <c r="A2391" s="493" t="s">
        <v>5483</v>
      </c>
      <c r="B2391" s="493" t="s">
        <v>3933</v>
      </c>
      <c r="C2391" s="493" t="s">
        <v>5484</v>
      </c>
      <c r="D2391" s="493" t="s">
        <v>133</v>
      </c>
      <c r="E2391" s="493">
        <v>100</v>
      </c>
      <c r="G2391" s="493" t="s">
        <v>58</v>
      </c>
      <c r="H2391" s="493" t="s">
        <v>58</v>
      </c>
    </row>
    <row r="2392" spans="1:8">
      <c r="A2392" s="493" t="s">
        <v>5485</v>
      </c>
      <c r="B2392" s="493" t="s">
        <v>3933</v>
      </c>
      <c r="C2392" s="493" t="s">
        <v>5486</v>
      </c>
      <c r="D2392" s="493" t="s">
        <v>407</v>
      </c>
      <c r="F2392" s="493" t="s">
        <v>709</v>
      </c>
      <c r="G2392" s="493" t="s">
        <v>58</v>
      </c>
      <c r="H2392" s="493" t="s">
        <v>58</v>
      </c>
    </row>
    <row r="2393" spans="1:8">
      <c r="A2393" s="493" t="s">
        <v>5487</v>
      </c>
      <c r="B2393" s="493" t="s">
        <v>3933</v>
      </c>
      <c r="C2393" s="493" t="s">
        <v>5488</v>
      </c>
      <c r="D2393" s="493" t="s">
        <v>407</v>
      </c>
      <c r="F2393" s="493" t="s">
        <v>709</v>
      </c>
      <c r="G2393" s="493" t="s">
        <v>58</v>
      </c>
      <c r="H2393" s="493" t="s">
        <v>58</v>
      </c>
    </row>
    <row r="2394" spans="1:8">
      <c r="A2394" s="493" t="s">
        <v>5489</v>
      </c>
      <c r="B2394" s="493" t="s">
        <v>3933</v>
      </c>
      <c r="C2394" s="493" t="s">
        <v>5490</v>
      </c>
      <c r="D2394" s="493" t="s">
        <v>407</v>
      </c>
      <c r="F2394" s="493" t="s">
        <v>709</v>
      </c>
      <c r="G2394" s="493" t="s">
        <v>58</v>
      </c>
      <c r="H2394" s="493" t="s">
        <v>58</v>
      </c>
    </row>
    <row r="2395" spans="1:8">
      <c r="A2395" s="493" t="s">
        <v>5491</v>
      </c>
      <c r="B2395" s="493" t="s">
        <v>3933</v>
      </c>
      <c r="C2395" s="493" t="s">
        <v>5492</v>
      </c>
      <c r="D2395" s="493" t="s">
        <v>407</v>
      </c>
      <c r="F2395" s="493" t="s">
        <v>709</v>
      </c>
      <c r="G2395" s="493" t="s">
        <v>58</v>
      </c>
      <c r="H2395" s="493" t="s">
        <v>58</v>
      </c>
    </row>
    <row r="2396" spans="1:8">
      <c r="A2396" s="493" t="s">
        <v>5493</v>
      </c>
      <c r="B2396" s="493" t="s">
        <v>3933</v>
      </c>
      <c r="C2396" s="493" t="s">
        <v>5494</v>
      </c>
      <c r="D2396" s="493" t="s">
        <v>407</v>
      </c>
      <c r="F2396" s="493" t="s">
        <v>709</v>
      </c>
      <c r="G2396" s="493" t="s">
        <v>58</v>
      </c>
      <c r="H2396" s="493" t="s">
        <v>58</v>
      </c>
    </row>
    <row r="2397" spans="1:8">
      <c r="A2397" s="493" t="s">
        <v>5495</v>
      </c>
      <c r="B2397" s="493" t="s">
        <v>3933</v>
      </c>
      <c r="C2397" s="493" t="s">
        <v>5496</v>
      </c>
      <c r="D2397" s="493" t="s">
        <v>407</v>
      </c>
      <c r="F2397" s="493" t="s">
        <v>709</v>
      </c>
      <c r="G2397" s="493" t="s">
        <v>58</v>
      </c>
      <c r="H2397" s="493" t="s">
        <v>58</v>
      </c>
    </row>
    <row r="2398" spans="1:8">
      <c r="A2398" s="493" t="s">
        <v>5497</v>
      </c>
      <c r="B2398" s="493" t="s">
        <v>3933</v>
      </c>
      <c r="C2398" s="493" t="s">
        <v>5498</v>
      </c>
      <c r="D2398" s="493" t="s">
        <v>407</v>
      </c>
      <c r="F2398" s="493" t="s">
        <v>709</v>
      </c>
      <c r="G2398" s="493" t="s">
        <v>58</v>
      </c>
      <c r="H2398" s="493" t="s">
        <v>58</v>
      </c>
    </row>
    <row r="2399" spans="1:8">
      <c r="A2399" s="493" t="s">
        <v>5499</v>
      </c>
      <c r="B2399" s="493" t="s">
        <v>3933</v>
      </c>
      <c r="C2399" s="493" t="s">
        <v>5500</v>
      </c>
      <c r="D2399" s="493" t="s">
        <v>407</v>
      </c>
      <c r="F2399" s="493" t="s">
        <v>709</v>
      </c>
      <c r="G2399" s="493" t="s">
        <v>58</v>
      </c>
      <c r="H2399" s="493" t="s">
        <v>58</v>
      </c>
    </row>
    <row r="2400" spans="1:8">
      <c r="A2400" s="493" t="s">
        <v>5501</v>
      </c>
      <c r="B2400" s="493" t="s">
        <v>3933</v>
      </c>
      <c r="C2400" s="493" t="s">
        <v>5502</v>
      </c>
      <c r="D2400" s="493" t="s">
        <v>407</v>
      </c>
      <c r="F2400" s="493" t="s">
        <v>709</v>
      </c>
      <c r="G2400" s="493" t="s">
        <v>58</v>
      </c>
      <c r="H2400" s="493" t="s">
        <v>58</v>
      </c>
    </row>
    <row r="2401" spans="1:8">
      <c r="A2401" s="493" t="s">
        <v>5503</v>
      </c>
      <c r="B2401" s="493" t="s">
        <v>3933</v>
      </c>
      <c r="C2401" s="493" t="s">
        <v>5504</v>
      </c>
      <c r="D2401" s="493" t="s">
        <v>407</v>
      </c>
      <c r="F2401" s="493" t="s">
        <v>709</v>
      </c>
      <c r="G2401" s="493" t="s">
        <v>58</v>
      </c>
      <c r="H2401" s="493" t="s">
        <v>58</v>
      </c>
    </row>
    <row r="2402" spans="1:8">
      <c r="A2402" s="493" t="s">
        <v>5505</v>
      </c>
      <c r="B2402" s="493" t="s">
        <v>3933</v>
      </c>
      <c r="C2402" s="493" t="s">
        <v>5506</v>
      </c>
      <c r="D2402" s="493" t="s">
        <v>407</v>
      </c>
      <c r="F2402" s="493" t="s">
        <v>709</v>
      </c>
      <c r="G2402" s="493" t="s">
        <v>58</v>
      </c>
      <c r="H2402" s="493" t="s">
        <v>58</v>
      </c>
    </row>
    <row r="2403" spans="1:8">
      <c r="A2403" s="493" t="s">
        <v>5507</v>
      </c>
      <c r="B2403" s="493" t="s">
        <v>3933</v>
      </c>
      <c r="C2403" s="493" t="s">
        <v>5508</v>
      </c>
      <c r="D2403" s="493" t="s">
        <v>407</v>
      </c>
      <c r="F2403" s="493" t="s">
        <v>709</v>
      </c>
      <c r="G2403" s="493" t="s">
        <v>58</v>
      </c>
      <c r="H2403" s="493" t="s">
        <v>58</v>
      </c>
    </row>
    <row r="2404" spans="1:8">
      <c r="A2404" s="493" t="s">
        <v>5509</v>
      </c>
      <c r="B2404" s="493" t="s">
        <v>3933</v>
      </c>
      <c r="C2404" s="493" t="s">
        <v>5510</v>
      </c>
      <c r="D2404" s="493" t="s">
        <v>407</v>
      </c>
      <c r="F2404" s="493" t="s">
        <v>709</v>
      </c>
      <c r="G2404" s="493" t="s">
        <v>58</v>
      </c>
      <c r="H2404" s="493" t="s">
        <v>58</v>
      </c>
    </row>
    <row r="2405" spans="1:8">
      <c r="A2405" s="493" t="s">
        <v>5511</v>
      </c>
      <c r="B2405" s="493" t="s">
        <v>3933</v>
      </c>
      <c r="C2405" s="493" t="s">
        <v>5512</v>
      </c>
      <c r="D2405" s="493" t="s">
        <v>407</v>
      </c>
      <c r="F2405" s="493" t="s">
        <v>709</v>
      </c>
      <c r="G2405" s="493" t="s">
        <v>58</v>
      </c>
      <c r="H2405" s="493" t="s">
        <v>58</v>
      </c>
    </row>
    <row r="2406" spans="1:8">
      <c r="A2406" s="493" t="s">
        <v>5513</v>
      </c>
      <c r="B2406" s="493" t="s">
        <v>3933</v>
      </c>
      <c r="C2406" s="493" t="s">
        <v>5514</v>
      </c>
      <c r="D2406" s="493" t="s">
        <v>407</v>
      </c>
      <c r="F2406" s="493" t="s">
        <v>709</v>
      </c>
      <c r="G2406" s="493" t="s">
        <v>58</v>
      </c>
      <c r="H2406" s="493" t="s">
        <v>58</v>
      </c>
    </row>
    <row r="2407" spans="1:8">
      <c r="A2407" s="493" t="s">
        <v>5515</v>
      </c>
      <c r="B2407" s="493" t="s">
        <v>3933</v>
      </c>
      <c r="C2407" s="493" t="s">
        <v>5516</v>
      </c>
      <c r="D2407" s="493" t="s">
        <v>407</v>
      </c>
      <c r="F2407" s="493" t="s">
        <v>709</v>
      </c>
      <c r="G2407" s="493" t="s">
        <v>58</v>
      </c>
      <c r="H2407" s="493" t="s">
        <v>58</v>
      </c>
    </row>
    <row r="2408" spans="1:8">
      <c r="A2408" s="493" t="s">
        <v>5517</v>
      </c>
      <c r="B2408" s="493" t="s">
        <v>3933</v>
      </c>
      <c r="C2408" s="493" t="s">
        <v>5518</v>
      </c>
      <c r="D2408" s="493" t="s">
        <v>407</v>
      </c>
      <c r="F2408" s="493" t="s">
        <v>709</v>
      </c>
      <c r="G2408" s="493" t="s">
        <v>58</v>
      </c>
      <c r="H2408" s="493" t="s">
        <v>58</v>
      </c>
    </row>
    <row r="2409" spans="1:8">
      <c r="A2409" s="493" t="s">
        <v>5519</v>
      </c>
      <c r="B2409" s="493" t="s">
        <v>3933</v>
      </c>
      <c r="C2409" s="493" t="s">
        <v>5520</v>
      </c>
      <c r="D2409" s="493" t="s">
        <v>407</v>
      </c>
      <c r="F2409" s="493" t="s">
        <v>709</v>
      </c>
      <c r="G2409" s="493" t="s">
        <v>58</v>
      </c>
      <c r="H2409" s="493" t="s">
        <v>58</v>
      </c>
    </row>
    <row r="2410" spans="1:8">
      <c r="A2410" s="493" t="s">
        <v>5521</v>
      </c>
      <c r="B2410" s="493" t="s">
        <v>3933</v>
      </c>
      <c r="C2410" s="493" t="s">
        <v>5522</v>
      </c>
      <c r="D2410" s="493" t="s">
        <v>407</v>
      </c>
      <c r="F2410" s="493" t="s">
        <v>709</v>
      </c>
      <c r="G2410" s="493" t="s">
        <v>58</v>
      </c>
      <c r="H2410" s="493" t="s">
        <v>58</v>
      </c>
    </row>
    <row r="2411" spans="1:8">
      <c r="A2411" s="493" t="s">
        <v>5523</v>
      </c>
      <c r="B2411" s="493" t="s">
        <v>3933</v>
      </c>
      <c r="C2411" s="493" t="s">
        <v>5524</v>
      </c>
      <c r="D2411" s="493" t="s">
        <v>407</v>
      </c>
      <c r="F2411" s="493" t="s">
        <v>709</v>
      </c>
      <c r="G2411" s="493" t="s">
        <v>58</v>
      </c>
      <c r="H2411" s="493" t="s">
        <v>58</v>
      </c>
    </row>
    <row r="2412" spans="1:8">
      <c r="A2412" s="493" t="s">
        <v>5525</v>
      </c>
      <c r="B2412" s="493" t="s">
        <v>3933</v>
      </c>
      <c r="C2412" s="493" t="s">
        <v>5526</v>
      </c>
      <c r="D2412" s="493" t="s">
        <v>407</v>
      </c>
      <c r="F2412" s="493" t="s">
        <v>709</v>
      </c>
      <c r="G2412" s="493" t="s">
        <v>58</v>
      </c>
      <c r="H2412" s="493" t="s">
        <v>58</v>
      </c>
    </row>
    <row r="2413" spans="1:8">
      <c r="A2413" s="493" t="s">
        <v>5527</v>
      </c>
      <c r="B2413" s="493" t="s">
        <v>3933</v>
      </c>
      <c r="C2413" s="493" t="s">
        <v>5528</v>
      </c>
      <c r="D2413" s="493" t="s">
        <v>407</v>
      </c>
      <c r="F2413" s="493" t="s">
        <v>709</v>
      </c>
      <c r="G2413" s="493" t="s">
        <v>58</v>
      </c>
      <c r="H2413" s="493" t="s">
        <v>58</v>
      </c>
    </row>
    <row r="2414" spans="1:8">
      <c r="A2414" s="493" t="s">
        <v>5529</v>
      </c>
      <c r="B2414" s="493" t="s">
        <v>3933</v>
      </c>
      <c r="C2414" s="493" t="s">
        <v>5530</v>
      </c>
      <c r="D2414" s="493" t="s">
        <v>407</v>
      </c>
      <c r="F2414" s="493" t="s">
        <v>709</v>
      </c>
      <c r="G2414" s="493" t="s">
        <v>58</v>
      </c>
      <c r="H2414" s="493" t="s">
        <v>58</v>
      </c>
    </row>
    <row r="2415" spans="1:8">
      <c r="A2415" s="493" t="s">
        <v>5531</v>
      </c>
      <c r="B2415" s="493" t="s">
        <v>3933</v>
      </c>
      <c r="C2415" s="493" t="s">
        <v>5532</v>
      </c>
      <c r="D2415" s="493" t="s">
        <v>407</v>
      </c>
      <c r="F2415" s="493" t="s">
        <v>709</v>
      </c>
      <c r="G2415" s="493" t="s">
        <v>58</v>
      </c>
      <c r="H2415" s="493" t="s">
        <v>58</v>
      </c>
    </row>
    <row r="2416" spans="1:8">
      <c r="A2416" s="493" t="s">
        <v>5533</v>
      </c>
      <c r="B2416" s="493" t="s">
        <v>3933</v>
      </c>
      <c r="C2416" s="493" t="s">
        <v>5534</v>
      </c>
      <c r="D2416" s="493" t="s">
        <v>407</v>
      </c>
      <c r="F2416" s="493" t="s">
        <v>709</v>
      </c>
      <c r="G2416" s="493" t="s">
        <v>58</v>
      </c>
      <c r="H2416" s="493" t="s">
        <v>58</v>
      </c>
    </row>
    <row r="2417" spans="1:8">
      <c r="A2417" s="493" t="s">
        <v>5535</v>
      </c>
      <c r="B2417" s="493" t="s">
        <v>3933</v>
      </c>
      <c r="C2417" s="493" t="s">
        <v>5536</v>
      </c>
      <c r="D2417" s="493" t="s">
        <v>407</v>
      </c>
      <c r="F2417" s="493" t="s">
        <v>709</v>
      </c>
      <c r="G2417" s="493" t="s">
        <v>58</v>
      </c>
      <c r="H2417" s="493" t="s">
        <v>58</v>
      </c>
    </row>
    <row r="2418" spans="1:8">
      <c r="A2418" s="493" t="s">
        <v>5537</v>
      </c>
      <c r="B2418" s="493" t="s">
        <v>3933</v>
      </c>
      <c r="C2418" s="493" t="s">
        <v>5538</v>
      </c>
      <c r="D2418" s="493" t="s">
        <v>407</v>
      </c>
      <c r="F2418" s="493" t="s">
        <v>709</v>
      </c>
      <c r="G2418" s="493" t="s">
        <v>58</v>
      </c>
      <c r="H2418" s="493" t="s">
        <v>58</v>
      </c>
    </row>
    <row r="2419" spans="1:8">
      <c r="A2419" s="493" t="s">
        <v>5539</v>
      </c>
      <c r="B2419" s="493" t="s">
        <v>3933</v>
      </c>
      <c r="C2419" s="493" t="s">
        <v>5540</v>
      </c>
      <c r="D2419" s="493" t="s">
        <v>407</v>
      </c>
      <c r="F2419" s="493" t="s">
        <v>709</v>
      </c>
      <c r="G2419" s="493" t="s">
        <v>58</v>
      </c>
      <c r="H2419" s="493" t="s">
        <v>58</v>
      </c>
    </row>
    <row r="2420" spans="1:8">
      <c r="A2420" s="493" t="s">
        <v>5541</v>
      </c>
      <c r="B2420" s="493" t="s">
        <v>3933</v>
      </c>
      <c r="C2420" s="493" t="s">
        <v>5542</v>
      </c>
      <c r="D2420" s="493" t="s">
        <v>407</v>
      </c>
      <c r="F2420" s="493" t="s">
        <v>709</v>
      </c>
      <c r="G2420" s="493" t="s">
        <v>58</v>
      </c>
      <c r="H2420" s="493" t="s">
        <v>58</v>
      </c>
    </row>
    <row r="2421" spans="1:8">
      <c r="A2421" s="493" t="s">
        <v>5543</v>
      </c>
      <c r="B2421" s="493" t="s">
        <v>3933</v>
      </c>
      <c r="C2421" s="493" t="s">
        <v>5544</v>
      </c>
      <c r="D2421" s="493" t="s">
        <v>407</v>
      </c>
      <c r="F2421" s="493" t="s">
        <v>709</v>
      </c>
      <c r="G2421" s="493" t="s">
        <v>58</v>
      </c>
      <c r="H2421" s="493" t="s">
        <v>58</v>
      </c>
    </row>
    <row r="2422" spans="1:8">
      <c r="A2422" s="493" t="s">
        <v>5545</v>
      </c>
      <c r="B2422" s="493" t="s">
        <v>3933</v>
      </c>
      <c r="C2422" s="493" t="s">
        <v>5546</v>
      </c>
      <c r="D2422" s="493" t="s">
        <v>407</v>
      </c>
      <c r="F2422" s="493" t="s">
        <v>709</v>
      </c>
      <c r="G2422" s="493" t="s">
        <v>58</v>
      </c>
      <c r="H2422" s="493" t="s">
        <v>58</v>
      </c>
    </row>
    <row r="2423" spans="1:8">
      <c r="A2423" s="493" t="s">
        <v>5547</v>
      </c>
      <c r="B2423" s="493" t="s">
        <v>3933</v>
      </c>
      <c r="C2423" s="493" t="s">
        <v>5548</v>
      </c>
      <c r="D2423" s="493" t="s">
        <v>407</v>
      </c>
      <c r="F2423" s="493" t="s">
        <v>709</v>
      </c>
      <c r="G2423" s="493" t="s">
        <v>58</v>
      </c>
      <c r="H2423" s="493" t="s">
        <v>58</v>
      </c>
    </row>
    <row r="2424" spans="1:8">
      <c r="A2424" s="493" t="s">
        <v>5549</v>
      </c>
      <c r="B2424" s="493" t="s">
        <v>3933</v>
      </c>
      <c r="C2424" s="493" t="s">
        <v>5550</v>
      </c>
      <c r="D2424" s="493" t="s">
        <v>407</v>
      </c>
      <c r="F2424" s="493" t="s">
        <v>709</v>
      </c>
      <c r="G2424" s="493" t="s">
        <v>58</v>
      </c>
      <c r="H2424" s="493" t="s">
        <v>58</v>
      </c>
    </row>
    <row r="2425" spans="1:8">
      <c r="A2425" s="493" t="s">
        <v>5551</v>
      </c>
      <c r="B2425" s="493" t="s">
        <v>3933</v>
      </c>
      <c r="C2425" s="493" t="s">
        <v>5552</v>
      </c>
      <c r="D2425" s="493" t="s">
        <v>407</v>
      </c>
      <c r="F2425" s="493" t="s">
        <v>709</v>
      </c>
      <c r="G2425" s="493" t="s">
        <v>58</v>
      </c>
      <c r="H2425" s="493" t="s">
        <v>58</v>
      </c>
    </row>
    <row r="2426" spans="1:8">
      <c r="A2426" s="493" t="s">
        <v>5553</v>
      </c>
      <c r="B2426" s="493" t="s">
        <v>3933</v>
      </c>
      <c r="C2426" s="493" t="s">
        <v>5554</v>
      </c>
      <c r="D2426" s="493" t="s">
        <v>407</v>
      </c>
      <c r="F2426" s="493" t="s">
        <v>709</v>
      </c>
      <c r="G2426" s="493" t="s">
        <v>58</v>
      </c>
      <c r="H2426" s="493" t="s">
        <v>58</v>
      </c>
    </row>
    <row r="2427" spans="1:8">
      <c r="A2427" s="493" t="s">
        <v>5555</v>
      </c>
      <c r="B2427" s="493" t="s">
        <v>3933</v>
      </c>
      <c r="C2427" s="493" t="s">
        <v>5556</v>
      </c>
      <c r="D2427" s="493" t="s">
        <v>133</v>
      </c>
      <c r="E2427" s="493">
        <v>100</v>
      </c>
      <c r="G2427" s="493" t="s">
        <v>58</v>
      </c>
      <c r="H2427" s="493" t="s">
        <v>58</v>
      </c>
    </row>
    <row r="2428" spans="1:8">
      <c r="A2428" s="493" t="s">
        <v>5557</v>
      </c>
      <c r="B2428" s="493" t="s">
        <v>3933</v>
      </c>
      <c r="C2428" s="493" t="s">
        <v>5558</v>
      </c>
      <c r="D2428" s="493" t="s">
        <v>407</v>
      </c>
      <c r="F2428" s="493" t="s">
        <v>709</v>
      </c>
      <c r="G2428" s="493" t="s">
        <v>58</v>
      </c>
      <c r="H2428" s="493" t="s">
        <v>58</v>
      </c>
    </row>
    <row r="2429" spans="1:8">
      <c r="A2429" s="493" t="s">
        <v>5559</v>
      </c>
      <c r="B2429" s="493" t="s">
        <v>3933</v>
      </c>
      <c r="C2429" s="493" t="s">
        <v>5560</v>
      </c>
      <c r="D2429" s="493" t="s">
        <v>407</v>
      </c>
      <c r="F2429" s="493" t="s">
        <v>709</v>
      </c>
      <c r="G2429" s="493" t="s">
        <v>58</v>
      </c>
      <c r="H2429" s="493" t="s">
        <v>58</v>
      </c>
    </row>
    <row r="2430" spans="1:8">
      <c r="A2430" s="493" t="s">
        <v>5561</v>
      </c>
      <c r="B2430" s="493" t="s">
        <v>3933</v>
      </c>
      <c r="C2430" s="493" t="s">
        <v>5562</v>
      </c>
      <c r="D2430" s="493" t="s">
        <v>407</v>
      </c>
      <c r="F2430" s="493" t="s">
        <v>709</v>
      </c>
      <c r="G2430" s="493" t="s">
        <v>58</v>
      </c>
      <c r="H2430" s="493" t="s">
        <v>58</v>
      </c>
    </row>
    <row r="2431" spans="1:8">
      <c r="A2431" s="493" t="s">
        <v>5563</v>
      </c>
      <c r="B2431" s="493" t="s">
        <v>3933</v>
      </c>
      <c r="C2431" s="493" t="s">
        <v>5564</v>
      </c>
      <c r="D2431" s="493" t="s">
        <v>407</v>
      </c>
      <c r="F2431" s="493" t="s">
        <v>709</v>
      </c>
      <c r="G2431" s="493" t="s">
        <v>58</v>
      </c>
      <c r="H2431" s="493" t="s">
        <v>58</v>
      </c>
    </row>
    <row r="2432" spans="1:8">
      <c r="A2432" s="493" t="s">
        <v>5565</v>
      </c>
      <c r="B2432" s="493" t="s">
        <v>3933</v>
      </c>
      <c r="C2432" s="493" t="s">
        <v>5566</v>
      </c>
      <c r="D2432" s="493" t="s">
        <v>407</v>
      </c>
      <c r="F2432" s="493" t="s">
        <v>709</v>
      </c>
      <c r="G2432" s="493" t="s">
        <v>58</v>
      </c>
      <c r="H2432" s="493" t="s">
        <v>58</v>
      </c>
    </row>
    <row r="2433" spans="1:8">
      <c r="A2433" s="493" t="s">
        <v>5567</v>
      </c>
      <c r="B2433" s="493" t="s">
        <v>3933</v>
      </c>
      <c r="C2433" s="493" t="s">
        <v>5568</v>
      </c>
      <c r="D2433" s="493" t="s">
        <v>407</v>
      </c>
      <c r="F2433" s="493" t="s">
        <v>709</v>
      </c>
      <c r="G2433" s="493" t="s">
        <v>58</v>
      </c>
      <c r="H2433" s="493" t="s">
        <v>58</v>
      </c>
    </row>
    <row r="2434" spans="1:8">
      <c r="A2434" s="493" t="s">
        <v>5569</v>
      </c>
      <c r="B2434" s="493" t="s">
        <v>3933</v>
      </c>
      <c r="C2434" s="493" t="s">
        <v>5570</v>
      </c>
      <c r="D2434" s="493" t="s">
        <v>407</v>
      </c>
      <c r="F2434" s="493" t="s">
        <v>709</v>
      </c>
      <c r="G2434" s="493" t="s">
        <v>58</v>
      </c>
      <c r="H2434" s="493" t="s">
        <v>58</v>
      </c>
    </row>
    <row r="2435" spans="1:8">
      <c r="A2435" s="493" t="s">
        <v>5571</v>
      </c>
      <c r="B2435" s="493" t="s">
        <v>3933</v>
      </c>
      <c r="C2435" s="493" t="s">
        <v>5572</v>
      </c>
      <c r="D2435" s="493" t="s">
        <v>407</v>
      </c>
      <c r="F2435" s="493" t="s">
        <v>709</v>
      </c>
      <c r="G2435" s="493" t="s">
        <v>58</v>
      </c>
      <c r="H2435" s="493" t="s">
        <v>58</v>
      </c>
    </row>
    <row r="2436" spans="1:8">
      <c r="A2436" s="493" t="s">
        <v>5573</v>
      </c>
      <c r="B2436" s="493" t="s">
        <v>3933</v>
      </c>
      <c r="C2436" s="493" t="s">
        <v>5574</v>
      </c>
      <c r="D2436" s="493" t="s">
        <v>407</v>
      </c>
      <c r="F2436" s="493" t="s">
        <v>709</v>
      </c>
      <c r="G2436" s="493" t="s">
        <v>58</v>
      </c>
      <c r="H2436" s="493" t="s">
        <v>58</v>
      </c>
    </row>
    <row r="2437" spans="1:8">
      <c r="A2437" s="493" t="s">
        <v>5575</v>
      </c>
      <c r="B2437" s="493" t="s">
        <v>3933</v>
      </c>
      <c r="C2437" s="493" t="s">
        <v>5576</v>
      </c>
      <c r="D2437" s="493" t="s">
        <v>407</v>
      </c>
      <c r="F2437" s="493" t="s">
        <v>709</v>
      </c>
      <c r="G2437" s="493" t="s">
        <v>58</v>
      </c>
      <c r="H2437" s="493" t="s">
        <v>58</v>
      </c>
    </row>
    <row r="2438" spans="1:8">
      <c r="A2438" s="493" t="s">
        <v>5577</v>
      </c>
      <c r="B2438" s="493" t="s">
        <v>3933</v>
      </c>
      <c r="C2438" s="493" t="s">
        <v>5578</v>
      </c>
      <c r="D2438" s="493" t="s">
        <v>407</v>
      </c>
      <c r="F2438" s="493" t="s">
        <v>709</v>
      </c>
      <c r="G2438" s="493" t="s">
        <v>58</v>
      </c>
      <c r="H2438" s="493" t="s">
        <v>58</v>
      </c>
    </row>
    <row r="2439" spans="1:8">
      <c r="A2439" s="493" t="s">
        <v>5579</v>
      </c>
      <c r="B2439" s="493" t="s">
        <v>3933</v>
      </c>
      <c r="C2439" s="493" t="s">
        <v>5580</v>
      </c>
      <c r="D2439" s="493" t="s">
        <v>407</v>
      </c>
      <c r="F2439" s="493" t="s">
        <v>709</v>
      </c>
      <c r="G2439" s="493" t="s">
        <v>58</v>
      </c>
      <c r="H2439" s="493" t="s">
        <v>58</v>
      </c>
    </row>
    <row r="2440" spans="1:8">
      <c r="A2440" s="493" t="s">
        <v>5581</v>
      </c>
      <c r="B2440" s="493" t="s">
        <v>3933</v>
      </c>
      <c r="C2440" s="493" t="s">
        <v>5582</v>
      </c>
      <c r="D2440" s="493" t="s">
        <v>407</v>
      </c>
      <c r="F2440" s="493" t="s">
        <v>709</v>
      </c>
      <c r="G2440" s="493" t="s">
        <v>58</v>
      </c>
      <c r="H2440" s="493" t="s">
        <v>58</v>
      </c>
    </row>
    <row r="2441" spans="1:8">
      <c r="A2441" s="493" t="s">
        <v>5583</v>
      </c>
      <c r="B2441" s="493" t="s">
        <v>3933</v>
      </c>
      <c r="C2441" s="493" t="s">
        <v>5584</v>
      </c>
      <c r="D2441" s="493" t="s">
        <v>407</v>
      </c>
      <c r="F2441" s="493" t="s">
        <v>709</v>
      </c>
      <c r="G2441" s="493" t="s">
        <v>58</v>
      </c>
      <c r="H2441" s="493" t="s">
        <v>58</v>
      </c>
    </row>
    <row r="2442" spans="1:8">
      <c r="A2442" s="493" t="s">
        <v>5585</v>
      </c>
      <c r="B2442" s="493" t="s">
        <v>3933</v>
      </c>
      <c r="C2442" s="493" t="s">
        <v>5586</v>
      </c>
      <c r="D2442" s="493" t="s">
        <v>407</v>
      </c>
      <c r="F2442" s="493" t="s">
        <v>709</v>
      </c>
      <c r="G2442" s="493" t="s">
        <v>58</v>
      </c>
      <c r="H2442" s="493" t="s">
        <v>58</v>
      </c>
    </row>
    <row r="2443" spans="1:8">
      <c r="A2443" s="493" t="s">
        <v>5587</v>
      </c>
      <c r="B2443" s="493" t="s">
        <v>3933</v>
      </c>
      <c r="C2443" s="493" t="s">
        <v>5588</v>
      </c>
      <c r="D2443" s="493" t="s">
        <v>407</v>
      </c>
      <c r="F2443" s="493" t="s">
        <v>709</v>
      </c>
      <c r="G2443" s="493" t="s">
        <v>58</v>
      </c>
      <c r="H2443" s="493" t="s">
        <v>58</v>
      </c>
    </row>
    <row r="2444" spans="1:8">
      <c r="A2444" s="493" t="s">
        <v>5589</v>
      </c>
      <c r="B2444" s="493" t="s">
        <v>3933</v>
      </c>
      <c r="C2444" s="493" t="s">
        <v>5590</v>
      </c>
      <c r="D2444" s="493" t="s">
        <v>407</v>
      </c>
      <c r="F2444" s="493" t="s">
        <v>709</v>
      </c>
      <c r="G2444" s="493" t="s">
        <v>58</v>
      </c>
      <c r="H2444" s="493" t="s">
        <v>58</v>
      </c>
    </row>
    <row r="2445" spans="1:8">
      <c r="A2445" s="493" t="s">
        <v>5591</v>
      </c>
      <c r="B2445" s="493" t="s">
        <v>3933</v>
      </c>
      <c r="C2445" s="493" t="s">
        <v>5592</v>
      </c>
      <c r="D2445" s="493" t="s">
        <v>407</v>
      </c>
      <c r="F2445" s="493" t="s">
        <v>709</v>
      </c>
      <c r="G2445" s="493" t="s">
        <v>58</v>
      </c>
      <c r="H2445" s="493" t="s">
        <v>58</v>
      </c>
    </row>
    <row r="2446" spans="1:8">
      <c r="A2446" s="493" t="s">
        <v>5593</v>
      </c>
      <c r="B2446" s="493" t="s">
        <v>3933</v>
      </c>
      <c r="C2446" s="493" t="s">
        <v>5594</v>
      </c>
      <c r="D2446" s="493" t="s">
        <v>407</v>
      </c>
      <c r="F2446" s="493" t="s">
        <v>709</v>
      </c>
      <c r="G2446" s="493" t="s">
        <v>58</v>
      </c>
      <c r="H2446" s="493" t="s">
        <v>58</v>
      </c>
    </row>
    <row r="2447" spans="1:8">
      <c r="A2447" s="493" t="s">
        <v>5595</v>
      </c>
      <c r="B2447" s="493" t="s">
        <v>3933</v>
      </c>
      <c r="C2447" s="493" t="s">
        <v>5596</v>
      </c>
      <c r="D2447" s="493" t="s">
        <v>407</v>
      </c>
      <c r="F2447" s="493" t="s">
        <v>709</v>
      </c>
      <c r="G2447" s="493" t="s">
        <v>58</v>
      </c>
      <c r="H2447" s="493" t="s">
        <v>58</v>
      </c>
    </row>
    <row r="2448" spans="1:8">
      <c r="A2448" s="493" t="s">
        <v>5597</v>
      </c>
      <c r="B2448" s="493" t="s">
        <v>3933</v>
      </c>
      <c r="C2448" s="493" t="s">
        <v>5598</v>
      </c>
      <c r="D2448" s="493" t="s">
        <v>407</v>
      </c>
      <c r="F2448" s="493" t="s">
        <v>709</v>
      </c>
      <c r="G2448" s="493" t="s">
        <v>58</v>
      </c>
      <c r="H2448" s="493" t="s">
        <v>58</v>
      </c>
    </row>
    <row r="2449" spans="1:8">
      <c r="A2449" s="493" t="s">
        <v>5599</v>
      </c>
      <c r="B2449" s="493" t="s">
        <v>3933</v>
      </c>
      <c r="C2449" s="493" t="s">
        <v>5600</v>
      </c>
      <c r="D2449" s="493" t="s">
        <v>407</v>
      </c>
      <c r="F2449" s="493" t="s">
        <v>709</v>
      </c>
      <c r="G2449" s="493" t="s">
        <v>58</v>
      </c>
      <c r="H2449" s="493" t="s">
        <v>58</v>
      </c>
    </row>
    <row r="2450" spans="1:8">
      <c r="A2450" s="493" t="s">
        <v>5601</v>
      </c>
      <c r="B2450" s="493" t="s">
        <v>3933</v>
      </c>
      <c r="C2450" s="493" t="s">
        <v>5602</v>
      </c>
      <c r="D2450" s="493" t="s">
        <v>407</v>
      </c>
      <c r="F2450" s="493" t="s">
        <v>709</v>
      </c>
      <c r="G2450" s="493" t="s">
        <v>58</v>
      </c>
      <c r="H2450" s="493" t="s">
        <v>58</v>
      </c>
    </row>
    <row r="2451" spans="1:8">
      <c r="A2451" s="493" t="s">
        <v>5603</v>
      </c>
      <c r="B2451" s="493" t="s">
        <v>3933</v>
      </c>
      <c r="C2451" s="493" t="s">
        <v>5604</v>
      </c>
      <c r="D2451" s="493" t="s">
        <v>407</v>
      </c>
      <c r="F2451" s="493" t="s">
        <v>709</v>
      </c>
      <c r="G2451" s="493" t="s">
        <v>58</v>
      </c>
      <c r="H2451" s="493" t="s">
        <v>58</v>
      </c>
    </row>
    <row r="2452" spans="1:8">
      <c r="A2452" s="493" t="s">
        <v>5605</v>
      </c>
      <c r="B2452" s="493" t="s">
        <v>3933</v>
      </c>
      <c r="C2452" s="493" t="s">
        <v>5606</v>
      </c>
      <c r="D2452" s="493" t="s">
        <v>407</v>
      </c>
      <c r="F2452" s="493" t="s">
        <v>709</v>
      </c>
      <c r="G2452" s="493" t="s">
        <v>58</v>
      </c>
      <c r="H2452" s="493" t="s">
        <v>58</v>
      </c>
    </row>
    <row r="2453" spans="1:8">
      <c r="A2453" s="493" t="s">
        <v>5607</v>
      </c>
      <c r="B2453" s="493" t="s">
        <v>3933</v>
      </c>
      <c r="C2453" s="493" t="s">
        <v>5608</v>
      </c>
      <c r="D2453" s="493" t="s">
        <v>407</v>
      </c>
      <c r="F2453" s="493" t="s">
        <v>709</v>
      </c>
      <c r="G2453" s="493" t="s">
        <v>58</v>
      </c>
      <c r="H2453" s="493" t="s">
        <v>58</v>
      </c>
    </row>
    <row r="2454" spans="1:8">
      <c r="A2454" s="493" t="s">
        <v>5609</v>
      </c>
      <c r="B2454" s="493" t="s">
        <v>3933</v>
      </c>
      <c r="C2454" s="493" t="s">
        <v>5610</v>
      </c>
      <c r="D2454" s="493" t="s">
        <v>407</v>
      </c>
      <c r="F2454" s="493" t="s">
        <v>709</v>
      </c>
      <c r="G2454" s="493" t="s">
        <v>58</v>
      </c>
      <c r="H2454" s="493" t="s">
        <v>58</v>
      </c>
    </row>
    <row r="2455" spans="1:8">
      <c r="A2455" s="493" t="s">
        <v>5611</v>
      </c>
      <c r="B2455" s="493" t="s">
        <v>3933</v>
      </c>
      <c r="C2455" s="493" t="s">
        <v>5612</v>
      </c>
      <c r="D2455" s="493" t="s">
        <v>407</v>
      </c>
      <c r="F2455" s="493" t="s">
        <v>709</v>
      </c>
      <c r="G2455" s="493" t="s">
        <v>58</v>
      </c>
      <c r="H2455" s="493" t="s">
        <v>58</v>
      </c>
    </row>
    <row r="2456" spans="1:8">
      <c r="A2456" s="493" t="s">
        <v>5613</v>
      </c>
      <c r="B2456" s="493" t="s">
        <v>3933</v>
      </c>
      <c r="C2456" s="493" t="s">
        <v>5614</v>
      </c>
      <c r="D2456" s="493" t="s">
        <v>407</v>
      </c>
      <c r="F2456" s="493" t="s">
        <v>709</v>
      </c>
      <c r="G2456" s="493" t="s">
        <v>58</v>
      </c>
      <c r="H2456" s="493" t="s">
        <v>58</v>
      </c>
    </row>
    <row r="2457" spans="1:8">
      <c r="A2457" s="493" t="s">
        <v>5615</v>
      </c>
      <c r="B2457" s="493" t="s">
        <v>3933</v>
      </c>
      <c r="C2457" s="493" t="s">
        <v>5616</v>
      </c>
      <c r="D2457" s="493" t="s">
        <v>407</v>
      </c>
      <c r="F2457" s="493" t="s">
        <v>709</v>
      </c>
      <c r="G2457" s="493" t="s">
        <v>58</v>
      </c>
      <c r="H2457" s="493" t="s">
        <v>58</v>
      </c>
    </row>
    <row r="2458" spans="1:8">
      <c r="A2458" s="493" t="s">
        <v>5617</v>
      </c>
      <c r="B2458" s="493" t="s">
        <v>3933</v>
      </c>
      <c r="C2458" s="493" t="s">
        <v>5618</v>
      </c>
      <c r="D2458" s="493" t="s">
        <v>407</v>
      </c>
      <c r="F2458" s="493" t="s">
        <v>709</v>
      </c>
      <c r="G2458" s="493" t="s">
        <v>58</v>
      </c>
      <c r="H2458" s="493" t="s">
        <v>58</v>
      </c>
    </row>
    <row r="2459" spans="1:8">
      <c r="A2459" s="493" t="s">
        <v>5619</v>
      </c>
      <c r="B2459" s="493" t="s">
        <v>3933</v>
      </c>
      <c r="C2459" s="493" t="s">
        <v>5620</v>
      </c>
      <c r="D2459" s="493" t="s">
        <v>407</v>
      </c>
      <c r="F2459" s="493" t="s">
        <v>709</v>
      </c>
      <c r="G2459" s="493" t="s">
        <v>58</v>
      </c>
      <c r="H2459" s="493" t="s">
        <v>58</v>
      </c>
    </row>
    <row r="2460" spans="1:8">
      <c r="A2460" s="493" t="s">
        <v>5621</v>
      </c>
      <c r="B2460" s="493" t="s">
        <v>3933</v>
      </c>
      <c r="C2460" s="493" t="s">
        <v>5622</v>
      </c>
      <c r="D2460" s="493" t="s">
        <v>407</v>
      </c>
      <c r="F2460" s="493" t="s">
        <v>709</v>
      </c>
      <c r="G2460" s="493" t="s">
        <v>58</v>
      </c>
      <c r="H2460" s="493" t="s">
        <v>58</v>
      </c>
    </row>
    <row r="2461" spans="1:8">
      <c r="A2461" s="493" t="s">
        <v>5623</v>
      </c>
      <c r="B2461" s="493" t="s">
        <v>3933</v>
      </c>
      <c r="C2461" s="493" t="s">
        <v>5624</v>
      </c>
      <c r="D2461" s="493" t="s">
        <v>407</v>
      </c>
      <c r="F2461" s="493" t="s">
        <v>709</v>
      </c>
      <c r="G2461" s="493" t="s">
        <v>58</v>
      </c>
      <c r="H2461" s="493" t="s">
        <v>58</v>
      </c>
    </row>
    <row r="2462" spans="1:8">
      <c r="A2462" s="493" t="s">
        <v>5625</v>
      </c>
      <c r="B2462" s="493" t="s">
        <v>3933</v>
      </c>
      <c r="C2462" s="493" t="s">
        <v>5626</v>
      </c>
      <c r="D2462" s="493" t="s">
        <v>407</v>
      </c>
      <c r="F2462" s="493" t="s">
        <v>709</v>
      </c>
      <c r="G2462" s="493" t="s">
        <v>58</v>
      </c>
      <c r="H2462" s="493" t="s">
        <v>58</v>
      </c>
    </row>
    <row r="2463" spans="1:8">
      <c r="A2463" s="493" t="s">
        <v>5627</v>
      </c>
      <c r="B2463" s="493" t="s">
        <v>3933</v>
      </c>
      <c r="C2463" s="493" t="s">
        <v>5628</v>
      </c>
      <c r="D2463" s="493" t="s">
        <v>133</v>
      </c>
      <c r="E2463" s="493">
        <v>100</v>
      </c>
      <c r="G2463" s="493" t="s">
        <v>58</v>
      </c>
      <c r="H2463" s="493" t="s">
        <v>58</v>
      </c>
    </row>
    <row r="2464" spans="1:8">
      <c r="A2464" s="493" t="s">
        <v>5629</v>
      </c>
      <c r="B2464" s="493" t="s">
        <v>3933</v>
      </c>
      <c r="C2464" s="493" t="s">
        <v>5630</v>
      </c>
      <c r="D2464" s="493" t="s">
        <v>407</v>
      </c>
      <c r="F2464" s="493" t="s">
        <v>709</v>
      </c>
      <c r="G2464" s="493" t="s">
        <v>58</v>
      </c>
      <c r="H2464" s="493" t="s">
        <v>58</v>
      </c>
    </row>
    <row r="2465" spans="1:8">
      <c r="A2465" s="493" t="s">
        <v>5631</v>
      </c>
      <c r="B2465" s="493" t="s">
        <v>3933</v>
      </c>
      <c r="C2465" s="493" t="s">
        <v>5632</v>
      </c>
      <c r="D2465" s="493" t="s">
        <v>407</v>
      </c>
      <c r="F2465" s="493" t="s">
        <v>709</v>
      </c>
      <c r="G2465" s="493" t="s">
        <v>58</v>
      </c>
      <c r="H2465" s="493" t="s">
        <v>58</v>
      </c>
    </row>
    <row r="2466" spans="1:8">
      <c r="A2466" s="493" t="s">
        <v>5633</v>
      </c>
      <c r="B2466" s="493" t="s">
        <v>3933</v>
      </c>
      <c r="C2466" s="493" t="s">
        <v>5634</v>
      </c>
      <c r="D2466" s="493" t="s">
        <v>407</v>
      </c>
      <c r="F2466" s="493" t="s">
        <v>709</v>
      </c>
      <c r="G2466" s="493" t="s">
        <v>58</v>
      </c>
      <c r="H2466" s="493" t="s">
        <v>58</v>
      </c>
    </row>
    <row r="2467" spans="1:8">
      <c r="A2467" s="493" t="s">
        <v>5635</v>
      </c>
      <c r="B2467" s="493" t="s">
        <v>3933</v>
      </c>
      <c r="C2467" s="493" t="s">
        <v>5636</v>
      </c>
      <c r="D2467" s="493" t="s">
        <v>407</v>
      </c>
      <c r="F2467" s="493" t="s">
        <v>709</v>
      </c>
      <c r="G2467" s="493" t="s">
        <v>58</v>
      </c>
      <c r="H2467" s="493" t="s">
        <v>58</v>
      </c>
    </row>
    <row r="2468" spans="1:8">
      <c r="A2468" s="493" t="s">
        <v>5637</v>
      </c>
      <c r="B2468" s="493" t="s">
        <v>3933</v>
      </c>
      <c r="C2468" s="493" t="s">
        <v>5638</v>
      </c>
      <c r="D2468" s="493" t="s">
        <v>407</v>
      </c>
      <c r="F2468" s="493" t="s">
        <v>709</v>
      </c>
      <c r="G2468" s="493" t="s">
        <v>58</v>
      </c>
      <c r="H2468" s="493" t="s">
        <v>58</v>
      </c>
    </row>
    <row r="2469" spans="1:8">
      <c r="A2469" s="493" t="s">
        <v>5639</v>
      </c>
      <c r="B2469" s="493" t="s">
        <v>3933</v>
      </c>
      <c r="C2469" s="493" t="s">
        <v>5640</v>
      </c>
      <c r="D2469" s="493" t="s">
        <v>407</v>
      </c>
      <c r="F2469" s="493" t="s">
        <v>709</v>
      </c>
      <c r="G2469" s="493" t="s">
        <v>58</v>
      </c>
      <c r="H2469" s="493" t="s">
        <v>58</v>
      </c>
    </row>
    <row r="2470" spans="1:8">
      <c r="A2470" s="493" t="s">
        <v>5641</v>
      </c>
      <c r="B2470" s="493" t="s">
        <v>3933</v>
      </c>
      <c r="C2470" s="493" t="s">
        <v>5642</v>
      </c>
      <c r="D2470" s="493" t="s">
        <v>407</v>
      </c>
      <c r="F2470" s="493" t="s">
        <v>709</v>
      </c>
      <c r="G2470" s="493" t="s">
        <v>58</v>
      </c>
      <c r="H2470" s="493" t="s">
        <v>58</v>
      </c>
    </row>
    <row r="2471" spans="1:8">
      <c r="A2471" s="493" t="s">
        <v>5643</v>
      </c>
      <c r="B2471" s="493" t="s">
        <v>3933</v>
      </c>
      <c r="C2471" s="493" t="s">
        <v>5644</v>
      </c>
      <c r="D2471" s="493" t="s">
        <v>407</v>
      </c>
      <c r="F2471" s="493" t="s">
        <v>709</v>
      </c>
      <c r="G2471" s="493" t="s">
        <v>58</v>
      </c>
      <c r="H2471" s="493" t="s">
        <v>58</v>
      </c>
    </row>
    <row r="2472" spans="1:8">
      <c r="A2472" s="493" t="s">
        <v>5645</v>
      </c>
      <c r="B2472" s="493" t="s">
        <v>3933</v>
      </c>
      <c r="C2472" s="493" t="s">
        <v>5646</v>
      </c>
      <c r="D2472" s="493" t="s">
        <v>407</v>
      </c>
      <c r="F2472" s="493" t="s">
        <v>709</v>
      </c>
      <c r="G2472" s="493" t="s">
        <v>58</v>
      </c>
      <c r="H2472" s="493" t="s">
        <v>58</v>
      </c>
    </row>
    <row r="2473" spans="1:8">
      <c r="A2473" s="493" t="s">
        <v>5647</v>
      </c>
      <c r="B2473" s="493" t="s">
        <v>3933</v>
      </c>
      <c r="C2473" s="493" t="s">
        <v>5648</v>
      </c>
      <c r="D2473" s="493" t="s">
        <v>407</v>
      </c>
      <c r="F2473" s="493" t="s">
        <v>709</v>
      </c>
      <c r="G2473" s="493" t="s">
        <v>58</v>
      </c>
      <c r="H2473" s="493" t="s">
        <v>58</v>
      </c>
    </row>
    <row r="2474" spans="1:8">
      <c r="A2474" s="493" t="s">
        <v>5649</v>
      </c>
      <c r="B2474" s="493" t="s">
        <v>3933</v>
      </c>
      <c r="C2474" s="493" t="s">
        <v>5650</v>
      </c>
      <c r="D2474" s="493" t="s">
        <v>407</v>
      </c>
      <c r="F2474" s="493" t="s">
        <v>709</v>
      </c>
      <c r="G2474" s="493" t="s">
        <v>58</v>
      </c>
      <c r="H2474" s="493" t="s">
        <v>58</v>
      </c>
    </row>
    <row r="2475" spans="1:8">
      <c r="A2475" s="493" t="s">
        <v>5651</v>
      </c>
      <c r="B2475" s="493" t="s">
        <v>3933</v>
      </c>
      <c r="C2475" s="493" t="s">
        <v>5652</v>
      </c>
      <c r="D2475" s="493" t="s">
        <v>407</v>
      </c>
      <c r="F2475" s="493" t="s">
        <v>709</v>
      </c>
      <c r="G2475" s="493" t="s">
        <v>58</v>
      </c>
      <c r="H2475" s="493" t="s">
        <v>58</v>
      </c>
    </row>
    <row r="2476" spans="1:8">
      <c r="A2476" s="493" t="s">
        <v>5653</v>
      </c>
      <c r="B2476" s="493" t="s">
        <v>3933</v>
      </c>
      <c r="C2476" s="493" t="s">
        <v>5654</v>
      </c>
      <c r="D2476" s="493" t="s">
        <v>407</v>
      </c>
      <c r="F2476" s="493" t="s">
        <v>709</v>
      </c>
      <c r="G2476" s="493" t="s">
        <v>58</v>
      </c>
      <c r="H2476" s="493" t="s">
        <v>58</v>
      </c>
    </row>
    <row r="2477" spans="1:8">
      <c r="A2477" s="493" t="s">
        <v>5655</v>
      </c>
      <c r="B2477" s="493" t="s">
        <v>3933</v>
      </c>
      <c r="C2477" s="493" t="s">
        <v>5656</v>
      </c>
      <c r="D2477" s="493" t="s">
        <v>407</v>
      </c>
      <c r="F2477" s="493" t="s">
        <v>709</v>
      </c>
      <c r="G2477" s="493" t="s">
        <v>58</v>
      </c>
      <c r="H2477" s="493" t="s">
        <v>58</v>
      </c>
    </row>
    <row r="2478" spans="1:8">
      <c r="A2478" s="493" t="s">
        <v>5657</v>
      </c>
      <c r="B2478" s="493" t="s">
        <v>3933</v>
      </c>
      <c r="C2478" s="493" t="s">
        <v>5658</v>
      </c>
      <c r="D2478" s="493" t="s">
        <v>407</v>
      </c>
      <c r="F2478" s="493" t="s">
        <v>709</v>
      </c>
      <c r="G2478" s="493" t="s">
        <v>58</v>
      </c>
      <c r="H2478" s="493" t="s">
        <v>58</v>
      </c>
    </row>
    <row r="2479" spans="1:8">
      <c r="A2479" s="493" t="s">
        <v>5659</v>
      </c>
      <c r="B2479" s="493" t="s">
        <v>3933</v>
      </c>
      <c r="C2479" s="493" t="s">
        <v>5660</v>
      </c>
      <c r="D2479" s="493" t="s">
        <v>407</v>
      </c>
      <c r="F2479" s="493" t="s">
        <v>709</v>
      </c>
      <c r="G2479" s="493" t="s">
        <v>58</v>
      </c>
      <c r="H2479" s="493" t="s">
        <v>58</v>
      </c>
    </row>
    <row r="2480" spans="1:8">
      <c r="A2480" s="493" t="s">
        <v>5661</v>
      </c>
      <c r="B2480" s="493" t="s">
        <v>3933</v>
      </c>
      <c r="C2480" s="493" t="s">
        <v>5662</v>
      </c>
      <c r="D2480" s="493" t="s">
        <v>407</v>
      </c>
      <c r="F2480" s="493" t="s">
        <v>709</v>
      </c>
      <c r="G2480" s="493" t="s">
        <v>58</v>
      </c>
      <c r="H2480" s="493" t="s">
        <v>58</v>
      </c>
    </row>
    <row r="2481" spans="1:8">
      <c r="A2481" s="493" t="s">
        <v>5663</v>
      </c>
      <c r="B2481" s="493" t="s">
        <v>3933</v>
      </c>
      <c r="C2481" s="493" t="s">
        <v>5664</v>
      </c>
      <c r="D2481" s="493" t="s">
        <v>407</v>
      </c>
      <c r="F2481" s="493" t="s">
        <v>709</v>
      </c>
      <c r="G2481" s="493" t="s">
        <v>58</v>
      </c>
      <c r="H2481" s="493" t="s">
        <v>58</v>
      </c>
    </row>
    <row r="2482" spans="1:8">
      <c r="A2482" s="493" t="s">
        <v>5665</v>
      </c>
      <c r="B2482" s="493" t="s">
        <v>3933</v>
      </c>
      <c r="C2482" s="493" t="s">
        <v>5666</v>
      </c>
      <c r="D2482" s="493" t="s">
        <v>407</v>
      </c>
      <c r="F2482" s="493" t="s">
        <v>709</v>
      </c>
      <c r="G2482" s="493" t="s">
        <v>58</v>
      </c>
      <c r="H2482" s="493" t="s">
        <v>58</v>
      </c>
    </row>
    <row r="2483" spans="1:8">
      <c r="A2483" s="493" t="s">
        <v>5667</v>
      </c>
      <c r="B2483" s="493" t="s">
        <v>3933</v>
      </c>
      <c r="C2483" s="493" t="s">
        <v>5668</v>
      </c>
      <c r="D2483" s="493" t="s">
        <v>407</v>
      </c>
      <c r="F2483" s="493" t="s">
        <v>709</v>
      </c>
      <c r="G2483" s="493" t="s">
        <v>58</v>
      </c>
      <c r="H2483" s="493" t="s">
        <v>58</v>
      </c>
    </row>
    <row r="2484" spans="1:8">
      <c r="A2484" s="493" t="s">
        <v>5669</v>
      </c>
      <c r="B2484" s="493" t="s">
        <v>3933</v>
      </c>
      <c r="C2484" s="493" t="s">
        <v>5670</v>
      </c>
      <c r="D2484" s="493" t="s">
        <v>407</v>
      </c>
      <c r="F2484" s="493" t="s">
        <v>709</v>
      </c>
      <c r="G2484" s="493" t="s">
        <v>58</v>
      </c>
      <c r="H2484" s="493" t="s">
        <v>58</v>
      </c>
    </row>
    <row r="2485" spans="1:8">
      <c r="A2485" s="493" t="s">
        <v>5671</v>
      </c>
      <c r="B2485" s="493" t="s">
        <v>3933</v>
      </c>
      <c r="C2485" s="493" t="s">
        <v>5672</v>
      </c>
      <c r="D2485" s="493" t="s">
        <v>407</v>
      </c>
      <c r="F2485" s="493" t="s">
        <v>709</v>
      </c>
      <c r="G2485" s="493" t="s">
        <v>58</v>
      </c>
      <c r="H2485" s="493" t="s">
        <v>58</v>
      </c>
    </row>
    <row r="2486" spans="1:8">
      <c r="A2486" s="493" t="s">
        <v>5673</v>
      </c>
      <c r="B2486" s="493" t="s">
        <v>3933</v>
      </c>
      <c r="C2486" s="493" t="s">
        <v>5674</v>
      </c>
      <c r="D2486" s="493" t="s">
        <v>407</v>
      </c>
      <c r="F2486" s="493" t="s">
        <v>709</v>
      </c>
      <c r="G2486" s="493" t="s">
        <v>58</v>
      </c>
      <c r="H2486" s="493" t="s">
        <v>58</v>
      </c>
    </row>
    <row r="2487" spans="1:8">
      <c r="A2487" s="493" t="s">
        <v>5675</v>
      </c>
      <c r="B2487" s="493" t="s">
        <v>3933</v>
      </c>
      <c r="C2487" s="493" t="s">
        <v>5676</v>
      </c>
      <c r="D2487" s="493" t="s">
        <v>407</v>
      </c>
      <c r="F2487" s="493" t="s">
        <v>709</v>
      </c>
      <c r="G2487" s="493" t="s">
        <v>58</v>
      </c>
      <c r="H2487" s="493" t="s">
        <v>58</v>
      </c>
    </row>
    <row r="2488" spans="1:8">
      <c r="A2488" s="493" t="s">
        <v>5677</v>
      </c>
      <c r="B2488" s="493" t="s">
        <v>3933</v>
      </c>
      <c r="C2488" s="493" t="s">
        <v>5678</v>
      </c>
      <c r="D2488" s="493" t="s">
        <v>407</v>
      </c>
      <c r="F2488" s="493" t="s">
        <v>709</v>
      </c>
      <c r="G2488" s="493" t="s">
        <v>58</v>
      </c>
      <c r="H2488" s="493" t="s">
        <v>58</v>
      </c>
    </row>
    <row r="2489" spans="1:8">
      <c r="A2489" s="493" t="s">
        <v>5679</v>
      </c>
      <c r="B2489" s="493" t="s">
        <v>3933</v>
      </c>
      <c r="C2489" s="493" t="s">
        <v>5680</v>
      </c>
      <c r="D2489" s="493" t="s">
        <v>407</v>
      </c>
      <c r="F2489" s="493" t="s">
        <v>709</v>
      </c>
      <c r="G2489" s="493" t="s">
        <v>58</v>
      </c>
      <c r="H2489" s="493" t="s">
        <v>58</v>
      </c>
    </row>
    <row r="2490" spans="1:8">
      <c r="A2490" s="493" t="s">
        <v>5681</v>
      </c>
      <c r="B2490" s="493" t="s">
        <v>3933</v>
      </c>
      <c r="C2490" s="493" t="s">
        <v>5682</v>
      </c>
      <c r="D2490" s="493" t="s">
        <v>407</v>
      </c>
      <c r="F2490" s="493" t="s">
        <v>709</v>
      </c>
      <c r="G2490" s="493" t="s">
        <v>58</v>
      </c>
      <c r="H2490" s="493" t="s">
        <v>58</v>
      </c>
    </row>
    <row r="2491" spans="1:8">
      <c r="A2491" s="493" t="s">
        <v>5683</v>
      </c>
      <c r="B2491" s="493" t="s">
        <v>3933</v>
      </c>
      <c r="C2491" s="493" t="s">
        <v>5684</v>
      </c>
      <c r="D2491" s="493" t="s">
        <v>407</v>
      </c>
      <c r="F2491" s="493" t="s">
        <v>709</v>
      </c>
      <c r="G2491" s="493" t="s">
        <v>58</v>
      </c>
      <c r="H2491" s="493" t="s">
        <v>58</v>
      </c>
    </row>
    <row r="2492" spans="1:8">
      <c r="A2492" s="493" t="s">
        <v>5685</v>
      </c>
      <c r="B2492" s="493" t="s">
        <v>3933</v>
      </c>
      <c r="C2492" s="493" t="s">
        <v>5686</v>
      </c>
      <c r="D2492" s="493" t="s">
        <v>407</v>
      </c>
      <c r="F2492" s="493" t="s">
        <v>709</v>
      </c>
      <c r="G2492" s="493" t="s">
        <v>58</v>
      </c>
      <c r="H2492" s="493" t="s">
        <v>58</v>
      </c>
    </row>
    <row r="2493" spans="1:8">
      <c r="A2493" s="493" t="s">
        <v>5687</v>
      </c>
      <c r="B2493" s="493" t="s">
        <v>3933</v>
      </c>
      <c r="C2493" s="493" t="s">
        <v>5688</v>
      </c>
      <c r="D2493" s="493" t="s">
        <v>407</v>
      </c>
      <c r="F2493" s="493" t="s">
        <v>709</v>
      </c>
      <c r="G2493" s="493" t="s">
        <v>58</v>
      </c>
      <c r="H2493" s="493" t="s">
        <v>58</v>
      </c>
    </row>
    <row r="2494" spans="1:8">
      <c r="A2494" s="493" t="s">
        <v>5689</v>
      </c>
      <c r="B2494" s="493" t="s">
        <v>3933</v>
      </c>
      <c r="C2494" s="493" t="s">
        <v>5690</v>
      </c>
      <c r="D2494" s="493" t="s">
        <v>407</v>
      </c>
      <c r="F2494" s="493" t="s">
        <v>709</v>
      </c>
      <c r="G2494" s="493" t="s">
        <v>58</v>
      </c>
      <c r="H2494" s="493" t="s">
        <v>58</v>
      </c>
    </row>
    <row r="2495" spans="1:8">
      <c r="A2495" s="493" t="s">
        <v>5691</v>
      </c>
      <c r="B2495" s="493" t="s">
        <v>3933</v>
      </c>
      <c r="C2495" s="493" t="s">
        <v>5692</v>
      </c>
      <c r="D2495" s="493" t="s">
        <v>407</v>
      </c>
      <c r="F2495" s="493" t="s">
        <v>709</v>
      </c>
      <c r="G2495" s="493" t="s">
        <v>58</v>
      </c>
      <c r="H2495" s="493" t="s">
        <v>58</v>
      </c>
    </row>
    <row r="2496" spans="1:8">
      <c r="A2496" s="493" t="s">
        <v>5693</v>
      </c>
      <c r="B2496" s="493" t="s">
        <v>3933</v>
      </c>
      <c r="C2496" s="493" t="s">
        <v>5694</v>
      </c>
      <c r="D2496" s="493" t="s">
        <v>407</v>
      </c>
      <c r="F2496" s="493" t="s">
        <v>709</v>
      </c>
      <c r="G2496" s="493" t="s">
        <v>58</v>
      </c>
      <c r="H2496" s="493" t="s">
        <v>58</v>
      </c>
    </row>
    <row r="2497" spans="1:8">
      <c r="A2497" s="493" t="s">
        <v>5695</v>
      </c>
      <c r="B2497" s="493" t="s">
        <v>3933</v>
      </c>
      <c r="C2497" s="493" t="s">
        <v>5696</v>
      </c>
      <c r="D2497" s="493" t="s">
        <v>407</v>
      </c>
      <c r="F2497" s="493" t="s">
        <v>709</v>
      </c>
      <c r="G2497" s="493" t="s">
        <v>58</v>
      </c>
      <c r="H2497" s="493" t="s">
        <v>58</v>
      </c>
    </row>
    <row r="2498" spans="1:8">
      <c r="A2498" s="493" t="s">
        <v>5697</v>
      </c>
      <c r="B2498" s="493" t="s">
        <v>3933</v>
      </c>
      <c r="C2498" s="493" t="s">
        <v>5698</v>
      </c>
      <c r="D2498" s="493" t="s">
        <v>407</v>
      </c>
      <c r="F2498" s="493" t="s">
        <v>709</v>
      </c>
      <c r="G2498" s="493" t="s">
        <v>58</v>
      </c>
      <c r="H2498" s="493" t="s">
        <v>58</v>
      </c>
    </row>
    <row r="2499" spans="1:8">
      <c r="A2499" s="493" t="s">
        <v>5699</v>
      </c>
      <c r="B2499" s="493" t="s">
        <v>3933</v>
      </c>
      <c r="C2499" s="493" t="s">
        <v>5700</v>
      </c>
      <c r="D2499" s="493" t="s">
        <v>133</v>
      </c>
      <c r="E2499" s="493">
        <v>100</v>
      </c>
      <c r="G2499" s="493" t="s">
        <v>58</v>
      </c>
      <c r="H2499" s="493" t="s">
        <v>58</v>
      </c>
    </row>
    <row r="2500" spans="1:8">
      <c r="A2500" s="493" t="s">
        <v>5701</v>
      </c>
      <c r="B2500" s="493" t="s">
        <v>3933</v>
      </c>
      <c r="C2500" s="493" t="s">
        <v>5702</v>
      </c>
      <c r="D2500" s="493" t="s">
        <v>407</v>
      </c>
      <c r="F2500" s="493" t="s">
        <v>709</v>
      </c>
      <c r="G2500" s="493" t="s">
        <v>58</v>
      </c>
      <c r="H2500" s="493" t="s">
        <v>58</v>
      </c>
    </row>
    <row r="2501" spans="1:8">
      <c r="A2501" s="493" t="s">
        <v>5703</v>
      </c>
      <c r="B2501" s="493" t="s">
        <v>3933</v>
      </c>
      <c r="C2501" s="493" t="s">
        <v>5704</v>
      </c>
      <c r="D2501" s="493" t="s">
        <v>407</v>
      </c>
      <c r="F2501" s="493" t="s">
        <v>709</v>
      </c>
      <c r="G2501" s="493" t="s">
        <v>58</v>
      </c>
      <c r="H2501" s="493" t="s">
        <v>58</v>
      </c>
    </row>
    <row r="2502" spans="1:8">
      <c r="A2502" s="493" t="s">
        <v>5705</v>
      </c>
      <c r="B2502" s="493" t="s">
        <v>3933</v>
      </c>
      <c r="C2502" s="493" t="s">
        <v>5706</v>
      </c>
      <c r="D2502" s="493" t="s">
        <v>407</v>
      </c>
      <c r="F2502" s="493" t="s">
        <v>709</v>
      </c>
      <c r="G2502" s="493" t="s">
        <v>58</v>
      </c>
      <c r="H2502" s="493" t="s">
        <v>58</v>
      </c>
    </row>
    <row r="2503" spans="1:8">
      <c r="A2503" s="493" t="s">
        <v>5707</v>
      </c>
      <c r="B2503" s="493" t="s">
        <v>3933</v>
      </c>
      <c r="C2503" s="493" t="s">
        <v>5708</v>
      </c>
      <c r="D2503" s="493" t="s">
        <v>407</v>
      </c>
      <c r="F2503" s="493" t="s">
        <v>709</v>
      </c>
      <c r="G2503" s="493" t="s">
        <v>58</v>
      </c>
      <c r="H2503" s="493" t="s">
        <v>58</v>
      </c>
    </row>
    <row r="2504" spans="1:8">
      <c r="A2504" s="493" t="s">
        <v>5709</v>
      </c>
      <c r="B2504" s="493" t="s">
        <v>3933</v>
      </c>
      <c r="C2504" s="493" t="s">
        <v>5710</v>
      </c>
      <c r="D2504" s="493" t="s">
        <v>407</v>
      </c>
      <c r="F2504" s="493" t="s">
        <v>709</v>
      </c>
      <c r="G2504" s="493" t="s">
        <v>58</v>
      </c>
      <c r="H2504" s="493" t="s">
        <v>58</v>
      </c>
    </row>
    <row r="2505" spans="1:8">
      <c r="A2505" s="493" t="s">
        <v>5711</v>
      </c>
      <c r="B2505" s="493" t="s">
        <v>3933</v>
      </c>
      <c r="C2505" s="493" t="s">
        <v>5712</v>
      </c>
      <c r="D2505" s="493" t="s">
        <v>407</v>
      </c>
      <c r="F2505" s="493" t="s">
        <v>709</v>
      </c>
      <c r="G2505" s="493" t="s">
        <v>58</v>
      </c>
      <c r="H2505" s="493" t="s">
        <v>58</v>
      </c>
    </row>
    <row r="2506" spans="1:8">
      <c r="A2506" s="493" t="s">
        <v>5713</v>
      </c>
      <c r="B2506" s="493" t="s">
        <v>3933</v>
      </c>
      <c r="C2506" s="493" t="s">
        <v>5714</v>
      </c>
      <c r="D2506" s="493" t="s">
        <v>407</v>
      </c>
      <c r="F2506" s="493" t="s">
        <v>709</v>
      </c>
      <c r="G2506" s="493" t="s">
        <v>58</v>
      </c>
      <c r="H2506" s="493" t="s">
        <v>58</v>
      </c>
    </row>
    <row r="2507" spans="1:8">
      <c r="A2507" s="493" t="s">
        <v>5715</v>
      </c>
      <c r="B2507" s="493" t="s">
        <v>3933</v>
      </c>
      <c r="C2507" s="493" t="s">
        <v>5716</v>
      </c>
      <c r="D2507" s="493" t="s">
        <v>407</v>
      </c>
      <c r="F2507" s="493" t="s">
        <v>709</v>
      </c>
      <c r="G2507" s="493" t="s">
        <v>58</v>
      </c>
      <c r="H2507" s="493" t="s">
        <v>58</v>
      </c>
    </row>
    <row r="2508" spans="1:8">
      <c r="A2508" s="493" t="s">
        <v>5717</v>
      </c>
      <c r="B2508" s="493" t="s">
        <v>3933</v>
      </c>
      <c r="C2508" s="493" t="s">
        <v>5718</v>
      </c>
      <c r="D2508" s="493" t="s">
        <v>407</v>
      </c>
      <c r="F2508" s="493" t="s">
        <v>709</v>
      </c>
      <c r="G2508" s="493" t="s">
        <v>58</v>
      </c>
      <c r="H2508" s="493" t="s">
        <v>58</v>
      </c>
    </row>
    <row r="2509" spans="1:8">
      <c r="A2509" s="493" t="s">
        <v>5719</v>
      </c>
      <c r="B2509" s="493" t="s">
        <v>3933</v>
      </c>
      <c r="C2509" s="493" t="s">
        <v>5720</v>
      </c>
      <c r="D2509" s="493" t="s">
        <v>407</v>
      </c>
      <c r="F2509" s="493" t="s">
        <v>709</v>
      </c>
      <c r="G2509" s="493" t="s">
        <v>58</v>
      </c>
      <c r="H2509" s="493" t="s">
        <v>58</v>
      </c>
    </row>
    <row r="2510" spans="1:8">
      <c r="A2510" s="493" t="s">
        <v>5721</v>
      </c>
      <c r="B2510" s="493" t="s">
        <v>3933</v>
      </c>
      <c r="C2510" s="493" t="s">
        <v>5722</v>
      </c>
      <c r="D2510" s="493" t="s">
        <v>407</v>
      </c>
      <c r="F2510" s="493" t="s">
        <v>709</v>
      </c>
      <c r="G2510" s="493" t="s">
        <v>58</v>
      </c>
      <c r="H2510" s="493" t="s">
        <v>58</v>
      </c>
    </row>
    <row r="2511" spans="1:8">
      <c r="A2511" s="493" t="s">
        <v>5723</v>
      </c>
      <c r="B2511" s="493" t="s">
        <v>3933</v>
      </c>
      <c r="C2511" s="493" t="s">
        <v>5724</v>
      </c>
      <c r="D2511" s="493" t="s">
        <v>407</v>
      </c>
      <c r="F2511" s="493" t="s">
        <v>709</v>
      </c>
      <c r="G2511" s="493" t="s">
        <v>58</v>
      </c>
      <c r="H2511" s="493" t="s">
        <v>58</v>
      </c>
    </row>
    <row r="2512" spans="1:8">
      <c r="A2512" s="493" t="s">
        <v>5725</v>
      </c>
      <c r="B2512" s="493" t="s">
        <v>3933</v>
      </c>
      <c r="C2512" s="493" t="s">
        <v>5726</v>
      </c>
      <c r="D2512" s="493" t="s">
        <v>407</v>
      </c>
      <c r="F2512" s="493" t="s">
        <v>709</v>
      </c>
      <c r="G2512" s="493" t="s">
        <v>58</v>
      </c>
      <c r="H2512" s="493" t="s">
        <v>58</v>
      </c>
    </row>
    <row r="2513" spans="1:8">
      <c r="A2513" s="493" t="s">
        <v>5727</v>
      </c>
      <c r="B2513" s="493" t="s">
        <v>3933</v>
      </c>
      <c r="C2513" s="493" t="s">
        <v>5728</v>
      </c>
      <c r="D2513" s="493" t="s">
        <v>407</v>
      </c>
      <c r="F2513" s="493" t="s">
        <v>709</v>
      </c>
      <c r="G2513" s="493" t="s">
        <v>58</v>
      </c>
      <c r="H2513" s="493" t="s">
        <v>58</v>
      </c>
    </row>
    <row r="2514" spans="1:8">
      <c r="A2514" s="493" t="s">
        <v>5729</v>
      </c>
      <c r="B2514" s="493" t="s">
        <v>3933</v>
      </c>
      <c r="C2514" s="493" t="s">
        <v>5730</v>
      </c>
      <c r="D2514" s="493" t="s">
        <v>407</v>
      </c>
      <c r="F2514" s="493" t="s">
        <v>709</v>
      </c>
      <c r="G2514" s="493" t="s">
        <v>58</v>
      </c>
      <c r="H2514" s="493" t="s">
        <v>58</v>
      </c>
    </row>
    <row r="2515" spans="1:8">
      <c r="A2515" s="493" t="s">
        <v>5731</v>
      </c>
      <c r="B2515" s="493" t="s">
        <v>3933</v>
      </c>
      <c r="C2515" s="493" t="s">
        <v>5732</v>
      </c>
      <c r="D2515" s="493" t="s">
        <v>407</v>
      </c>
      <c r="F2515" s="493" t="s">
        <v>709</v>
      </c>
      <c r="G2515" s="493" t="s">
        <v>58</v>
      </c>
      <c r="H2515" s="493" t="s">
        <v>58</v>
      </c>
    </row>
    <row r="2516" spans="1:8">
      <c r="A2516" s="493" t="s">
        <v>5733</v>
      </c>
      <c r="B2516" s="493" t="s">
        <v>3933</v>
      </c>
      <c r="C2516" s="493" t="s">
        <v>5734</v>
      </c>
      <c r="D2516" s="493" t="s">
        <v>407</v>
      </c>
      <c r="F2516" s="493" t="s">
        <v>709</v>
      </c>
      <c r="G2516" s="493" t="s">
        <v>58</v>
      </c>
      <c r="H2516" s="493" t="s">
        <v>58</v>
      </c>
    </row>
    <row r="2517" spans="1:8">
      <c r="A2517" s="493" t="s">
        <v>5735</v>
      </c>
      <c r="B2517" s="493" t="s">
        <v>3933</v>
      </c>
      <c r="C2517" s="493" t="s">
        <v>5736</v>
      </c>
      <c r="D2517" s="493" t="s">
        <v>407</v>
      </c>
      <c r="F2517" s="493" t="s">
        <v>709</v>
      </c>
      <c r="G2517" s="493" t="s">
        <v>58</v>
      </c>
      <c r="H2517" s="493" t="s">
        <v>58</v>
      </c>
    </row>
    <row r="2518" spans="1:8">
      <c r="A2518" s="493" t="s">
        <v>5737</v>
      </c>
      <c r="B2518" s="493" t="s">
        <v>3933</v>
      </c>
      <c r="C2518" s="493" t="s">
        <v>5738</v>
      </c>
      <c r="D2518" s="493" t="s">
        <v>407</v>
      </c>
      <c r="F2518" s="493" t="s">
        <v>709</v>
      </c>
      <c r="G2518" s="493" t="s">
        <v>58</v>
      </c>
      <c r="H2518" s="493" t="s">
        <v>58</v>
      </c>
    </row>
    <row r="2519" spans="1:8">
      <c r="A2519" s="493" t="s">
        <v>5739</v>
      </c>
      <c r="B2519" s="493" t="s">
        <v>3933</v>
      </c>
      <c r="C2519" s="493" t="s">
        <v>5740</v>
      </c>
      <c r="D2519" s="493" t="s">
        <v>407</v>
      </c>
      <c r="F2519" s="493" t="s">
        <v>709</v>
      </c>
      <c r="G2519" s="493" t="s">
        <v>58</v>
      </c>
      <c r="H2519" s="493" t="s">
        <v>58</v>
      </c>
    </row>
    <row r="2520" spans="1:8">
      <c r="A2520" s="493" t="s">
        <v>5741</v>
      </c>
      <c r="B2520" s="493" t="s">
        <v>3933</v>
      </c>
      <c r="C2520" s="493" t="s">
        <v>5742</v>
      </c>
      <c r="D2520" s="493" t="s">
        <v>407</v>
      </c>
      <c r="F2520" s="493" t="s">
        <v>709</v>
      </c>
      <c r="G2520" s="493" t="s">
        <v>58</v>
      </c>
      <c r="H2520" s="493" t="s">
        <v>58</v>
      </c>
    </row>
    <row r="2521" spans="1:8">
      <c r="A2521" s="493" t="s">
        <v>5743</v>
      </c>
      <c r="B2521" s="493" t="s">
        <v>3933</v>
      </c>
      <c r="C2521" s="493" t="s">
        <v>5744</v>
      </c>
      <c r="D2521" s="493" t="s">
        <v>407</v>
      </c>
      <c r="F2521" s="493" t="s">
        <v>709</v>
      </c>
      <c r="G2521" s="493" t="s">
        <v>58</v>
      </c>
      <c r="H2521" s="493" t="s">
        <v>58</v>
      </c>
    </row>
    <row r="2522" spans="1:8">
      <c r="A2522" s="493" t="s">
        <v>5745</v>
      </c>
      <c r="B2522" s="493" t="s">
        <v>3933</v>
      </c>
      <c r="C2522" s="493" t="s">
        <v>5746</v>
      </c>
      <c r="D2522" s="493" t="s">
        <v>407</v>
      </c>
      <c r="F2522" s="493" t="s">
        <v>709</v>
      </c>
      <c r="G2522" s="493" t="s">
        <v>58</v>
      </c>
      <c r="H2522" s="493" t="s">
        <v>58</v>
      </c>
    </row>
    <row r="2523" spans="1:8">
      <c r="A2523" s="493" t="s">
        <v>5747</v>
      </c>
      <c r="B2523" s="493" t="s">
        <v>3933</v>
      </c>
      <c r="C2523" s="493" t="s">
        <v>5748</v>
      </c>
      <c r="D2523" s="493" t="s">
        <v>407</v>
      </c>
      <c r="F2523" s="493" t="s">
        <v>709</v>
      </c>
      <c r="G2523" s="493" t="s">
        <v>58</v>
      </c>
      <c r="H2523" s="493" t="s">
        <v>58</v>
      </c>
    </row>
    <row r="2524" spans="1:8">
      <c r="A2524" s="493" t="s">
        <v>5749</v>
      </c>
      <c r="B2524" s="493" t="s">
        <v>3933</v>
      </c>
      <c r="C2524" s="493" t="s">
        <v>5750</v>
      </c>
      <c r="D2524" s="493" t="s">
        <v>407</v>
      </c>
      <c r="F2524" s="493" t="s">
        <v>709</v>
      </c>
      <c r="G2524" s="493" t="s">
        <v>58</v>
      </c>
      <c r="H2524" s="493" t="s">
        <v>58</v>
      </c>
    </row>
    <row r="2525" spans="1:8">
      <c r="A2525" s="493" t="s">
        <v>5751</v>
      </c>
      <c r="B2525" s="493" t="s">
        <v>3933</v>
      </c>
      <c r="C2525" s="493" t="s">
        <v>5752</v>
      </c>
      <c r="D2525" s="493" t="s">
        <v>407</v>
      </c>
      <c r="F2525" s="493" t="s">
        <v>709</v>
      </c>
      <c r="G2525" s="493" t="s">
        <v>58</v>
      </c>
      <c r="H2525" s="493" t="s">
        <v>58</v>
      </c>
    </row>
    <row r="2526" spans="1:8">
      <c r="A2526" s="493" t="s">
        <v>5753</v>
      </c>
      <c r="B2526" s="493" t="s">
        <v>3933</v>
      </c>
      <c r="C2526" s="493" t="s">
        <v>5754</v>
      </c>
      <c r="D2526" s="493" t="s">
        <v>407</v>
      </c>
      <c r="F2526" s="493" t="s">
        <v>709</v>
      </c>
      <c r="G2526" s="493" t="s">
        <v>58</v>
      </c>
      <c r="H2526" s="493" t="s">
        <v>58</v>
      </c>
    </row>
    <row r="2527" spans="1:8">
      <c r="A2527" s="493" t="s">
        <v>5755</v>
      </c>
      <c r="B2527" s="493" t="s">
        <v>3933</v>
      </c>
      <c r="C2527" s="493" t="s">
        <v>5756</v>
      </c>
      <c r="D2527" s="493" t="s">
        <v>407</v>
      </c>
      <c r="F2527" s="493" t="s">
        <v>709</v>
      </c>
      <c r="G2527" s="493" t="s">
        <v>58</v>
      </c>
      <c r="H2527" s="493" t="s">
        <v>58</v>
      </c>
    </row>
    <row r="2528" spans="1:8">
      <c r="A2528" s="493" t="s">
        <v>5757</v>
      </c>
      <c r="B2528" s="493" t="s">
        <v>3933</v>
      </c>
      <c r="C2528" s="493" t="s">
        <v>5758</v>
      </c>
      <c r="D2528" s="493" t="s">
        <v>407</v>
      </c>
      <c r="F2528" s="493" t="s">
        <v>709</v>
      </c>
      <c r="G2528" s="493" t="s">
        <v>58</v>
      </c>
      <c r="H2528" s="493" t="s">
        <v>58</v>
      </c>
    </row>
    <row r="2529" spans="1:8">
      <c r="A2529" s="493" t="s">
        <v>5759</v>
      </c>
      <c r="B2529" s="493" t="s">
        <v>3933</v>
      </c>
      <c r="C2529" s="493" t="s">
        <v>5760</v>
      </c>
      <c r="D2529" s="493" t="s">
        <v>407</v>
      </c>
      <c r="F2529" s="493" t="s">
        <v>709</v>
      </c>
      <c r="G2529" s="493" t="s">
        <v>58</v>
      </c>
      <c r="H2529" s="493" t="s">
        <v>58</v>
      </c>
    </row>
    <row r="2530" spans="1:8">
      <c r="A2530" s="493" t="s">
        <v>5761</v>
      </c>
      <c r="B2530" s="493" t="s">
        <v>3933</v>
      </c>
      <c r="C2530" s="493" t="s">
        <v>5762</v>
      </c>
      <c r="D2530" s="493" t="s">
        <v>407</v>
      </c>
      <c r="F2530" s="493" t="s">
        <v>709</v>
      </c>
      <c r="G2530" s="493" t="s">
        <v>58</v>
      </c>
      <c r="H2530" s="493" t="s">
        <v>58</v>
      </c>
    </row>
    <row r="2531" spans="1:8">
      <c r="A2531" s="493" t="s">
        <v>5763</v>
      </c>
      <c r="B2531" s="493" t="s">
        <v>3933</v>
      </c>
      <c r="C2531" s="493" t="s">
        <v>5764</v>
      </c>
      <c r="D2531" s="493" t="s">
        <v>407</v>
      </c>
      <c r="F2531" s="493" t="s">
        <v>709</v>
      </c>
      <c r="G2531" s="493" t="s">
        <v>58</v>
      </c>
      <c r="H2531" s="493" t="s">
        <v>58</v>
      </c>
    </row>
    <row r="2532" spans="1:8">
      <c r="A2532" s="493" t="s">
        <v>5765</v>
      </c>
      <c r="B2532" s="493" t="s">
        <v>3933</v>
      </c>
      <c r="C2532" s="493" t="s">
        <v>5766</v>
      </c>
      <c r="D2532" s="493" t="s">
        <v>407</v>
      </c>
      <c r="F2532" s="493" t="s">
        <v>709</v>
      </c>
      <c r="G2532" s="493" t="s">
        <v>58</v>
      </c>
      <c r="H2532" s="493" t="s">
        <v>58</v>
      </c>
    </row>
    <row r="2533" spans="1:8">
      <c r="A2533" s="493" t="s">
        <v>5767</v>
      </c>
      <c r="B2533" s="493" t="s">
        <v>3933</v>
      </c>
      <c r="C2533" s="493" t="s">
        <v>5768</v>
      </c>
      <c r="D2533" s="493" t="s">
        <v>407</v>
      </c>
      <c r="F2533" s="493" t="s">
        <v>709</v>
      </c>
      <c r="G2533" s="493" t="s">
        <v>58</v>
      </c>
      <c r="H2533" s="493" t="s">
        <v>58</v>
      </c>
    </row>
    <row r="2534" spans="1:8">
      <c r="A2534" s="493" t="s">
        <v>5769</v>
      </c>
      <c r="B2534" s="493" t="s">
        <v>3933</v>
      </c>
      <c r="C2534" s="493" t="s">
        <v>5770</v>
      </c>
      <c r="D2534" s="493" t="s">
        <v>407</v>
      </c>
      <c r="F2534" s="493" t="s">
        <v>709</v>
      </c>
      <c r="G2534" s="493" t="s">
        <v>58</v>
      </c>
      <c r="H2534" s="493" t="s">
        <v>58</v>
      </c>
    </row>
    <row r="2535" spans="1:8">
      <c r="A2535" s="493" t="s">
        <v>5771</v>
      </c>
      <c r="B2535" s="493" t="s">
        <v>3933</v>
      </c>
      <c r="C2535" s="493" t="s">
        <v>5772</v>
      </c>
      <c r="D2535" s="493" t="s">
        <v>133</v>
      </c>
      <c r="E2535" s="493">
        <v>100</v>
      </c>
      <c r="G2535" s="493" t="s">
        <v>58</v>
      </c>
      <c r="H2535" s="493" t="s">
        <v>58</v>
      </c>
    </row>
    <row r="2536" spans="1:8">
      <c r="A2536" s="493" t="s">
        <v>5773</v>
      </c>
      <c r="B2536" s="493" t="s">
        <v>3933</v>
      </c>
      <c r="C2536" s="493" t="s">
        <v>5774</v>
      </c>
      <c r="D2536" s="493" t="s">
        <v>407</v>
      </c>
      <c r="F2536" s="493" t="s">
        <v>709</v>
      </c>
      <c r="G2536" s="493" t="s">
        <v>58</v>
      </c>
      <c r="H2536" s="493" t="s">
        <v>58</v>
      </c>
    </row>
    <row r="2537" spans="1:8">
      <c r="A2537" s="493" t="s">
        <v>5775</v>
      </c>
      <c r="B2537" s="493" t="s">
        <v>3933</v>
      </c>
      <c r="C2537" s="493" t="s">
        <v>5776</v>
      </c>
      <c r="D2537" s="493" t="s">
        <v>407</v>
      </c>
      <c r="F2537" s="493" t="s">
        <v>709</v>
      </c>
      <c r="G2537" s="493" t="s">
        <v>58</v>
      </c>
      <c r="H2537" s="493" t="s">
        <v>58</v>
      </c>
    </row>
    <row r="2538" spans="1:8">
      <c r="A2538" s="493" t="s">
        <v>5777</v>
      </c>
      <c r="B2538" s="493" t="s">
        <v>3933</v>
      </c>
      <c r="C2538" s="493" t="s">
        <v>5778</v>
      </c>
      <c r="D2538" s="493" t="s">
        <v>407</v>
      </c>
      <c r="F2538" s="493" t="s">
        <v>709</v>
      </c>
      <c r="G2538" s="493" t="s">
        <v>58</v>
      </c>
      <c r="H2538" s="493" t="s">
        <v>58</v>
      </c>
    </row>
    <row r="2539" spans="1:8">
      <c r="A2539" s="493" t="s">
        <v>5779</v>
      </c>
      <c r="B2539" s="493" t="s">
        <v>3933</v>
      </c>
      <c r="C2539" s="493" t="s">
        <v>5780</v>
      </c>
      <c r="D2539" s="493" t="s">
        <v>407</v>
      </c>
      <c r="F2539" s="493" t="s">
        <v>709</v>
      </c>
      <c r="G2539" s="493" t="s">
        <v>58</v>
      </c>
      <c r="H2539" s="493" t="s">
        <v>58</v>
      </c>
    </row>
    <row r="2540" spans="1:8">
      <c r="A2540" s="493" t="s">
        <v>5781</v>
      </c>
      <c r="B2540" s="493" t="s">
        <v>3933</v>
      </c>
      <c r="C2540" s="493" t="s">
        <v>5782</v>
      </c>
      <c r="D2540" s="493" t="s">
        <v>407</v>
      </c>
      <c r="F2540" s="493" t="s">
        <v>709</v>
      </c>
      <c r="G2540" s="493" t="s">
        <v>58</v>
      </c>
      <c r="H2540" s="493" t="s">
        <v>58</v>
      </c>
    </row>
    <row r="2541" spans="1:8">
      <c r="A2541" s="493" t="s">
        <v>5783</v>
      </c>
      <c r="B2541" s="493" t="s">
        <v>3933</v>
      </c>
      <c r="C2541" s="493" t="s">
        <v>5784</v>
      </c>
      <c r="D2541" s="493" t="s">
        <v>407</v>
      </c>
      <c r="F2541" s="493" t="s">
        <v>709</v>
      </c>
      <c r="G2541" s="493" t="s">
        <v>58</v>
      </c>
      <c r="H2541" s="493" t="s">
        <v>58</v>
      </c>
    </row>
    <row r="2542" spans="1:8">
      <c r="A2542" s="493" t="s">
        <v>5785</v>
      </c>
      <c r="B2542" s="493" t="s">
        <v>3933</v>
      </c>
      <c r="C2542" s="493" t="s">
        <v>5786</v>
      </c>
      <c r="D2542" s="493" t="s">
        <v>407</v>
      </c>
      <c r="F2542" s="493" t="s">
        <v>709</v>
      </c>
      <c r="G2542" s="493" t="s">
        <v>58</v>
      </c>
      <c r="H2542" s="493" t="s">
        <v>58</v>
      </c>
    </row>
    <row r="2543" spans="1:8">
      <c r="A2543" s="493" t="s">
        <v>5787</v>
      </c>
      <c r="B2543" s="493" t="s">
        <v>3933</v>
      </c>
      <c r="C2543" s="493" t="s">
        <v>5788</v>
      </c>
      <c r="D2543" s="493" t="s">
        <v>407</v>
      </c>
      <c r="F2543" s="493" t="s">
        <v>709</v>
      </c>
      <c r="G2543" s="493" t="s">
        <v>58</v>
      </c>
      <c r="H2543" s="493" t="s">
        <v>58</v>
      </c>
    </row>
    <row r="2544" spans="1:8">
      <c r="A2544" s="493" t="s">
        <v>5789</v>
      </c>
      <c r="B2544" s="493" t="s">
        <v>3933</v>
      </c>
      <c r="C2544" s="493" t="s">
        <v>5790</v>
      </c>
      <c r="D2544" s="493" t="s">
        <v>407</v>
      </c>
      <c r="F2544" s="493" t="s">
        <v>709</v>
      </c>
      <c r="G2544" s="493" t="s">
        <v>58</v>
      </c>
      <c r="H2544" s="493" t="s">
        <v>58</v>
      </c>
    </row>
    <row r="2545" spans="1:8">
      <c r="A2545" s="493" t="s">
        <v>5791</v>
      </c>
      <c r="B2545" s="493" t="s">
        <v>3933</v>
      </c>
      <c r="C2545" s="493" t="s">
        <v>5792</v>
      </c>
      <c r="D2545" s="493" t="s">
        <v>407</v>
      </c>
      <c r="F2545" s="493" t="s">
        <v>709</v>
      </c>
      <c r="G2545" s="493" t="s">
        <v>58</v>
      </c>
      <c r="H2545" s="493" t="s">
        <v>58</v>
      </c>
    </row>
    <row r="2546" spans="1:8">
      <c r="A2546" s="493" t="s">
        <v>5793</v>
      </c>
      <c r="B2546" s="493" t="s">
        <v>3933</v>
      </c>
      <c r="C2546" s="493" t="s">
        <v>5794</v>
      </c>
      <c r="D2546" s="493" t="s">
        <v>407</v>
      </c>
      <c r="F2546" s="493" t="s">
        <v>709</v>
      </c>
      <c r="G2546" s="493" t="s">
        <v>58</v>
      </c>
      <c r="H2546" s="493" t="s">
        <v>58</v>
      </c>
    </row>
    <row r="2547" spans="1:8">
      <c r="A2547" s="493" t="s">
        <v>5795</v>
      </c>
      <c r="B2547" s="493" t="s">
        <v>3933</v>
      </c>
      <c r="C2547" s="493" t="s">
        <v>5796</v>
      </c>
      <c r="D2547" s="493" t="s">
        <v>407</v>
      </c>
      <c r="F2547" s="493" t="s">
        <v>709</v>
      </c>
      <c r="G2547" s="493" t="s">
        <v>58</v>
      </c>
      <c r="H2547" s="493" t="s">
        <v>58</v>
      </c>
    </row>
    <row r="2548" spans="1:8">
      <c r="A2548" s="493" t="s">
        <v>5797</v>
      </c>
      <c r="B2548" s="493" t="s">
        <v>3933</v>
      </c>
      <c r="C2548" s="493" t="s">
        <v>5798</v>
      </c>
      <c r="D2548" s="493" t="s">
        <v>407</v>
      </c>
      <c r="F2548" s="493" t="s">
        <v>709</v>
      </c>
      <c r="G2548" s="493" t="s">
        <v>58</v>
      </c>
      <c r="H2548" s="493" t="s">
        <v>58</v>
      </c>
    </row>
    <row r="2549" spans="1:8">
      <c r="A2549" s="493" t="s">
        <v>5799</v>
      </c>
      <c r="B2549" s="493" t="s">
        <v>3933</v>
      </c>
      <c r="C2549" s="493" t="s">
        <v>5800</v>
      </c>
      <c r="D2549" s="493" t="s">
        <v>407</v>
      </c>
      <c r="F2549" s="493" t="s">
        <v>709</v>
      </c>
      <c r="G2549" s="493" t="s">
        <v>58</v>
      </c>
      <c r="H2549" s="493" t="s">
        <v>58</v>
      </c>
    </row>
    <row r="2550" spans="1:8">
      <c r="A2550" s="493" t="s">
        <v>5801</v>
      </c>
      <c r="B2550" s="493" t="s">
        <v>3933</v>
      </c>
      <c r="C2550" s="493" t="s">
        <v>5802</v>
      </c>
      <c r="D2550" s="493" t="s">
        <v>407</v>
      </c>
      <c r="F2550" s="493" t="s">
        <v>709</v>
      </c>
      <c r="G2550" s="493" t="s">
        <v>58</v>
      </c>
      <c r="H2550" s="493" t="s">
        <v>58</v>
      </c>
    </row>
    <row r="2551" spans="1:8">
      <c r="A2551" s="493" t="s">
        <v>5803</v>
      </c>
      <c r="B2551" s="493" t="s">
        <v>3933</v>
      </c>
      <c r="C2551" s="493" t="s">
        <v>5804</v>
      </c>
      <c r="D2551" s="493" t="s">
        <v>407</v>
      </c>
      <c r="F2551" s="493" t="s">
        <v>709</v>
      </c>
      <c r="G2551" s="493" t="s">
        <v>58</v>
      </c>
      <c r="H2551" s="493" t="s">
        <v>58</v>
      </c>
    </row>
    <row r="2552" spans="1:8">
      <c r="A2552" s="493" t="s">
        <v>5805</v>
      </c>
      <c r="B2552" s="493" t="s">
        <v>3933</v>
      </c>
      <c r="C2552" s="493" t="s">
        <v>5806</v>
      </c>
      <c r="D2552" s="493" t="s">
        <v>407</v>
      </c>
      <c r="F2552" s="493" t="s">
        <v>709</v>
      </c>
      <c r="G2552" s="493" t="s">
        <v>58</v>
      </c>
      <c r="H2552" s="493" t="s">
        <v>58</v>
      </c>
    </row>
    <row r="2553" spans="1:8">
      <c r="A2553" s="493" t="s">
        <v>5807</v>
      </c>
      <c r="B2553" s="493" t="s">
        <v>3933</v>
      </c>
      <c r="C2553" s="493" t="s">
        <v>5808</v>
      </c>
      <c r="D2553" s="493" t="s">
        <v>407</v>
      </c>
      <c r="F2553" s="493" t="s">
        <v>709</v>
      </c>
      <c r="G2553" s="493" t="s">
        <v>58</v>
      </c>
      <c r="H2553" s="493" t="s">
        <v>58</v>
      </c>
    </row>
    <row r="2554" spans="1:8">
      <c r="A2554" s="493" t="s">
        <v>5809</v>
      </c>
      <c r="B2554" s="493" t="s">
        <v>3933</v>
      </c>
      <c r="C2554" s="493" t="s">
        <v>5810</v>
      </c>
      <c r="D2554" s="493" t="s">
        <v>407</v>
      </c>
      <c r="F2554" s="493" t="s">
        <v>709</v>
      </c>
      <c r="G2554" s="493" t="s">
        <v>58</v>
      </c>
      <c r="H2554" s="493" t="s">
        <v>58</v>
      </c>
    </row>
    <row r="2555" spans="1:8">
      <c r="A2555" s="493" t="s">
        <v>5811</v>
      </c>
      <c r="B2555" s="493" t="s">
        <v>3933</v>
      </c>
      <c r="C2555" s="493" t="s">
        <v>5812</v>
      </c>
      <c r="D2555" s="493" t="s">
        <v>407</v>
      </c>
      <c r="F2555" s="493" t="s">
        <v>709</v>
      </c>
      <c r="G2555" s="493" t="s">
        <v>58</v>
      </c>
      <c r="H2555" s="493" t="s">
        <v>58</v>
      </c>
    </row>
    <row r="2556" spans="1:8">
      <c r="A2556" s="493" t="s">
        <v>5813</v>
      </c>
      <c r="B2556" s="493" t="s">
        <v>3933</v>
      </c>
      <c r="C2556" s="493" t="s">
        <v>5814</v>
      </c>
      <c r="D2556" s="493" t="s">
        <v>407</v>
      </c>
      <c r="F2556" s="493" t="s">
        <v>709</v>
      </c>
      <c r="G2556" s="493" t="s">
        <v>58</v>
      </c>
      <c r="H2556" s="493" t="s">
        <v>58</v>
      </c>
    </row>
    <row r="2557" spans="1:8">
      <c r="A2557" s="493" t="s">
        <v>5815</v>
      </c>
      <c r="B2557" s="493" t="s">
        <v>3933</v>
      </c>
      <c r="C2557" s="493" t="s">
        <v>5816</v>
      </c>
      <c r="D2557" s="493" t="s">
        <v>407</v>
      </c>
      <c r="F2557" s="493" t="s">
        <v>709</v>
      </c>
      <c r="G2557" s="493" t="s">
        <v>58</v>
      </c>
      <c r="H2557" s="493" t="s">
        <v>58</v>
      </c>
    </row>
    <row r="2558" spans="1:8">
      <c r="A2558" s="493" t="s">
        <v>5817</v>
      </c>
      <c r="B2558" s="493" t="s">
        <v>3933</v>
      </c>
      <c r="C2558" s="493" t="s">
        <v>5818</v>
      </c>
      <c r="D2558" s="493" t="s">
        <v>407</v>
      </c>
      <c r="F2558" s="493" t="s">
        <v>709</v>
      </c>
      <c r="G2558" s="493" t="s">
        <v>58</v>
      </c>
      <c r="H2558" s="493" t="s">
        <v>58</v>
      </c>
    </row>
    <row r="2559" spans="1:8">
      <c r="A2559" s="493" t="s">
        <v>5819</v>
      </c>
      <c r="B2559" s="493" t="s">
        <v>3933</v>
      </c>
      <c r="C2559" s="493" t="s">
        <v>5820</v>
      </c>
      <c r="D2559" s="493" t="s">
        <v>407</v>
      </c>
      <c r="F2559" s="493" t="s">
        <v>709</v>
      </c>
      <c r="G2559" s="493" t="s">
        <v>58</v>
      </c>
      <c r="H2559" s="493" t="s">
        <v>58</v>
      </c>
    </row>
    <row r="2560" spans="1:8">
      <c r="A2560" s="493" t="s">
        <v>5821</v>
      </c>
      <c r="B2560" s="493" t="s">
        <v>3933</v>
      </c>
      <c r="C2560" s="493" t="s">
        <v>5822</v>
      </c>
      <c r="D2560" s="493" t="s">
        <v>407</v>
      </c>
      <c r="F2560" s="493" t="s">
        <v>709</v>
      </c>
      <c r="G2560" s="493" t="s">
        <v>58</v>
      </c>
      <c r="H2560" s="493" t="s">
        <v>58</v>
      </c>
    </row>
    <row r="2561" spans="1:8">
      <c r="A2561" s="493" t="s">
        <v>5823</v>
      </c>
      <c r="B2561" s="493" t="s">
        <v>3933</v>
      </c>
      <c r="C2561" s="493" t="s">
        <v>5824</v>
      </c>
      <c r="D2561" s="493" t="s">
        <v>407</v>
      </c>
      <c r="F2561" s="493" t="s">
        <v>709</v>
      </c>
      <c r="G2561" s="493" t="s">
        <v>58</v>
      </c>
      <c r="H2561" s="493" t="s">
        <v>58</v>
      </c>
    </row>
    <row r="2562" spans="1:8">
      <c r="A2562" s="493" t="s">
        <v>5825</v>
      </c>
      <c r="B2562" s="493" t="s">
        <v>3933</v>
      </c>
      <c r="C2562" s="493" t="s">
        <v>5826</v>
      </c>
      <c r="D2562" s="493" t="s">
        <v>407</v>
      </c>
      <c r="F2562" s="493" t="s">
        <v>709</v>
      </c>
      <c r="G2562" s="493" t="s">
        <v>58</v>
      </c>
      <c r="H2562" s="493" t="s">
        <v>58</v>
      </c>
    </row>
    <row r="2563" spans="1:8">
      <c r="A2563" s="493" t="s">
        <v>5827</v>
      </c>
      <c r="B2563" s="493" t="s">
        <v>3933</v>
      </c>
      <c r="C2563" s="493" t="s">
        <v>5828</v>
      </c>
      <c r="D2563" s="493" t="s">
        <v>407</v>
      </c>
      <c r="F2563" s="493" t="s">
        <v>709</v>
      </c>
      <c r="G2563" s="493" t="s">
        <v>58</v>
      </c>
      <c r="H2563" s="493" t="s">
        <v>58</v>
      </c>
    </row>
    <row r="2564" spans="1:8">
      <c r="A2564" s="493" t="s">
        <v>5829</v>
      </c>
      <c r="B2564" s="493" t="s">
        <v>3933</v>
      </c>
      <c r="C2564" s="493" t="s">
        <v>5830</v>
      </c>
      <c r="D2564" s="493" t="s">
        <v>407</v>
      </c>
      <c r="F2564" s="493" t="s">
        <v>709</v>
      </c>
      <c r="G2564" s="493" t="s">
        <v>58</v>
      </c>
      <c r="H2564" s="493" t="s">
        <v>58</v>
      </c>
    </row>
    <row r="2565" spans="1:8">
      <c r="A2565" s="493" t="s">
        <v>5831</v>
      </c>
      <c r="B2565" s="493" t="s">
        <v>3933</v>
      </c>
      <c r="C2565" s="493" t="s">
        <v>5832</v>
      </c>
      <c r="D2565" s="493" t="s">
        <v>407</v>
      </c>
      <c r="F2565" s="493" t="s">
        <v>709</v>
      </c>
      <c r="G2565" s="493" t="s">
        <v>58</v>
      </c>
      <c r="H2565" s="493" t="s">
        <v>58</v>
      </c>
    </row>
    <row r="2566" spans="1:8">
      <c r="A2566" s="493" t="s">
        <v>5833</v>
      </c>
      <c r="B2566" s="493" t="s">
        <v>3933</v>
      </c>
      <c r="C2566" s="493" t="s">
        <v>5834</v>
      </c>
      <c r="D2566" s="493" t="s">
        <v>407</v>
      </c>
      <c r="F2566" s="493" t="s">
        <v>709</v>
      </c>
      <c r="G2566" s="493" t="s">
        <v>58</v>
      </c>
      <c r="H2566" s="493" t="s">
        <v>58</v>
      </c>
    </row>
    <row r="2567" spans="1:8">
      <c r="A2567" s="493" t="s">
        <v>5835</v>
      </c>
      <c r="B2567" s="493" t="s">
        <v>3933</v>
      </c>
      <c r="C2567" s="493" t="s">
        <v>5836</v>
      </c>
      <c r="D2567" s="493" t="s">
        <v>407</v>
      </c>
      <c r="F2567" s="493" t="s">
        <v>709</v>
      </c>
      <c r="G2567" s="493" t="s">
        <v>58</v>
      </c>
      <c r="H2567" s="493" t="s">
        <v>58</v>
      </c>
    </row>
    <row r="2568" spans="1:8">
      <c r="A2568" s="493" t="s">
        <v>5837</v>
      </c>
      <c r="B2568" s="493" t="s">
        <v>3933</v>
      </c>
      <c r="C2568" s="493" t="s">
        <v>5838</v>
      </c>
      <c r="D2568" s="493" t="s">
        <v>407</v>
      </c>
      <c r="F2568" s="493" t="s">
        <v>709</v>
      </c>
      <c r="G2568" s="493" t="s">
        <v>58</v>
      </c>
      <c r="H2568" s="493" t="s">
        <v>58</v>
      </c>
    </row>
    <row r="2569" spans="1:8">
      <c r="A2569" s="493" t="s">
        <v>5839</v>
      </c>
      <c r="B2569" s="493" t="s">
        <v>3933</v>
      </c>
      <c r="C2569" s="493" t="s">
        <v>5840</v>
      </c>
      <c r="D2569" s="493" t="s">
        <v>407</v>
      </c>
      <c r="F2569" s="493" t="s">
        <v>709</v>
      </c>
      <c r="G2569" s="493" t="s">
        <v>58</v>
      </c>
      <c r="H2569" s="493" t="s">
        <v>58</v>
      </c>
    </row>
    <row r="2570" spans="1:8">
      <c r="A2570" s="493" t="s">
        <v>5841</v>
      </c>
      <c r="B2570" s="493" t="s">
        <v>3933</v>
      </c>
      <c r="C2570" s="493" t="s">
        <v>5842</v>
      </c>
      <c r="D2570" s="493" t="s">
        <v>407</v>
      </c>
      <c r="F2570" s="493" t="s">
        <v>709</v>
      </c>
      <c r="G2570" s="493" t="s">
        <v>58</v>
      </c>
      <c r="H2570" s="493" t="s">
        <v>58</v>
      </c>
    </row>
    <row r="2571" spans="1:8">
      <c r="A2571" s="493" t="s">
        <v>5843</v>
      </c>
      <c r="B2571" s="493" t="s">
        <v>3933</v>
      </c>
      <c r="C2571" s="493" t="s">
        <v>5844</v>
      </c>
      <c r="D2571" s="493" t="s">
        <v>133</v>
      </c>
      <c r="E2571" s="493">
        <v>100</v>
      </c>
      <c r="G2571" s="493" t="s">
        <v>58</v>
      </c>
      <c r="H2571" s="493" t="s">
        <v>58</v>
      </c>
    </row>
    <row r="2572" spans="1:8">
      <c r="A2572" s="493" t="s">
        <v>5845</v>
      </c>
      <c r="B2572" s="493" t="s">
        <v>3933</v>
      </c>
      <c r="C2572" s="493" t="s">
        <v>5846</v>
      </c>
      <c r="D2572" s="493" t="s">
        <v>407</v>
      </c>
      <c r="F2572" s="493" t="s">
        <v>709</v>
      </c>
      <c r="G2572" s="493" t="s">
        <v>58</v>
      </c>
      <c r="H2572" s="493" t="s">
        <v>58</v>
      </c>
    </row>
    <row r="2573" spans="1:8">
      <c r="A2573" s="493" t="s">
        <v>5847</v>
      </c>
      <c r="B2573" s="493" t="s">
        <v>3933</v>
      </c>
      <c r="C2573" s="493" t="s">
        <v>5848</v>
      </c>
      <c r="D2573" s="493" t="s">
        <v>407</v>
      </c>
      <c r="F2573" s="493" t="s">
        <v>709</v>
      </c>
      <c r="G2573" s="493" t="s">
        <v>58</v>
      </c>
      <c r="H2573" s="493" t="s">
        <v>58</v>
      </c>
    </row>
    <row r="2574" spans="1:8">
      <c r="A2574" s="493" t="s">
        <v>5849</v>
      </c>
      <c r="B2574" s="493" t="s">
        <v>3933</v>
      </c>
      <c r="C2574" s="493" t="s">
        <v>5850</v>
      </c>
      <c r="D2574" s="493" t="s">
        <v>407</v>
      </c>
      <c r="F2574" s="493" t="s">
        <v>709</v>
      </c>
      <c r="G2574" s="493" t="s">
        <v>58</v>
      </c>
      <c r="H2574" s="493" t="s">
        <v>58</v>
      </c>
    </row>
    <row r="2575" spans="1:8">
      <c r="A2575" s="493" t="s">
        <v>5851</v>
      </c>
      <c r="B2575" s="493" t="s">
        <v>3933</v>
      </c>
      <c r="C2575" s="493" t="s">
        <v>5852</v>
      </c>
      <c r="D2575" s="493" t="s">
        <v>407</v>
      </c>
      <c r="F2575" s="493" t="s">
        <v>709</v>
      </c>
      <c r="G2575" s="493" t="s">
        <v>58</v>
      </c>
      <c r="H2575" s="493" t="s">
        <v>58</v>
      </c>
    </row>
    <row r="2576" spans="1:8">
      <c r="A2576" s="493" t="s">
        <v>5853</v>
      </c>
      <c r="B2576" s="493" t="s">
        <v>3933</v>
      </c>
      <c r="C2576" s="493" t="s">
        <v>5854</v>
      </c>
      <c r="D2576" s="493" t="s">
        <v>407</v>
      </c>
      <c r="F2576" s="493" t="s">
        <v>709</v>
      </c>
      <c r="G2576" s="493" t="s">
        <v>58</v>
      </c>
      <c r="H2576" s="493" t="s">
        <v>58</v>
      </c>
    </row>
    <row r="2577" spans="1:8">
      <c r="A2577" s="493" t="s">
        <v>5855</v>
      </c>
      <c r="B2577" s="493" t="s">
        <v>3933</v>
      </c>
      <c r="C2577" s="493" t="s">
        <v>5856</v>
      </c>
      <c r="D2577" s="493" t="s">
        <v>407</v>
      </c>
      <c r="F2577" s="493" t="s">
        <v>709</v>
      </c>
      <c r="G2577" s="493" t="s">
        <v>58</v>
      </c>
      <c r="H2577" s="493" t="s">
        <v>58</v>
      </c>
    </row>
    <row r="2578" spans="1:8">
      <c r="A2578" s="493" t="s">
        <v>5857</v>
      </c>
      <c r="B2578" s="493" t="s">
        <v>3933</v>
      </c>
      <c r="C2578" s="493" t="s">
        <v>5858</v>
      </c>
      <c r="D2578" s="493" t="s">
        <v>407</v>
      </c>
      <c r="F2578" s="493" t="s">
        <v>709</v>
      </c>
      <c r="G2578" s="493" t="s">
        <v>58</v>
      </c>
      <c r="H2578" s="493" t="s">
        <v>58</v>
      </c>
    </row>
    <row r="2579" spans="1:8">
      <c r="A2579" s="493" t="s">
        <v>5859</v>
      </c>
      <c r="B2579" s="493" t="s">
        <v>3933</v>
      </c>
      <c r="C2579" s="493" t="s">
        <v>5860</v>
      </c>
      <c r="D2579" s="493" t="s">
        <v>407</v>
      </c>
      <c r="F2579" s="493" t="s">
        <v>709</v>
      </c>
      <c r="G2579" s="493" t="s">
        <v>58</v>
      </c>
      <c r="H2579" s="493" t="s">
        <v>58</v>
      </c>
    </row>
    <row r="2580" spans="1:8">
      <c r="A2580" s="493" t="s">
        <v>5861</v>
      </c>
      <c r="B2580" s="493" t="s">
        <v>3933</v>
      </c>
      <c r="C2580" s="493" t="s">
        <v>5862</v>
      </c>
      <c r="D2580" s="493" t="s">
        <v>407</v>
      </c>
      <c r="F2580" s="493" t="s">
        <v>709</v>
      </c>
      <c r="G2580" s="493" t="s">
        <v>58</v>
      </c>
      <c r="H2580" s="493" t="s">
        <v>58</v>
      </c>
    </row>
    <row r="2581" spans="1:8">
      <c r="A2581" s="493" t="s">
        <v>5863</v>
      </c>
      <c r="B2581" s="493" t="s">
        <v>3933</v>
      </c>
      <c r="C2581" s="493" t="s">
        <v>5864</v>
      </c>
      <c r="D2581" s="493" t="s">
        <v>407</v>
      </c>
      <c r="F2581" s="493" t="s">
        <v>709</v>
      </c>
      <c r="G2581" s="493" t="s">
        <v>58</v>
      </c>
      <c r="H2581" s="493" t="s">
        <v>58</v>
      </c>
    </row>
    <row r="2582" spans="1:8">
      <c r="A2582" s="493" t="s">
        <v>5865</v>
      </c>
      <c r="B2582" s="493" t="s">
        <v>3933</v>
      </c>
      <c r="C2582" s="493" t="s">
        <v>5866</v>
      </c>
      <c r="D2582" s="493" t="s">
        <v>407</v>
      </c>
      <c r="F2582" s="493" t="s">
        <v>709</v>
      </c>
      <c r="G2582" s="493" t="s">
        <v>58</v>
      </c>
      <c r="H2582" s="493" t="s">
        <v>58</v>
      </c>
    </row>
    <row r="2583" spans="1:8">
      <c r="A2583" s="493" t="s">
        <v>5867</v>
      </c>
      <c r="B2583" s="493" t="s">
        <v>3933</v>
      </c>
      <c r="C2583" s="493" t="s">
        <v>5868</v>
      </c>
      <c r="D2583" s="493" t="s">
        <v>407</v>
      </c>
      <c r="F2583" s="493" t="s">
        <v>709</v>
      </c>
      <c r="G2583" s="493" t="s">
        <v>58</v>
      </c>
      <c r="H2583" s="493" t="s">
        <v>58</v>
      </c>
    </row>
    <row r="2584" spans="1:8">
      <c r="A2584" s="493" t="s">
        <v>5869</v>
      </c>
      <c r="B2584" s="493" t="s">
        <v>3933</v>
      </c>
      <c r="C2584" s="493" t="s">
        <v>5870</v>
      </c>
      <c r="D2584" s="493" t="s">
        <v>407</v>
      </c>
      <c r="F2584" s="493" t="s">
        <v>709</v>
      </c>
      <c r="G2584" s="493" t="s">
        <v>58</v>
      </c>
      <c r="H2584" s="493" t="s">
        <v>58</v>
      </c>
    </row>
    <row r="2585" spans="1:8">
      <c r="A2585" s="493" t="s">
        <v>5871</v>
      </c>
      <c r="B2585" s="493" t="s">
        <v>3933</v>
      </c>
      <c r="C2585" s="493" t="s">
        <v>5872</v>
      </c>
      <c r="D2585" s="493" t="s">
        <v>407</v>
      </c>
      <c r="F2585" s="493" t="s">
        <v>709</v>
      </c>
      <c r="G2585" s="493" t="s">
        <v>58</v>
      </c>
      <c r="H2585" s="493" t="s">
        <v>58</v>
      </c>
    </row>
    <row r="2586" spans="1:8">
      <c r="A2586" s="493" t="s">
        <v>5873</v>
      </c>
      <c r="B2586" s="493" t="s">
        <v>3933</v>
      </c>
      <c r="C2586" s="493" t="s">
        <v>5874</v>
      </c>
      <c r="D2586" s="493" t="s">
        <v>407</v>
      </c>
      <c r="F2586" s="493" t="s">
        <v>709</v>
      </c>
      <c r="G2586" s="493" t="s">
        <v>58</v>
      </c>
      <c r="H2586" s="493" t="s">
        <v>58</v>
      </c>
    </row>
    <row r="2587" spans="1:8">
      <c r="A2587" s="493" t="s">
        <v>5875</v>
      </c>
      <c r="B2587" s="493" t="s">
        <v>3933</v>
      </c>
      <c r="C2587" s="493" t="s">
        <v>5876</v>
      </c>
      <c r="D2587" s="493" t="s">
        <v>407</v>
      </c>
      <c r="F2587" s="493" t="s">
        <v>709</v>
      </c>
      <c r="G2587" s="493" t="s">
        <v>58</v>
      </c>
      <c r="H2587" s="493" t="s">
        <v>58</v>
      </c>
    </row>
    <row r="2588" spans="1:8">
      <c r="A2588" s="493" t="s">
        <v>5877</v>
      </c>
      <c r="B2588" s="493" t="s">
        <v>3933</v>
      </c>
      <c r="C2588" s="493" t="s">
        <v>5878</v>
      </c>
      <c r="D2588" s="493" t="s">
        <v>407</v>
      </c>
      <c r="F2588" s="493" t="s">
        <v>709</v>
      </c>
      <c r="G2588" s="493" t="s">
        <v>58</v>
      </c>
      <c r="H2588" s="493" t="s">
        <v>58</v>
      </c>
    </row>
    <row r="2589" spans="1:8">
      <c r="A2589" s="493" t="s">
        <v>5879</v>
      </c>
      <c r="B2589" s="493" t="s">
        <v>3933</v>
      </c>
      <c r="C2589" s="493" t="s">
        <v>5880</v>
      </c>
      <c r="D2589" s="493" t="s">
        <v>407</v>
      </c>
      <c r="F2589" s="493" t="s">
        <v>709</v>
      </c>
      <c r="G2589" s="493" t="s">
        <v>58</v>
      </c>
      <c r="H2589" s="493" t="s">
        <v>58</v>
      </c>
    </row>
    <row r="2590" spans="1:8">
      <c r="A2590" s="493" t="s">
        <v>5881</v>
      </c>
      <c r="B2590" s="493" t="s">
        <v>3933</v>
      </c>
      <c r="C2590" s="493" t="s">
        <v>5882</v>
      </c>
      <c r="D2590" s="493" t="s">
        <v>407</v>
      </c>
      <c r="F2590" s="493" t="s">
        <v>709</v>
      </c>
      <c r="G2590" s="493" t="s">
        <v>58</v>
      </c>
      <c r="H2590" s="493" t="s">
        <v>58</v>
      </c>
    </row>
    <row r="2591" spans="1:8">
      <c r="A2591" s="493" t="s">
        <v>5883</v>
      </c>
      <c r="B2591" s="493" t="s">
        <v>3933</v>
      </c>
      <c r="C2591" s="493" t="s">
        <v>5884</v>
      </c>
      <c r="D2591" s="493" t="s">
        <v>407</v>
      </c>
      <c r="F2591" s="493" t="s">
        <v>709</v>
      </c>
      <c r="G2591" s="493" t="s">
        <v>58</v>
      </c>
      <c r="H2591" s="493" t="s">
        <v>58</v>
      </c>
    </row>
    <row r="2592" spans="1:8">
      <c r="A2592" s="493" t="s">
        <v>5885</v>
      </c>
      <c r="B2592" s="493" t="s">
        <v>3933</v>
      </c>
      <c r="C2592" s="493" t="s">
        <v>5886</v>
      </c>
      <c r="D2592" s="493" t="s">
        <v>407</v>
      </c>
      <c r="F2592" s="493" t="s">
        <v>709</v>
      </c>
      <c r="G2592" s="493" t="s">
        <v>58</v>
      </c>
      <c r="H2592" s="493" t="s">
        <v>58</v>
      </c>
    </row>
    <row r="2593" spans="1:8">
      <c r="A2593" s="493" t="s">
        <v>5887</v>
      </c>
      <c r="B2593" s="493" t="s">
        <v>3933</v>
      </c>
      <c r="C2593" s="493" t="s">
        <v>5888</v>
      </c>
      <c r="D2593" s="493" t="s">
        <v>407</v>
      </c>
      <c r="F2593" s="493" t="s">
        <v>709</v>
      </c>
      <c r="G2593" s="493" t="s">
        <v>58</v>
      </c>
      <c r="H2593" s="493" t="s">
        <v>58</v>
      </c>
    </row>
    <row r="2594" spans="1:8">
      <c r="A2594" s="493" t="s">
        <v>5889</v>
      </c>
      <c r="B2594" s="493" t="s">
        <v>3933</v>
      </c>
      <c r="C2594" s="493" t="s">
        <v>5890</v>
      </c>
      <c r="D2594" s="493" t="s">
        <v>407</v>
      </c>
      <c r="F2594" s="493" t="s">
        <v>709</v>
      </c>
      <c r="G2594" s="493" t="s">
        <v>58</v>
      </c>
      <c r="H2594" s="493" t="s">
        <v>58</v>
      </c>
    </row>
    <row r="2595" spans="1:8">
      <c r="A2595" s="493" t="s">
        <v>5891</v>
      </c>
      <c r="B2595" s="493" t="s">
        <v>3933</v>
      </c>
      <c r="C2595" s="493" t="s">
        <v>5892</v>
      </c>
      <c r="D2595" s="493" t="s">
        <v>407</v>
      </c>
      <c r="F2595" s="493" t="s">
        <v>709</v>
      </c>
      <c r="G2595" s="493" t="s">
        <v>58</v>
      </c>
      <c r="H2595" s="493" t="s">
        <v>58</v>
      </c>
    </row>
    <row r="2596" spans="1:8">
      <c r="A2596" s="493" t="s">
        <v>5893</v>
      </c>
      <c r="B2596" s="493" t="s">
        <v>3933</v>
      </c>
      <c r="C2596" s="493" t="s">
        <v>5894</v>
      </c>
      <c r="D2596" s="493" t="s">
        <v>407</v>
      </c>
      <c r="F2596" s="493" t="s">
        <v>709</v>
      </c>
      <c r="G2596" s="493" t="s">
        <v>58</v>
      </c>
      <c r="H2596" s="493" t="s">
        <v>58</v>
      </c>
    </row>
    <row r="2597" spans="1:8">
      <c r="A2597" s="493" t="s">
        <v>5895</v>
      </c>
      <c r="B2597" s="493" t="s">
        <v>3933</v>
      </c>
      <c r="C2597" s="493" t="s">
        <v>5896</v>
      </c>
      <c r="D2597" s="493" t="s">
        <v>407</v>
      </c>
      <c r="F2597" s="493" t="s">
        <v>709</v>
      </c>
      <c r="G2597" s="493" t="s">
        <v>58</v>
      </c>
      <c r="H2597" s="493" t="s">
        <v>58</v>
      </c>
    </row>
    <row r="2598" spans="1:8">
      <c r="A2598" s="493" t="s">
        <v>5897</v>
      </c>
      <c r="B2598" s="493" t="s">
        <v>3933</v>
      </c>
      <c r="C2598" s="493" t="s">
        <v>5898</v>
      </c>
      <c r="D2598" s="493" t="s">
        <v>407</v>
      </c>
      <c r="F2598" s="493" t="s">
        <v>709</v>
      </c>
      <c r="G2598" s="493" t="s">
        <v>58</v>
      </c>
      <c r="H2598" s="493" t="s">
        <v>58</v>
      </c>
    </row>
    <row r="2599" spans="1:8">
      <c r="A2599" s="493" t="s">
        <v>5899</v>
      </c>
      <c r="B2599" s="493" t="s">
        <v>3933</v>
      </c>
      <c r="C2599" s="493" t="s">
        <v>5900</v>
      </c>
      <c r="D2599" s="493" t="s">
        <v>407</v>
      </c>
      <c r="F2599" s="493" t="s">
        <v>709</v>
      </c>
      <c r="G2599" s="493" t="s">
        <v>58</v>
      </c>
      <c r="H2599" s="493" t="s">
        <v>58</v>
      </c>
    </row>
    <row r="2600" spans="1:8">
      <c r="A2600" s="493" t="s">
        <v>5901</v>
      </c>
      <c r="B2600" s="493" t="s">
        <v>3933</v>
      </c>
      <c r="C2600" s="493" t="s">
        <v>5902</v>
      </c>
      <c r="D2600" s="493" t="s">
        <v>407</v>
      </c>
      <c r="F2600" s="493" t="s">
        <v>709</v>
      </c>
      <c r="G2600" s="493" t="s">
        <v>58</v>
      </c>
      <c r="H2600" s="493" t="s">
        <v>58</v>
      </c>
    </row>
    <row r="2601" spans="1:8">
      <c r="A2601" s="493" t="s">
        <v>5903</v>
      </c>
      <c r="B2601" s="493" t="s">
        <v>3933</v>
      </c>
      <c r="C2601" s="493" t="s">
        <v>5904</v>
      </c>
      <c r="D2601" s="493" t="s">
        <v>407</v>
      </c>
      <c r="F2601" s="493" t="s">
        <v>709</v>
      </c>
      <c r="G2601" s="493" t="s">
        <v>58</v>
      </c>
      <c r="H2601" s="493" t="s">
        <v>58</v>
      </c>
    </row>
    <row r="2602" spans="1:8">
      <c r="A2602" s="493" t="s">
        <v>5905</v>
      </c>
      <c r="B2602" s="493" t="s">
        <v>3933</v>
      </c>
      <c r="C2602" s="493" t="s">
        <v>5906</v>
      </c>
      <c r="D2602" s="493" t="s">
        <v>407</v>
      </c>
      <c r="F2602" s="493" t="s">
        <v>709</v>
      </c>
      <c r="G2602" s="493" t="s">
        <v>58</v>
      </c>
      <c r="H2602" s="493" t="s">
        <v>58</v>
      </c>
    </row>
    <row r="2603" spans="1:8">
      <c r="A2603" s="493" t="s">
        <v>5907</v>
      </c>
      <c r="B2603" s="493" t="s">
        <v>3933</v>
      </c>
      <c r="C2603" s="493" t="s">
        <v>5908</v>
      </c>
      <c r="D2603" s="493" t="s">
        <v>407</v>
      </c>
      <c r="F2603" s="493" t="s">
        <v>709</v>
      </c>
      <c r="G2603" s="493" t="s">
        <v>58</v>
      </c>
      <c r="H2603" s="493" t="s">
        <v>58</v>
      </c>
    </row>
    <row r="2604" spans="1:8">
      <c r="A2604" s="493" t="s">
        <v>5909</v>
      </c>
      <c r="B2604" s="493" t="s">
        <v>3933</v>
      </c>
      <c r="C2604" s="493" t="s">
        <v>5910</v>
      </c>
      <c r="D2604" s="493" t="s">
        <v>407</v>
      </c>
      <c r="F2604" s="493" t="s">
        <v>709</v>
      </c>
      <c r="G2604" s="493" t="s">
        <v>58</v>
      </c>
      <c r="H2604" s="493" t="s">
        <v>58</v>
      </c>
    </row>
    <row r="2605" spans="1:8">
      <c r="A2605" s="493" t="s">
        <v>5911</v>
      </c>
      <c r="B2605" s="493" t="s">
        <v>3933</v>
      </c>
      <c r="C2605" s="493" t="s">
        <v>5912</v>
      </c>
      <c r="D2605" s="493" t="s">
        <v>407</v>
      </c>
      <c r="F2605" s="493" t="s">
        <v>709</v>
      </c>
      <c r="G2605" s="493" t="s">
        <v>58</v>
      </c>
      <c r="H2605" s="493" t="s">
        <v>58</v>
      </c>
    </row>
    <row r="2606" spans="1:8">
      <c r="A2606" s="493" t="s">
        <v>5913</v>
      </c>
      <c r="B2606" s="493" t="s">
        <v>3933</v>
      </c>
      <c r="C2606" s="493" t="s">
        <v>5914</v>
      </c>
      <c r="D2606" s="493" t="s">
        <v>407</v>
      </c>
      <c r="F2606" s="493" t="s">
        <v>709</v>
      </c>
      <c r="G2606" s="493" t="s">
        <v>58</v>
      </c>
      <c r="H2606" s="493" t="s">
        <v>58</v>
      </c>
    </row>
    <row r="2607" spans="1:8">
      <c r="A2607" s="493" t="s">
        <v>5915</v>
      </c>
      <c r="B2607" s="493" t="s">
        <v>3933</v>
      </c>
      <c r="C2607" s="493" t="s">
        <v>5916</v>
      </c>
      <c r="D2607" s="493" t="s">
        <v>133</v>
      </c>
      <c r="E2607" s="493">
        <v>100</v>
      </c>
      <c r="G2607" s="493" t="s">
        <v>58</v>
      </c>
      <c r="H2607" s="493" t="s">
        <v>58</v>
      </c>
    </row>
    <row r="2608" spans="1:8">
      <c r="A2608" s="493" t="s">
        <v>5917</v>
      </c>
      <c r="B2608" s="493" t="s">
        <v>3933</v>
      </c>
      <c r="C2608" s="493" t="s">
        <v>5918</v>
      </c>
      <c r="D2608" s="493" t="s">
        <v>407</v>
      </c>
      <c r="F2608" s="493" t="s">
        <v>709</v>
      </c>
      <c r="G2608" s="493" t="s">
        <v>58</v>
      </c>
      <c r="H2608" s="493" t="s">
        <v>58</v>
      </c>
    </row>
    <row r="2609" spans="1:8">
      <c r="A2609" s="493" t="s">
        <v>5919</v>
      </c>
      <c r="B2609" s="493" t="s">
        <v>3933</v>
      </c>
      <c r="C2609" s="493" t="s">
        <v>5920</v>
      </c>
      <c r="D2609" s="493" t="s">
        <v>407</v>
      </c>
      <c r="F2609" s="493" t="s">
        <v>709</v>
      </c>
      <c r="G2609" s="493" t="s">
        <v>58</v>
      </c>
      <c r="H2609" s="493" t="s">
        <v>58</v>
      </c>
    </row>
    <row r="2610" spans="1:8">
      <c r="A2610" s="493" t="s">
        <v>5921</v>
      </c>
      <c r="B2610" s="493" t="s">
        <v>3933</v>
      </c>
      <c r="C2610" s="493" t="s">
        <v>5922</v>
      </c>
      <c r="D2610" s="493" t="s">
        <v>407</v>
      </c>
      <c r="F2610" s="493" t="s">
        <v>709</v>
      </c>
      <c r="G2610" s="493" t="s">
        <v>58</v>
      </c>
      <c r="H2610" s="493" t="s">
        <v>58</v>
      </c>
    </row>
    <row r="2611" spans="1:8">
      <c r="A2611" s="493" t="s">
        <v>5923</v>
      </c>
      <c r="B2611" s="493" t="s">
        <v>3933</v>
      </c>
      <c r="C2611" s="493" t="s">
        <v>5924</v>
      </c>
      <c r="D2611" s="493" t="s">
        <v>407</v>
      </c>
      <c r="F2611" s="493" t="s">
        <v>709</v>
      </c>
      <c r="G2611" s="493" t="s">
        <v>58</v>
      </c>
      <c r="H2611" s="493" t="s">
        <v>58</v>
      </c>
    </row>
    <row r="2612" spans="1:8">
      <c r="A2612" s="493" t="s">
        <v>5925</v>
      </c>
      <c r="B2612" s="493" t="s">
        <v>3933</v>
      </c>
      <c r="C2612" s="493" t="s">
        <v>5926</v>
      </c>
      <c r="D2612" s="493" t="s">
        <v>407</v>
      </c>
      <c r="F2612" s="493" t="s">
        <v>709</v>
      </c>
      <c r="G2612" s="493" t="s">
        <v>58</v>
      </c>
      <c r="H2612" s="493" t="s">
        <v>58</v>
      </c>
    </row>
    <row r="2613" spans="1:8">
      <c r="A2613" s="493" t="s">
        <v>5927</v>
      </c>
      <c r="B2613" s="493" t="s">
        <v>3933</v>
      </c>
      <c r="C2613" s="493" t="s">
        <v>5928</v>
      </c>
      <c r="D2613" s="493" t="s">
        <v>407</v>
      </c>
      <c r="F2613" s="493" t="s">
        <v>709</v>
      </c>
      <c r="G2613" s="493" t="s">
        <v>58</v>
      </c>
      <c r="H2613" s="493" t="s">
        <v>58</v>
      </c>
    </row>
    <row r="2614" spans="1:8">
      <c r="A2614" s="493" t="s">
        <v>5929</v>
      </c>
      <c r="B2614" s="493" t="s">
        <v>3933</v>
      </c>
      <c r="C2614" s="493" t="s">
        <v>5930</v>
      </c>
      <c r="D2614" s="493" t="s">
        <v>407</v>
      </c>
      <c r="F2614" s="493" t="s">
        <v>709</v>
      </c>
      <c r="G2614" s="493" t="s">
        <v>58</v>
      </c>
      <c r="H2614" s="493" t="s">
        <v>58</v>
      </c>
    </row>
    <row r="2615" spans="1:8">
      <c r="A2615" s="493" t="s">
        <v>5931</v>
      </c>
      <c r="B2615" s="493" t="s">
        <v>3933</v>
      </c>
      <c r="C2615" s="493" t="s">
        <v>5932</v>
      </c>
      <c r="D2615" s="493" t="s">
        <v>407</v>
      </c>
      <c r="F2615" s="493" t="s">
        <v>709</v>
      </c>
      <c r="G2615" s="493" t="s">
        <v>58</v>
      </c>
      <c r="H2615" s="493" t="s">
        <v>58</v>
      </c>
    </row>
    <row r="2616" spans="1:8">
      <c r="A2616" s="493" t="s">
        <v>5933</v>
      </c>
      <c r="B2616" s="493" t="s">
        <v>3933</v>
      </c>
      <c r="C2616" s="493" t="s">
        <v>5934</v>
      </c>
      <c r="D2616" s="493" t="s">
        <v>407</v>
      </c>
      <c r="F2616" s="493" t="s">
        <v>709</v>
      </c>
      <c r="G2616" s="493" t="s">
        <v>58</v>
      </c>
      <c r="H2616" s="493" t="s">
        <v>58</v>
      </c>
    </row>
    <row r="2617" spans="1:8">
      <c r="A2617" s="493" t="s">
        <v>5935</v>
      </c>
      <c r="B2617" s="493" t="s">
        <v>3933</v>
      </c>
      <c r="C2617" s="493" t="s">
        <v>5936</v>
      </c>
      <c r="D2617" s="493" t="s">
        <v>407</v>
      </c>
      <c r="F2617" s="493" t="s">
        <v>709</v>
      </c>
      <c r="G2617" s="493" t="s">
        <v>58</v>
      </c>
      <c r="H2617" s="493" t="s">
        <v>58</v>
      </c>
    </row>
    <row r="2618" spans="1:8">
      <c r="A2618" s="493" t="s">
        <v>5937</v>
      </c>
      <c r="B2618" s="493" t="s">
        <v>3933</v>
      </c>
      <c r="C2618" s="493" t="s">
        <v>5938</v>
      </c>
      <c r="D2618" s="493" t="s">
        <v>407</v>
      </c>
      <c r="F2618" s="493" t="s">
        <v>709</v>
      </c>
      <c r="G2618" s="493" t="s">
        <v>58</v>
      </c>
      <c r="H2618" s="493" t="s">
        <v>58</v>
      </c>
    </row>
    <row r="2619" spans="1:8">
      <c r="A2619" s="493" t="s">
        <v>5939</v>
      </c>
      <c r="B2619" s="493" t="s">
        <v>3933</v>
      </c>
      <c r="C2619" s="493" t="s">
        <v>5940</v>
      </c>
      <c r="D2619" s="493" t="s">
        <v>407</v>
      </c>
      <c r="F2619" s="493" t="s">
        <v>709</v>
      </c>
      <c r="G2619" s="493" t="s">
        <v>58</v>
      </c>
      <c r="H2619" s="493" t="s">
        <v>58</v>
      </c>
    </row>
    <row r="2620" spans="1:8">
      <c r="A2620" s="493" t="s">
        <v>5941</v>
      </c>
      <c r="B2620" s="493" t="s">
        <v>3933</v>
      </c>
      <c r="C2620" s="493" t="s">
        <v>5942</v>
      </c>
      <c r="D2620" s="493" t="s">
        <v>407</v>
      </c>
      <c r="F2620" s="493" t="s">
        <v>709</v>
      </c>
      <c r="G2620" s="493" t="s">
        <v>58</v>
      </c>
      <c r="H2620" s="493" t="s">
        <v>58</v>
      </c>
    </row>
    <row r="2621" spans="1:8">
      <c r="A2621" s="493" t="s">
        <v>5943</v>
      </c>
      <c r="B2621" s="493" t="s">
        <v>3933</v>
      </c>
      <c r="C2621" s="493" t="s">
        <v>5944</v>
      </c>
      <c r="D2621" s="493" t="s">
        <v>407</v>
      </c>
      <c r="F2621" s="493" t="s">
        <v>709</v>
      </c>
      <c r="G2621" s="493" t="s">
        <v>58</v>
      </c>
      <c r="H2621" s="493" t="s">
        <v>58</v>
      </c>
    </row>
    <row r="2622" spans="1:8">
      <c r="A2622" s="493" t="s">
        <v>5945</v>
      </c>
      <c r="B2622" s="493" t="s">
        <v>3933</v>
      </c>
      <c r="C2622" s="493" t="s">
        <v>5946</v>
      </c>
      <c r="D2622" s="493" t="s">
        <v>407</v>
      </c>
      <c r="F2622" s="493" t="s">
        <v>709</v>
      </c>
      <c r="G2622" s="493" t="s">
        <v>58</v>
      </c>
      <c r="H2622" s="493" t="s">
        <v>58</v>
      </c>
    </row>
    <row r="2623" spans="1:8">
      <c r="A2623" s="493" t="s">
        <v>5947</v>
      </c>
      <c r="B2623" s="493" t="s">
        <v>3933</v>
      </c>
      <c r="C2623" s="493" t="s">
        <v>5948</v>
      </c>
      <c r="D2623" s="493" t="s">
        <v>407</v>
      </c>
      <c r="F2623" s="493" t="s">
        <v>709</v>
      </c>
      <c r="G2623" s="493" t="s">
        <v>58</v>
      </c>
      <c r="H2623" s="493" t="s">
        <v>58</v>
      </c>
    </row>
    <row r="2624" spans="1:8">
      <c r="A2624" s="493" t="s">
        <v>5949</v>
      </c>
      <c r="B2624" s="493" t="s">
        <v>3933</v>
      </c>
      <c r="C2624" s="493" t="s">
        <v>5950</v>
      </c>
      <c r="D2624" s="493" t="s">
        <v>407</v>
      </c>
      <c r="F2624" s="493" t="s">
        <v>709</v>
      </c>
      <c r="G2624" s="493" t="s">
        <v>58</v>
      </c>
      <c r="H2624" s="493" t="s">
        <v>58</v>
      </c>
    </row>
    <row r="2625" spans="1:8">
      <c r="A2625" s="493" t="s">
        <v>5951</v>
      </c>
      <c r="B2625" s="493" t="s">
        <v>3933</v>
      </c>
      <c r="C2625" s="493" t="s">
        <v>5952</v>
      </c>
      <c r="D2625" s="493" t="s">
        <v>407</v>
      </c>
      <c r="F2625" s="493" t="s">
        <v>709</v>
      </c>
      <c r="G2625" s="493" t="s">
        <v>58</v>
      </c>
      <c r="H2625" s="493" t="s">
        <v>58</v>
      </c>
    </row>
    <row r="2626" spans="1:8">
      <c r="A2626" s="493" t="s">
        <v>5953</v>
      </c>
      <c r="B2626" s="493" t="s">
        <v>3933</v>
      </c>
      <c r="C2626" s="493" t="s">
        <v>5954</v>
      </c>
      <c r="D2626" s="493" t="s">
        <v>407</v>
      </c>
      <c r="F2626" s="493" t="s">
        <v>709</v>
      </c>
      <c r="G2626" s="493" t="s">
        <v>58</v>
      </c>
      <c r="H2626" s="493" t="s">
        <v>58</v>
      </c>
    </row>
    <row r="2627" spans="1:8">
      <c r="A2627" s="493" t="s">
        <v>5955</v>
      </c>
      <c r="B2627" s="493" t="s">
        <v>3933</v>
      </c>
      <c r="C2627" s="493" t="s">
        <v>5956</v>
      </c>
      <c r="D2627" s="493" t="s">
        <v>407</v>
      </c>
      <c r="F2627" s="493" t="s">
        <v>709</v>
      </c>
      <c r="G2627" s="493" t="s">
        <v>58</v>
      </c>
      <c r="H2627" s="493" t="s">
        <v>58</v>
      </c>
    </row>
    <row r="2628" spans="1:8">
      <c r="A2628" s="493" t="s">
        <v>5957</v>
      </c>
      <c r="B2628" s="493" t="s">
        <v>3933</v>
      </c>
      <c r="C2628" s="493" t="s">
        <v>5958</v>
      </c>
      <c r="D2628" s="493" t="s">
        <v>407</v>
      </c>
      <c r="F2628" s="493" t="s">
        <v>709</v>
      </c>
      <c r="G2628" s="493" t="s">
        <v>58</v>
      </c>
      <c r="H2628" s="493" t="s">
        <v>58</v>
      </c>
    </row>
    <row r="2629" spans="1:8">
      <c r="A2629" s="493" t="s">
        <v>5959</v>
      </c>
      <c r="B2629" s="493" t="s">
        <v>3933</v>
      </c>
      <c r="C2629" s="493" t="s">
        <v>5960</v>
      </c>
      <c r="D2629" s="493" t="s">
        <v>407</v>
      </c>
      <c r="F2629" s="493" t="s">
        <v>709</v>
      </c>
      <c r="G2629" s="493" t="s">
        <v>58</v>
      </c>
      <c r="H2629" s="493" t="s">
        <v>58</v>
      </c>
    </row>
    <row r="2630" spans="1:8">
      <c r="A2630" s="493" t="s">
        <v>5961</v>
      </c>
      <c r="B2630" s="493" t="s">
        <v>3933</v>
      </c>
      <c r="C2630" s="493" t="s">
        <v>5962</v>
      </c>
      <c r="D2630" s="493" t="s">
        <v>407</v>
      </c>
      <c r="F2630" s="493" t="s">
        <v>709</v>
      </c>
      <c r="G2630" s="493" t="s">
        <v>58</v>
      </c>
      <c r="H2630" s="493" t="s">
        <v>58</v>
      </c>
    </row>
    <row r="2631" spans="1:8">
      <c r="A2631" s="493" t="s">
        <v>5963</v>
      </c>
      <c r="B2631" s="493" t="s">
        <v>3933</v>
      </c>
      <c r="C2631" s="493" t="s">
        <v>5964</v>
      </c>
      <c r="D2631" s="493" t="s">
        <v>407</v>
      </c>
      <c r="F2631" s="493" t="s">
        <v>709</v>
      </c>
      <c r="G2631" s="493" t="s">
        <v>58</v>
      </c>
      <c r="H2631" s="493" t="s">
        <v>58</v>
      </c>
    </row>
    <row r="2632" spans="1:8">
      <c r="A2632" s="493" t="s">
        <v>5965</v>
      </c>
      <c r="B2632" s="493" t="s">
        <v>3933</v>
      </c>
      <c r="C2632" s="493" t="s">
        <v>5966</v>
      </c>
      <c r="D2632" s="493" t="s">
        <v>407</v>
      </c>
      <c r="F2632" s="493" t="s">
        <v>709</v>
      </c>
      <c r="G2632" s="493" t="s">
        <v>58</v>
      </c>
      <c r="H2632" s="493" t="s">
        <v>58</v>
      </c>
    </row>
    <row r="2633" spans="1:8">
      <c r="A2633" s="493" t="s">
        <v>5967</v>
      </c>
      <c r="B2633" s="493" t="s">
        <v>3933</v>
      </c>
      <c r="C2633" s="493" t="s">
        <v>5968</v>
      </c>
      <c r="D2633" s="493" t="s">
        <v>407</v>
      </c>
      <c r="F2633" s="493" t="s">
        <v>709</v>
      </c>
      <c r="G2633" s="493" t="s">
        <v>58</v>
      </c>
      <c r="H2633" s="493" t="s">
        <v>58</v>
      </c>
    </row>
    <row r="2634" spans="1:8">
      <c r="A2634" s="493" t="s">
        <v>5969</v>
      </c>
      <c r="B2634" s="493" t="s">
        <v>3933</v>
      </c>
      <c r="C2634" s="493" t="s">
        <v>5970</v>
      </c>
      <c r="D2634" s="493" t="s">
        <v>407</v>
      </c>
      <c r="F2634" s="493" t="s">
        <v>709</v>
      </c>
      <c r="G2634" s="493" t="s">
        <v>58</v>
      </c>
      <c r="H2634" s="493" t="s">
        <v>58</v>
      </c>
    </row>
    <row r="2635" spans="1:8">
      <c r="A2635" s="493" t="s">
        <v>5971</v>
      </c>
      <c r="B2635" s="493" t="s">
        <v>3933</v>
      </c>
      <c r="C2635" s="493" t="s">
        <v>5972</v>
      </c>
      <c r="D2635" s="493" t="s">
        <v>407</v>
      </c>
      <c r="F2635" s="493" t="s">
        <v>709</v>
      </c>
      <c r="G2635" s="493" t="s">
        <v>58</v>
      </c>
      <c r="H2635" s="493" t="s">
        <v>58</v>
      </c>
    </row>
    <row r="2636" spans="1:8">
      <c r="A2636" s="493" t="s">
        <v>5973</v>
      </c>
      <c r="B2636" s="493" t="s">
        <v>3933</v>
      </c>
      <c r="C2636" s="493" t="s">
        <v>5974</v>
      </c>
      <c r="D2636" s="493" t="s">
        <v>407</v>
      </c>
      <c r="F2636" s="493" t="s">
        <v>709</v>
      </c>
      <c r="G2636" s="493" t="s">
        <v>58</v>
      </c>
      <c r="H2636" s="493" t="s">
        <v>58</v>
      </c>
    </row>
    <row r="2637" spans="1:8">
      <c r="A2637" s="493" t="s">
        <v>5975</v>
      </c>
      <c r="B2637" s="493" t="s">
        <v>3933</v>
      </c>
      <c r="C2637" s="493" t="s">
        <v>5976</v>
      </c>
      <c r="D2637" s="493" t="s">
        <v>407</v>
      </c>
      <c r="F2637" s="493" t="s">
        <v>709</v>
      </c>
      <c r="G2637" s="493" t="s">
        <v>58</v>
      </c>
      <c r="H2637" s="493" t="s">
        <v>58</v>
      </c>
    </row>
    <row r="2638" spans="1:8">
      <c r="A2638" s="493" t="s">
        <v>5977</v>
      </c>
      <c r="B2638" s="493" t="s">
        <v>3933</v>
      </c>
      <c r="C2638" s="493" t="s">
        <v>5978</v>
      </c>
      <c r="D2638" s="493" t="s">
        <v>407</v>
      </c>
      <c r="F2638" s="493" t="s">
        <v>709</v>
      </c>
      <c r="G2638" s="493" t="s">
        <v>58</v>
      </c>
      <c r="H2638" s="493" t="s">
        <v>58</v>
      </c>
    </row>
    <row r="2639" spans="1:8">
      <c r="A2639" s="493" t="s">
        <v>5979</v>
      </c>
      <c r="B2639" s="493" t="s">
        <v>3933</v>
      </c>
      <c r="C2639" s="493" t="s">
        <v>5980</v>
      </c>
      <c r="D2639" s="493" t="s">
        <v>407</v>
      </c>
      <c r="F2639" s="493" t="s">
        <v>709</v>
      </c>
      <c r="G2639" s="493" t="s">
        <v>58</v>
      </c>
      <c r="H2639" s="493" t="s">
        <v>58</v>
      </c>
    </row>
    <row r="2640" spans="1:8">
      <c r="A2640" s="493" t="s">
        <v>5981</v>
      </c>
      <c r="B2640" s="493" t="s">
        <v>3933</v>
      </c>
      <c r="C2640" s="493" t="s">
        <v>5982</v>
      </c>
      <c r="D2640" s="493" t="s">
        <v>407</v>
      </c>
      <c r="F2640" s="493" t="s">
        <v>709</v>
      </c>
      <c r="G2640" s="493" t="s">
        <v>58</v>
      </c>
      <c r="H2640" s="493" t="s">
        <v>58</v>
      </c>
    </row>
    <row r="2641" spans="1:8">
      <c r="A2641" s="493" t="s">
        <v>5983</v>
      </c>
      <c r="B2641" s="493" t="s">
        <v>3933</v>
      </c>
      <c r="C2641" s="493" t="s">
        <v>5984</v>
      </c>
      <c r="D2641" s="493" t="s">
        <v>407</v>
      </c>
      <c r="F2641" s="493" t="s">
        <v>709</v>
      </c>
      <c r="G2641" s="493" t="s">
        <v>58</v>
      </c>
      <c r="H2641" s="493" t="s">
        <v>58</v>
      </c>
    </row>
    <row r="2642" spans="1:8">
      <c r="A2642" s="493" t="s">
        <v>5985</v>
      </c>
      <c r="B2642" s="493" t="s">
        <v>3933</v>
      </c>
      <c r="C2642" s="493" t="s">
        <v>5986</v>
      </c>
      <c r="D2642" s="493" t="s">
        <v>407</v>
      </c>
      <c r="F2642" s="493" t="s">
        <v>709</v>
      </c>
      <c r="G2642" s="493" t="s">
        <v>58</v>
      </c>
      <c r="H2642" s="493" t="s">
        <v>58</v>
      </c>
    </row>
    <row r="2643" spans="1:8">
      <c r="A2643" s="493" t="s">
        <v>5987</v>
      </c>
      <c r="B2643" s="493" t="s">
        <v>3933</v>
      </c>
      <c r="C2643" s="493" t="s">
        <v>5988</v>
      </c>
      <c r="D2643" s="493" t="s">
        <v>133</v>
      </c>
      <c r="E2643" s="493">
        <v>100</v>
      </c>
      <c r="G2643" s="493" t="s">
        <v>58</v>
      </c>
      <c r="H2643" s="493" t="s">
        <v>58</v>
      </c>
    </row>
    <row r="2644" spans="1:8">
      <c r="A2644" s="493" t="s">
        <v>5989</v>
      </c>
      <c r="B2644" s="493" t="s">
        <v>3933</v>
      </c>
      <c r="C2644" s="493" t="s">
        <v>5990</v>
      </c>
      <c r="D2644" s="493" t="s">
        <v>407</v>
      </c>
      <c r="F2644" s="493" t="s">
        <v>709</v>
      </c>
      <c r="G2644" s="493" t="s">
        <v>58</v>
      </c>
      <c r="H2644" s="493" t="s">
        <v>58</v>
      </c>
    </row>
    <row r="2645" spans="1:8">
      <c r="A2645" s="493" t="s">
        <v>5991</v>
      </c>
      <c r="B2645" s="493" t="s">
        <v>3933</v>
      </c>
      <c r="C2645" s="493" t="s">
        <v>5992</v>
      </c>
      <c r="D2645" s="493" t="s">
        <v>407</v>
      </c>
      <c r="F2645" s="493" t="s">
        <v>709</v>
      </c>
      <c r="G2645" s="493" t="s">
        <v>58</v>
      </c>
      <c r="H2645" s="493" t="s">
        <v>58</v>
      </c>
    </row>
    <row r="2646" spans="1:8">
      <c r="A2646" s="493" t="s">
        <v>5993</v>
      </c>
      <c r="B2646" s="493" t="s">
        <v>3933</v>
      </c>
      <c r="C2646" s="493" t="s">
        <v>5994</v>
      </c>
      <c r="D2646" s="493" t="s">
        <v>407</v>
      </c>
      <c r="F2646" s="493" t="s">
        <v>709</v>
      </c>
      <c r="G2646" s="493" t="s">
        <v>58</v>
      </c>
      <c r="H2646" s="493" t="s">
        <v>58</v>
      </c>
    </row>
    <row r="2647" spans="1:8">
      <c r="A2647" s="493" t="s">
        <v>5995</v>
      </c>
      <c r="B2647" s="493" t="s">
        <v>3933</v>
      </c>
      <c r="C2647" s="493" t="s">
        <v>5996</v>
      </c>
      <c r="D2647" s="493" t="s">
        <v>407</v>
      </c>
      <c r="F2647" s="493" t="s">
        <v>709</v>
      </c>
      <c r="G2647" s="493" t="s">
        <v>58</v>
      </c>
      <c r="H2647" s="493" t="s">
        <v>58</v>
      </c>
    </row>
    <row r="2648" spans="1:8">
      <c r="A2648" s="493" t="s">
        <v>5997</v>
      </c>
      <c r="B2648" s="493" t="s">
        <v>3933</v>
      </c>
      <c r="C2648" s="493" t="s">
        <v>5998</v>
      </c>
      <c r="D2648" s="493" t="s">
        <v>407</v>
      </c>
      <c r="F2648" s="493" t="s">
        <v>709</v>
      </c>
      <c r="G2648" s="493" t="s">
        <v>58</v>
      </c>
      <c r="H2648" s="493" t="s">
        <v>58</v>
      </c>
    </row>
    <row r="2649" spans="1:8">
      <c r="A2649" s="493" t="s">
        <v>5999</v>
      </c>
      <c r="B2649" s="493" t="s">
        <v>3933</v>
      </c>
      <c r="C2649" s="493" t="s">
        <v>6000</v>
      </c>
      <c r="D2649" s="493" t="s">
        <v>407</v>
      </c>
      <c r="F2649" s="493" t="s">
        <v>709</v>
      </c>
      <c r="G2649" s="493" t="s">
        <v>58</v>
      </c>
      <c r="H2649" s="493" t="s">
        <v>58</v>
      </c>
    </row>
    <row r="2650" spans="1:8">
      <c r="A2650" s="493" t="s">
        <v>6001</v>
      </c>
      <c r="B2650" s="493" t="s">
        <v>3933</v>
      </c>
      <c r="C2650" s="493" t="s">
        <v>6002</v>
      </c>
      <c r="D2650" s="493" t="s">
        <v>407</v>
      </c>
      <c r="F2650" s="493" t="s">
        <v>709</v>
      </c>
      <c r="G2650" s="493" t="s">
        <v>58</v>
      </c>
      <c r="H2650" s="493" t="s">
        <v>58</v>
      </c>
    </row>
    <row r="2651" spans="1:8">
      <c r="A2651" s="493" t="s">
        <v>6003</v>
      </c>
      <c r="B2651" s="493" t="s">
        <v>3933</v>
      </c>
      <c r="C2651" s="493" t="s">
        <v>6004</v>
      </c>
      <c r="D2651" s="493" t="s">
        <v>407</v>
      </c>
      <c r="F2651" s="493" t="s">
        <v>709</v>
      </c>
      <c r="G2651" s="493" t="s">
        <v>58</v>
      </c>
      <c r="H2651" s="493" t="s">
        <v>58</v>
      </c>
    </row>
    <row r="2652" spans="1:8">
      <c r="A2652" s="493" t="s">
        <v>6005</v>
      </c>
      <c r="B2652" s="493" t="s">
        <v>3933</v>
      </c>
      <c r="C2652" s="493" t="s">
        <v>6006</v>
      </c>
      <c r="D2652" s="493" t="s">
        <v>407</v>
      </c>
      <c r="F2652" s="493" t="s">
        <v>709</v>
      </c>
      <c r="G2652" s="493" t="s">
        <v>58</v>
      </c>
      <c r="H2652" s="493" t="s">
        <v>58</v>
      </c>
    </row>
    <row r="2653" spans="1:8">
      <c r="A2653" s="493" t="s">
        <v>6007</v>
      </c>
      <c r="B2653" s="493" t="s">
        <v>3933</v>
      </c>
      <c r="C2653" s="493" t="s">
        <v>6008</v>
      </c>
      <c r="D2653" s="493" t="s">
        <v>407</v>
      </c>
      <c r="F2653" s="493" t="s">
        <v>709</v>
      </c>
      <c r="G2653" s="493" t="s">
        <v>58</v>
      </c>
      <c r="H2653" s="493" t="s">
        <v>58</v>
      </c>
    </row>
    <row r="2654" spans="1:8">
      <c r="A2654" s="493" t="s">
        <v>6009</v>
      </c>
      <c r="B2654" s="493" t="s">
        <v>3933</v>
      </c>
      <c r="C2654" s="493" t="s">
        <v>6010</v>
      </c>
      <c r="D2654" s="493" t="s">
        <v>407</v>
      </c>
      <c r="F2654" s="493" t="s">
        <v>709</v>
      </c>
      <c r="G2654" s="493" t="s">
        <v>58</v>
      </c>
      <c r="H2654" s="493" t="s">
        <v>58</v>
      </c>
    </row>
    <row r="2655" spans="1:8">
      <c r="A2655" s="493" t="s">
        <v>6011</v>
      </c>
      <c r="B2655" s="493" t="s">
        <v>3933</v>
      </c>
      <c r="C2655" s="493" t="s">
        <v>6012</v>
      </c>
      <c r="D2655" s="493" t="s">
        <v>407</v>
      </c>
      <c r="F2655" s="493" t="s">
        <v>709</v>
      </c>
      <c r="G2655" s="493" t="s">
        <v>58</v>
      </c>
      <c r="H2655" s="493" t="s">
        <v>58</v>
      </c>
    </row>
    <row r="2656" spans="1:8">
      <c r="A2656" s="493" t="s">
        <v>6013</v>
      </c>
      <c r="B2656" s="493" t="s">
        <v>3933</v>
      </c>
      <c r="C2656" s="493" t="s">
        <v>6014</v>
      </c>
      <c r="D2656" s="493" t="s">
        <v>407</v>
      </c>
      <c r="F2656" s="493" t="s">
        <v>709</v>
      </c>
      <c r="G2656" s="493" t="s">
        <v>58</v>
      </c>
      <c r="H2656" s="493" t="s">
        <v>58</v>
      </c>
    </row>
    <row r="2657" spans="1:8">
      <c r="A2657" s="493" t="s">
        <v>6015</v>
      </c>
      <c r="B2657" s="493" t="s">
        <v>3933</v>
      </c>
      <c r="C2657" s="493" t="s">
        <v>6016</v>
      </c>
      <c r="D2657" s="493" t="s">
        <v>407</v>
      </c>
      <c r="F2657" s="493" t="s">
        <v>709</v>
      </c>
      <c r="G2657" s="493" t="s">
        <v>58</v>
      </c>
      <c r="H2657" s="493" t="s">
        <v>58</v>
      </c>
    </row>
    <row r="2658" spans="1:8">
      <c r="A2658" s="493" t="s">
        <v>6017</v>
      </c>
      <c r="B2658" s="493" t="s">
        <v>3933</v>
      </c>
      <c r="C2658" s="493" t="s">
        <v>6018</v>
      </c>
      <c r="D2658" s="493" t="s">
        <v>407</v>
      </c>
      <c r="F2658" s="493" t="s">
        <v>709</v>
      </c>
      <c r="G2658" s="493" t="s">
        <v>58</v>
      </c>
      <c r="H2658" s="493" t="s">
        <v>58</v>
      </c>
    </row>
    <row r="2659" spans="1:8">
      <c r="A2659" s="493" t="s">
        <v>6019</v>
      </c>
      <c r="B2659" s="493" t="s">
        <v>3933</v>
      </c>
      <c r="C2659" s="493" t="s">
        <v>6020</v>
      </c>
      <c r="D2659" s="493" t="s">
        <v>407</v>
      </c>
      <c r="F2659" s="493" t="s">
        <v>709</v>
      </c>
      <c r="G2659" s="493" t="s">
        <v>58</v>
      </c>
      <c r="H2659" s="493" t="s">
        <v>58</v>
      </c>
    </row>
    <row r="2660" spans="1:8">
      <c r="A2660" s="493" t="s">
        <v>6021</v>
      </c>
      <c r="B2660" s="493" t="s">
        <v>3933</v>
      </c>
      <c r="C2660" s="493" t="s">
        <v>6022</v>
      </c>
      <c r="D2660" s="493" t="s">
        <v>407</v>
      </c>
      <c r="F2660" s="493" t="s">
        <v>709</v>
      </c>
      <c r="G2660" s="493" t="s">
        <v>58</v>
      </c>
      <c r="H2660" s="493" t="s">
        <v>58</v>
      </c>
    </row>
    <row r="2661" spans="1:8">
      <c r="A2661" s="493" t="s">
        <v>6023</v>
      </c>
      <c r="B2661" s="493" t="s">
        <v>3933</v>
      </c>
      <c r="C2661" s="493" t="s">
        <v>6024</v>
      </c>
      <c r="D2661" s="493" t="s">
        <v>407</v>
      </c>
      <c r="F2661" s="493" t="s">
        <v>709</v>
      </c>
      <c r="G2661" s="493" t="s">
        <v>58</v>
      </c>
      <c r="H2661" s="493" t="s">
        <v>58</v>
      </c>
    </row>
    <row r="2662" spans="1:8">
      <c r="A2662" s="493" t="s">
        <v>6025</v>
      </c>
      <c r="B2662" s="493" t="s">
        <v>3933</v>
      </c>
      <c r="C2662" s="493" t="s">
        <v>6026</v>
      </c>
      <c r="D2662" s="493" t="s">
        <v>407</v>
      </c>
      <c r="F2662" s="493" t="s">
        <v>709</v>
      </c>
      <c r="G2662" s="493" t="s">
        <v>58</v>
      </c>
      <c r="H2662" s="493" t="s">
        <v>58</v>
      </c>
    </row>
    <row r="2663" spans="1:8">
      <c r="A2663" s="493" t="s">
        <v>6027</v>
      </c>
      <c r="B2663" s="493" t="s">
        <v>3933</v>
      </c>
      <c r="C2663" s="493" t="s">
        <v>6028</v>
      </c>
      <c r="D2663" s="493" t="s">
        <v>407</v>
      </c>
      <c r="F2663" s="493" t="s">
        <v>709</v>
      </c>
      <c r="G2663" s="493" t="s">
        <v>58</v>
      </c>
      <c r="H2663" s="493" t="s">
        <v>58</v>
      </c>
    </row>
    <row r="2664" spans="1:8">
      <c r="A2664" s="493" t="s">
        <v>6029</v>
      </c>
      <c r="B2664" s="493" t="s">
        <v>3933</v>
      </c>
      <c r="C2664" s="493" t="s">
        <v>6030</v>
      </c>
      <c r="D2664" s="493" t="s">
        <v>407</v>
      </c>
      <c r="F2664" s="493" t="s">
        <v>709</v>
      </c>
      <c r="G2664" s="493" t="s">
        <v>58</v>
      </c>
      <c r="H2664" s="493" t="s">
        <v>58</v>
      </c>
    </row>
    <row r="2665" spans="1:8">
      <c r="A2665" s="493" t="s">
        <v>6031</v>
      </c>
      <c r="B2665" s="493" t="s">
        <v>3933</v>
      </c>
      <c r="C2665" s="493" t="s">
        <v>6032</v>
      </c>
      <c r="D2665" s="493" t="s">
        <v>407</v>
      </c>
      <c r="F2665" s="493" t="s">
        <v>709</v>
      </c>
      <c r="G2665" s="493" t="s">
        <v>58</v>
      </c>
      <c r="H2665" s="493" t="s">
        <v>58</v>
      </c>
    </row>
    <row r="2666" spans="1:8">
      <c r="A2666" s="493" t="s">
        <v>6033</v>
      </c>
      <c r="B2666" s="493" t="s">
        <v>3933</v>
      </c>
      <c r="C2666" s="493" t="s">
        <v>6034</v>
      </c>
      <c r="D2666" s="493" t="s">
        <v>407</v>
      </c>
      <c r="F2666" s="493" t="s">
        <v>709</v>
      </c>
      <c r="G2666" s="493" t="s">
        <v>58</v>
      </c>
      <c r="H2666" s="493" t="s">
        <v>58</v>
      </c>
    </row>
    <row r="2667" spans="1:8">
      <c r="A2667" s="493" t="s">
        <v>6035</v>
      </c>
      <c r="B2667" s="493" t="s">
        <v>3933</v>
      </c>
      <c r="C2667" s="493" t="s">
        <v>6036</v>
      </c>
      <c r="D2667" s="493" t="s">
        <v>407</v>
      </c>
      <c r="F2667" s="493" t="s">
        <v>709</v>
      </c>
      <c r="G2667" s="493" t="s">
        <v>58</v>
      </c>
      <c r="H2667" s="493" t="s">
        <v>58</v>
      </c>
    </row>
    <row r="2668" spans="1:8">
      <c r="A2668" s="493" t="s">
        <v>6037</v>
      </c>
      <c r="B2668" s="493" t="s">
        <v>3933</v>
      </c>
      <c r="C2668" s="493" t="s">
        <v>6038</v>
      </c>
      <c r="D2668" s="493" t="s">
        <v>407</v>
      </c>
      <c r="F2668" s="493" t="s">
        <v>709</v>
      </c>
      <c r="G2668" s="493" t="s">
        <v>58</v>
      </c>
      <c r="H2668" s="493" t="s">
        <v>58</v>
      </c>
    </row>
    <row r="2669" spans="1:8">
      <c r="A2669" s="493" t="s">
        <v>6039</v>
      </c>
      <c r="B2669" s="493" t="s">
        <v>3933</v>
      </c>
      <c r="C2669" s="493" t="s">
        <v>6040</v>
      </c>
      <c r="D2669" s="493" t="s">
        <v>407</v>
      </c>
      <c r="F2669" s="493" t="s">
        <v>709</v>
      </c>
      <c r="G2669" s="493" t="s">
        <v>58</v>
      </c>
      <c r="H2669" s="493" t="s">
        <v>58</v>
      </c>
    </row>
    <row r="2670" spans="1:8">
      <c r="A2670" s="493" t="s">
        <v>6041</v>
      </c>
      <c r="B2670" s="493" t="s">
        <v>3933</v>
      </c>
      <c r="C2670" s="493" t="s">
        <v>6042</v>
      </c>
      <c r="D2670" s="493" t="s">
        <v>407</v>
      </c>
      <c r="F2670" s="493" t="s">
        <v>709</v>
      </c>
      <c r="G2670" s="493" t="s">
        <v>58</v>
      </c>
      <c r="H2670" s="493" t="s">
        <v>58</v>
      </c>
    </row>
    <row r="2671" spans="1:8">
      <c r="A2671" s="493" t="s">
        <v>6043</v>
      </c>
      <c r="B2671" s="493" t="s">
        <v>3933</v>
      </c>
      <c r="C2671" s="493" t="s">
        <v>6044</v>
      </c>
      <c r="D2671" s="493" t="s">
        <v>407</v>
      </c>
      <c r="F2671" s="493" t="s">
        <v>709</v>
      </c>
      <c r="G2671" s="493" t="s">
        <v>58</v>
      </c>
      <c r="H2671" s="493" t="s">
        <v>58</v>
      </c>
    </row>
    <row r="2672" spans="1:8">
      <c r="A2672" s="493" t="s">
        <v>6045</v>
      </c>
      <c r="B2672" s="493" t="s">
        <v>3933</v>
      </c>
      <c r="C2672" s="493" t="s">
        <v>6046</v>
      </c>
      <c r="D2672" s="493" t="s">
        <v>407</v>
      </c>
      <c r="F2672" s="493" t="s">
        <v>709</v>
      </c>
      <c r="G2672" s="493" t="s">
        <v>58</v>
      </c>
      <c r="H2672" s="493" t="s">
        <v>58</v>
      </c>
    </row>
    <row r="2673" spans="1:8">
      <c r="A2673" s="493" t="s">
        <v>6047</v>
      </c>
      <c r="B2673" s="493" t="s">
        <v>3933</v>
      </c>
      <c r="C2673" s="493" t="s">
        <v>6048</v>
      </c>
      <c r="D2673" s="493" t="s">
        <v>407</v>
      </c>
      <c r="F2673" s="493" t="s">
        <v>709</v>
      </c>
      <c r="G2673" s="493" t="s">
        <v>58</v>
      </c>
      <c r="H2673" s="493" t="s">
        <v>58</v>
      </c>
    </row>
    <row r="2674" spans="1:8">
      <c r="A2674" s="493" t="s">
        <v>6049</v>
      </c>
      <c r="B2674" s="493" t="s">
        <v>3933</v>
      </c>
      <c r="C2674" s="493" t="s">
        <v>6050</v>
      </c>
      <c r="D2674" s="493" t="s">
        <v>407</v>
      </c>
      <c r="F2674" s="493" t="s">
        <v>709</v>
      </c>
      <c r="G2674" s="493" t="s">
        <v>58</v>
      </c>
      <c r="H2674" s="493" t="s">
        <v>58</v>
      </c>
    </row>
    <row r="2675" spans="1:8">
      <c r="A2675" s="493" t="s">
        <v>6051</v>
      </c>
      <c r="B2675" s="493" t="s">
        <v>3933</v>
      </c>
      <c r="C2675" s="493" t="s">
        <v>6052</v>
      </c>
      <c r="D2675" s="493" t="s">
        <v>407</v>
      </c>
      <c r="F2675" s="493" t="s">
        <v>709</v>
      </c>
      <c r="G2675" s="493" t="s">
        <v>58</v>
      </c>
      <c r="H2675" s="493" t="s">
        <v>58</v>
      </c>
    </row>
    <row r="2676" spans="1:8">
      <c r="A2676" s="493" t="s">
        <v>6053</v>
      </c>
      <c r="B2676" s="493" t="s">
        <v>3933</v>
      </c>
      <c r="C2676" s="493" t="s">
        <v>6054</v>
      </c>
      <c r="D2676" s="493" t="s">
        <v>407</v>
      </c>
      <c r="F2676" s="493" t="s">
        <v>709</v>
      </c>
      <c r="G2676" s="493" t="s">
        <v>58</v>
      </c>
      <c r="H2676" s="493" t="s">
        <v>58</v>
      </c>
    </row>
    <row r="2677" spans="1:8">
      <c r="A2677" s="493" t="s">
        <v>6055</v>
      </c>
      <c r="B2677" s="493" t="s">
        <v>3933</v>
      </c>
      <c r="C2677" s="493" t="s">
        <v>6056</v>
      </c>
      <c r="D2677" s="493" t="s">
        <v>407</v>
      </c>
      <c r="F2677" s="493" t="s">
        <v>709</v>
      </c>
      <c r="G2677" s="493" t="s">
        <v>58</v>
      </c>
      <c r="H2677" s="493" t="s">
        <v>58</v>
      </c>
    </row>
    <row r="2678" spans="1:8">
      <c r="A2678" s="493" t="s">
        <v>6057</v>
      </c>
      <c r="B2678" s="493" t="s">
        <v>3933</v>
      </c>
      <c r="C2678" s="493" t="s">
        <v>6058</v>
      </c>
      <c r="D2678" s="493" t="s">
        <v>407</v>
      </c>
      <c r="F2678" s="493" t="s">
        <v>709</v>
      </c>
      <c r="G2678" s="493" t="s">
        <v>58</v>
      </c>
      <c r="H2678" s="493" t="s">
        <v>58</v>
      </c>
    </row>
    <row r="2679" spans="1:8">
      <c r="A2679" s="493" t="s">
        <v>6059</v>
      </c>
      <c r="B2679" s="493" t="s">
        <v>3933</v>
      </c>
      <c r="C2679" s="493" t="s">
        <v>6060</v>
      </c>
      <c r="D2679" s="493" t="s">
        <v>133</v>
      </c>
      <c r="E2679" s="493">
        <v>100</v>
      </c>
      <c r="G2679" s="493" t="s">
        <v>58</v>
      </c>
      <c r="H2679" s="493" t="s">
        <v>58</v>
      </c>
    </row>
    <row r="2680" spans="1:8">
      <c r="A2680" s="493" t="s">
        <v>6061</v>
      </c>
      <c r="B2680" s="493" t="s">
        <v>3933</v>
      </c>
      <c r="C2680" s="493" t="s">
        <v>6062</v>
      </c>
      <c r="D2680" s="493" t="s">
        <v>407</v>
      </c>
      <c r="F2680" s="493" t="s">
        <v>709</v>
      </c>
      <c r="G2680" s="493" t="s">
        <v>58</v>
      </c>
      <c r="H2680" s="493" t="s">
        <v>58</v>
      </c>
    </row>
    <row r="2681" spans="1:8">
      <c r="A2681" s="493" t="s">
        <v>6063</v>
      </c>
      <c r="B2681" s="493" t="s">
        <v>3933</v>
      </c>
      <c r="C2681" s="493" t="s">
        <v>6064</v>
      </c>
      <c r="D2681" s="493" t="s">
        <v>407</v>
      </c>
      <c r="F2681" s="493" t="s">
        <v>709</v>
      </c>
      <c r="G2681" s="493" t="s">
        <v>58</v>
      </c>
      <c r="H2681" s="493" t="s">
        <v>58</v>
      </c>
    </row>
    <row r="2682" spans="1:8">
      <c r="A2682" s="493" t="s">
        <v>6065</v>
      </c>
      <c r="B2682" s="493" t="s">
        <v>3933</v>
      </c>
      <c r="C2682" s="493" t="s">
        <v>6066</v>
      </c>
      <c r="D2682" s="493" t="s">
        <v>407</v>
      </c>
      <c r="F2682" s="493" t="s">
        <v>709</v>
      </c>
      <c r="G2682" s="493" t="s">
        <v>58</v>
      </c>
      <c r="H2682" s="493" t="s">
        <v>58</v>
      </c>
    </row>
    <row r="2683" spans="1:8">
      <c r="A2683" s="493" t="s">
        <v>6067</v>
      </c>
      <c r="B2683" s="493" t="s">
        <v>3933</v>
      </c>
      <c r="C2683" s="493" t="s">
        <v>6068</v>
      </c>
      <c r="D2683" s="493" t="s">
        <v>407</v>
      </c>
      <c r="F2683" s="493" t="s">
        <v>709</v>
      </c>
      <c r="G2683" s="493" t="s">
        <v>58</v>
      </c>
      <c r="H2683" s="493" t="s">
        <v>58</v>
      </c>
    </row>
    <row r="2684" spans="1:8">
      <c r="A2684" s="493" t="s">
        <v>6069</v>
      </c>
      <c r="B2684" s="493" t="s">
        <v>3933</v>
      </c>
      <c r="C2684" s="493" t="s">
        <v>6070</v>
      </c>
      <c r="D2684" s="493" t="s">
        <v>407</v>
      </c>
      <c r="F2684" s="493" t="s">
        <v>709</v>
      </c>
      <c r="G2684" s="493" t="s">
        <v>58</v>
      </c>
      <c r="H2684" s="493" t="s">
        <v>58</v>
      </c>
    </row>
    <row r="2685" spans="1:8">
      <c r="A2685" s="493" t="s">
        <v>6071</v>
      </c>
      <c r="B2685" s="493" t="s">
        <v>3933</v>
      </c>
      <c r="C2685" s="493" t="s">
        <v>6072</v>
      </c>
      <c r="D2685" s="493" t="s">
        <v>407</v>
      </c>
      <c r="F2685" s="493" t="s">
        <v>709</v>
      </c>
      <c r="G2685" s="493" t="s">
        <v>58</v>
      </c>
      <c r="H2685" s="493" t="s">
        <v>58</v>
      </c>
    </row>
    <row r="2686" spans="1:8">
      <c r="A2686" s="493" t="s">
        <v>6073</v>
      </c>
      <c r="B2686" s="493" t="s">
        <v>3933</v>
      </c>
      <c r="C2686" s="493" t="s">
        <v>6074</v>
      </c>
      <c r="D2686" s="493" t="s">
        <v>407</v>
      </c>
      <c r="F2686" s="493" t="s">
        <v>709</v>
      </c>
      <c r="G2686" s="493" t="s">
        <v>58</v>
      </c>
      <c r="H2686" s="493" t="s">
        <v>58</v>
      </c>
    </row>
    <row r="2687" spans="1:8">
      <c r="A2687" s="493" t="s">
        <v>6075</v>
      </c>
      <c r="B2687" s="493" t="s">
        <v>3933</v>
      </c>
      <c r="C2687" s="493" t="s">
        <v>6076</v>
      </c>
      <c r="D2687" s="493" t="s">
        <v>407</v>
      </c>
      <c r="F2687" s="493" t="s">
        <v>709</v>
      </c>
      <c r="G2687" s="493" t="s">
        <v>58</v>
      </c>
      <c r="H2687" s="493" t="s">
        <v>58</v>
      </c>
    </row>
    <row r="2688" spans="1:8">
      <c r="A2688" s="493" t="s">
        <v>6077</v>
      </c>
      <c r="B2688" s="493" t="s">
        <v>3933</v>
      </c>
      <c r="C2688" s="493" t="s">
        <v>6078</v>
      </c>
      <c r="D2688" s="493" t="s">
        <v>407</v>
      </c>
      <c r="F2688" s="493" t="s">
        <v>709</v>
      </c>
      <c r="G2688" s="493" t="s">
        <v>58</v>
      </c>
      <c r="H2688" s="493" t="s">
        <v>58</v>
      </c>
    </row>
    <row r="2689" spans="1:8">
      <c r="A2689" s="493" t="s">
        <v>6079</v>
      </c>
      <c r="B2689" s="493" t="s">
        <v>3933</v>
      </c>
      <c r="C2689" s="493" t="s">
        <v>6080</v>
      </c>
      <c r="D2689" s="493" t="s">
        <v>407</v>
      </c>
      <c r="F2689" s="493" t="s">
        <v>709</v>
      </c>
      <c r="G2689" s="493" t="s">
        <v>58</v>
      </c>
      <c r="H2689" s="493" t="s">
        <v>58</v>
      </c>
    </row>
    <row r="2690" spans="1:8">
      <c r="A2690" s="493" t="s">
        <v>6081</v>
      </c>
      <c r="B2690" s="493" t="s">
        <v>3933</v>
      </c>
      <c r="C2690" s="493" t="s">
        <v>6082</v>
      </c>
      <c r="D2690" s="493" t="s">
        <v>407</v>
      </c>
      <c r="F2690" s="493" t="s">
        <v>709</v>
      </c>
      <c r="G2690" s="493" t="s">
        <v>58</v>
      </c>
      <c r="H2690" s="493" t="s">
        <v>58</v>
      </c>
    </row>
    <row r="2691" spans="1:8">
      <c r="A2691" s="493" t="s">
        <v>6083</v>
      </c>
      <c r="B2691" s="493" t="s">
        <v>3933</v>
      </c>
      <c r="C2691" s="493" t="s">
        <v>6084</v>
      </c>
      <c r="D2691" s="493" t="s">
        <v>407</v>
      </c>
      <c r="F2691" s="493" t="s">
        <v>709</v>
      </c>
      <c r="G2691" s="493" t="s">
        <v>58</v>
      </c>
      <c r="H2691" s="493" t="s">
        <v>58</v>
      </c>
    </row>
    <row r="2692" spans="1:8">
      <c r="A2692" s="493" t="s">
        <v>6085</v>
      </c>
      <c r="B2692" s="493" t="s">
        <v>3933</v>
      </c>
      <c r="C2692" s="493" t="s">
        <v>6086</v>
      </c>
      <c r="D2692" s="493" t="s">
        <v>407</v>
      </c>
      <c r="F2692" s="493" t="s">
        <v>709</v>
      </c>
      <c r="G2692" s="493" t="s">
        <v>58</v>
      </c>
      <c r="H2692" s="493" t="s">
        <v>58</v>
      </c>
    </row>
    <row r="2693" spans="1:8">
      <c r="A2693" s="493" t="s">
        <v>6087</v>
      </c>
      <c r="B2693" s="493" t="s">
        <v>3933</v>
      </c>
      <c r="C2693" s="493" t="s">
        <v>6088</v>
      </c>
      <c r="D2693" s="493" t="s">
        <v>407</v>
      </c>
      <c r="F2693" s="493" t="s">
        <v>709</v>
      </c>
      <c r="G2693" s="493" t="s">
        <v>58</v>
      </c>
      <c r="H2693" s="493" t="s">
        <v>58</v>
      </c>
    </row>
    <row r="2694" spans="1:8">
      <c r="A2694" s="493" t="s">
        <v>6089</v>
      </c>
      <c r="B2694" s="493" t="s">
        <v>3933</v>
      </c>
      <c r="C2694" s="493" t="s">
        <v>6090</v>
      </c>
      <c r="D2694" s="493" t="s">
        <v>407</v>
      </c>
      <c r="F2694" s="493" t="s">
        <v>709</v>
      </c>
      <c r="G2694" s="493" t="s">
        <v>58</v>
      </c>
      <c r="H2694" s="493" t="s">
        <v>58</v>
      </c>
    </row>
    <row r="2695" spans="1:8">
      <c r="A2695" s="493" t="s">
        <v>6091</v>
      </c>
      <c r="B2695" s="493" t="s">
        <v>3933</v>
      </c>
      <c r="C2695" s="493" t="s">
        <v>6092</v>
      </c>
      <c r="D2695" s="493" t="s">
        <v>407</v>
      </c>
      <c r="F2695" s="493" t="s">
        <v>709</v>
      </c>
      <c r="G2695" s="493" t="s">
        <v>58</v>
      </c>
      <c r="H2695" s="493" t="s">
        <v>58</v>
      </c>
    </row>
    <row r="2696" spans="1:8">
      <c r="A2696" s="493" t="s">
        <v>6093</v>
      </c>
      <c r="B2696" s="493" t="s">
        <v>3933</v>
      </c>
      <c r="C2696" s="493" t="s">
        <v>6094</v>
      </c>
      <c r="D2696" s="493" t="s">
        <v>407</v>
      </c>
      <c r="F2696" s="493" t="s">
        <v>709</v>
      </c>
      <c r="G2696" s="493" t="s">
        <v>58</v>
      </c>
      <c r="H2696" s="493" t="s">
        <v>58</v>
      </c>
    </row>
    <row r="2697" spans="1:8">
      <c r="A2697" s="493" t="s">
        <v>6095</v>
      </c>
      <c r="B2697" s="493" t="s">
        <v>3933</v>
      </c>
      <c r="C2697" s="493" t="s">
        <v>6096</v>
      </c>
      <c r="D2697" s="493" t="s">
        <v>407</v>
      </c>
      <c r="F2697" s="493" t="s">
        <v>709</v>
      </c>
      <c r="G2697" s="493" t="s">
        <v>58</v>
      </c>
      <c r="H2697" s="493" t="s">
        <v>58</v>
      </c>
    </row>
    <row r="2698" spans="1:8">
      <c r="A2698" s="493" t="s">
        <v>6097</v>
      </c>
      <c r="B2698" s="493" t="s">
        <v>3933</v>
      </c>
      <c r="C2698" s="493" t="s">
        <v>6098</v>
      </c>
      <c r="D2698" s="493" t="s">
        <v>407</v>
      </c>
      <c r="F2698" s="493" t="s">
        <v>709</v>
      </c>
      <c r="G2698" s="493" t="s">
        <v>58</v>
      </c>
      <c r="H2698" s="493" t="s">
        <v>58</v>
      </c>
    </row>
    <row r="2699" spans="1:8">
      <c r="A2699" s="493" t="s">
        <v>6099</v>
      </c>
      <c r="B2699" s="493" t="s">
        <v>3933</v>
      </c>
      <c r="C2699" s="493" t="s">
        <v>6100</v>
      </c>
      <c r="D2699" s="493" t="s">
        <v>407</v>
      </c>
      <c r="F2699" s="493" t="s">
        <v>709</v>
      </c>
      <c r="G2699" s="493" t="s">
        <v>58</v>
      </c>
      <c r="H2699" s="493" t="s">
        <v>58</v>
      </c>
    </row>
    <row r="2700" spans="1:8">
      <c r="A2700" s="493" t="s">
        <v>6101</v>
      </c>
      <c r="B2700" s="493" t="s">
        <v>3933</v>
      </c>
      <c r="C2700" s="493" t="s">
        <v>6102</v>
      </c>
      <c r="D2700" s="493" t="s">
        <v>407</v>
      </c>
      <c r="F2700" s="493" t="s">
        <v>709</v>
      </c>
      <c r="G2700" s="493" t="s">
        <v>58</v>
      </c>
      <c r="H2700" s="493" t="s">
        <v>58</v>
      </c>
    </row>
    <row r="2701" spans="1:8">
      <c r="A2701" s="493" t="s">
        <v>6103</v>
      </c>
      <c r="B2701" s="493" t="s">
        <v>3933</v>
      </c>
      <c r="C2701" s="493" t="s">
        <v>6104</v>
      </c>
      <c r="D2701" s="493" t="s">
        <v>407</v>
      </c>
      <c r="F2701" s="493" t="s">
        <v>709</v>
      </c>
      <c r="G2701" s="493" t="s">
        <v>58</v>
      </c>
      <c r="H2701" s="493" t="s">
        <v>58</v>
      </c>
    </row>
    <row r="2702" spans="1:8">
      <c r="A2702" s="493" t="s">
        <v>6105</v>
      </c>
      <c r="B2702" s="493" t="s">
        <v>3933</v>
      </c>
      <c r="C2702" s="493" t="s">
        <v>6106</v>
      </c>
      <c r="D2702" s="493" t="s">
        <v>407</v>
      </c>
      <c r="F2702" s="493" t="s">
        <v>709</v>
      </c>
      <c r="G2702" s="493" t="s">
        <v>58</v>
      </c>
      <c r="H2702" s="493" t="s">
        <v>58</v>
      </c>
    </row>
    <row r="2703" spans="1:8">
      <c r="A2703" s="493" t="s">
        <v>6107</v>
      </c>
      <c r="B2703" s="493" t="s">
        <v>3933</v>
      </c>
      <c r="C2703" s="493" t="s">
        <v>6108</v>
      </c>
      <c r="D2703" s="493" t="s">
        <v>407</v>
      </c>
      <c r="F2703" s="493" t="s">
        <v>709</v>
      </c>
      <c r="G2703" s="493" t="s">
        <v>58</v>
      </c>
      <c r="H2703" s="493" t="s">
        <v>58</v>
      </c>
    </row>
    <row r="2704" spans="1:8">
      <c r="A2704" s="493" t="s">
        <v>6109</v>
      </c>
      <c r="B2704" s="493" t="s">
        <v>3933</v>
      </c>
      <c r="C2704" s="493" t="s">
        <v>6110</v>
      </c>
      <c r="D2704" s="493" t="s">
        <v>407</v>
      </c>
      <c r="F2704" s="493" t="s">
        <v>709</v>
      </c>
      <c r="G2704" s="493" t="s">
        <v>58</v>
      </c>
      <c r="H2704" s="493" t="s">
        <v>58</v>
      </c>
    </row>
    <row r="2705" spans="1:8">
      <c r="A2705" s="493" t="s">
        <v>6111</v>
      </c>
      <c r="B2705" s="493" t="s">
        <v>3933</v>
      </c>
      <c r="C2705" s="493" t="s">
        <v>6112</v>
      </c>
      <c r="D2705" s="493" t="s">
        <v>407</v>
      </c>
      <c r="F2705" s="493" t="s">
        <v>709</v>
      </c>
      <c r="G2705" s="493" t="s">
        <v>58</v>
      </c>
      <c r="H2705" s="493" t="s">
        <v>58</v>
      </c>
    </row>
    <row r="2706" spans="1:8">
      <c r="A2706" s="493" t="s">
        <v>6113</v>
      </c>
      <c r="B2706" s="493" t="s">
        <v>3933</v>
      </c>
      <c r="C2706" s="493" t="s">
        <v>6114</v>
      </c>
      <c r="D2706" s="493" t="s">
        <v>407</v>
      </c>
      <c r="F2706" s="493" t="s">
        <v>709</v>
      </c>
      <c r="G2706" s="493" t="s">
        <v>58</v>
      </c>
      <c r="H2706" s="493" t="s">
        <v>58</v>
      </c>
    </row>
    <row r="2707" spans="1:8">
      <c r="A2707" s="493" t="s">
        <v>6115</v>
      </c>
      <c r="B2707" s="493" t="s">
        <v>3933</v>
      </c>
      <c r="C2707" s="493" t="s">
        <v>6116</v>
      </c>
      <c r="D2707" s="493" t="s">
        <v>407</v>
      </c>
      <c r="F2707" s="493" t="s">
        <v>709</v>
      </c>
      <c r="G2707" s="493" t="s">
        <v>58</v>
      </c>
      <c r="H2707" s="493" t="s">
        <v>58</v>
      </c>
    </row>
    <row r="2708" spans="1:8">
      <c r="A2708" s="493" t="s">
        <v>6117</v>
      </c>
      <c r="B2708" s="493" t="s">
        <v>3933</v>
      </c>
      <c r="C2708" s="493" t="s">
        <v>6118</v>
      </c>
      <c r="D2708" s="493" t="s">
        <v>407</v>
      </c>
      <c r="F2708" s="493" t="s">
        <v>709</v>
      </c>
      <c r="G2708" s="493" t="s">
        <v>58</v>
      </c>
      <c r="H2708" s="493" t="s">
        <v>58</v>
      </c>
    </row>
    <row r="2709" spans="1:8">
      <c r="A2709" s="493" t="s">
        <v>6119</v>
      </c>
      <c r="B2709" s="493" t="s">
        <v>3933</v>
      </c>
      <c r="C2709" s="493" t="s">
        <v>6120</v>
      </c>
      <c r="D2709" s="493" t="s">
        <v>407</v>
      </c>
      <c r="F2709" s="493" t="s">
        <v>709</v>
      </c>
      <c r="G2709" s="493" t="s">
        <v>58</v>
      </c>
      <c r="H2709" s="493" t="s">
        <v>58</v>
      </c>
    </row>
    <row r="2710" spans="1:8">
      <c r="A2710" s="493" t="s">
        <v>6121</v>
      </c>
      <c r="B2710" s="493" t="s">
        <v>3933</v>
      </c>
      <c r="C2710" s="493" t="s">
        <v>6122</v>
      </c>
      <c r="D2710" s="493" t="s">
        <v>407</v>
      </c>
      <c r="F2710" s="493" t="s">
        <v>709</v>
      </c>
      <c r="G2710" s="493" t="s">
        <v>58</v>
      </c>
      <c r="H2710" s="493" t="s">
        <v>58</v>
      </c>
    </row>
    <row r="2711" spans="1:8">
      <c r="A2711" s="493" t="s">
        <v>6123</v>
      </c>
      <c r="B2711" s="493" t="s">
        <v>3933</v>
      </c>
      <c r="C2711" s="493" t="s">
        <v>6124</v>
      </c>
      <c r="D2711" s="493" t="s">
        <v>407</v>
      </c>
      <c r="F2711" s="493" t="s">
        <v>709</v>
      </c>
      <c r="G2711" s="493" t="s">
        <v>58</v>
      </c>
      <c r="H2711" s="493" t="s">
        <v>58</v>
      </c>
    </row>
    <row r="2712" spans="1:8">
      <c r="A2712" s="493" t="s">
        <v>6125</v>
      </c>
      <c r="B2712" s="493" t="s">
        <v>3933</v>
      </c>
      <c r="C2712" s="493" t="s">
        <v>6126</v>
      </c>
      <c r="D2712" s="493" t="s">
        <v>407</v>
      </c>
      <c r="F2712" s="493" t="s">
        <v>709</v>
      </c>
      <c r="G2712" s="493" t="s">
        <v>58</v>
      </c>
      <c r="H2712" s="493" t="s">
        <v>58</v>
      </c>
    </row>
    <row r="2713" spans="1:8">
      <c r="A2713" s="493" t="s">
        <v>6127</v>
      </c>
      <c r="B2713" s="493" t="s">
        <v>3933</v>
      </c>
      <c r="C2713" s="493" t="s">
        <v>6128</v>
      </c>
      <c r="D2713" s="493" t="s">
        <v>407</v>
      </c>
      <c r="F2713" s="493" t="s">
        <v>709</v>
      </c>
      <c r="G2713" s="493" t="s">
        <v>58</v>
      </c>
      <c r="H2713" s="493" t="s">
        <v>58</v>
      </c>
    </row>
    <row r="2714" spans="1:8">
      <c r="A2714" s="493" t="s">
        <v>6129</v>
      </c>
      <c r="B2714" s="493" t="s">
        <v>3933</v>
      </c>
      <c r="C2714" s="493" t="s">
        <v>6130</v>
      </c>
      <c r="D2714" s="493" t="s">
        <v>407</v>
      </c>
      <c r="F2714" s="493" t="s">
        <v>709</v>
      </c>
      <c r="G2714" s="493" t="s">
        <v>58</v>
      </c>
      <c r="H2714" s="493" t="s">
        <v>58</v>
      </c>
    </row>
    <row r="2715" spans="1:8">
      <c r="A2715" s="493" t="s">
        <v>6131</v>
      </c>
      <c r="B2715" s="493" t="s">
        <v>3933</v>
      </c>
      <c r="C2715" s="493" t="s">
        <v>6132</v>
      </c>
      <c r="D2715" s="493" t="s">
        <v>133</v>
      </c>
      <c r="E2715" s="493">
        <v>100</v>
      </c>
      <c r="G2715" s="493" t="s">
        <v>58</v>
      </c>
      <c r="H2715" s="493" t="s">
        <v>58</v>
      </c>
    </row>
    <row r="2716" spans="1:8">
      <c r="A2716" s="493" t="s">
        <v>6133</v>
      </c>
      <c r="B2716" s="493" t="s">
        <v>3933</v>
      </c>
      <c r="C2716" s="493" t="s">
        <v>6134</v>
      </c>
      <c r="D2716" s="493" t="s">
        <v>407</v>
      </c>
      <c r="F2716" s="493" t="s">
        <v>709</v>
      </c>
      <c r="G2716" s="493" t="s">
        <v>58</v>
      </c>
      <c r="H2716" s="493" t="s">
        <v>58</v>
      </c>
    </row>
    <row r="2717" spans="1:8">
      <c r="A2717" s="493" t="s">
        <v>6135</v>
      </c>
      <c r="B2717" s="493" t="s">
        <v>3933</v>
      </c>
      <c r="C2717" s="493" t="s">
        <v>6136</v>
      </c>
      <c r="D2717" s="493" t="s">
        <v>407</v>
      </c>
      <c r="F2717" s="493" t="s">
        <v>709</v>
      </c>
      <c r="G2717" s="493" t="s">
        <v>58</v>
      </c>
      <c r="H2717" s="493" t="s">
        <v>58</v>
      </c>
    </row>
    <row r="2718" spans="1:8">
      <c r="A2718" s="493" t="s">
        <v>6137</v>
      </c>
      <c r="B2718" s="493" t="s">
        <v>3933</v>
      </c>
      <c r="C2718" s="493" t="s">
        <v>6138</v>
      </c>
      <c r="D2718" s="493" t="s">
        <v>407</v>
      </c>
      <c r="F2718" s="493" t="s">
        <v>709</v>
      </c>
      <c r="G2718" s="493" t="s">
        <v>58</v>
      </c>
      <c r="H2718" s="493" t="s">
        <v>58</v>
      </c>
    </row>
    <row r="2719" spans="1:8">
      <c r="A2719" s="493" t="s">
        <v>6139</v>
      </c>
      <c r="B2719" s="493" t="s">
        <v>3933</v>
      </c>
      <c r="C2719" s="493" t="s">
        <v>6140</v>
      </c>
      <c r="D2719" s="493" t="s">
        <v>407</v>
      </c>
      <c r="F2719" s="493" t="s">
        <v>709</v>
      </c>
      <c r="G2719" s="493" t="s">
        <v>58</v>
      </c>
      <c r="H2719" s="493" t="s">
        <v>58</v>
      </c>
    </row>
    <row r="2720" spans="1:8">
      <c r="A2720" s="493" t="s">
        <v>6141</v>
      </c>
      <c r="B2720" s="493" t="s">
        <v>3933</v>
      </c>
      <c r="C2720" s="493" t="s">
        <v>6142</v>
      </c>
      <c r="D2720" s="493" t="s">
        <v>407</v>
      </c>
      <c r="F2720" s="493" t="s">
        <v>709</v>
      </c>
      <c r="G2720" s="493" t="s">
        <v>58</v>
      </c>
      <c r="H2720" s="493" t="s">
        <v>58</v>
      </c>
    </row>
    <row r="2721" spans="1:8">
      <c r="A2721" s="493" t="s">
        <v>6143</v>
      </c>
      <c r="B2721" s="493" t="s">
        <v>3933</v>
      </c>
      <c r="C2721" s="493" t="s">
        <v>6144</v>
      </c>
      <c r="D2721" s="493" t="s">
        <v>407</v>
      </c>
      <c r="F2721" s="493" t="s">
        <v>709</v>
      </c>
      <c r="G2721" s="493" t="s">
        <v>58</v>
      </c>
      <c r="H2721" s="493" t="s">
        <v>58</v>
      </c>
    </row>
    <row r="2722" spans="1:8">
      <c r="A2722" s="493" t="s">
        <v>6145</v>
      </c>
      <c r="B2722" s="493" t="s">
        <v>3933</v>
      </c>
      <c r="C2722" s="493" t="s">
        <v>6146</v>
      </c>
      <c r="D2722" s="493" t="s">
        <v>407</v>
      </c>
      <c r="F2722" s="493" t="s">
        <v>709</v>
      </c>
      <c r="G2722" s="493" t="s">
        <v>58</v>
      </c>
      <c r="H2722" s="493" t="s">
        <v>58</v>
      </c>
    </row>
    <row r="2723" spans="1:8">
      <c r="A2723" s="493" t="s">
        <v>6147</v>
      </c>
      <c r="B2723" s="493" t="s">
        <v>3933</v>
      </c>
      <c r="C2723" s="493" t="s">
        <v>6148</v>
      </c>
      <c r="D2723" s="493" t="s">
        <v>407</v>
      </c>
      <c r="F2723" s="493" t="s">
        <v>709</v>
      </c>
      <c r="G2723" s="493" t="s">
        <v>58</v>
      </c>
      <c r="H2723" s="493" t="s">
        <v>58</v>
      </c>
    </row>
    <row r="2724" spans="1:8">
      <c r="A2724" s="493" t="s">
        <v>6149</v>
      </c>
      <c r="B2724" s="493" t="s">
        <v>3933</v>
      </c>
      <c r="C2724" s="493" t="s">
        <v>6150</v>
      </c>
      <c r="D2724" s="493" t="s">
        <v>407</v>
      </c>
      <c r="F2724" s="493" t="s">
        <v>709</v>
      </c>
      <c r="G2724" s="493" t="s">
        <v>58</v>
      </c>
      <c r="H2724" s="493" t="s">
        <v>58</v>
      </c>
    </row>
    <row r="2725" spans="1:8">
      <c r="A2725" s="493" t="s">
        <v>6151</v>
      </c>
      <c r="B2725" s="493" t="s">
        <v>3933</v>
      </c>
      <c r="C2725" s="493" t="s">
        <v>6152</v>
      </c>
      <c r="D2725" s="493" t="s">
        <v>407</v>
      </c>
      <c r="F2725" s="493" t="s">
        <v>709</v>
      </c>
      <c r="G2725" s="493" t="s">
        <v>58</v>
      </c>
      <c r="H2725" s="493" t="s">
        <v>58</v>
      </c>
    </row>
    <row r="2726" spans="1:8">
      <c r="A2726" s="493" t="s">
        <v>6153</v>
      </c>
      <c r="B2726" s="493" t="s">
        <v>3933</v>
      </c>
      <c r="C2726" s="493" t="s">
        <v>6154</v>
      </c>
      <c r="D2726" s="493" t="s">
        <v>407</v>
      </c>
      <c r="F2726" s="493" t="s">
        <v>709</v>
      </c>
      <c r="G2726" s="493" t="s">
        <v>58</v>
      </c>
      <c r="H2726" s="493" t="s">
        <v>58</v>
      </c>
    </row>
    <row r="2727" spans="1:8">
      <c r="A2727" s="493" t="s">
        <v>6155</v>
      </c>
      <c r="B2727" s="493" t="s">
        <v>3933</v>
      </c>
      <c r="C2727" s="493" t="s">
        <v>6156</v>
      </c>
      <c r="D2727" s="493" t="s">
        <v>407</v>
      </c>
      <c r="F2727" s="493" t="s">
        <v>709</v>
      </c>
      <c r="G2727" s="493" t="s">
        <v>58</v>
      </c>
      <c r="H2727" s="493" t="s">
        <v>58</v>
      </c>
    </row>
    <row r="2728" spans="1:8">
      <c r="A2728" s="493" t="s">
        <v>6157</v>
      </c>
      <c r="B2728" s="493" t="s">
        <v>3933</v>
      </c>
      <c r="C2728" s="493" t="s">
        <v>6158</v>
      </c>
      <c r="D2728" s="493" t="s">
        <v>407</v>
      </c>
      <c r="F2728" s="493" t="s">
        <v>709</v>
      </c>
      <c r="G2728" s="493" t="s">
        <v>58</v>
      </c>
      <c r="H2728" s="493" t="s">
        <v>58</v>
      </c>
    </row>
    <row r="2729" spans="1:8">
      <c r="A2729" s="493" t="s">
        <v>6159</v>
      </c>
      <c r="B2729" s="493" t="s">
        <v>3933</v>
      </c>
      <c r="C2729" s="493" t="s">
        <v>6160</v>
      </c>
      <c r="D2729" s="493" t="s">
        <v>407</v>
      </c>
      <c r="F2729" s="493" t="s">
        <v>709</v>
      </c>
      <c r="G2729" s="493" t="s">
        <v>58</v>
      </c>
      <c r="H2729" s="493" t="s">
        <v>58</v>
      </c>
    </row>
    <row r="2730" spans="1:8">
      <c r="A2730" s="493" t="s">
        <v>6161</v>
      </c>
      <c r="B2730" s="493" t="s">
        <v>3933</v>
      </c>
      <c r="C2730" s="493" t="s">
        <v>6162</v>
      </c>
      <c r="D2730" s="493" t="s">
        <v>407</v>
      </c>
      <c r="F2730" s="493" t="s">
        <v>709</v>
      </c>
      <c r="G2730" s="493" t="s">
        <v>58</v>
      </c>
      <c r="H2730" s="493" t="s">
        <v>58</v>
      </c>
    </row>
    <row r="2731" spans="1:8">
      <c r="A2731" s="493" t="s">
        <v>6163</v>
      </c>
      <c r="B2731" s="493" t="s">
        <v>3933</v>
      </c>
      <c r="C2731" s="493" t="s">
        <v>6164</v>
      </c>
      <c r="D2731" s="493" t="s">
        <v>407</v>
      </c>
      <c r="F2731" s="493" t="s">
        <v>709</v>
      </c>
      <c r="G2731" s="493" t="s">
        <v>58</v>
      </c>
      <c r="H2731" s="493" t="s">
        <v>58</v>
      </c>
    </row>
    <row r="2732" spans="1:8">
      <c r="A2732" s="493" t="s">
        <v>6165</v>
      </c>
      <c r="B2732" s="493" t="s">
        <v>3933</v>
      </c>
      <c r="C2732" s="493" t="s">
        <v>6166</v>
      </c>
      <c r="D2732" s="493" t="s">
        <v>407</v>
      </c>
      <c r="F2732" s="493" t="s">
        <v>709</v>
      </c>
      <c r="G2732" s="493" t="s">
        <v>58</v>
      </c>
      <c r="H2732" s="493" t="s">
        <v>58</v>
      </c>
    </row>
    <row r="2733" spans="1:8">
      <c r="A2733" s="493" t="s">
        <v>6167</v>
      </c>
      <c r="B2733" s="493" t="s">
        <v>3933</v>
      </c>
      <c r="C2733" s="493" t="s">
        <v>6168</v>
      </c>
      <c r="D2733" s="493" t="s">
        <v>407</v>
      </c>
      <c r="F2733" s="493" t="s">
        <v>709</v>
      </c>
      <c r="G2733" s="493" t="s">
        <v>58</v>
      </c>
      <c r="H2733" s="493" t="s">
        <v>58</v>
      </c>
    </row>
    <row r="2734" spans="1:8">
      <c r="A2734" s="493" t="s">
        <v>6169</v>
      </c>
      <c r="B2734" s="493" t="s">
        <v>3933</v>
      </c>
      <c r="C2734" s="493" t="s">
        <v>6170</v>
      </c>
      <c r="D2734" s="493" t="s">
        <v>407</v>
      </c>
      <c r="F2734" s="493" t="s">
        <v>709</v>
      </c>
      <c r="G2734" s="493" t="s">
        <v>58</v>
      </c>
      <c r="H2734" s="493" t="s">
        <v>58</v>
      </c>
    </row>
    <row r="2735" spans="1:8">
      <c r="A2735" s="493" t="s">
        <v>6171</v>
      </c>
      <c r="B2735" s="493" t="s">
        <v>3933</v>
      </c>
      <c r="C2735" s="493" t="s">
        <v>6172</v>
      </c>
      <c r="D2735" s="493" t="s">
        <v>407</v>
      </c>
      <c r="F2735" s="493" t="s">
        <v>709</v>
      </c>
      <c r="G2735" s="493" t="s">
        <v>58</v>
      </c>
      <c r="H2735" s="493" t="s">
        <v>58</v>
      </c>
    </row>
    <row r="2736" spans="1:8">
      <c r="A2736" s="493" t="s">
        <v>6173</v>
      </c>
      <c r="B2736" s="493" t="s">
        <v>3933</v>
      </c>
      <c r="C2736" s="493" t="s">
        <v>6174</v>
      </c>
      <c r="D2736" s="493" t="s">
        <v>407</v>
      </c>
      <c r="F2736" s="493" t="s">
        <v>709</v>
      </c>
      <c r="G2736" s="493" t="s">
        <v>58</v>
      </c>
      <c r="H2736" s="493" t="s">
        <v>58</v>
      </c>
    </row>
    <row r="2737" spans="1:8">
      <c r="A2737" s="493" t="s">
        <v>6175</v>
      </c>
      <c r="B2737" s="493" t="s">
        <v>3933</v>
      </c>
      <c r="C2737" s="493" t="s">
        <v>6176</v>
      </c>
      <c r="D2737" s="493" t="s">
        <v>407</v>
      </c>
      <c r="F2737" s="493" t="s">
        <v>709</v>
      </c>
      <c r="G2737" s="493" t="s">
        <v>58</v>
      </c>
      <c r="H2737" s="493" t="s">
        <v>58</v>
      </c>
    </row>
    <row r="2738" spans="1:8">
      <c r="A2738" s="493" t="s">
        <v>6177</v>
      </c>
      <c r="B2738" s="493" t="s">
        <v>3933</v>
      </c>
      <c r="C2738" s="493" t="s">
        <v>6178</v>
      </c>
      <c r="D2738" s="493" t="s">
        <v>407</v>
      </c>
      <c r="F2738" s="493" t="s">
        <v>709</v>
      </c>
      <c r="G2738" s="493" t="s">
        <v>58</v>
      </c>
      <c r="H2738" s="493" t="s">
        <v>58</v>
      </c>
    </row>
    <row r="2739" spans="1:8">
      <c r="A2739" s="493" t="s">
        <v>6179</v>
      </c>
      <c r="B2739" s="493" t="s">
        <v>3933</v>
      </c>
      <c r="C2739" s="493" t="s">
        <v>6180</v>
      </c>
      <c r="D2739" s="493" t="s">
        <v>407</v>
      </c>
      <c r="F2739" s="493" t="s">
        <v>709</v>
      </c>
      <c r="G2739" s="493" t="s">
        <v>58</v>
      </c>
      <c r="H2739" s="493" t="s">
        <v>58</v>
      </c>
    </row>
    <row r="2740" spans="1:8">
      <c r="A2740" s="493" t="s">
        <v>6181</v>
      </c>
      <c r="B2740" s="493" t="s">
        <v>3933</v>
      </c>
      <c r="C2740" s="493" t="s">
        <v>6182</v>
      </c>
      <c r="D2740" s="493" t="s">
        <v>407</v>
      </c>
      <c r="F2740" s="493" t="s">
        <v>709</v>
      </c>
      <c r="G2740" s="493" t="s">
        <v>58</v>
      </c>
      <c r="H2740" s="493" t="s">
        <v>58</v>
      </c>
    </row>
    <row r="2741" spans="1:8">
      <c r="A2741" s="493" t="s">
        <v>6183</v>
      </c>
      <c r="B2741" s="493" t="s">
        <v>3933</v>
      </c>
      <c r="C2741" s="493" t="s">
        <v>6184</v>
      </c>
      <c r="D2741" s="493" t="s">
        <v>407</v>
      </c>
      <c r="F2741" s="493" t="s">
        <v>709</v>
      </c>
      <c r="G2741" s="493" t="s">
        <v>58</v>
      </c>
      <c r="H2741" s="493" t="s">
        <v>58</v>
      </c>
    </row>
    <row r="2742" spans="1:8">
      <c r="A2742" s="493" t="s">
        <v>6185</v>
      </c>
      <c r="B2742" s="493" t="s">
        <v>3933</v>
      </c>
      <c r="C2742" s="493" t="s">
        <v>6186</v>
      </c>
      <c r="D2742" s="493" t="s">
        <v>407</v>
      </c>
      <c r="F2742" s="493" t="s">
        <v>709</v>
      </c>
      <c r="G2742" s="493" t="s">
        <v>58</v>
      </c>
      <c r="H2742" s="493" t="s">
        <v>58</v>
      </c>
    </row>
    <row r="2743" spans="1:8">
      <c r="A2743" s="493" t="s">
        <v>6187</v>
      </c>
      <c r="B2743" s="493" t="s">
        <v>3933</v>
      </c>
      <c r="C2743" s="493" t="s">
        <v>6188</v>
      </c>
      <c r="D2743" s="493" t="s">
        <v>407</v>
      </c>
      <c r="F2743" s="493" t="s">
        <v>709</v>
      </c>
      <c r="G2743" s="493" t="s">
        <v>58</v>
      </c>
      <c r="H2743" s="493" t="s">
        <v>58</v>
      </c>
    </row>
    <row r="2744" spans="1:8">
      <c r="A2744" s="493" t="s">
        <v>6189</v>
      </c>
      <c r="B2744" s="493" t="s">
        <v>3933</v>
      </c>
      <c r="C2744" s="493" t="s">
        <v>6190</v>
      </c>
      <c r="D2744" s="493" t="s">
        <v>407</v>
      </c>
      <c r="F2744" s="493" t="s">
        <v>709</v>
      </c>
      <c r="G2744" s="493" t="s">
        <v>58</v>
      </c>
      <c r="H2744" s="493" t="s">
        <v>58</v>
      </c>
    </row>
    <row r="2745" spans="1:8">
      <c r="A2745" s="493" t="s">
        <v>6191</v>
      </c>
      <c r="B2745" s="493" t="s">
        <v>3933</v>
      </c>
      <c r="C2745" s="493" t="s">
        <v>6192</v>
      </c>
      <c r="D2745" s="493" t="s">
        <v>407</v>
      </c>
      <c r="F2745" s="493" t="s">
        <v>709</v>
      </c>
      <c r="G2745" s="493" t="s">
        <v>58</v>
      </c>
      <c r="H2745" s="493" t="s">
        <v>58</v>
      </c>
    </row>
    <row r="2746" spans="1:8">
      <c r="A2746" s="493" t="s">
        <v>6193</v>
      </c>
      <c r="B2746" s="493" t="s">
        <v>3933</v>
      </c>
      <c r="C2746" s="493" t="s">
        <v>6194</v>
      </c>
      <c r="D2746" s="493" t="s">
        <v>407</v>
      </c>
      <c r="F2746" s="493" t="s">
        <v>709</v>
      </c>
      <c r="G2746" s="493" t="s">
        <v>58</v>
      </c>
      <c r="H2746" s="493" t="s">
        <v>58</v>
      </c>
    </row>
    <row r="2747" spans="1:8">
      <c r="A2747" s="493" t="s">
        <v>6195</v>
      </c>
      <c r="B2747" s="493" t="s">
        <v>3933</v>
      </c>
      <c r="C2747" s="493" t="s">
        <v>6196</v>
      </c>
      <c r="D2747" s="493" t="s">
        <v>407</v>
      </c>
      <c r="F2747" s="493" t="s">
        <v>709</v>
      </c>
      <c r="G2747" s="493" t="s">
        <v>58</v>
      </c>
      <c r="H2747" s="493" t="s">
        <v>58</v>
      </c>
    </row>
    <row r="2748" spans="1:8">
      <c r="A2748" s="493" t="s">
        <v>6197</v>
      </c>
      <c r="B2748" s="493" t="s">
        <v>3933</v>
      </c>
      <c r="C2748" s="493" t="s">
        <v>6198</v>
      </c>
      <c r="D2748" s="493" t="s">
        <v>407</v>
      </c>
      <c r="F2748" s="493" t="s">
        <v>709</v>
      </c>
      <c r="G2748" s="493" t="s">
        <v>58</v>
      </c>
      <c r="H2748" s="493" t="s">
        <v>58</v>
      </c>
    </row>
    <row r="2749" spans="1:8">
      <c r="A2749" s="493" t="s">
        <v>6199</v>
      </c>
      <c r="B2749" s="493" t="s">
        <v>3933</v>
      </c>
      <c r="C2749" s="493" t="s">
        <v>6200</v>
      </c>
      <c r="D2749" s="493" t="s">
        <v>407</v>
      </c>
      <c r="F2749" s="493" t="s">
        <v>709</v>
      </c>
      <c r="G2749" s="493" t="s">
        <v>58</v>
      </c>
      <c r="H2749" s="493" t="s">
        <v>58</v>
      </c>
    </row>
    <row r="2750" spans="1:8">
      <c r="A2750" s="493" t="s">
        <v>6201</v>
      </c>
      <c r="B2750" s="493" t="s">
        <v>3933</v>
      </c>
      <c r="C2750" s="493" t="s">
        <v>6202</v>
      </c>
      <c r="D2750" s="493" t="s">
        <v>407</v>
      </c>
      <c r="F2750" s="493" t="s">
        <v>709</v>
      </c>
      <c r="G2750" s="493" t="s">
        <v>58</v>
      </c>
      <c r="H2750" s="493" t="s">
        <v>58</v>
      </c>
    </row>
    <row r="2751" spans="1:8">
      <c r="A2751" s="493" t="s">
        <v>6203</v>
      </c>
      <c r="B2751" s="493" t="s">
        <v>3933</v>
      </c>
      <c r="C2751" s="493" t="s">
        <v>6204</v>
      </c>
      <c r="D2751" s="493" t="s">
        <v>133</v>
      </c>
      <c r="E2751" s="493">
        <v>100</v>
      </c>
      <c r="G2751" s="493" t="s">
        <v>58</v>
      </c>
      <c r="H2751" s="493" t="s">
        <v>58</v>
      </c>
    </row>
    <row r="2752" spans="1:8">
      <c r="A2752" s="493" t="s">
        <v>6205</v>
      </c>
      <c r="B2752" s="493" t="s">
        <v>3933</v>
      </c>
      <c r="C2752" s="493" t="s">
        <v>6206</v>
      </c>
      <c r="D2752" s="493" t="s">
        <v>407</v>
      </c>
      <c r="F2752" s="493" t="s">
        <v>709</v>
      </c>
      <c r="G2752" s="493" t="s">
        <v>58</v>
      </c>
      <c r="H2752" s="493" t="s">
        <v>58</v>
      </c>
    </row>
    <row r="2753" spans="1:8">
      <c r="A2753" s="493" t="s">
        <v>6207</v>
      </c>
      <c r="B2753" s="493" t="s">
        <v>3933</v>
      </c>
      <c r="C2753" s="493" t="s">
        <v>6208</v>
      </c>
      <c r="D2753" s="493" t="s">
        <v>407</v>
      </c>
      <c r="F2753" s="493" t="s">
        <v>709</v>
      </c>
      <c r="G2753" s="493" t="s">
        <v>58</v>
      </c>
      <c r="H2753" s="493" t="s">
        <v>58</v>
      </c>
    </row>
    <row r="2754" spans="1:8">
      <c r="A2754" s="493" t="s">
        <v>6209</v>
      </c>
      <c r="B2754" s="493" t="s">
        <v>3933</v>
      </c>
      <c r="C2754" s="493" t="s">
        <v>6210</v>
      </c>
      <c r="D2754" s="493" t="s">
        <v>407</v>
      </c>
      <c r="F2754" s="493" t="s">
        <v>709</v>
      </c>
      <c r="G2754" s="493" t="s">
        <v>58</v>
      </c>
      <c r="H2754" s="493" t="s">
        <v>58</v>
      </c>
    </row>
    <row r="2755" spans="1:8">
      <c r="A2755" s="493" t="s">
        <v>6211</v>
      </c>
      <c r="B2755" s="493" t="s">
        <v>3933</v>
      </c>
      <c r="C2755" s="493" t="s">
        <v>6212</v>
      </c>
      <c r="D2755" s="493" t="s">
        <v>407</v>
      </c>
      <c r="F2755" s="493" t="s">
        <v>709</v>
      </c>
      <c r="G2755" s="493" t="s">
        <v>58</v>
      </c>
      <c r="H2755" s="493" t="s">
        <v>58</v>
      </c>
    </row>
    <row r="2756" spans="1:8">
      <c r="A2756" s="493" t="s">
        <v>6213</v>
      </c>
      <c r="B2756" s="493" t="s">
        <v>3933</v>
      </c>
      <c r="C2756" s="493" t="s">
        <v>6214</v>
      </c>
      <c r="D2756" s="493" t="s">
        <v>407</v>
      </c>
      <c r="F2756" s="493" t="s">
        <v>709</v>
      </c>
      <c r="G2756" s="493" t="s">
        <v>58</v>
      </c>
      <c r="H2756" s="493" t="s">
        <v>58</v>
      </c>
    </row>
    <row r="2757" spans="1:8">
      <c r="A2757" s="493" t="s">
        <v>6215</v>
      </c>
      <c r="B2757" s="493" t="s">
        <v>3933</v>
      </c>
      <c r="C2757" s="493" t="s">
        <v>6216</v>
      </c>
      <c r="D2757" s="493" t="s">
        <v>407</v>
      </c>
      <c r="F2757" s="493" t="s">
        <v>709</v>
      </c>
      <c r="G2757" s="493" t="s">
        <v>58</v>
      </c>
      <c r="H2757" s="493" t="s">
        <v>58</v>
      </c>
    </row>
    <row r="2758" spans="1:8">
      <c r="A2758" s="493" t="s">
        <v>6217</v>
      </c>
      <c r="B2758" s="493" t="s">
        <v>3933</v>
      </c>
      <c r="C2758" s="493" t="s">
        <v>6218</v>
      </c>
      <c r="D2758" s="493" t="s">
        <v>407</v>
      </c>
      <c r="F2758" s="493" t="s">
        <v>709</v>
      </c>
      <c r="G2758" s="493" t="s">
        <v>58</v>
      </c>
      <c r="H2758" s="493" t="s">
        <v>58</v>
      </c>
    </row>
    <row r="2759" spans="1:8">
      <c r="A2759" s="493" t="s">
        <v>6219</v>
      </c>
      <c r="B2759" s="493" t="s">
        <v>3933</v>
      </c>
      <c r="C2759" s="493" t="s">
        <v>6220</v>
      </c>
      <c r="D2759" s="493" t="s">
        <v>407</v>
      </c>
      <c r="F2759" s="493" t="s">
        <v>709</v>
      </c>
      <c r="G2759" s="493" t="s">
        <v>58</v>
      </c>
      <c r="H2759" s="493" t="s">
        <v>58</v>
      </c>
    </row>
    <row r="2760" spans="1:8">
      <c r="A2760" s="493" t="s">
        <v>6221</v>
      </c>
      <c r="B2760" s="493" t="s">
        <v>3933</v>
      </c>
      <c r="C2760" s="493" t="s">
        <v>6222</v>
      </c>
      <c r="D2760" s="493" t="s">
        <v>407</v>
      </c>
      <c r="F2760" s="493" t="s">
        <v>709</v>
      </c>
      <c r="G2760" s="493" t="s">
        <v>58</v>
      </c>
      <c r="H2760" s="493" t="s">
        <v>58</v>
      </c>
    </row>
    <row r="2761" spans="1:8">
      <c r="A2761" s="493" t="s">
        <v>6223</v>
      </c>
      <c r="B2761" s="493" t="s">
        <v>3933</v>
      </c>
      <c r="C2761" s="493" t="s">
        <v>6224</v>
      </c>
      <c r="D2761" s="493" t="s">
        <v>407</v>
      </c>
      <c r="F2761" s="493" t="s">
        <v>709</v>
      </c>
      <c r="G2761" s="493" t="s">
        <v>58</v>
      </c>
      <c r="H2761" s="493" t="s">
        <v>58</v>
      </c>
    </row>
    <row r="2762" spans="1:8">
      <c r="A2762" s="493" t="s">
        <v>6225</v>
      </c>
      <c r="B2762" s="493" t="s">
        <v>3933</v>
      </c>
      <c r="C2762" s="493" t="s">
        <v>6226</v>
      </c>
      <c r="D2762" s="493" t="s">
        <v>407</v>
      </c>
      <c r="F2762" s="493" t="s">
        <v>709</v>
      </c>
      <c r="G2762" s="493" t="s">
        <v>58</v>
      </c>
      <c r="H2762" s="493" t="s">
        <v>58</v>
      </c>
    </row>
    <row r="2763" spans="1:8">
      <c r="A2763" s="493" t="s">
        <v>6227</v>
      </c>
      <c r="B2763" s="493" t="s">
        <v>3933</v>
      </c>
      <c r="C2763" s="493" t="s">
        <v>6228</v>
      </c>
      <c r="D2763" s="493" t="s">
        <v>407</v>
      </c>
      <c r="F2763" s="493" t="s">
        <v>709</v>
      </c>
      <c r="G2763" s="493" t="s">
        <v>58</v>
      </c>
      <c r="H2763" s="493" t="s">
        <v>58</v>
      </c>
    </row>
    <row r="2764" spans="1:8">
      <c r="A2764" s="493" t="s">
        <v>6229</v>
      </c>
      <c r="B2764" s="493" t="s">
        <v>3933</v>
      </c>
      <c r="C2764" s="493" t="s">
        <v>6230</v>
      </c>
      <c r="D2764" s="493" t="s">
        <v>407</v>
      </c>
      <c r="F2764" s="493" t="s">
        <v>709</v>
      </c>
      <c r="G2764" s="493" t="s">
        <v>58</v>
      </c>
      <c r="H2764" s="493" t="s">
        <v>58</v>
      </c>
    </row>
    <row r="2765" spans="1:8">
      <c r="A2765" s="493" t="s">
        <v>6231</v>
      </c>
      <c r="B2765" s="493" t="s">
        <v>3933</v>
      </c>
      <c r="C2765" s="493" t="s">
        <v>6232</v>
      </c>
      <c r="D2765" s="493" t="s">
        <v>407</v>
      </c>
      <c r="F2765" s="493" t="s">
        <v>709</v>
      </c>
      <c r="G2765" s="493" t="s">
        <v>58</v>
      </c>
      <c r="H2765" s="493" t="s">
        <v>58</v>
      </c>
    </row>
    <row r="2766" spans="1:8">
      <c r="A2766" s="493" t="s">
        <v>6233</v>
      </c>
      <c r="B2766" s="493" t="s">
        <v>3933</v>
      </c>
      <c r="C2766" s="493" t="s">
        <v>6234</v>
      </c>
      <c r="D2766" s="493" t="s">
        <v>407</v>
      </c>
      <c r="F2766" s="493" t="s">
        <v>709</v>
      </c>
      <c r="G2766" s="493" t="s">
        <v>58</v>
      </c>
      <c r="H2766" s="493" t="s">
        <v>58</v>
      </c>
    </row>
    <row r="2767" spans="1:8">
      <c r="A2767" s="493" t="s">
        <v>6235</v>
      </c>
      <c r="B2767" s="493" t="s">
        <v>3933</v>
      </c>
      <c r="C2767" s="493" t="s">
        <v>6236</v>
      </c>
      <c r="D2767" s="493" t="s">
        <v>407</v>
      </c>
      <c r="F2767" s="493" t="s">
        <v>709</v>
      </c>
      <c r="G2767" s="493" t="s">
        <v>58</v>
      </c>
      <c r="H2767" s="493" t="s">
        <v>58</v>
      </c>
    </row>
    <row r="2768" spans="1:8">
      <c r="A2768" s="493" t="s">
        <v>6237</v>
      </c>
      <c r="B2768" s="493" t="s">
        <v>3933</v>
      </c>
      <c r="C2768" s="493" t="s">
        <v>6238</v>
      </c>
      <c r="D2768" s="493" t="s">
        <v>407</v>
      </c>
      <c r="F2768" s="493" t="s">
        <v>709</v>
      </c>
      <c r="G2768" s="493" t="s">
        <v>58</v>
      </c>
      <c r="H2768" s="493" t="s">
        <v>58</v>
      </c>
    </row>
    <row r="2769" spans="1:8">
      <c r="A2769" s="493" t="s">
        <v>6239</v>
      </c>
      <c r="B2769" s="493" t="s">
        <v>3933</v>
      </c>
      <c r="C2769" s="493" t="s">
        <v>6240</v>
      </c>
      <c r="D2769" s="493" t="s">
        <v>407</v>
      </c>
      <c r="F2769" s="493" t="s">
        <v>709</v>
      </c>
      <c r="G2769" s="493" t="s">
        <v>58</v>
      </c>
      <c r="H2769" s="493" t="s">
        <v>58</v>
      </c>
    </row>
    <row r="2770" spans="1:8">
      <c r="A2770" s="493" t="s">
        <v>6241</v>
      </c>
      <c r="B2770" s="493" t="s">
        <v>3933</v>
      </c>
      <c r="C2770" s="493" t="s">
        <v>6242</v>
      </c>
      <c r="D2770" s="493" t="s">
        <v>407</v>
      </c>
      <c r="F2770" s="493" t="s">
        <v>709</v>
      </c>
      <c r="G2770" s="493" t="s">
        <v>58</v>
      </c>
      <c r="H2770" s="493" t="s">
        <v>58</v>
      </c>
    </row>
    <row r="2771" spans="1:8">
      <c r="A2771" s="493" t="s">
        <v>6243</v>
      </c>
      <c r="B2771" s="493" t="s">
        <v>3933</v>
      </c>
      <c r="C2771" s="493" t="s">
        <v>6244</v>
      </c>
      <c r="D2771" s="493" t="s">
        <v>407</v>
      </c>
      <c r="F2771" s="493" t="s">
        <v>709</v>
      </c>
      <c r="G2771" s="493" t="s">
        <v>58</v>
      </c>
      <c r="H2771" s="493" t="s">
        <v>58</v>
      </c>
    </row>
    <row r="2772" spans="1:8">
      <c r="A2772" s="493" t="s">
        <v>6245</v>
      </c>
      <c r="B2772" s="493" t="s">
        <v>3933</v>
      </c>
      <c r="C2772" s="493" t="s">
        <v>6246</v>
      </c>
      <c r="D2772" s="493" t="s">
        <v>407</v>
      </c>
      <c r="F2772" s="493" t="s">
        <v>709</v>
      </c>
      <c r="G2772" s="493" t="s">
        <v>58</v>
      </c>
      <c r="H2772" s="493" t="s">
        <v>58</v>
      </c>
    </row>
    <row r="2773" spans="1:8">
      <c r="A2773" s="493" t="s">
        <v>6247</v>
      </c>
      <c r="B2773" s="493" t="s">
        <v>3933</v>
      </c>
      <c r="C2773" s="493" t="s">
        <v>6248</v>
      </c>
      <c r="D2773" s="493" t="s">
        <v>407</v>
      </c>
      <c r="F2773" s="493" t="s">
        <v>709</v>
      </c>
      <c r="G2773" s="493" t="s">
        <v>58</v>
      </c>
      <c r="H2773" s="493" t="s">
        <v>58</v>
      </c>
    </row>
    <row r="2774" spans="1:8">
      <c r="A2774" s="493" t="s">
        <v>6249</v>
      </c>
      <c r="B2774" s="493" t="s">
        <v>3933</v>
      </c>
      <c r="C2774" s="493" t="s">
        <v>6250</v>
      </c>
      <c r="D2774" s="493" t="s">
        <v>407</v>
      </c>
      <c r="F2774" s="493" t="s">
        <v>709</v>
      </c>
      <c r="G2774" s="493" t="s">
        <v>58</v>
      </c>
      <c r="H2774" s="493" t="s">
        <v>58</v>
      </c>
    </row>
    <row r="2775" spans="1:8">
      <c r="A2775" s="493" t="s">
        <v>6251</v>
      </c>
      <c r="B2775" s="493" t="s">
        <v>3933</v>
      </c>
      <c r="C2775" s="493" t="s">
        <v>6252</v>
      </c>
      <c r="D2775" s="493" t="s">
        <v>407</v>
      </c>
      <c r="F2775" s="493" t="s">
        <v>709</v>
      </c>
      <c r="G2775" s="493" t="s">
        <v>58</v>
      </c>
      <c r="H2775" s="493" t="s">
        <v>58</v>
      </c>
    </row>
    <row r="2776" spans="1:8">
      <c r="A2776" s="493" t="s">
        <v>6253</v>
      </c>
      <c r="B2776" s="493" t="s">
        <v>3933</v>
      </c>
      <c r="C2776" s="493" t="s">
        <v>6254</v>
      </c>
      <c r="D2776" s="493" t="s">
        <v>407</v>
      </c>
      <c r="F2776" s="493" t="s">
        <v>709</v>
      </c>
      <c r="G2776" s="493" t="s">
        <v>58</v>
      </c>
      <c r="H2776" s="493" t="s">
        <v>58</v>
      </c>
    </row>
    <row r="2777" spans="1:8">
      <c r="A2777" s="493" t="s">
        <v>6255</v>
      </c>
      <c r="B2777" s="493" t="s">
        <v>3933</v>
      </c>
      <c r="C2777" s="493" t="s">
        <v>6256</v>
      </c>
      <c r="D2777" s="493" t="s">
        <v>407</v>
      </c>
      <c r="F2777" s="493" t="s">
        <v>709</v>
      </c>
      <c r="G2777" s="493" t="s">
        <v>58</v>
      </c>
      <c r="H2777" s="493" t="s">
        <v>58</v>
      </c>
    </row>
    <row r="2778" spans="1:8">
      <c r="A2778" s="493" t="s">
        <v>6257</v>
      </c>
      <c r="B2778" s="493" t="s">
        <v>3933</v>
      </c>
      <c r="C2778" s="493" t="s">
        <v>6258</v>
      </c>
      <c r="D2778" s="493" t="s">
        <v>407</v>
      </c>
      <c r="F2778" s="493" t="s">
        <v>709</v>
      </c>
      <c r="G2778" s="493" t="s">
        <v>58</v>
      </c>
      <c r="H2778" s="493" t="s">
        <v>58</v>
      </c>
    </row>
    <row r="2779" spans="1:8">
      <c r="A2779" s="493" t="s">
        <v>6259</v>
      </c>
      <c r="B2779" s="493" t="s">
        <v>3933</v>
      </c>
      <c r="C2779" s="493" t="s">
        <v>6260</v>
      </c>
      <c r="D2779" s="493" t="s">
        <v>407</v>
      </c>
      <c r="F2779" s="493" t="s">
        <v>709</v>
      </c>
      <c r="G2779" s="493" t="s">
        <v>58</v>
      </c>
      <c r="H2779" s="493" t="s">
        <v>58</v>
      </c>
    </row>
    <row r="2780" spans="1:8">
      <c r="A2780" s="493" t="s">
        <v>6261</v>
      </c>
      <c r="B2780" s="493" t="s">
        <v>3933</v>
      </c>
      <c r="C2780" s="493" t="s">
        <v>6262</v>
      </c>
      <c r="D2780" s="493" t="s">
        <v>407</v>
      </c>
      <c r="F2780" s="493" t="s">
        <v>709</v>
      </c>
      <c r="G2780" s="493" t="s">
        <v>58</v>
      </c>
      <c r="H2780" s="493" t="s">
        <v>58</v>
      </c>
    </row>
    <row r="2781" spans="1:8">
      <c r="A2781" s="493" t="s">
        <v>6263</v>
      </c>
      <c r="B2781" s="493" t="s">
        <v>3933</v>
      </c>
      <c r="C2781" s="493" t="s">
        <v>6264</v>
      </c>
      <c r="D2781" s="493" t="s">
        <v>407</v>
      </c>
      <c r="F2781" s="493" t="s">
        <v>709</v>
      </c>
      <c r="G2781" s="493" t="s">
        <v>58</v>
      </c>
      <c r="H2781" s="493" t="s">
        <v>58</v>
      </c>
    </row>
    <row r="2782" spans="1:8">
      <c r="A2782" s="493" t="s">
        <v>6265</v>
      </c>
      <c r="B2782" s="493" t="s">
        <v>3933</v>
      </c>
      <c r="C2782" s="493" t="s">
        <v>6266</v>
      </c>
      <c r="D2782" s="493" t="s">
        <v>407</v>
      </c>
      <c r="F2782" s="493" t="s">
        <v>709</v>
      </c>
      <c r="G2782" s="493" t="s">
        <v>58</v>
      </c>
      <c r="H2782" s="493" t="s">
        <v>58</v>
      </c>
    </row>
    <row r="2783" spans="1:8">
      <c r="A2783" s="493" t="s">
        <v>6267</v>
      </c>
      <c r="B2783" s="493" t="s">
        <v>3933</v>
      </c>
      <c r="C2783" s="493" t="s">
        <v>6268</v>
      </c>
      <c r="D2783" s="493" t="s">
        <v>407</v>
      </c>
      <c r="F2783" s="493" t="s">
        <v>709</v>
      </c>
      <c r="G2783" s="493" t="s">
        <v>58</v>
      </c>
      <c r="H2783" s="493" t="s">
        <v>58</v>
      </c>
    </row>
    <row r="2784" spans="1:8">
      <c r="A2784" s="493" t="s">
        <v>6269</v>
      </c>
      <c r="B2784" s="493" t="s">
        <v>3933</v>
      </c>
      <c r="C2784" s="493" t="s">
        <v>6270</v>
      </c>
      <c r="D2784" s="493" t="s">
        <v>407</v>
      </c>
      <c r="F2784" s="493" t="s">
        <v>709</v>
      </c>
      <c r="G2784" s="493" t="s">
        <v>58</v>
      </c>
      <c r="H2784" s="493" t="s">
        <v>58</v>
      </c>
    </row>
    <row r="2785" spans="1:8">
      <c r="A2785" s="493" t="s">
        <v>6271</v>
      </c>
      <c r="B2785" s="493" t="s">
        <v>3933</v>
      </c>
      <c r="C2785" s="493" t="s">
        <v>6272</v>
      </c>
      <c r="D2785" s="493" t="s">
        <v>407</v>
      </c>
      <c r="F2785" s="493" t="s">
        <v>709</v>
      </c>
      <c r="G2785" s="493" t="s">
        <v>58</v>
      </c>
      <c r="H2785" s="493" t="s">
        <v>58</v>
      </c>
    </row>
    <row r="2786" spans="1:8">
      <c r="A2786" s="493" t="s">
        <v>6273</v>
      </c>
      <c r="B2786" s="493" t="s">
        <v>3933</v>
      </c>
      <c r="C2786" s="493" t="s">
        <v>6274</v>
      </c>
      <c r="D2786" s="493" t="s">
        <v>407</v>
      </c>
      <c r="F2786" s="493" t="s">
        <v>709</v>
      </c>
      <c r="G2786" s="493" t="s">
        <v>58</v>
      </c>
      <c r="H2786" s="493" t="s">
        <v>58</v>
      </c>
    </row>
    <row r="2787" spans="1:8">
      <c r="A2787" s="493" t="s">
        <v>6275</v>
      </c>
      <c r="B2787" s="493" t="s">
        <v>3933</v>
      </c>
      <c r="C2787" s="493" t="s">
        <v>6276</v>
      </c>
      <c r="D2787" s="493" t="s">
        <v>133</v>
      </c>
      <c r="E2787" s="493">
        <v>100</v>
      </c>
      <c r="G2787" s="493" t="s">
        <v>58</v>
      </c>
      <c r="H2787" s="493" t="s">
        <v>58</v>
      </c>
    </row>
    <row r="2788" spans="1:8">
      <c r="A2788" s="493" t="s">
        <v>6277</v>
      </c>
      <c r="B2788" s="493" t="s">
        <v>3933</v>
      </c>
      <c r="C2788" s="493" t="s">
        <v>6278</v>
      </c>
      <c r="D2788" s="493" t="s">
        <v>407</v>
      </c>
      <c r="F2788" s="493" t="s">
        <v>709</v>
      </c>
      <c r="G2788" s="493" t="s">
        <v>58</v>
      </c>
      <c r="H2788" s="493" t="s">
        <v>58</v>
      </c>
    </row>
    <row r="2789" spans="1:8">
      <c r="A2789" s="493" t="s">
        <v>6279</v>
      </c>
      <c r="B2789" s="493" t="s">
        <v>3933</v>
      </c>
      <c r="C2789" s="493" t="s">
        <v>6280</v>
      </c>
      <c r="D2789" s="493" t="s">
        <v>407</v>
      </c>
      <c r="F2789" s="493" t="s">
        <v>709</v>
      </c>
      <c r="G2789" s="493" t="s">
        <v>58</v>
      </c>
      <c r="H2789" s="493" t="s">
        <v>58</v>
      </c>
    </row>
    <row r="2790" spans="1:8">
      <c r="A2790" s="493" t="s">
        <v>6281</v>
      </c>
      <c r="B2790" s="493" t="s">
        <v>3933</v>
      </c>
      <c r="C2790" s="493" t="s">
        <v>6282</v>
      </c>
      <c r="D2790" s="493" t="s">
        <v>407</v>
      </c>
      <c r="F2790" s="493" t="s">
        <v>709</v>
      </c>
      <c r="G2790" s="493" t="s">
        <v>58</v>
      </c>
      <c r="H2790" s="493" t="s">
        <v>58</v>
      </c>
    </row>
    <row r="2791" spans="1:8">
      <c r="A2791" s="493" t="s">
        <v>6283</v>
      </c>
      <c r="B2791" s="493" t="s">
        <v>3933</v>
      </c>
      <c r="C2791" s="493" t="s">
        <v>6284</v>
      </c>
      <c r="D2791" s="493" t="s">
        <v>407</v>
      </c>
      <c r="F2791" s="493" t="s">
        <v>709</v>
      </c>
      <c r="G2791" s="493" t="s">
        <v>58</v>
      </c>
      <c r="H2791" s="493" t="s">
        <v>58</v>
      </c>
    </row>
    <row r="2792" spans="1:8">
      <c r="A2792" s="493" t="s">
        <v>6285</v>
      </c>
      <c r="B2792" s="493" t="s">
        <v>3933</v>
      </c>
      <c r="C2792" s="493" t="s">
        <v>6286</v>
      </c>
      <c r="D2792" s="493" t="s">
        <v>407</v>
      </c>
      <c r="F2792" s="493" t="s">
        <v>709</v>
      </c>
      <c r="G2792" s="493" t="s">
        <v>58</v>
      </c>
      <c r="H2792" s="493" t="s">
        <v>58</v>
      </c>
    </row>
    <row r="2793" spans="1:8">
      <c r="A2793" s="493" t="s">
        <v>6287</v>
      </c>
      <c r="B2793" s="493" t="s">
        <v>3933</v>
      </c>
      <c r="C2793" s="493" t="s">
        <v>6288</v>
      </c>
      <c r="D2793" s="493" t="s">
        <v>407</v>
      </c>
      <c r="F2793" s="493" t="s">
        <v>709</v>
      </c>
      <c r="G2793" s="493" t="s">
        <v>58</v>
      </c>
      <c r="H2793" s="493" t="s">
        <v>58</v>
      </c>
    </row>
    <row r="2794" spans="1:8">
      <c r="A2794" s="493" t="s">
        <v>6289</v>
      </c>
      <c r="B2794" s="493" t="s">
        <v>3933</v>
      </c>
      <c r="C2794" s="493" t="s">
        <v>6290</v>
      </c>
      <c r="D2794" s="493" t="s">
        <v>407</v>
      </c>
      <c r="F2794" s="493" t="s">
        <v>709</v>
      </c>
      <c r="G2794" s="493" t="s">
        <v>58</v>
      </c>
      <c r="H2794" s="493" t="s">
        <v>58</v>
      </c>
    </row>
    <row r="2795" spans="1:8">
      <c r="A2795" s="493" t="s">
        <v>6291</v>
      </c>
      <c r="B2795" s="493" t="s">
        <v>3933</v>
      </c>
      <c r="C2795" s="493" t="s">
        <v>6292</v>
      </c>
      <c r="D2795" s="493" t="s">
        <v>407</v>
      </c>
      <c r="F2795" s="493" t="s">
        <v>709</v>
      </c>
      <c r="G2795" s="493" t="s">
        <v>58</v>
      </c>
      <c r="H2795" s="493" t="s">
        <v>58</v>
      </c>
    </row>
    <row r="2796" spans="1:8">
      <c r="A2796" s="493" t="s">
        <v>6293</v>
      </c>
      <c r="B2796" s="493" t="s">
        <v>3933</v>
      </c>
      <c r="C2796" s="493" t="s">
        <v>6294</v>
      </c>
      <c r="D2796" s="493" t="s">
        <v>407</v>
      </c>
      <c r="F2796" s="493" t="s">
        <v>709</v>
      </c>
      <c r="G2796" s="493" t="s">
        <v>58</v>
      </c>
      <c r="H2796" s="493" t="s">
        <v>58</v>
      </c>
    </row>
    <row r="2797" spans="1:8">
      <c r="A2797" s="493" t="s">
        <v>6295</v>
      </c>
      <c r="B2797" s="493" t="s">
        <v>3933</v>
      </c>
      <c r="C2797" s="493" t="s">
        <v>6296</v>
      </c>
      <c r="D2797" s="493" t="s">
        <v>407</v>
      </c>
      <c r="F2797" s="493" t="s">
        <v>709</v>
      </c>
      <c r="G2797" s="493" t="s">
        <v>58</v>
      </c>
      <c r="H2797" s="493" t="s">
        <v>58</v>
      </c>
    </row>
    <row r="2798" spans="1:8">
      <c r="A2798" s="493" t="s">
        <v>6297</v>
      </c>
      <c r="B2798" s="493" t="s">
        <v>3933</v>
      </c>
      <c r="C2798" s="493" t="s">
        <v>6298</v>
      </c>
      <c r="D2798" s="493" t="s">
        <v>407</v>
      </c>
      <c r="F2798" s="493" t="s">
        <v>709</v>
      </c>
      <c r="G2798" s="493" t="s">
        <v>58</v>
      </c>
      <c r="H2798" s="493" t="s">
        <v>58</v>
      </c>
    </row>
    <row r="2799" spans="1:8">
      <c r="A2799" s="493" t="s">
        <v>6299</v>
      </c>
      <c r="B2799" s="493" t="s">
        <v>3933</v>
      </c>
      <c r="C2799" s="493" t="s">
        <v>6300</v>
      </c>
      <c r="D2799" s="493" t="s">
        <v>407</v>
      </c>
      <c r="F2799" s="493" t="s">
        <v>709</v>
      </c>
      <c r="G2799" s="493" t="s">
        <v>58</v>
      </c>
      <c r="H2799" s="493" t="s">
        <v>58</v>
      </c>
    </row>
    <row r="2800" spans="1:8">
      <c r="A2800" s="493" t="s">
        <v>6301</v>
      </c>
      <c r="B2800" s="493" t="s">
        <v>3933</v>
      </c>
      <c r="C2800" s="493" t="s">
        <v>6302</v>
      </c>
      <c r="D2800" s="493" t="s">
        <v>407</v>
      </c>
      <c r="F2800" s="493" t="s">
        <v>709</v>
      </c>
      <c r="G2800" s="493" t="s">
        <v>58</v>
      </c>
      <c r="H2800" s="493" t="s">
        <v>58</v>
      </c>
    </row>
    <row r="2801" spans="1:8">
      <c r="A2801" s="493" t="s">
        <v>6303</v>
      </c>
      <c r="B2801" s="493" t="s">
        <v>3933</v>
      </c>
      <c r="C2801" s="493" t="s">
        <v>6304</v>
      </c>
      <c r="D2801" s="493" t="s">
        <v>407</v>
      </c>
      <c r="F2801" s="493" t="s">
        <v>709</v>
      </c>
      <c r="G2801" s="493" t="s">
        <v>58</v>
      </c>
      <c r="H2801" s="493" t="s">
        <v>58</v>
      </c>
    </row>
    <row r="2802" spans="1:8">
      <c r="A2802" s="493" t="s">
        <v>6305</v>
      </c>
      <c r="B2802" s="493" t="s">
        <v>3933</v>
      </c>
      <c r="C2802" s="493" t="s">
        <v>6306</v>
      </c>
      <c r="D2802" s="493" t="s">
        <v>407</v>
      </c>
      <c r="F2802" s="493" t="s">
        <v>709</v>
      </c>
      <c r="G2802" s="493" t="s">
        <v>58</v>
      </c>
      <c r="H2802" s="493" t="s">
        <v>58</v>
      </c>
    </row>
    <row r="2803" spans="1:8">
      <c r="A2803" s="493" t="s">
        <v>6307</v>
      </c>
      <c r="B2803" s="493" t="s">
        <v>3933</v>
      </c>
      <c r="C2803" s="493" t="s">
        <v>6308</v>
      </c>
      <c r="D2803" s="493" t="s">
        <v>407</v>
      </c>
      <c r="F2803" s="493" t="s">
        <v>709</v>
      </c>
      <c r="G2803" s="493" t="s">
        <v>58</v>
      </c>
      <c r="H2803" s="493" t="s">
        <v>58</v>
      </c>
    </row>
    <row r="2804" spans="1:8">
      <c r="A2804" s="493" t="s">
        <v>6309</v>
      </c>
      <c r="B2804" s="493" t="s">
        <v>3933</v>
      </c>
      <c r="C2804" s="493" t="s">
        <v>6310</v>
      </c>
      <c r="D2804" s="493" t="s">
        <v>407</v>
      </c>
      <c r="F2804" s="493" t="s">
        <v>709</v>
      </c>
      <c r="G2804" s="493" t="s">
        <v>58</v>
      </c>
      <c r="H2804" s="493" t="s">
        <v>58</v>
      </c>
    </row>
    <row r="2805" spans="1:8">
      <c r="A2805" s="493" t="s">
        <v>6311</v>
      </c>
      <c r="B2805" s="493" t="s">
        <v>3933</v>
      </c>
      <c r="C2805" s="493" t="s">
        <v>6312</v>
      </c>
      <c r="D2805" s="493" t="s">
        <v>407</v>
      </c>
      <c r="F2805" s="493" t="s">
        <v>709</v>
      </c>
      <c r="G2805" s="493" t="s">
        <v>58</v>
      </c>
      <c r="H2805" s="493" t="s">
        <v>58</v>
      </c>
    </row>
    <row r="2806" spans="1:8">
      <c r="A2806" s="493" t="s">
        <v>6313</v>
      </c>
      <c r="B2806" s="493" t="s">
        <v>3933</v>
      </c>
      <c r="C2806" s="493" t="s">
        <v>6314</v>
      </c>
      <c r="D2806" s="493" t="s">
        <v>407</v>
      </c>
      <c r="F2806" s="493" t="s">
        <v>709</v>
      </c>
      <c r="G2806" s="493" t="s">
        <v>58</v>
      </c>
      <c r="H2806" s="493" t="s">
        <v>58</v>
      </c>
    </row>
    <row r="2807" spans="1:8">
      <c r="A2807" s="493" t="s">
        <v>6315</v>
      </c>
      <c r="B2807" s="493" t="s">
        <v>3933</v>
      </c>
      <c r="C2807" s="493" t="s">
        <v>6316</v>
      </c>
      <c r="D2807" s="493" t="s">
        <v>407</v>
      </c>
      <c r="F2807" s="493" t="s">
        <v>709</v>
      </c>
      <c r="G2807" s="493" t="s">
        <v>58</v>
      </c>
      <c r="H2807" s="493" t="s">
        <v>58</v>
      </c>
    </row>
    <row r="2808" spans="1:8">
      <c r="A2808" s="493" t="s">
        <v>6317</v>
      </c>
      <c r="B2808" s="493" t="s">
        <v>3933</v>
      </c>
      <c r="C2808" s="493" t="s">
        <v>6318</v>
      </c>
      <c r="D2808" s="493" t="s">
        <v>407</v>
      </c>
      <c r="F2808" s="493" t="s">
        <v>709</v>
      </c>
      <c r="G2808" s="493" t="s">
        <v>58</v>
      </c>
      <c r="H2808" s="493" t="s">
        <v>58</v>
      </c>
    </row>
    <row r="2809" spans="1:8">
      <c r="A2809" s="493" t="s">
        <v>6319</v>
      </c>
      <c r="B2809" s="493" t="s">
        <v>3933</v>
      </c>
      <c r="C2809" s="493" t="s">
        <v>6320</v>
      </c>
      <c r="D2809" s="493" t="s">
        <v>407</v>
      </c>
      <c r="F2809" s="493" t="s">
        <v>709</v>
      </c>
      <c r="G2809" s="493" t="s">
        <v>58</v>
      </c>
      <c r="H2809" s="493" t="s">
        <v>58</v>
      </c>
    </row>
    <row r="2810" spans="1:8">
      <c r="A2810" s="493" t="s">
        <v>6321</v>
      </c>
      <c r="B2810" s="493" t="s">
        <v>3933</v>
      </c>
      <c r="C2810" s="493" t="s">
        <v>6322</v>
      </c>
      <c r="D2810" s="493" t="s">
        <v>407</v>
      </c>
      <c r="F2810" s="493" t="s">
        <v>709</v>
      </c>
      <c r="G2810" s="493" t="s">
        <v>58</v>
      </c>
      <c r="H2810" s="493" t="s">
        <v>58</v>
      </c>
    </row>
    <row r="2811" spans="1:8">
      <c r="A2811" s="493" t="s">
        <v>6323</v>
      </c>
      <c r="B2811" s="493" t="s">
        <v>3933</v>
      </c>
      <c r="C2811" s="493" t="s">
        <v>6324</v>
      </c>
      <c r="D2811" s="493" t="s">
        <v>407</v>
      </c>
      <c r="F2811" s="493" t="s">
        <v>709</v>
      </c>
      <c r="G2811" s="493" t="s">
        <v>58</v>
      </c>
      <c r="H2811" s="493" t="s">
        <v>58</v>
      </c>
    </row>
    <row r="2812" spans="1:8">
      <c r="A2812" s="493" t="s">
        <v>6325</v>
      </c>
      <c r="B2812" s="493" t="s">
        <v>3933</v>
      </c>
      <c r="C2812" s="493" t="s">
        <v>6326</v>
      </c>
      <c r="D2812" s="493" t="s">
        <v>407</v>
      </c>
      <c r="F2812" s="493" t="s">
        <v>709</v>
      </c>
      <c r="G2812" s="493" t="s">
        <v>58</v>
      </c>
      <c r="H2812" s="493" t="s">
        <v>58</v>
      </c>
    </row>
    <row r="2813" spans="1:8">
      <c r="A2813" s="493" t="s">
        <v>6327</v>
      </c>
      <c r="B2813" s="493" t="s">
        <v>3933</v>
      </c>
      <c r="C2813" s="493" t="s">
        <v>6328</v>
      </c>
      <c r="D2813" s="493" t="s">
        <v>407</v>
      </c>
      <c r="F2813" s="493" t="s">
        <v>709</v>
      </c>
      <c r="G2813" s="493" t="s">
        <v>58</v>
      </c>
      <c r="H2813" s="493" t="s">
        <v>58</v>
      </c>
    </row>
    <row r="2814" spans="1:8">
      <c r="A2814" s="493" t="s">
        <v>6329</v>
      </c>
      <c r="B2814" s="493" t="s">
        <v>3933</v>
      </c>
      <c r="C2814" s="493" t="s">
        <v>6330</v>
      </c>
      <c r="D2814" s="493" t="s">
        <v>407</v>
      </c>
      <c r="F2814" s="493" t="s">
        <v>709</v>
      </c>
      <c r="G2814" s="493" t="s">
        <v>58</v>
      </c>
      <c r="H2814" s="493" t="s">
        <v>58</v>
      </c>
    </row>
    <row r="2815" spans="1:8">
      <c r="A2815" s="493" t="s">
        <v>6331</v>
      </c>
      <c r="B2815" s="493" t="s">
        <v>3933</v>
      </c>
      <c r="C2815" s="493" t="s">
        <v>6332</v>
      </c>
      <c r="D2815" s="493" t="s">
        <v>407</v>
      </c>
      <c r="F2815" s="493" t="s">
        <v>709</v>
      </c>
      <c r="G2815" s="493" t="s">
        <v>58</v>
      </c>
      <c r="H2815" s="493" t="s">
        <v>58</v>
      </c>
    </row>
    <row r="2816" spans="1:8">
      <c r="A2816" s="493" t="s">
        <v>6333</v>
      </c>
      <c r="B2816" s="493" t="s">
        <v>3933</v>
      </c>
      <c r="C2816" s="493" t="s">
        <v>6334</v>
      </c>
      <c r="D2816" s="493" t="s">
        <v>407</v>
      </c>
      <c r="F2816" s="493" t="s">
        <v>709</v>
      </c>
      <c r="G2816" s="493" t="s">
        <v>58</v>
      </c>
      <c r="H2816" s="493" t="s">
        <v>58</v>
      </c>
    </row>
    <row r="2817" spans="1:8">
      <c r="A2817" s="493" t="s">
        <v>6335</v>
      </c>
      <c r="B2817" s="493" t="s">
        <v>3933</v>
      </c>
      <c r="C2817" s="493" t="s">
        <v>6336</v>
      </c>
      <c r="D2817" s="493" t="s">
        <v>407</v>
      </c>
      <c r="F2817" s="493" t="s">
        <v>709</v>
      </c>
      <c r="G2817" s="493" t="s">
        <v>58</v>
      </c>
      <c r="H2817" s="493" t="s">
        <v>58</v>
      </c>
    </row>
    <row r="2818" spans="1:8">
      <c r="A2818" s="493" t="s">
        <v>6337</v>
      </c>
      <c r="B2818" s="493" t="s">
        <v>3933</v>
      </c>
      <c r="C2818" s="493" t="s">
        <v>6338</v>
      </c>
      <c r="D2818" s="493" t="s">
        <v>407</v>
      </c>
      <c r="F2818" s="493" t="s">
        <v>709</v>
      </c>
      <c r="G2818" s="493" t="s">
        <v>58</v>
      </c>
      <c r="H2818" s="493" t="s">
        <v>58</v>
      </c>
    </row>
    <row r="2819" spans="1:8">
      <c r="A2819" s="493" t="s">
        <v>6339</v>
      </c>
      <c r="B2819" s="493" t="s">
        <v>3933</v>
      </c>
      <c r="C2819" s="493" t="s">
        <v>6340</v>
      </c>
      <c r="D2819" s="493" t="s">
        <v>407</v>
      </c>
      <c r="F2819" s="493" t="s">
        <v>709</v>
      </c>
      <c r="G2819" s="493" t="s">
        <v>58</v>
      </c>
      <c r="H2819" s="493" t="s">
        <v>58</v>
      </c>
    </row>
    <row r="2820" spans="1:8">
      <c r="A2820" s="493" t="s">
        <v>6341</v>
      </c>
      <c r="B2820" s="493" t="s">
        <v>3933</v>
      </c>
      <c r="C2820" s="493" t="s">
        <v>6342</v>
      </c>
      <c r="D2820" s="493" t="s">
        <v>407</v>
      </c>
      <c r="F2820" s="493" t="s">
        <v>709</v>
      </c>
      <c r="G2820" s="493" t="s">
        <v>58</v>
      </c>
      <c r="H2820" s="493" t="s">
        <v>58</v>
      </c>
    </row>
    <row r="2821" spans="1:8">
      <c r="A2821" s="493" t="s">
        <v>6343</v>
      </c>
      <c r="B2821" s="493" t="s">
        <v>3933</v>
      </c>
      <c r="C2821" s="493" t="s">
        <v>6344</v>
      </c>
      <c r="D2821" s="493" t="s">
        <v>407</v>
      </c>
      <c r="F2821" s="493" t="s">
        <v>709</v>
      </c>
      <c r="G2821" s="493" t="s">
        <v>58</v>
      </c>
      <c r="H2821" s="493" t="s">
        <v>58</v>
      </c>
    </row>
    <row r="2822" spans="1:8">
      <c r="A2822" s="493" t="s">
        <v>6345</v>
      </c>
      <c r="B2822" s="493" t="s">
        <v>3933</v>
      </c>
      <c r="C2822" s="493" t="s">
        <v>6346</v>
      </c>
      <c r="D2822" s="493" t="s">
        <v>407</v>
      </c>
      <c r="F2822" s="493" t="s">
        <v>709</v>
      </c>
      <c r="G2822" s="493" t="s">
        <v>58</v>
      </c>
      <c r="H2822" s="493" t="s">
        <v>58</v>
      </c>
    </row>
    <row r="2823" spans="1:8">
      <c r="A2823" s="493" t="s">
        <v>6347</v>
      </c>
      <c r="B2823" s="493" t="s">
        <v>3933</v>
      </c>
      <c r="C2823" s="493" t="s">
        <v>6348</v>
      </c>
      <c r="D2823" s="493" t="s">
        <v>133</v>
      </c>
      <c r="E2823" s="493">
        <v>100</v>
      </c>
      <c r="G2823" s="493" t="s">
        <v>58</v>
      </c>
      <c r="H2823" s="493" t="s">
        <v>58</v>
      </c>
    </row>
    <row r="2824" spans="1:8">
      <c r="A2824" s="493" t="s">
        <v>6349</v>
      </c>
      <c r="B2824" s="493" t="s">
        <v>3933</v>
      </c>
      <c r="C2824" s="493" t="s">
        <v>6350</v>
      </c>
      <c r="D2824" s="493" t="s">
        <v>407</v>
      </c>
      <c r="F2824" s="493" t="s">
        <v>709</v>
      </c>
      <c r="G2824" s="493" t="s">
        <v>58</v>
      </c>
      <c r="H2824" s="493" t="s">
        <v>58</v>
      </c>
    </row>
    <row r="2825" spans="1:8">
      <c r="A2825" s="493" t="s">
        <v>6351</v>
      </c>
      <c r="B2825" s="493" t="s">
        <v>3933</v>
      </c>
      <c r="C2825" s="493" t="s">
        <v>6352</v>
      </c>
      <c r="D2825" s="493" t="s">
        <v>407</v>
      </c>
      <c r="F2825" s="493" t="s">
        <v>709</v>
      </c>
      <c r="G2825" s="493" t="s">
        <v>58</v>
      </c>
      <c r="H2825" s="493" t="s">
        <v>58</v>
      </c>
    </row>
    <row r="2826" spans="1:8">
      <c r="A2826" s="493" t="s">
        <v>6353</v>
      </c>
      <c r="B2826" s="493" t="s">
        <v>3933</v>
      </c>
      <c r="C2826" s="493" t="s">
        <v>6354</v>
      </c>
      <c r="D2826" s="493" t="s">
        <v>407</v>
      </c>
      <c r="F2826" s="493" t="s">
        <v>709</v>
      </c>
      <c r="G2826" s="493" t="s">
        <v>58</v>
      </c>
      <c r="H2826" s="493" t="s">
        <v>58</v>
      </c>
    </row>
    <row r="2827" spans="1:8">
      <c r="A2827" s="493" t="s">
        <v>6355</v>
      </c>
      <c r="B2827" s="493" t="s">
        <v>3933</v>
      </c>
      <c r="C2827" s="493" t="s">
        <v>6356</v>
      </c>
      <c r="D2827" s="493" t="s">
        <v>407</v>
      </c>
      <c r="F2827" s="493" t="s">
        <v>709</v>
      </c>
      <c r="G2827" s="493" t="s">
        <v>58</v>
      </c>
      <c r="H2827" s="493" t="s">
        <v>58</v>
      </c>
    </row>
    <row r="2828" spans="1:8">
      <c r="A2828" s="493" t="s">
        <v>6357</v>
      </c>
      <c r="B2828" s="493" t="s">
        <v>3933</v>
      </c>
      <c r="C2828" s="493" t="s">
        <v>6358</v>
      </c>
      <c r="D2828" s="493" t="s">
        <v>407</v>
      </c>
      <c r="F2828" s="493" t="s">
        <v>709</v>
      </c>
      <c r="G2828" s="493" t="s">
        <v>58</v>
      </c>
      <c r="H2828" s="493" t="s">
        <v>58</v>
      </c>
    </row>
    <row r="2829" spans="1:8">
      <c r="A2829" s="493" t="s">
        <v>6359</v>
      </c>
      <c r="B2829" s="493" t="s">
        <v>3933</v>
      </c>
      <c r="C2829" s="493" t="s">
        <v>6360</v>
      </c>
      <c r="D2829" s="493" t="s">
        <v>407</v>
      </c>
      <c r="F2829" s="493" t="s">
        <v>709</v>
      </c>
      <c r="G2829" s="493" t="s">
        <v>58</v>
      </c>
      <c r="H2829" s="493" t="s">
        <v>58</v>
      </c>
    </row>
    <row r="2830" spans="1:8">
      <c r="A2830" s="493" t="s">
        <v>6361</v>
      </c>
      <c r="B2830" s="493" t="s">
        <v>3933</v>
      </c>
      <c r="C2830" s="493" t="s">
        <v>6362</v>
      </c>
      <c r="D2830" s="493" t="s">
        <v>407</v>
      </c>
      <c r="F2830" s="493" t="s">
        <v>709</v>
      </c>
      <c r="G2830" s="493" t="s">
        <v>58</v>
      </c>
      <c r="H2830" s="493" t="s">
        <v>58</v>
      </c>
    </row>
    <row r="2831" spans="1:8">
      <c r="A2831" s="493" t="s">
        <v>6363</v>
      </c>
      <c r="B2831" s="493" t="s">
        <v>3933</v>
      </c>
      <c r="C2831" s="493" t="s">
        <v>6364</v>
      </c>
      <c r="D2831" s="493" t="s">
        <v>407</v>
      </c>
      <c r="F2831" s="493" t="s">
        <v>709</v>
      </c>
      <c r="G2831" s="493" t="s">
        <v>58</v>
      </c>
      <c r="H2831" s="493" t="s">
        <v>58</v>
      </c>
    </row>
    <row r="2832" spans="1:8">
      <c r="A2832" s="493" t="s">
        <v>6365</v>
      </c>
      <c r="B2832" s="493" t="s">
        <v>3933</v>
      </c>
      <c r="C2832" s="493" t="s">
        <v>6366</v>
      </c>
      <c r="D2832" s="493" t="s">
        <v>407</v>
      </c>
      <c r="F2832" s="493" t="s">
        <v>709</v>
      </c>
      <c r="G2832" s="493" t="s">
        <v>58</v>
      </c>
      <c r="H2832" s="493" t="s">
        <v>58</v>
      </c>
    </row>
    <row r="2833" spans="1:8">
      <c r="A2833" s="493" t="s">
        <v>6367</v>
      </c>
      <c r="B2833" s="493" t="s">
        <v>3933</v>
      </c>
      <c r="C2833" s="493" t="s">
        <v>6368</v>
      </c>
      <c r="D2833" s="493" t="s">
        <v>407</v>
      </c>
      <c r="F2833" s="493" t="s">
        <v>709</v>
      </c>
      <c r="G2833" s="493" t="s">
        <v>58</v>
      </c>
      <c r="H2833" s="493" t="s">
        <v>58</v>
      </c>
    </row>
    <row r="2834" spans="1:8">
      <c r="A2834" s="493" t="s">
        <v>6369</v>
      </c>
      <c r="B2834" s="493" t="s">
        <v>3933</v>
      </c>
      <c r="C2834" s="493" t="s">
        <v>6370</v>
      </c>
      <c r="D2834" s="493" t="s">
        <v>407</v>
      </c>
      <c r="F2834" s="493" t="s">
        <v>709</v>
      </c>
      <c r="G2834" s="493" t="s">
        <v>58</v>
      </c>
      <c r="H2834" s="493" t="s">
        <v>58</v>
      </c>
    </row>
    <row r="2835" spans="1:8">
      <c r="A2835" s="493" t="s">
        <v>6371</v>
      </c>
      <c r="B2835" s="493" t="s">
        <v>3933</v>
      </c>
      <c r="C2835" s="493" t="s">
        <v>6372</v>
      </c>
      <c r="D2835" s="493" t="s">
        <v>407</v>
      </c>
      <c r="F2835" s="493" t="s">
        <v>709</v>
      </c>
      <c r="G2835" s="493" t="s">
        <v>58</v>
      </c>
      <c r="H2835" s="493" t="s">
        <v>58</v>
      </c>
    </row>
    <row r="2836" spans="1:8">
      <c r="A2836" s="493" t="s">
        <v>6373</v>
      </c>
      <c r="B2836" s="493" t="s">
        <v>3933</v>
      </c>
      <c r="C2836" s="493" t="s">
        <v>6374</v>
      </c>
      <c r="D2836" s="493" t="s">
        <v>407</v>
      </c>
      <c r="F2836" s="493" t="s">
        <v>709</v>
      </c>
      <c r="G2836" s="493" t="s">
        <v>58</v>
      </c>
      <c r="H2836" s="493" t="s">
        <v>58</v>
      </c>
    </row>
    <row r="2837" spans="1:8">
      <c r="A2837" s="493" t="s">
        <v>6375</v>
      </c>
      <c r="B2837" s="493" t="s">
        <v>3933</v>
      </c>
      <c r="C2837" s="493" t="s">
        <v>6376</v>
      </c>
      <c r="D2837" s="493" t="s">
        <v>407</v>
      </c>
      <c r="F2837" s="493" t="s">
        <v>709</v>
      </c>
      <c r="G2837" s="493" t="s">
        <v>58</v>
      </c>
      <c r="H2837" s="493" t="s">
        <v>58</v>
      </c>
    </row>
    <row r="2838" spans="1:8">
      <c r="A2838" s="493" t="s">
        <v>6377</v>
      </c>
      <c r="B2838" s="493" t="s">
        <v>3933</v>
      </c>
      <c r="C2838" s="493" t="s">
        <v>6378</v>
      </c>
      <c r="D2838" s="493" t="s">
        <v>407</v>
      </c>
      <c r="F2838" s="493" t="s">
        <v>709</v>
      </c>
      <c r="G2838" s="493" t="s">
        <v>58</v>
      </c>
      <c r="H2838" s="493" t="s">
        <v>58</v>
      </c>
    </row>
    <row r="2839" spans="1:8">
      <c r="A2839" s="493" t="s">
        <v>6379</v>
      </c>
      <c r="B2839" s="493" t="s">
        <v>3933</v>
      </c>
      <c r="C2839" s="493" t="s">
        <v>6380</v>
      </c>
      <c r="D2839" s="493" t="s">
        <v>407</v>
      </c>
      <c r="F2839" s="493" t="s">
        <v>709</v>
      </c>
      <c r="G2839" s="493" t="s">
        <v>58</v>
      </c>
      <c r="H2839" s="493" t="s">
        <v>58</v>
      </c>
    </row>
    <row r="2840" spans="1:8">
      <c r="A2840" s="493" t="s">
        <v>6381</v>
      </c>
      <c r="B2840" s="493" t="s">
        <v>3933</v>
      </c>
      <c r="C2840" s="493" t="s">
        <v>6382</v>
      </c>
      <c r="D2840" s="493" t="s">
        <v>407</v>
      </c>
      <c r="F2840" s="493" t="s">
        <v>709</v>
      </c>
      <c r="G2840" s="493" t="s">
        <v>58</v>
      </c>
      <c r="H2840" s="493" t="s">
        <v>58</v>
      </c>
    </row>
    <row r="2841" spans="1:8">
      <c r="A2841" s="493" t="s">
        <v>6383</v>
      </c>
      <c r="B2841" s="493" t="s">
        <v>3933</v>
      </c>
      <c r="C2841" s="493" t="s">
        <v>6384</v>
      </c>
      <c r="D2841" s="493" t="s">
        <v>407</v>
      </c>
      <c r="F2841" s="493" t="s">
        <v>709</v>
      </c>
      <c r="G2841" s="493" t="s">
        <v>58</v>
      </c>
      <c r="H2841" s="493" t="s">
        <v>58</v>
      </c>
    </row>
    <row r="2842" spans="1:8">
      <c r="A2842" s="493" t="s">
        <v>6385</v>
      </c>
      <c r="B2842" s="493" t="s">
        <v>3933</v>
      </c>
      <c r="C2842" s="493" t="s">
        <v>6386</v>
      </c>
      <c r="D2842" s="493" t="s">
        <v>407</v>
      </c>
      <c r="F2842" s="493" t="s">
        <v>709</v>
      </c>
      <c r="G2842" s="493" t="s">
        <v>58</v>
      </c>
      <c r="H2842" s="493" t="s">
        <v>58</v>
      </c>
    </row>
    <row r="2843" spans="1:8">
      <c r="A2843" s="493" t="s">
        <v>6387</v>
      </c>
      <c r="B2843" s="493" t="s">
        <v>3933</v>
      </c>
      <c r="C2843" s="493" t="s">
        <v>6388</v>
      </c>
      <c r="D2843" s="493" t="s">
        <v>407</v>
      </c>
      <c r="F2843" s="493" t="s">
        <v>709</v>
      </c>
      <c r="G2843" s="493" t="s">
        <v>58</v>
      </c>
      <c r="H2843" s="493" t="s">
        <v>58</v>
      </c>
    </row>
    <row r="2844" spans="1:8">
      <c r="A2844" s="493" t="s">
        <v>6389</v>
      </c>
      <c r="B2844" s="493" t="s">
        <v>3933</v>
      </c>
      <c r="C2844" s="493" t="s">
        <v>6390</v>
      </c>
      <c r="D2844" s="493" t="s">
        <v>407</v>
      </c>
      <c r="F2844" s="493" t="s">
        <v>709</v>
      </c>
      <c r="G2844" s="493" t="s">
        <v>58</v>
      </c>
      <c r="H2844" s="493" t="s">
        <v>58</v>
      </c>
    </row>
    <row r="2845" spans="1:8">
      <c r="A2845" s="493" t="s">
        <v>6391</v>
      </c>
      <c r="B2845" s="493" t="s">
        <v>3933</v>
      </c>
      <c r="C2845" s="493" t="s">
        <v>6392</v>
      </c>
      <c r="D2845" s="493" t="s">
        <v>407</v>
      </c>
      <c r="F2845" s="493" t="s">
        <v>709</v>
      </c>
      <c r="G2845" s="493" t="s">
        <v>58</v>
      </c>
      <c r="H2845" s="493" t="s">
        <v>58</v>
      </c>
    </row>
    <row r="2846" spans="1:8">
      <c r="A2846" s="493" t="s">
        <v>6393</v>
      </c>
      <c r="B2846" s="493" t="s">
        <v>3933</v>
      </c>
      <c r="C2846" s="493" t="s">
        <v>6394</v>
      </c>
      <c r="D2846" s="493" t="s">
        <v>407</v>
      </c>
      <c r="F2846" s="493" t="s">
        <v>709</v>
      </c>
      <c r="G2846" s="493" t="s">
        <v>58</v>
      </c>
      <c r="H2846" s="493" t="s">
        <v>58</v>
      </c>
    </row>
    <row r="2847" spans="1:8">
      <c r="A2847" s="493" t="s">
        <v>6395</v>
      </c>
      <c r="B2847" s="493" t="s">
        <v>3933</v>
      </c>
      <c r="C2847" s="493" t="s">
        <v>6396</v>
      </c>
      <c r="D2847" s="493" t="s">
        <v>407</v>
      </c>
      <c r="F2847" s="493" t="s">
        <v>709</v>
      </c>
      <c r="G2847" s="493" t="s">
        <v>58</v>
      </c>
      <c r="H2847" s="493" t="s">
        <v>58</v>
      </c>
    </row>
    <row r="2848" spans="1:8">
      <c r="A2848" s="493" t="s">
        <v>6397</v>
      </c>
      <c r="B2848" s="493" t="s">
        <v>3933</v>
      </c>
      <c r="C2848" s="493" t="s">
        <v>6398</v>
      </c>
      <c r="D2848" s="493" t="s">
        <v>407</v>
      </c>
      <c r="F2848" s="493" t="s">
        <v>709</v>
      </c>
      <c r="G2848" s="493" t="s">
        <v>58</v>
      </c>
      <c r="H2848" s="493" t="s">
        <v>58</v>
      </c>
    </row>
    <row r="2849" spans="1:8">
      <c r="A2849" s="493" t="s">
        <v>6399</v>
      </c>
      <c r="B2849" s="493" t="s">
        <v>3933</v>
      </c>
      <c r="C2849" s="493" t="s">
        <v>6400</v>
      </c>
      <c r="D2849" s="493" t="s">
        <v>407</v>
      </c>
      <c r="F2849" s="493" t="s">
        <v>709</v>
      </c>
      <c r="G2849" s="493" t="s">
        <v>58</v>
      </c>
      <c r="H2849" s="493" t="s">
        <v>58</v>
      </c>
    </row>
    <row r="2850" spans="1:8">
      <c r="A2850" s="493" t="s">
        <v>6401</v>
      </c>
      <c r="B2850" s="493" t="s">
        <v>3933</v>
      </c>
      <c r="C2850" s="493" t="s">
        <v>6402</v>
      </c>
      <c r="D2850" s="493" t="s">
        <v>407</v>
      </c>
      <c r="F2850" s="493" t="s">
        <v>709</v>
      </c>
      <c r="G2850" s="493" t="s">
        <v>58</v>
      </c>
      <c r="H2850" s="493" t="s">
        <v>58</v>
      </c>
    </row>
    <row r="2851" spans="1:8">
      <c r="A2851" s="493" t="s">
        <v>6403</v>
      </c>
      <c r="B2851" s="493" t="s">
        <v>3933</v>
      </c>
      <c r="C2851" s="493" t="s">
        <v>6404</v>
      </c>
      <c r="D2851" s="493" t="s">
        <v>407</v>
      </c>
      <c r="F2851" s="493" t="s">
        <v>709</v>
      </c>
      <c r="G2851" s="493" t="s">
        <v>58</v>
      </c>
      <c r="H2851" s="493" t="s">
        <v>58</v>
      </c>
    </row>
    <row r="2852" spans="1:8">
      <c r="A2852" s="493" t="s">
        <v>6405</v>
      </c>
      <c r="B2852" s="493" t="s">
        <v>3933</v>
      </c>
      <c r="C2852" s="493" t="s">
        <v>6406</v>
      </c>
      <c r="D2852" s="493" t="s">
        <v>407</v>
      </c>
      <c r="F2852" s="493" t="s">
        <v>709</v>
      </c>
      <c r="G2852" s="493" t="s">
        <v>58</v>
      </c>
      <c r="H2852" s="493" t="s">
        <v>58</v>
      </c>
    </row>
    <row r="2853" spans="1:8">
      <c r="A2853" s="493" t="s">
        <v>6407</v>
      </c>
      <c r="B2853" s="493" t="s">
        <v>3933</v>
      </c>
      <c r="C2853" s="493" t="s">
        <v>6408</v>
      </c>
      <c r="D2853" s="493" t="s">
        <v>407</v>
      </c>
      <c r="F2853" s="493" t="s">
        <v>709</v>
      </c>
      <c r="G2853" s="493" t="s">
        <v>58</v>
      </c>
      <c r="H2853" s="493" t="s">
        <v>58</v>
      </c>
    </row>
    <row r="2854" spans="1:8">
      <c r="A2854" s="493" t="s">
        <v>6409</v>
      </c>
      <c r="B2854" s="493" t="s">
        <v>3933</v>
      </c>
      <c r="C2854" s="493" t="s">
        <v>6410</v>
      </c>
      <c r="D2854" s="493" t="s">
        <v>407</v>
      </c>
      <c r="F2854" s="493" t="s">
        <v>709</v>
      </c>
      <c r="G2854" s="493" t="s">
        <v>58</v>
      </c>
      <c r="H2854" s="493" t="s">
        <v>58</v>
      </c>
    </row>
    <row r="2855" spans="1:8">
      <c r="A2855" s="493" t="s">
        <v>6411</v>
      </c>
      <c r="B2855" s="493" t="s">
        <v>3933</v>
      </c>
      <c r="C2855" s="493" t="s">
        <v>6412</v>
      </c>
      <c r="D2855" s="493" t="s">
        <v>407</v>
      </c>
      <c r="F2855" s="493" t="s">
        <v>709</v>
      </c>
      <c r="G2855" s="493" t="s">
        <v>58</v>
      </c>
      <c r="H2855" s="493" t="s">
        <v>58</v>
      </c>
    </row>
    <row r="2856" spans="1:8">
      <c r="A2856" s="493" t="s">
        <v>6413</v>
      </c>
      <c r="B2856" s="493" t="s">
        <v>3933</v>
      </c>
      <c r="C2856" s="493" t="s">
        <v>6414</v>
      </c>
      <c r="D2856" s="493" t="s">
        <v>407</v>
      </c>
      <c r="F2856" s="493" t="s">
        <v>709</v>
      </c>
      <c r="G2856" s="493" t="s">
        <v>58</v>
      </c>
      <c r="H2856" s="493" t="s">
        <v>58</v>
      </c>
    </row>
    <row r="2857" spans="1:8">
      <c r="A2857" s="493" t="s">
        <v>6415</v>
      </c>
      <c r="B2857" s="493" t="s">
        <v>3933</v>
      </c>
      <c r="C2857" s="493" t="s">
        <v>6416</v>
      </c>
      <c r="D2857" s="493" t="s">
        <v>407</v>
      </c>
      <c r="F2857" s="493" t="s">
        <v>709</v>
      </c>
      <c r="G2857" s="493" t="s">
        <v>58</v>
      </c>
      <c r="H2857" s="493" t="s">
        <v>58</v>
      </c>
    </row>
    <row r="2858" spans="1:8">
      <c r="A2858" s="493" t="s">
        <v>6417</v>
      </c>
      <c r="B2858" s="493" t="s">
        <v>3933</v>
      </c>
      <c r="C2858" s="493" t="s">
        <v>6418</v>
      </c>
      <c r="D2858" s="493" t="s">
        <v>407</v>
      </c>
      <c r="F2858" s="493" t="s">
        <v>709</v>
      </c>
      <c r="G2858" s="493" t="s">
        <v>58</v>
      </c>
      <c r="H2858" s="493" t="s">
        <v>58</v>
      </c>
    </row>
    <row r="2859" spans="1:8">
      <c r="A2859" s="493" t="s">
        <v>6419</v>
      </c>
      <c r="B2859" s="493" t="s">
        <v>3933</v>
      </c>
      <c r="C2859" s="493" t="s">
        <v>6420</v>
      </c>
      <c r="D2859" s="493" t="s">
        <v>133</v>
      </c>
      <c r="E2859" s="493">
        <v>100</v>
      </c>
      <c r="G2859" s="493" t="s">
        <v>58</v>
      </c>
      <c r="H2859" s="493" t="s">
        <v>58</v>
      </c>
    </row>
    <row r="2860" spans="1:8">
      <c r="A2860" s="493" t="s">
        <v>6421</v>
      </c>
      <c r="B2860" s="493" t="s">
        <v>3933</v>
      </c>
      <c r="C2860" s="493" t="s">
        <v>6422</v>
      </c>
      <c r="D2860" s="493" t="s">
        <v>407</v>
      </c>
      <c r="F2860" s="493" t="s">
        <v>709</v>
      </c>
      <c r="G2860" s="493" t="s">
        <v>58</v>
      </c>
      <c r="H2860" s="493" t="s">
        <v>58</v>
      </c>
    </row>
    <row r="2861" spans="1:8">
      <c r="A2861" s="493" t="s">
        <v>6423</v>
      </c>
      <c r="B2861" s="493" t="s">
        <v>3933</v>
      </c>
      <c r="C2861" s="493" t="s">
        <v>6424</v>
      </c>
      <c r="D2861" s="493" t="s">
        <v>407</v>
      </c>
      <c r="F2861" s="493" t="s">
        <v>709</v>
      </c>
      <c r="G2861" s="493" t="s">
        <v>58</v>
      </c>
      <c r="H2861" s="493" t="s">
        <v>58</v>
      </c>
    </row>
    <row r="2862" spans="1:8">
      <c r="A2862" s="493" t="s">
        <v>6425</v>
      </c>
      <c r="B2862" s="493" t="s">
        <v>3933</v>
      </c>
      <c r="C2862" s="493" t="s">
        <v>6426</v>
      </c>
      <c r="D2862" s="493" t="s">
        <v>407</v>
      </c>
      <c r="F2862" s="493" t="s">
        <v>709</v>
      </c>
      <c r="G2862" s="493" t="s">
        <v>58</v>
      </c>
      <c r="H2862" s="493" t="s">
        <v>58</v>
      </c>
    </row>
    <row r="2863" spans="1:8">
      <c r="A2863" s="493" t="s">
        <v>6427</v>
      </c>
      <c r="B2863" s="493" t="s">
        <v>3933</v>
      </c>
      <c r="C2863" s="493" t="s">
        <v>6428</v>
      </c>
      <c r="D2863" s="493" t="s">
        <v>407</v>
      </c>
      <c r="F2863" s="493" t="s">
        <v>709</v>
      </c>
      <c r="G2863" s="493" t="s">
        <v>58</v>
      </c>
      <c r="H2863" s="493" t="s">
        <v>58</v>
      </c>
    </row>
    <row r="2864" spans="1:8">
      <c r="A2864" s="493" t="s">
        <v>6429</v>
      </c>
      <c r="B2864" s="493" t="s">
        <v>3933</v>
      </c>
      <c r="C2864" s="493" t="s">
        <v>6430</v>
      </c>
      <c r="D2864" s="493" t="s">
        <v>407</v>
      </c>
      <c r="F2864" s="493" t="s">
        <v>709</v>
      </c>
      <c r="G2864" s="493" t="s">
        <v>58</v>
      </c>
      <c r="H2864" s="493" t="s">
        <v>58</v>
      </c>
    </row>
    <row r="2865" spans="1:8">
      <c r="A2865" s="493" t="s">
        <v>6431</v>
      </c>
      <c r="B2865" s="493" t="s">
        <v>3933</v>
      </c>
      <c r="C2865" s="493" t="s">
        <v>6432</v>
      </c>
      <c r="D2865" s="493" t="s">
        <v>407</v>
      </c>
      <c r="F2865" s="493" t="s">
        <v>709</v>
      </c>
      <c r="G2865" s="493" t="s">
        <v>58</v>
      </c>
      <c r="H2865" s="493" t="s">
        <v>58</v>
      </c>
    </row>
    <row r="2866" spans="1:8">
      <c r="A2866" s="493" t="s">
        <v>6433</v>
      </c>
      <c r="B2866" s="493" t="s">
        <v>3933</v>
      </c>
      <c r="C2866" s="493" t="s">
        <v>6434</v>
      </c>
      <c r="D2866" s="493" t="s">
        <v>407</v>
      </c>
      <c r="F2866" s="493" t="s">
        <v>709</v>
      </c>
      <c r="G2866" s="493" t="s">
        <v>58</v>
      </c>
      <c r="H2866" s="493" t="s">
        <v>58</v>
      </c>
    </row>
    <row r="2867" spans="1:8">
      <c r="A2867" s="493" t="s">
        <v>6435</v>
      </c>
      <c r="B2867" s="493" t="s">
        <v>3933</v>
      </c>
      <c r="C2867" s="493" t="s">
        <v>6436</v>
      </c>
      <c r="D2867" s="493" t="s">
        <v>407</v>
      </c>
      <c r="F2867" s="493" t="s">
        <v>709</v>
      </c>
      <c r="G2867" s="493" t="s">
        <v>58</v>
      </c>
      <c r="H2867" s="493" t="s">
        <v>58</v>
      </c>
    </row>
    <row r="2868" spans="1:8">
      <c r="A2868" s="493" t="s">
        <v>6437</v>
      </c>
      <c r="B2868" s="493" t="s">
        <v>3933</v>
      </c>
      <c r="C2868" s="493" t="s">
        <v>6438</v>
      </c>
      <c r="D2868" s="493" t="s">
        <v>407</v>
      </c>
      <c r="F2868" s="493" t="s">
        <v>709</v>
      </c>
      <c r="G2868" s="493" t="s">
        <v>58</v>
      </c>
      <c r="H2868" s="493" t="s">
        <v>58</v>
      </c>
    </row>
    <row r="2869" spans="1:8">
      <c r="A2869" s="493" t="s">
        <v>6439</v>
      </c>
      <c r="B2869" s="493" t="s">
        <v>3933</v>
      </c>
      <c r="C2869" s="493" t="s">
        <v>6440</v>
      </c>
      <c r="D2869" s="493" t="s">
        <v>407</v>
      </c>
      <c r="F2869" s="493" t="s">
        <v>709</v>
      </c>
      <c r="G2869" s="493" t="s">
        <v>58</v>
      </c>
      <c r="H2869" s="493" t="s">
        <v>58</v>
      </c>
    </row>
    <row r="2870" spans="1:8">
      <c r="A2870" s="493" t="s">
        <v>6441</v>
      </c>
      <c r="B2870" s="493" t="s">
        <v>3933</v>
      </c>
      <c r="C2870" s="493" t="s">
        <v>6442</v>
      </c>
      <c r="D2870" s="493" t="s">
        <v>407</v>
      </c>
      <c r="F2870" s="493" t="s">
        <v>709</v>
      </c>
      <c r="G2870" s="493" t="s">
        <v>58</v>
      </c>
      <c r="H2870" s="493" t="s">
        <v>58</v>
      </c>
    </row>
    <row r="2871" spans="1:8">
      <c r="A2871" s="493" t="s">
        <v>6443</v>
      </c>
      <c r="B2871" s="493" t="s">
        <v>3933</v>
      </c>
      <c r="C2871" s="493" t="s">
        <v>6444</v>
      </c>
      <c r="D2871" s="493" t="s">
        <v>407</v>
      </c>
      <c r="F2871" s="493" t="s">
        <v>709</v>
      </c>
      <c r="G2871" s="493" t="s">
        <v>58</v>
      </c>
      <c r="H2871" s="493" t="s">
        <v>58</v>
      </c>
    </row>
    <row r="2872" spans="1:8">
      <c r="A2872" s="493" t="s">
        <v>6445</v>
      </c>
      <c r="B2872" s="493" t="s">
        <v>3933</v>
      </c>
      <c r="C2872" s="493" t="s">
        <v>6446</v>
      </c>
      <c r="D2872" s="493" t="s">
        <v>407</v>
      </c>
      <c r="F2872" s="493" t="s">
        <v>709</v>
      </c>
      <c r="G2872" s="493" t="s">
        <v>58</v>
      </c>
      <c r="H2872" s="493" t="s">
        <v>58</v>
      </c>
    </row>
    <row r="2873" spans="1:8">
      <c r="A2873" s="493" t="s">
        <v>6447</v>
      </c>
      <c r="B2873" s="493" t="s">
        <v>3933</v>
      </c>
      <c r="C2873" s="493" t="s">
        <v>6448</v>
      </c>
      <c r="D2873" s="493" t="s">
        <v>407</v>
      </c>
      <c r="F2873" s="493" t="s">
        <v>709</v>
      </c>
      <c r="G2873" s="493" t="s">
        <v>58</v>
      </c>
      <c r="H2873" s="493" t="s">
        <v>58</v>
      </c>
    </row>
    <row r="2874" spans="1:8">
      <c r="A2874" s="493" t="s">
        <v>6449</v>
      </c>
      <c r="B2874" s="493" t="s">
        <v>3933</v>
      </c>
      <c r="C2874" s="493" t="s">
        <v>6450</v>
      </c>
      <c r="D2874" s="493" t="s">
        <v>407</v>
      </c>
      <c r="F2874" s="493" t="s">
        <v>709</v>
      </c>
      <c r="G2874" s="493" t="s">
        <v>58</v>
      </c>
      <c r="H2874" s="493" t="s">
        <v>58</v>
      </c>
    </row>
    <row r="2875" spans="1:8">
      <c r="A2875" s="493" t="s">
        <v>6451</v>
      </c>
      <c r="B2875" s="493" t="s">
        <v>3933</v>
      </c>
      <c r="C2875" s="493" t="s">
        <v>6452</v>
      </c>
      <c r="D2875" s="493" t="s">
        <v>407</v>
      </c>
      <c r="F2875" s="493" t="s">
        <v>709</v>
      </c>
      <c r="G2875" s="493" t="s">
        <v>58</v>
      </c>
      <c r="H2875" s="493" t="s">
        <v>58</v>
      </c>
    </row>
    <row r="2876" spans="1:8">
      <c r="A2876" s="493" t="s">
        <v>6453</v>
      </c>
      <c r="B2876" s="493" t="s">
        <v>3933</v>
      </c>
      <c r="C2876" s="493" t="s">
        <v>6454</v>
      </c>
      <c r="D2876" s="493" t="s">
        <v>407</v>
      </c>
      <c r="F2876" s="493" t="s">
        <v>709</v>
      </c>
      <c r="G2876" s="493" t="s">
        <v>58</v>
      </c>
      <c r="H2876" s="493" t="s">
        <v>58</v>
      </c>
    </row>
    <row r="2877" spans="1:8">
      <c r="A2877" s="493" t="s">
        <v>6455</v>
      </c>
      <c r="B2877" s="493" t="s">
        <v>3933</v>
      </c>
      <c r="C2877" s="493" t="s">
        <v>6456</v>
      </c>
      <c r="D2877" s="493" t="s">
        <v>407</v>
      </c>
      <c r="F2877" s="493" t="s">
        <v>709</v>
      </c>
      <c r="G2877" s="493" t="s">
        <v>58</v>
      </c>
      <c r="H2877" s="493" t="s">
        <v>58</v>
      </c>
    </row>
    <row r="2878" spans="1:8">
      <c r="A2878" s="493" t="s">
        <v>6457</v>
      </c>
      <c r="B2878" s="493" t="s">
        <v>3933</v>
      </c>
      <c r="C2878" s="493" t="s">
        <v>6458</v>
      </c>
      <c r="D2878" s="493" t="s">
        <v>407</v>
      </c>
      <c r="F2878" s="493" t="s">
        <v>709</v>
      </c>
      <c r="G2878" s="493" t="s">
        <v>58</v>
      </c>
      <c r="H2878" s="493" t="s">
        <v>58</v>
      </c>
    </row>
    <row r="2879" spans="1:8">
      <c r="A2879" s="493" t="s">
        <v>6459</v>
      </c>
      <c r="B2879" s="493" t="s">
        <v>3933</v>
      </c>
      <c r="C2879" s="493" t="s">
        <v>6460</v>
      </c>
      <c r="D2879" s="493" t="s">
        <v>407</v>
      </c>
      <c r="F2879" s="493" t="s">
        <v>709</v>
      </c>
      <c r="G2879" s="493" t="s">
        <v>58</v>
      </c>
      <c r="H2879" s="493" t="s">
        <v>58</v>
      </c>
    </row>
    <row r="2880" spans="1:8">
      <c r="A2880" s="493" t="s">
        <v>6461</v>
      </c>
      <c r="B2880" s="493" t="s">
        <v>3933</v>
      </c>
      <c r="C2880" s="493" t="s">
        <v>6462</v>
      </c>
      <c r="D2880" s="493" t="s">
        <v>407</v>
      </c>
      <c r="F2880" s="493" t="s">
        <v>709</v>
      </c>
      <c r="G2880" s="493" t="s">
        <v>58</v>
      </c>
      <c r="H2880" s="493" t="s">
        <v>58</v>
      </c>
    </row>
    <row r="2881" spans="1:8">
      <c r="A2881" s="493" t="s">
        <v>6463</v>
      </c>
      <c r="B2881" s="493" t="s">
        <v>3933</v>
      </c>
      <c r="C2881" s="493" t="s">
        <v>6464</v>
      </c>
      <c r="D2881" s="493" t="s">
        <v>407</v>
      </c>
      <c r="F2881" s="493" t="s">
        <v>709</v>
      </c>
      <c r="G2881" s="493" t="s">
        <v>58</v>
      </c>
      <c r="H2881" s="493" t="s">
        <v>58</v>
      </c>
    </row>
    <row r="2882" spans="1:8">
      <c r="A2882" s="493" t="s">
        <v>6465</v>
      </c>
      <c r="B2882" s="493" t="s">
        <v>3933</v>
      </c>
      <c r="C2882" s="493" t="s">
        <v>6466</v>
      </c>
      <c r="D2882" s="493" t="s">
        <v>407</v>
      </c>
      <c r="F2882" s="493" t="s">
        <v>709</v>
      </c>
      <c r="G2882" s="493" t="s">
        <v>58</v>
      </c>
      <c r="H2882" s="493" t="s">
        <v>58</v>
      </c>
    </row>
    <row r="2883" spans="1:8">
      <c r="A2883" s="493" t="s">
        <v>6467</v>
      </c>
      <c r="B2883" s="493" t="s">
        <v>3933</v>
      </c>
      <c r="C2883" s="493" t="s">
        <v>6468</v>
      </c>
      <c r="D2883" s="493" t="s">
        <v>407</v>
      </c>
      <c r="F2883" s="493" t="s">
        <v>709</v>
      </c>
      <c r="G2883" s="493" t="s">
        <v>58</v>
      </c>
      <c r="H2883" s="493" t="s">
        <v>58</v>
      </c>
    </row>
    <row r="2884" spans="1:8">
      <c r="A2884" s="493" t="s">
        <v>6469</v>
      </c>
      <c r="B2884" s="493" t="s">
        <v>3933</v>
      </c>
      <c r="C2884" s="493" t="s">
        <v>6470</v>
      </c>
      <c r="D2884" s="493" t="s">
        <v>407</v>
      </c>
      <c r="F2884" s="493" t="s">
        <v>709</v>
      </c>
      <c r="G2884" s="493" t="s">
        <v>58</v>
      </c>
      <c r="H2884" s="493" t="s">
        <v>58</v>
      </c>
    </row>
    <row r="2885" spans="1:8">
      <c r="A2885" s="493" t="s">
        <v>6471</v>
      </c>
      <c r="B2885" s="493" t="s">
        <v>3933</v>
      </c>
      <c r="C2885" s="493" t="s">
        <v>6472</v>
      </c>
      <c r="D2885" s="493" t="s">
        <v>407</v>
      </c>
      <c r="F2885" s="493" t="s">
        <v>709</v>
      </c>
      <c r="G2885" s="493" t="s">
        <v>58</v>
      </c>
      <c r="H2885" s="493" t="s">
        <v>58</v>
      </c>
    </row>
    <row r="2886" spans="1:8">
      <c r="A2886" s="493" t="s">
        <v>6473</v>
      </c>
      <c r="B2886" s="493" t="s">
        <v>3933</v>
      </c>
      <c r="C2886" s="493" t="s">
        <v>6474</v>
      </c>
      <c r="D2886" s="493" t="s">
        <v>407</v>
      </c>
      <c r="F2886" s="493" t="s">
        <v>709</v>
      </c>
      <c r="G2886" s="493" t="s">
        <v>58</v>
      </c>
      <c r="H2886" s="493" t="s">
        <v>58</v>
      </c>
    </row>
    <row r="2887" spans="1:8">
      <c r="A2887" s="493" t="s">
        <v>6475</v>
      </c>
      <c r="B2887" s="493" t="s">
        <v>3933</v>
      </c>
      <c r="C2887" s="493" t="s">
        <v>6476</v>
      </c>
      <c r="D2887" s="493" t="s">
        <v>407</v>
      </c>
      <c r="F2887" s="493" t="s">
        <v>709</v>
      </c>
      <c r="G2887" s="493" t="s">
        <v>58</v>
      </c>
      <c r="H2887" s="493" t="s">
        <v>58</v>
      </c>
    </row>
    <row r="2888" spans="1:8">
      <c r="A2888" s="493" t="s">
        <v>6477</v>
      </c>
      <c r="B2888" s="493" t="s">
        <v>3933</v>
      </c>
      <c r="C2888" s="493" t="s">
        <v>6478</v>
      </c>
      <c r="D2888" s="493" t="s">
        <v>407</v>
      </c>
      <c r="F2888" s="493" t="s">
        <v>709</v>
      </c>
      <c r="G2888" s="493" t="s">
        <v>58</v>
      </c>
      <c r="H2888" s="493" t="s">
        <v>58</v>
      </c>
    </row>
    <row r="2889" spans="1:8">
      <c r="A2889" s="493" t="s">
        <v>6479</v>
      </c>
      <c r="B2889" s="493" t="s">
        <v>3933</v>
      </c>
      <c r="C2889" s="493" t="s">
        <v>6480</v>
      </c>
      <c r="D2889" s="493" t="s">
        <v>407</v>
      </c>
      <c r="F2889" s="493" t="s">
        <v>709</v>
      </c>
      <c r="G2889" s="493" t="s">
        <v>58</v>
      </c>
      <c r="H2889" s="493" t="s">
        <v>58</v>
      </c>
    </row>
    <row r="2890" spans="1:8">
      <c r="A2890" s="493" t="s">
        <v>6481</v>
      </c>
      <c r="B2890" s="493" t="s">
        <v>3933</v>
      </c>
      <c r="C2890" s="493" t="s">
        <v>6482</v>
      </c>
      <c r="D2890" s="493" t="s">
        <v>407</v>
      </c>
      <c r="F2890" s="493" t="s">
        <v>709</v>
      </c>
      <c r="G2890" s="493" t="s">
        <v>58</v>
      </c>
      <c r="H2890" s="493" t="s">
        <v>58</v>
      </c>
    </row>
    <row r="2891" spans="1:8">
      <c r="A2891" s="493" t="s">
        <v>6483</v>
      </c>
      <c r="B2891" s="493" t="s">
        <v>3933</v>
      </c>
      <c r="C2891" s="493" t="s">
        <v>6484</v>
      </c>
      <c r="D2891" s="493" t="s">
        <v>407</v>
      </c>
      <c r="F2891" s="493" t="s">
        <v>709</v>
      </c>
      <c r="G2891" s="493" t="s">
        <v>58</v>
      </c>
      <c r="H2891" s="493" t="s">
        <v>58</v>
      </c>
    </row>
    <row r="2892" spans="1:8">
      <c r="A2892" s="493" t="s">
        <v>6485</v>
      </c>
      <c r="B2892" s="493" t="s">
        <v>3933</v>
      </c>
      <c r="C2892" s="493" t="s">
        <v>6486</v>
      </c>
      <c r="D2892" s="493" t="s">
        <v>407</v>
      </c>
      <c r="F2892" s="493" t="s">
        <v>709</v>
      </c>
      <c r="G2892" s="493" t="s">
        <v>58</v>
      </c>
      <c r="H2892" s="493" t="s">
        <v>58</v>
      </c>
    </row>
    <row r="2893" spans="1:8">
      <c r="A2893" s="493" t="s">
        <v>6487</v>
      </c>
      <c r="B2893" s="493" t="s">
        <v>3933</v>
      </c>
      <c r="C2893" s="493" t="s">
        <v>6488</v>
      </c>
      <c r="D2893" s="493" t="s">
        <v>407</v>
      </c>
      <c r="F2893" s="493" t="s">
        <v>709</v>
      </c>
      <c r="G2893" s="493" t="s">
        <v>58</v>
      </c>
      <c r="H2893" s="493" t="s">
        <v>58</v>
      </c>
    </row>
    <row r="2894" spans="1:8">
      <c r="A2894" s="493" t="s">
        <v>6489</v>
      </c>
      <c r="B2894" s="493" t="s">
        <v>3933</v>
      </c>
      <c r="C2894" s="493" t="s">
        <v>6490</v>
      </c>
      <c r="D2894" s="493" t="s">
        <v>407</v>
      </c>
      <c r="F2894" s="493" t="s">
        <v>709</v>
      </c>
      <c r="G2894" s="493" t="s">
        <v>58</v>
      </c>
      <c r="H2894" s="493" t="s">
        <v>58</v>
      </c>
    </row>
    <row r="2895" spans="1:8">
      <c r="A2895" s="493" t="s">
        <v>6491</v>
      </c>
      <c r="B2895" s="493" t="s">
        <v>3933</v>
      </c>
      <c r="C2895" s="493" t="s">
        <v>6492</v>
      </c>
      <c r="D2895" s="493" t="s">
        <v>133</v>
      </c>
      <c r="E2895" s="493">
        <v>100</v>
      </c>
      <c r="G2895" s="493" t="s">
        <v>58</v>
      </c>
      <c r="H2895" s="493" t="s">
        <v>58</v>
      </c>
    </row>
    <row r="2896" spans="1:8">
      <c r="A2896" s="493" t="s">
        <v>6493</v>
      </c>
      <c r="B2896" s="493" t="s">
        <v>3933</v>
      </c>
      <c r="C2896" s="493" t="s">
        <v>6494</v>
      </c>
      <c r="D2896" s="493" t="s">
        <v>407</v>
      </c>
      <c r="F2896" s="493" t="s">
        <v>709</v>
      </c>
      <c r="G2896" s="493" t="s">
        <v>58</v>
      </c>
      <c r="H2896" s="493" t="s">
        <v>58</v>
      </c>
    </row>
    <row r="2897" spans="1:8">
      <c r="A2897" s="493" t="s">
        <v>6495</v>
      </c>
      <c r="B2897" s="493" t="s">
        <v>3933</v>
      </c>
      <c r="C2897" s="493" t="s">
        <v>6496</v>
      </c>
      <c r="D2897" s="493" t="s">
        <v>407</v>
      </c>
      <c r="F2897" s="493" t="s">
        <v>709</v>
      </c>
      <c r="G2897" s="493" t="s">
        <v>58</v>
      </c>
      <c r="H2897" s="493" t="s">
        <v>58</v>
      </c>
    </row>
    <row r="2898" spans="1:8">
      <c r="A2898" s="493" t="s">
        <v>6497</v>
      </c>
      <c r="B2898" s="493" t="s">
        <v>3933</v>
      </c>
      <c r="C2898" s="493" t="s">
        <v>6498</v>
      </c>
      <c r="D2898" s="493" t="s">
        <v>407</v>
      </c>
      <c r="F2898" s="493" t="s">
        <v>709</v>
      </c>
      <c r="G2898" s="493" t="s">
        <v>58</v>
      </c>
      <c r="H2898" s="493" t="s">
        <v>58</v>
      </c>
    </row>
    <row r="2899" spans="1:8">
      <c r="A2899" s="493" t="s">
        <v>6499</v>
      </c>
      <c r="B2899" s="493" t="s">
        <v>3933</v>
      </c>
      <c r="C2899" s="493" t="s">
        <v>6500</v>
      </c>
      <c r="D2899" s="493" t="s">
        <v>407</v>
      </c>
      <c r="F2899" s="493" t="s">
        <v>709</v>
      </c>
      <c r="G2899" s="493" t="s">
        <v>58</v>
      </c>
      <c r="H2899" s="493" t="s">
        <v>58</v>
      </c>
    </row>
    <row r="2900" spans="1:8">
      <c r="A2900" s="493" t="s">
        <v>6501</v>
      </c>
      <c r="B2900" s="493" t="s">
        <v>3933</v>
      </c>
      <c r="C2900" s="493" t="s">
        <v>6502</v>
      </c>
      <c r="D2900" s="493" t="s">
        <v>407</v>
      </c>
      <c r="F2900" s="493" t="s">
        <v>709</v>
      </c>
      <c r="G2900" s="493" t="s">
        <v>58</v>
      </c>
      <c r="H2900" s="493" t="s">
        <v>58</v>
      </c>
    </row>
    <row r="2901" spans="1:8">
      <c r="A2901" s="493" t="s">
        <v>6503</v>
      </c>
      <c r="B2901" s="493" t="s">
        <v>3933</v>
      </c>
      <c r="C2901" s="493" t="s">
        <v>6504</v>
      </c>
      <c r="D2901" s="493" t="s">
        <v>407</v>
      </c>
      <c r="F2901" s="493" t="s">
        <v>709</v>
      </c>
      <c r="G2901" s="493" t="s">
        <v>58</v>
      </c>
      <c r="H2901" s="493" t="s">
        <v>58</v>
      </c>
    </row>
    <row r="2902" spans="1:8">
      <c r="A2902" s="493" t="s">
        <v>6505</v>
      </c>
      <c r="B2902" s="493" t="s">
        <v>3933</v>
      </c>
      <c r="C2902" s="493" t="s">
        <v>6506</v>
      </c>
      <c r="D2902" s="493" t="s">
        <v>407</v>
      </c>
      <c r="F2902" s="493" t="s">
        <v>709</v>
      </c>
      <c r="G2902" s="493" t="s">
        <v>58</v>
      </c>
      <c r="H2902" s="493" t="s">
        <v>58</v>
      </c>
    </row>
    <row r="2903" spans="1:8">
      <c r="A2903" s="493" t="s">
        <v>6507</v>
      </c>
      <c r="B2903" s="493" t="s">
        <v>3933</v>
      </c>
      <c r="C2903" s="493" t="s">
        <v>6508</v>
      </c>
      <c r="D2903" s="493" t="s">
        <v>407</v>
      </c>
      <c r="F2903" s="493" t="s">
        <v>709</v>
      </c>
      <c r="G2903" s="493" t="s">
        <v>58</v>
      </c>
      <c r="H2903" s="493" t="s">
        <v>58</v>
      </c>
    </row>
    <row r="2904" spans="1:8">
      <c r="A2904" s="493" t="s">
        <v>6509</v>
      </c>
      <c r="B2904" s="493" t="s">
        <v>3933</v>
      </c>
      <c r="C2904" s="493" t="s">
        <v>6510</v>
      </c>
      <c r="D2904" s="493" t="s">
        <v>407</v>
      </c>
      <c r="F2904" s="493" t="s">
        <v>709</v>
      </c>
      <c r="G2904" s="493" t="s">
        <v>58</v>
      </c>
      <c r="H2904" s="493" t="s">
        <v>58</v>
      </c>
    </row>
    <row r="2905" spans="1:8">
      <c r="A2905" s="493" t="s">
        <v>6511</v>
      </c>
      <c r="B2905" s="493" t="s">
        <v>3933</v>
      </c>
      <c r="C2905" s="493" t="s">
        <v>6512</v>
      </c>
      <c r="D2905" s="493" t="s">
        <v>407</v>
      </c>
      <c r="F2905" s="493" t="s">
        <v>709</v>
      </c>
      <c r="G2905" s="493" t="s">
        <v>58</v>
      </c>
      <c r="H2905" s="493" t="s">
        <v>58</v>
      </c>
    </row>
    <row r="2906" spans="1:8">
      <c r="A2906" s="493" t="s">
        <v>6513</v>
      </c>
      <c r="B2906" s="493" t="s">
        <v>3933</v>
      </c>
      <c r="C2906" s="493" t="s">
        <v>6514</v>
      </c>
      <c r="D2906" s="493" t="s">
        <v>407</v>
      </c>
      <c r="F2906" s="493" t="s">
        <v>709</v>
      </c>
      <c r="G2906" s="493" t="s">
        <v>58</v>
      </c>
      <c r="H2906" s="493" t="s">
        <v>58</v>
      </c>
    </row>
    <row r="2907" spans="1:8">
      <c r="A2907" s="493" t="s">
        <v>6515</v>
      </c>
      <c r="B2907" s="493" t="s">
        <v>3933</v>
      </c>
      <c r="C2907" s="493" t="s">
        <v>6516</v>
      </c>
      <c r="D2907" s="493" t="s">
        <v>407</v>
      </c>
      <c r="F2907" s="493" t="s">
        <v>709</v>
      </c>
      <c r="G2907" s="493" t="s">
        <v>58</v>
      </c>
      <c r="H2907" s="493" t="s">
        <v>58</v>
      </c>
    </row>
    <row r="2908" spans="1:8">
      <c r="A2908" s="493" t="s">
        <v>6517</v>
      </c>
      <c r="B2908" s="493" t="s">
        <v>3933</v>
      </c>
      <c r="C2908" s="493" t="s">
        <v>6518</v>
      </c>
      <c r="D2908" s="493" t="s">
        <v>407</v>
      </c>
      <c r="F2908" s="493" t="s">
        <v>709</v>
      </c>
      <c r="G2908" s="493" t="s">
        <v>58</v>
      </c>
      <c r="H2908" s="493" t="s">
        <v>58</v>
      </c>
    </row>
    <row r="2909" spans="1:8">
      <c r="A2909" s="493" t="s">
        <v>6519</v>
      </c>
      <c r="B2909" s="493" t="s">
        <v>3933</v>
      </c>
      <c r="C2909" s="493" t="s">
        <v>6520</v>
      </c>
      <c r="D2909" s="493" t="s">
        <v>407</v>
      </c>
      <c r="F2909" s="493" t="s">
        <v>709</v>
      </c>
      <c r="G2909" s="493" t="s">
        <v>58</v>
      </c>
      <c r="H2909" s="493" t="s">
        <v>58</v>
      </c>
    </row>
    <row r="2910" spans="1:8">
      <c r="A2910" s="493" t="s">
        <v>6521</v>
      </c>
      <c r="B2910" s="493" t="s">
        <v>3933</v>
      </c>
      <c r="C2910" s="493" t="s">
        <v>6522</v>
      </c>
      <c r="D2910" s="493" t="s">
        <v>407</v>
      </c>
      <c r="F2910" s="493" t="s">
        <v>709</v>
      </c>
      <c r="G2910" s="493" t="s">
        <v>58</v>
      </c>
      <c r="H2910" s="493" t="s">
        <v>58</v>
      </c>
    </row>
    <row r="2911" spans="1:8">
      <c r="A2911" s="493" t="s">
        <v>6523</v>
      </c>
      <c r="B2911" s="493" t="s">
        <v>3933</v>
      </c>
      <c r="C2911" s="493" t="s">
        <v>6524</v>
      </c>
      <c r="D2911" s="493" t="s">
        <v>407</v>
      </c>
      <c r="F2911" s="493" t="s">
        <v>709</v>
      </c>
      <c r="G2911" s="493" t="s">
        <v>58</v>
      </c>
      <c r="H2911" s="493" t="s">
        <v>58</v>
      </c>
    </row>
    <row r="2912" spans="1:8">
      <c r="A2912" s="493" t="s">
        <v>6525</v>
      </c>
      <c r="B2912" s="493" t="s">
        <v>3933</v>
      </c>
      <c r="C2912" s="493" t="s">
        <v>6526</v>
      </c>
      <c r="D2912" s="493" t="s">
        <v>407</v>
      </c>
      <c r="F2912" s="493" t="s">
        <v>709</v>
      </c>
      <c r="G2912" s="493" t="s">
        <v>58</v>
      </c>
      <c r="H2912" s="493" t="s">
        <v>58</v>
      </c>
    </row>
    <row r="2913" spans="1:8">
      <c r="A2913" s="493" t="s">
        <v>6527</v>
      </c>
      <c r="B2913" s="493" t="s">
        <v>3933</v>
      </c>
      <c r="C2913" s="493" t="s">
        <v>6528</v>
      </c>
      <c r="D2913" s="493" t="s">
        <v>407</v>
      </c>
      <c r="F2913" s="493" t="s">
        <v>709</v>
      </c>
      <c r="G2913" s="493" t="s">
        <v>58</v>
      </c>
      <c r="H2913" s="493" t="s">
        <v>58</v>
      </c>
    </row>
    <row r="2914" spans="1:8">
      <c r="A2914" s="493" t="s">
        <v>6529</v>
      </c>
      <c r="B2914" s="493" t="s">
        <v>3933</v>
      </c>
      <c r="C2914" s="493" t="s">
        <v>6530</v>
      </c>
      <c r="D2914" s="493" t="s">
        <v>407</v>
      </c>
      <c r="F2914" s="493" t="s">
        <v>709</v>
      </c>
      <c r="G2914" s="493" t="s">
        <v>58</v>
      </c>
      <c r="H2914" s="493" t="s">
        <v>58</v>
      </c>
    </row>
    <row r="2915" spans="1:8">
      <c r="A2915" s="493" t="s">
        <v>6531</v>
      </c>
      <c r="B2915" s="493" t="s">
        <v>3933</v>
      </c>
      <c r="C2915" s="493" t="s">
        <v>6532</v>
      </c>
      <c r="D2915" s="493" t="s">
        <v>407</v>
      </c>
      <c r="F2915" s="493" t="s">
        <v>709</v>
      </c>
      <c r="G2915" s="493" t="s">
        <v>58</v>
      </c>
      <c r="H2915" s="493" t="s">
        <v>58</v>
      </c>
    </row>
    <row r="2916" spans="1:8">
      <c r="A2916" s="493" t="s">
        <v>6533</v>
      </c>
      <c r="B2916" s="493" t="s">
        <v>3933</v>
      </c>
      <c r="C2916" s="493" t="s">
        <v>6534</v>
      </c>
      <c r="D2916" s="493" t="s">
        <v>407</v>
      </c>
      <c r="F2916" s="493" t="s">
        <v>709</v>
      </c>
      <c r="G2916" s="493" t="s">
        <v>58</v>
      </c>
      <c r="H2916" s="493" t="s">
        <v>58</v>
      </c>
    </row>
    <row r="2917" spans="1:8">
      <c r="A2917" s="493" t="s">
        <v>6535</v>
      </c>
      <c r="B2917" s="493" t="s">
        <v>3933</v>
      </c>
      <c r="C2917" s="493" t="s">
        <v>6536</v>
      </c>
      <c r="D2917" s="493" t="s">
        <v>407</v>
      </c>
      <c r="F2917" s="493" t="s">
        <v>709</v>
      </c>
      <c r="G2917" s="493" t="s">
        <v>58</v>
      </c>
      <c r="H2917" s="493" t="s">
        <v>58</v>
      </c>
    </row>
    <row r="2918" spans="1:8">
      <c r="A2918" s="493" t="s">
        <v>6537</v>
      </c>
      <c r="B2918" s="493" t="s">
        <v>3933</v>
      </c>
      <c r="C2918" s="493" t="s">
        <v>6538</v>
      </c>
      <c r="D2918" s="493" t="s">
        <v>407</v>
      </c>
      <c r="F2918" s="493" t="s">
        <v>709</v>
      </c>
      <c r="G2918" s="493" t="s">
        <v>58</v>
      </c>
      <c r="H2918" s="493" t="s">
        <v>58</v>
      </c>
    </row>
    <row r="2919" spans="1:8">
      <c r="A2919" s="493" t="s">
        <v>6539</v>
      </c>
      <c r="B2919" s="493" t="s">
        <v>3933</v>
      </c>
      <c r="C2919" s="493" t="s">
        <v>6540</v>
      </c>
      <c r="D2919" s="493" t="s">
        <v>407</v>
      </c>
      <c r="F2919" s="493" t="s">
        <v>709</v>
      </c>
      <c r="G2919" s="493" t="s">
        <v>58</v>
      </c>
      <c r="H2919" s="493" t="s">
        <v>58</v>
      </c>
    </row>
    <row r="2920" spans="1:8">
      <c r="A2920" s="493" t="s">
        <v>6541</v>
      </c>
      <c r="B2920" s="493" t="s">
        <v>3933</v>
      </c>
      <c r="C2920" s="493" t="s">
        <v>6542</v>
      </c>
      <c r="D2920" s="493" t="s">
        <v>407</v>
      </c>
      <c r="F2920" s="493" t="s">
        <v>709</v>
      </c>
      <c r="G2920" s="493" t="s">
        <v>58</v>
      </c>
      <c r="H2920" s="493" t="s">
        <v>58</v>
      </c>
    </row>
    <row r="2921" spans="1:8">
      <c r="A2921" s="493" t="s">
        <v>6543</v>
      </c>
      <c r="B2921" s="493" t="s">
        <v>3933</v>
      </c>
      <c r="C2921" s="493" t="s">
        <v>6544</v>
      </c>
      <c r="D2921" s="493" t="s">
        <v>407</v>
      </c>
      <c r="F2921" s="493" t="s">
        <v>709</v>
      </c>
      <c r="G2921" s="493" t="s">
        <v>58</v>
      </c>
      <c r="H2921" s="493" t="s">
        <v>58</v>
      </c>
    </row>
    <row r="2922" spans="1:8">
      <c r="A2922" s="493" t="s">
        <v>6545</v>
      </c>
      <c r="B2922" s="493" t="s">
        <v>3933</v>
      </c>
      <c r="C2922" s="493" t="s">
        <v>6546</v>
      </c>
      <c r="D2922" s="493" t="s">
        <v>407</v>
      </c>
      <c r="F2922" s="493" t="s">
        <v>709</v>
      </c>
      <c r="G2922" s="493" t="s">
        <v>58</v>
      </c>
      <c r="H2922" s="493" t="s">
        <v>58</v>
      </c>
    </row>
    <row r="2923" spans="1:8">
      <c r="A2923" s="493" t="s">
        <v>6547</v>
      </c>
      <c r="B2923" s="493" t="s">
        <v>3933</v>
      </c>
      <c r="C2923" s="493" t="s">
        <v>6548</v>
      </c>
      <c r="D2923" s="493" t="s">
        <v>407</v>
      </c>
      <c r="F2923" s="493" t="s">
        <v>709</v>
      </c>
      <c r="G2923" s="493" t="s">
        <v>58</v>
      </c>
      <c r="H2923" s="493" t="s">
        <v>58</v>
      </c>
    </row>
    <row r="2924" spans="1:8">
      <c r="A2924" s="493" t="s">
        <v>6549</v>
      </c>
      <c r="B2924" s="493" t="s">
        <v>3933</v>
      </c>
      <c r="C2924" s="493" t="s">
        <v>6550</v>
      </c>
      <c r="D2924" s="493" t="s">
        <v>407</v>
      </c>
      <c r="F2924" s="493" t="s">
        <v>709</v>
      </c>
      <c r="G2924" s="493" t="s">
        <v>58</v>
      </c>
      <c r="H2924" s="493" t="s">
        <v>58</v>
      </c>
    </row>
    <row r="2925" spans="1:8">
      <c r="A2925" s="493" t="s">
        <v>6551</v>
      </c>
      <c r="B2925" s="493" t="s">
        <v>3933</v>
      </c>
      <c r="C2925" s="493" t="s">
        <v>6552</v>
      </c>
      <c r="D2925" s="493" t="s">
        <v>407</v>
      </c>
      <c r="F2925" s="493" t="s">
        <v>709</v>
      </c>
      <c r="G2925" s="493" t="s">
        <v>58</v>
      </c>
      <c r="H2925" s="493" t="s">
        <v>58</v>
      </c>
    </row>
    <row r="2926" spans="1:8">
      <c r="A2926" s="493" t="s">
        <v>6553</v>
      </c>
      <c r="B2926" s="493" t="s">
        <v>3933</v>
      </c>
      <c r="C2926" s="493" t="s">
        <v>6554</v>
      </c>
      <c r="D2926" s="493" t="s">
        <v>407</v>
      </c>
      <c r="F2926" s="493" t="s">
        <v>709</v>
      </c>
      <c r="G2926" s="493" t="s">
        <v>58</v>
      </c>
      <c r="H2926" s="493" t="s">
        <v>58</v>
      </c>
    </row>
    <row r="2927" spans="1:8">
      <c r="A2927" s="493" t="s">
        <v>6555</v>
      </c>
      <c r="B2927" s="493" t="s">
        <v>3933</v>
      </c>
      <c r="C2927" s="493" t="s">
        <v>6556</v>
      </c>
      <c r="D2927" s="493" t="s">
        <v>407</v>
      </c>
      <c r="F2927" s="493" t="s">
        <v>709</v>
      </c>
      <c r="G2927" s="493" t="s">
        <v>58</v>
      </c>
      <c r="H2927" s="493" t="s">
        <v>58</v>
      </c>
    </row>
    <row r="2928" spans="1:8">
      <c r="A2928" s="493" t="s">
        <v>6557</v>
      </c>
      <c r="B2928" s="493" t="s">
        <v>3933</v>
      </c>
      <c r="C2928" s="493" t="s">
        <v>6558</v>
      </c>
      <c r="D2928" s="493" t="s">
        <v>407</v>
      </c>
      <c r="F2928" s="493" t="s">
        <v>709</v>
      </c>
      <c r="G2928" s="493" t="s">
        <v>58</v>
      </c>
      <c r="H2928" s="493" t="s">
        <v>58</v>
      </c>
    </row>
    <row r="2929" spans="1:8">
      <c r="A2929" s="493" t="s">
        <v>6559</v>
      </c>
      <c r="B2929" s="493" t="s">
        <v>3933</v>
      </c>
      <c r="C2929" s="493" t="s">
        <v>6560</v>
      </c>
      <c r="D2929" s="493" t="s">
        <v>407</v>
      </c>
      <c r="F2929" s="493" t="s">
        <v>709</v>
      </c>
      <c r="G2929" s="493" t="s">
        <v>58</v>
      </c>
      <c r="H2929" s="493" t="s">
        <v>58</v>
      </c>
    </row>
    <row r="2930" spans="1:8">
      <c r="A2930" s="493" t="s">
        <v>6561</v>
      </c>
      <c r="B2930" s="493" t="s">
        <v>3933</v>
      </c>
      <c r="C2930" s="493" t="s">
        <v>6562</v>
      </c>
      <c r="D2930" s="493" t="s">
        <v>407</v>
      </c>
      <c r="F2930" s="493" t="s">
        <v>709</v>
      </c>
      <c r="G2930" s="493" t="s">
        <v>58</v>
      </c>
      <c r="H2930" s="493" t="s">
        <v>58</v>
      </c>
    </row>
    <row r="2931" spans="1:8">
      <c r="A2931" s="493" t="s">
        <v>6563</v>
      </c>
      <c r="B2931" s="493" t="s">
        <v>3933</v>
      </c>
      <c r="C2931" s="493" t="s">
        <v>6564</v>
      </c>
      <c r="D2931" s="493" t="s">
        <v>133</v>
      </c>
      <c r="E2931" s="493">
        <v>100</v>
      </c>
      <c r="G2931" s="493" t="s">
        <v>58</v>
      </c>
      <c r="H2931" s="493" t="s">
        <v>58</v>
      </c>
    </row>
    <row r="2932" spans="1:8">
      <c r="A2932" s="493" t="s">
        <v>6565</v>
      </c>
      <c r="B2932" s="493" t="s">
        <v>3933</v>
      </c>
      <c r="C2932" s="493" t="s">
        <v>6566</v>
      </c>
      <c r="D2932" s="493" t="s">
        <v>407</v>
      </c>
      <c r="F2932" s="493" t="s">
        <v>709</v>
      </c>
      <c r="G2932" s="493" t="s">
        <v>58</v>
      </c>
      <c r="H2932" s="493" t="s">
        <v>58</v>
      </c>
    </row>
    <row r="2933" spans="1:8">
      <c r="A2933" s="493" t="s">
        <v>6567</v>
      </c>
      <c r="B2933" s="493" t="s">
        <v>3933</v>
      </c>
      <c r="C2933" s="493" t="s">
        <v>6568</v>
      </c>
      <c r="D2933" s="493" t="s">
        <v>407</v>
      </c>
      <c r="F2933" s="493" t="s">
        <v>709</v>
      </c>
      <c r="G2933" s="493" t="s">
        <v>58</v>
      </c>
      <c r="H2933" s="493" t="s">
        <v>58</v>
      </c>
    </row>
    <row r="2934" spans="1:8">
      <c r="A2934" s="493" t="s">
        <v>6569</v>
      </c>
      <c r="B2934" s="493" t="s">
        <v>3933</v>
      </c>
      <c r="C2934" s="493" t="s">
        <v>6570</v>
      </c>
      <c r="D2934" s="493" t="s">
        <v>407</v>
      </c>
      <c r="F2934" s="493" t="s">
        <v>709</v>
      </c>
      <c r="G2934" s="493" t="s">
        <v>58</v>
      </c>
      <c r="H2934" s="493" t="s">
        <v>58</v>
      </c>
    </row>
    <row r="2935" spans="1:8">
      <c r="A2935" s="493" t="s">
        <v>6571</v>
      </c>
      <c r="B2935" s="493" t="s">
        <v>3933</v>
      </c>
      <c r="C2935" s="493" t="s">
        <v>6572</v>
      </c>
      <c r="D2935" s="493" t="s">
        <v>407</v>
      </c>
      <c r="F2935" s="493" t="s">
        <v>709</v>
      </c>
      <c r="G2935" s="493" t="s">
        <v>58</v>
      </c>
      <c r="H2935" s="493" t="s">
        <v>58</v>
      </c>
    </row>
    <row r="2936" spans="1:8">
      <c r="A2936" s="493" t="s">
        <v>6573</v>
      </c>
      <c r="B2936" s="493" t="s">
        <v>3933</v>
      </c>
      <c r="C2936" s="493" t="s">
        <v>6574</v>
      </c>
      <c r="D2936" s="493" t="s">
        <v>407</v>
      </c>
      <c r="F2936" s="493" t="s">
        <v>709</v>
      </c>
      <c r="G2936" s="493" t="s">
        <v>58</v>
      </c>
      <c r="H2936" s="493" t="s">
        <v>58</v>
      </c>
    </row>
    <row r="2937" spans="1:8">
      <c r="A2937" s="493" t="s">
        <v>6575</v>
      </c>
      <c r="B2937" s="493" t="s">
        <v>3933</v>
      </c>
      <c r="C2937" s="493" t="s">
        <v>6576</v>
      </c>
      <c r="D2937" s="493" t="s">
        <v>407</v>
      </c>
      <c r="F2937" s="493" t="s">
        <v>709</v>
      </c>
      <c r="G2937" s="493" t="s">
        <v>58</v>
      </c>
      <c r="H2937" s="493" t="s">
        <v>58</v>
      </c>
    </row>
    <row r="2938" spans="1:8">
      <c r="A2938" s="493" t="s">
        <v>6577</v>
      </c>
      <c r="B2938" s="493" t="s">
        <v>3933</v>
      </c>
      <c r="C2938" s="493" t="s">
        <v>6578</v>
      </c>
      <c r="D2938" s="493" t="s">
        <v>407</v>
      </c>
      <c r="F2938" s="493" t="s">
        <v>709</v>
      </c>
      <c r="G2938" s="493" t="s">
        <v>58</v>
      </c>
      <c r="H2938" s="493" t="s">
        <v>58</v>
      </c>
    </row>
    <row r="2939" spans="1:8">
      <c r="A2939" s="493" t="s">
        <v>6579</v>
      </c>
      <c r="B2939" s="493" t="s">
        <v>3933</v>
      </c>
      <c r="C2939" s="493" t="s">
        <v>6580</v>
      </c>
      <c r="D2939" s="493" t="s">
        <v>407</v>
      </c>
      <c r="F2939" s="493" t="s">
        <v>709</v>
      </c>
      <c r="G2939" s="493" t="s">
        <v>58</v>
      </c>
      <c r="H2939" s="493" t="s">
        <v>58</v>
      </c>
    </row>
    <row r="2940" spans="1:8">
      <c r="A2940" s="493" t="s">
        <v>6581</v>
      </c>
      <c r="B2940" s="493" t="s">
        <v>3933</v>
      </c>
      <c r="C2940" s="493" t="s">
        <v>6582</v>
      </c>
      <c r="D2940" s="493" t="s">
        <v>407</v>
      </c>
      <c r="F2940" s="493" t="s">
        <v>709</v>
      </c>
      <c r="G2940" s="493" t="s">
        <v>58</v>
      </c>
      <c r="H2940" s="493" t="s">
        <v>58</v>
      </c>
    </row>
    <row r="2941" spans="1:8">
      <c r="A2941" s="493" t="s">
        <v>6583</v>
      </c>
      <c r="B2941" s="493" t="s">
        <v>3933</v>
      </c>
      <c r="C2941" s="493" t="s">
        <v>6584</v>
      </c>
      <c r="D2941" s="493" t="s">
        <v>407</v>
      </c>
      <c r="F2941" s="493" t="s">
        <v>709</v>
      </c>
      <c r="G2941" s="493" t="s">
        <v>58</v>
      </c>
      <c r="H2941" s="493" t="s">
        <v>58</v>
      </c>
    </row>
    <row r="2942" spans="1:8">
      <c r="A2942" s="493" t="s">
        <v>6585</v>
      </c>
      <c r="B2942" s="493" t="s">
        <v>3933</v>
      </c>
      <c r="C2942" s="493" t="s">
        <v>6586</v>
      </c>
      <c r="D2942" s="493" t="s">
        <v>407</v>
      </c>
      <c r="F2942" s="493" t="s">
        <v>709</v>
      </c>
      <c r="G2942" s="493" t="s">
        <v>58</v>
      </c>
      <c r="H2942" s="493" t="s">
        <v>58</v>
      </c>
    </row>
    <row r="2943" spans="1:8">
      <c r="A2943" s="493" t="s">
        <v>6587</v>
      </c>
      <c r="B2943" s="493" t="s">
        <v>3933</v>
      </c>
      <c r="C2943" s="493" t="s">
        <v>6588</v>
      </c>
      <c r="D2943" s="493" t="s">
        <v>407</v>
      </c>
      <c r="F2943" s="493" t="s">
        <v>709</v>
      </c>
      <c r="G2943" s="493" t="s">
        <v>58</v>
      </c>
      <c r="H2943" s="493" t="s">
        <v>58</v>
      </c>
    </row>
    <row r="2944" spans="1:8">
      <c r="A2944" s="493" t="s">
        <v>6589</v>
      </c>
      <c r="B2944" s="493" t="s">
        <v>3933</v>
      </c>
      <c r="C2944" s="493" t="s">
        <v>6590</v>
      </c>
      <c r="D2944" s="493" t="s">
        <v>407</v>
      </c>
      <c r="F2944" s="493" t="s">
        <v>709</v>
      </c>
      <c r="G2944" s="493" t="s">
        <v>58</v>
      </c>
      <c r="H2944" s="493" t="s">
        <v>58</v>
      </c>
    </row>
    <row r="2945" spans="1:8">
      <c r="A2945" s="493" t="s">
        <v>6591</v>
      </c>
      <c r="B2945" s="493" t="s">
        <v>3933</v>
      </c>
      <c r="C2945" s="493" t="s">
        <v>6592</v>
      </c>
      <c r="D2945" s="493" t="s">
        <v>407</v>
      </c>
      <c r="F2945" s="493" t="s">
        <v>709</v>
      </c>
      <c r="G2945" s="493" t="s">
        <v>58</v>
      </c>
      <c r="H2945" s="493" t="s">
        <v>58</v>
      </c>
    </row>
    <row r="2946" spans="1:8">
      <c r="A2946" s="493" t="s">
        <v>6593</v>
      </c>
      <c r="B2946" s="493" t="s">
        <v>3933</v>
      </c>
      <c r="C2946" s="493" t="s">
        <v>6594</v>
      </c>
      <c r="D2946" s="493" t="s">
        <v>407</v>
      </c>
      <c r="F2946" s="493" t="s">
        <v>709</v>
      </c>
      <c r="G2946" s="493" t="s">
        <v>58</v>
      </c>
      <c r="H2946" s="493" t="s">
        <v>58</v>
      </c>
    </row>
    <row r="2947" spans="1:8">
      <c r="A2947" s="493" t="s">
        <v>6595</v>
      </c>
      <c r="B2947" s="493" t="s">
        <v>3933</v>
      </c>
      <c r="C2947" s="493" t="s">
        <v>6596</v>
      </c>
      <c r="D2947" s="493" t="s">
        <v>407</v>
      </c>
      <c r="F2947" s="493" t="s">
        <v>709</v>
      </c>
      <c r="G2947" s="493" t="s">
        <v>58</v>
      </c>
      <c r="H2947" s="493" t="s">
        <v>58</v>
      </c>
    </row>
    <row r="2948" spans="1:8">
      <c r="A2948" s="493" t="s">
        <v>6597</v>
      </c>
      <c r="B2948" s="493" t="s">
        <v>3933</v>
      </c>
      <c r="C2948" s="493" t="s">
        <v>6598</v>
      </c>
      <c r="D2948" s="493" t="s">
        <v>407</v>
      </c>
      <c r="F2948" s="493" t="s">
        <v>709</v>
      </c>
      <c r="G2948" s="493" t="s">
        <v>58</v>
      </c>
      <c r="H2948" s="493" t="s">
        <v>58</v>
      </c>
    </row>
    <row r="2949" spans="1:8">
      <c r="A2949" s="493" t="s">
        <v>6599</v>
      </c>
      <c r="B2949" s="493" t="s">
        <v>3933</v>
      </c>
      <c r="C2949" s="493" t="s">
        <v>6600</v>
      </c>
      <c r="D2949" s="493" t="s">
        <v>407</v>
      </c>
      <c r="F2949" s="493" t="s">
        <v>709</v>
      </c>
      <c r="G2949" s="493" t="s">
        <v>58</v>
      </c>
      <c r="H2949" s="493" t="s">
        <v>58</v>
      </c>
    </row>
    <row r="2950" spans="1:8">
      <c r="A2950" s="493" t="s">
        <v>6601</v>
      </c>
      <c r="B2950" s="493" t="s">
        <v>3933</v>
      </c>
      <c r="C2950" s="493" t="s">
        <v>6602</v>
      </c>
      <c r="D2950" s="493" t="s">
        <v>407</v>
      </c>
      <c r="F2950" s="493" t="s">
        <v>709</v>
      </c>
      <c r="G2950" s="493" t="s">
        <v>58</v>
      </c>
      <c r="H2950" s="493" t="s">
        <v>58</v>
      </c>
    </row>
    <row r="2951" spans="1:8">
      <c r="A2951" s="493" t="s">
        <v>6603</v>
      </c>
      <c r="B2951" s="493" t="s">
        <v>3933</v>
      </c>
      <c r="C2951" s="493" t="s">
        <v>6604</v>
      </c>
      <c r="D2951" s="493" t="s">
        <v>407</v>
      </c>
      <c r="F2951" s="493" t="s">
        <v>709</v>
      </c>
      <c r="G2951" s="493" t="s">
        <v>58</v>
      </c>
      <c r="H2951" s="493" t="s">
        <v>58</v>
      </c>
    </row>
    <row r="2952" spans="1:8">
      <c r="A2952" s="493" t="s">
        <v>6605</v>
      </c>
      <c r="B2952" s="493" t="s">
        <v>3933</v>
      </c>
      <c r="C2952" s="493" t="s">
        <v>6606</v>
      </c>
      <c r="D2952" s="493" t="s">
        <v>407</v>
      </c>
      <c r="F2952" s="493" t="s">
        <v>709</v>
      </c>
      <c r="G2952" s="493" t="s">
        <v>58</v>
      </c>
      <c r="H2952" s="493" t="s">
        <v>58</v>
      </c>
    </row>
    <row r="2953" spans="1:8">
      <c r="A2953" s="493" t="s">
        <v>6607</v>
      </c>
      <c r="B2953" s="493" t="s">
        <v>3933</v>
      </c>
      <c r="C2953" s="493" t="s">
        <v>6608</v>
      </c>
      <c r="D2953" s="493" t="s">
        <v>407</v>
      </c>
      <c r="F2953" s="493" t="s">
        <v>709</v>
      </c>
      <c r="G2953" s="493" t="s">
        <v>58</v>
      </c>
      <c r="H2953" s="493" t="s">
        <v>58</v>
      </c>
    </row>
    <row r="2954" spans="1:8">
      <c r="A2954" s="493" t="s">
        <v>6609</v>
      </c>
      <c r="B2954" s="493" t="s">
        <v>3933</v>
      </c>
      <c r="C2954" s="493" t="s">
        <v>6610</v>
      </c>
      <c r="D2954" s="493" t="s">
        <v>407</v>
      </c>
      <c r="F2954" s="493" t="s">
        <v>709</v>
      </c>
      <c r="G2954" s="493" t="s">
        <v>58</v>
      </c>
      <c r="H2954" s="493" t="s">
        <v>58</v>
      </c>
    </row>
    <row r="2955" spans="1:8">
      <c r="A2955" s="493" t="s">
        <v>6611</v>
      </c>
      <c r="B2955" s="493" t="s">
        <v>3933</v>
      </c>
      <c r="C2955" s="493" t="s">
        <v>6612</v>
      </c>
      <c r="D2955" s="493" t="s">
        <v>407</v>
      </c>
      <c r="F2955" s="493" t="s">
        <v>709</v>
      </c>
      <c r="G2955" s="493" t="s">
        <v>58</v>
      </c>
      <c r="H2955" s="493" t="s">
        <v>58</v>
      </c>
    </row>
    <row r="2956" spans="1:8">
      <c r="A2956" s="493" t="s">
        <v>6613</v>
      </c>
      <c r="B2956" s="493" t="s">
        <v>3933</v>
      </c>
      <c r="C2956" s="493" t="s">
        <v>6614</v>
      </c>
      <c r="D2956" s="493" t="s">
        <v>407</v>
      </c>
      <c r="F2956" s="493" t="s">
        <v>709</v>
      </c>
      <c r="G2956" s="493" t="s">
        <v>58</v>
      </c>
      <c r="H2956" s="493" t="s">
        <v>58</v>
      </c>
    </row>
    <row r="2957" spans="1:8">
      <c r="A2957" s="493" t="s">
        <v>6615</v>
      </c>
      <c r="B2957" s="493" t="s">
        <v>3933</v>
      </c>
      <c r="C2957" s="493" t="s">
        <v>6616</v>
      </c>
      <c r="D2957" s="493" t="s">
        <v>407</v>
      </c>
      <c r="F2957" s="493" t="s">
        <v>709</v>
      </c>
      <c r="G2957" s="493" t="s">
        <v>58</v>
      </c>
      <c r="H2957" s="493" t="s">
        <v>58</v>
      </c>
    </row>
    <row r="2958" spans="1:8">
      <c r="A2958" s="493" t="s">
        <v>6617</v>
      </c>
      <c r="B2958" s="493" t="s">
        <v>3933</v>
      </c>
      <c r="C2958" s="493" t="s">
        <v>6618</v>
      </c>
      <c r="D2958" s="493" t="s">
        <v>407</v>
      </c>
      <c r="F2958" s="493" t="s">
        <v>709</v>
      </c>
      <c r="G2958" s="493" t="s">
        <v>58</v>
      </c>
      <c r="H2958" s="493" t="s">
        <v>58</v>
      </c>
    </row>
    <row r="2959" spans="1:8">
      <c r="A2959" s="493" t="s">
        <v>6619</v>
      </c>
      <c r="B2959" s="493" t="s">
        <v>3933</v>
      </c>
      <c r="C2959" s="493" t="s">
        <v>6620</v>
      </c>
      <c r="D2959" s="493" t="s">
        <v>407</v>
      </c>
      <c r="F2959" s="493" t="s">
        <v>709</v>
      </c>
      <c r="G2959" s="493" t="s">
        <v>58</v>
      </c>
      <c r="H2959" s="493" t="s">
        <v>58</v>
      </c>
    </row>
    <row r="2960" spans="1:8">
      <c r="A2960" s="493" t="s">
        <v>6621</v>
      </c>
      <c r="B2960" s="493" t="s">
        <v>3933</v>
      </c>
      <c r="C2960" s="493" t="s">
        <v>6622</v>
      </c>
      <c r="D2960" s="493" t="s">
        <v>407</v>
      </c>
      <c r="F2960" s="493" t="s">
        <v>709</v>
      </c>
      <c r="G2960" s="493" t="s">
        <v>58</v>
      </c>
      <c r="H2960" s="493" t="s">
        <v>58</v>
      </c>
    </row>
    <row r="2961" spans="1:8">
      <c r="A2961" s="493" t="s">
        <v>6623</v>
      </c>
      <c r="B2961" s="493" t="s">
        <v>3933</v>
      </c>
      <c r="C2961" s="493" t="s">
        <v>6624</v>
      </c>
      <c r="D2961" s="493" t="s">
        <v>407</v>
      </c>
      <c r="F2961" s="493" t="s">
        <v>709</v>
      </c>
      <c r="G2961" s="493" t="s">
        <v>58</v>
      </c>
      <c r="H2961" s="493" t="s">
        <v>58</v>
      </c>
    </row>
    <row r="2962" spans="1:8">
      <c r="A2962" s="493" t="s">
        <v>6625</v>
      </c>
      <c r="B2962" s="493" t="s">
        <v>3933</v>
      </c>
      <c r="C2962" s="493" t="s">
        <v>6626</v>
      </c>
      <c r="D2962" s="493" t="s">
        <v>407</v>
      </c>
      <c r="F2962" s="493" t="s">
        <v>709</v>
      </c>
      <c r="G2962" s="493" t="s">
        <v>58</v>
      </c>
      <c r="H2962" s="493" t="s">
        <v>58</v>
      </c>
    </row>
    <row r="2963" spans="1:8">
      <c r="A2963" s="493" t="s">
        <v>6627</v>
      </c>
      <c r="B2963" s="493" t="s">
        <v>3933</v>
      </c>
      <c r="C2963" s="493" t="s">
        <v>6628</v>
      </c>
      <c r="D2963" s="493" t="s">
        <v>407</v>
      </c>
      <c r="F2963" s="493" t="s">
        <v>709</v>
      </c>
      <c r="G2963" s="493" t="s">
        <v>58</v>
      </c>
      <c r="H2963" s="493" t="s">
        <v>58</v>
      </c>
    </row>
    <row r="2964" spans="1:8">
      <c r="A2964" s="493" t="s">
        <v>6629</v>
      </c>
      <c r="B2964" s="493" t="s">
        <v>3933</v>
      </c>
      <c r="C2964" s="493" t="s">
        <v>6630</v>
      </c>
      <c r="D2964" s="493" t="s">
        <v>407</v>
      </c>
      <c r="F2964" s="493" t="s">
        <v>709</v>
      </c>
      <c r="G2964" s="493" t="s">
        <v>58</v>
      </c>
      <c r="H2964" s="493" t="s">
        <v>58</v>
      </c>
    </row>
    <row r="2965" spans="1:8">
      <c r="A2965" s="493" t="s">
        <v>6631</v>
      </c>
      <c r="B2965" s="493" t="s">
        <v>3933</v>
      </c>
      <c r="C2965" s="493" t="s">
        <v>6632</v>
      </c>
      <c r="D2965" s="493" t="s">
        <v>407</v>
      </c>
      <c r="F2965" s="493" t="s">
        <v>709</v>
      </c>
      <c r="G2965" s="493" t="s">
        <v>58</v>
      </c>
      <c r="H2965" s="493" t="s">
        <v>58</v>
      </c>
    </row>
    <row r="2966" spans="1:8">
      <c r="A2966" s="493" t="s">
        <v>6633</v>
      </c>
      <c r="B2966" s="493" t="s">
        <v>3933</v>
      </c>
      <c r="C2966" s="493" t="s">
        <v>6634</v>
      </c>
      <c r="D2966" s="493" t="s">
        <v>407</v>
      </c>
      <c r="F2966" s="493" t="s">
        <v>709</v>
      </c>
      <c r="G2966" s="493" t="s">
        <v>58</v>
      </c>
      <c r="H2966" s="493" t="s">
        <v>58</v>
      </c>
    </row>
    <row r="2967" spans="1:8">
      <c r="A2967" s="493" t="s">
        <v>6635</v>
      </c>
      <c r="B2967" s="493" t="s">
        <v>3933</v>
      </c>
      <c r="C2967" s="493" t="s">
        <v>6636</v>
      </c>
      <c r="D2967" s="493" t="s">
        <v>133</v>
      </c>
      <c r="E2967" s="493">
        <v>100</v>
      </c>
      <c r="G2967" s="493" t="s">
        <v>58</v>
      </c>
      <c r="H2967" s="493" t="s">
        <v>58</v>
      </c>
    </row>
    <row r="2968" spans="1:8">
      <c r="A2968" s="493" t="s">
        <v>6637</v>
      </c>
      <c r="B2968" s="493" t="s">
        <v>3933</v>
      </c>
      <c r="C2968" s="493" t="s">
        <v>6638</v>
      </c>
      <c r="D2968" s="493" t="s">
        <v>136</v>
      </c>
      <c r="F2968" s="493" t="s">
        <v>1060</v>
      </c>
      <c r="G2968" s="493" t="s">
        <v>58</v>
      </c>
      <c r="H2968" s="493" t="s">
        <v>58</v>
      </c>
    </row>
    <row r="2969" spans="1:8">
      <c r="A2969" s="493" t="s">
        <v>6639</v>
      </c>
      <c r="B2969" s="493" t="s">
        <v>6640</v>
      </c>
      <c r="C2969" s="493" t="s">
        <v>6641</v>
      </c>
      <c r="D2969" s="493" t="s">
        <v>133</v>
      </c>
      <c r="E2969" s="493">
        <v>100</v>
      </c>
      <c r="G2969" s="493" t="s">
        <v>57</v>
      </c>
    </row>
    <row r="2970" spans="1:8">
      <c r="A2970" s="493" t="s">
        <v>6642</v>
      </c>
      <c r="B2970" s="493" t="s">
        <v>6640</v>
      </c>
      <c r="C2970" s="493" t="s">
        <v>6643</v>
      </c>
      <c r="D2970" s="493" t="s">
        <v>133</v>
      </c>
      <c r="E2970" s="493">
        <v>100</v>
      </c>
      <c r="G2970" s="493" t="s">
        <v>57</v>
      </c>
    </row>
  </sheetData>
  <autoFilter ref="A1:I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3" sqref="T33"/>
    </sheetView>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M74"/>
  <sheetViews>
    <sheetView showGridLines="0" showZeros="0" zoomScale="90" zoomScaleNormal="90" zoomScaleSheetLayoutView="100" workbookViewId="0">
      <pane ySplit="3" topLeftCell="A4" activePane="bottomLeft" state="frozen"/>
      <selection pane="bottomLeft" activeCell="E13" sqref="E13"/>
    </sheetView>
  </sheetViews>
  <sheetFormatPr defaultColWidth="9.140625" defaultRowHeight="12.75"/>
  <cols>
    <col min="1" max="1" width="51.42578125" style="187" customWidth="1"/>
    <col min="2" max="2" width="45.28515625" style="187" customWidth="1"/>
    <col min="3" max="3" width="18.140625" style="187" customWidth="1"/>
    <col min="4" max="4" width="5.5703125" style="507" customWidth="1"/>
    <col min="5" max="5" width="46.42578125" style="187" customWidth="1"/>
    <col min="6" max="6" width="3.7109375" style="187" customWidth="1"/>
    <col min="7" max="7" width="15.5703125" style="187" hidden="1" customWidth="1"/>
    <col min="8" max="10" width="3.7109375" style="186" hidden="1" customWidth="1"/>
    <col min="11" max="36" width="3.7109375" style="187" hidden="1" customWidth="1"/>
    <col min="37" max="37" width="3.7109375" style="503" hidden="1" customWidth="1"/>
    <col min="38" max="38" width="3.7109375" style="187" hidden="1" customWidth="1"/>
    <col min="39" max="39" width="9.140625" style="187" hidden="1" customWidth="1"/>
    <col min="40" max="16384" width="9.140625" style="187"/>
  </cols>
  <sheetData>
    <row r="1" spans="1:37" ht="24.75" customHeight="1">
      <c r="A1" s="636" t="s">
        <v>16</v>
      </c>
      <c r="B1" s="637"/>
      <c r="C1" s="637"/>
      <c r="D1" s="637"/>
      <c r="E1" s="637"/>
      <c r="F1" s="638"/>
    </row>
    <row r="2" spans="1:37" ht="15.75" customHeight="1">
      <c r="A2" s="644" t="s">
        <v>17</v>
      </c>
      <c r="B2" s="645"/>
      <c r="C2" s="645"/>
      <c r="D2" s="645"/>
      <c r="E2" s="645"/>
      <c r="F2" s="646"/>
    </row>
    <row r="3" spans="1:37" ht="15" customHeight="1" thickBot="1">
      <c r="A3" s="572" t="s">
        <v>18</v>
      </c>
      <c r="B3" s="570" t="s">
        <v>19</v>
      </c>
      <c r="C3" s="570" t="s">
        <v>20</v>
      </c>
      <c r="D3" s="571"/>
      <c r="E3" s="570" t="s">
        <v>21</v>
      </c>
      <c r="F3" s="569"/>
      <c r="H3" s="511" t="s">
        <v>22</v>
      </c>
      <c r="I3" s="511" t="s">
        <v>23</v>
      </c>
      <c r="J3" s="511" t="s">
        <v>24</v>
      </c>
      <c r="K3" s="265" t="s">
        <v>25</v>
      </c>
      <c r="L3" s="265" t="s">
        <v>26</v>
      </c>
      <c r="M3" s="265" t="s">
        <v>27</v>
      </c>
      <c r="N3" s="265" t="s">
        <v>28</v>
      </c>
      <c r="O3" s="265" t="s">
        <v>29</v>
      </c>
      <c r="P3" s="265" t="s">
        <v>30</v>
      </c>
      <c r="Q3" s="265" t="s">
        <v>31</v>
      </c>
      <c r="R3" s="265" t="s">
        <v>32</v>
      </c>
      <c r="S3" s="265" t="s">
        <v>33</v>
      </c>
      <c r="T3" s="265" t="s">
        <v>34</v>
      </c>
      <c r="U3" s="265" t="s">
        <v>35</v>
      </c>
      <c r="V3" s="265" t="s">
        <v>36</v>
      </c>
      <c r="W3" s="265" t="s">
        <v>37</v>
      </c>
      <c r="X3" s="265" t="s">
        <v>38</v>
      </c>
      <c r="Y3" s="265" t="s">
        <v>39</v>
      </c>
      <c r="Z3" s="265" t="s">
        <v>40</v>
      </c>
      <c r="AA3" s="265" t="s">
        <v>41</v>
      </c>
      <c r="AB3" s="265" t="s">
        <v>42</v>
      </c>
      <c r="AC3" s="265" t="s">
        <v>43</v>
      </c>
      <c r="AD3" s="265" t="s">
        <v>44</v>
      </c>
      <c r="AE3" s="265" t="s">
        <v>45</v>
      </c>
      <c r="AF3" s="265" t="s">
        <v>46</v>
      </c>
      <c r="AG3" s="265" t="s">
        <v>47</v>
      </c>
      <c r="AH3" s="265" t="s">
        <v>48</v>
      </c>
      <c r="AI3" s="265" t="s">
        <v>49</v>
      </c>
      <c r="AJ3" s="265" t="s">
        <v>50</v>
      </c>
      <c r="AK3" s="504" t="s">
        <v>51</v>
      </c>
    </row>
    <row r="4" spans="1:37" ht="11.25" customHeight="1">
      <c r="A4" s="568"/>
      <c r="B4" s="567"/>
      <c r="C4" s="567"/>
      <c r="D4" s="566"/>
      <c r="E4" s="565"/>
      <c r="F4" s="564"/>
    </row>
    <row r="5" spans="1:37" ht="15" customHeight="1">
      <c r="A5" s="526" t="s">
        <v>52</v>
      </c>
      <c r="B5" s="563" t="s">
        <v>53</v>
      </c>
      <c r="C5" s="562" t="s">
        <v>54</v>
      </c>
      <c r="D5" s="547"/>
      <c r="E5" s="553"/>
      <c r="F5" s="521"/>
    </row>
    <row r="6" spans="1:37" ht="5.25" customHeight="1">
      <c r="A6" s="558"/>
      <c r="B6" s="557"/>
      <c r="C6" s="554"/>
      <c r="D6" s="547"/>
      <c r="E6" s="553"/>
      <c r="F6" s="521"/>
    </row>
    <row r="7" spans="1:37" ht="18" customHeight="1">
      <c r="A7" s="506" t="s">
        <v>55</v>
      </c>
      <c r="B7" s="559" t="s">
        <v>53</v>
      </c>
      <c r="C7" s="554" t="s">
        <v>56</v>
      </c>
      <c r="D7" s="520">
        <v>1</v>
      </c>
      <c r="E7" s="519"/>
      <c r="F7" s="521"/>
      <c r="G7" s="540"/>
      <c r="H7" s="186" t="s">
        <v>57</v>
      </c>
      <c r="I7" s="186" t="s">
        <v>58</v>
      </c>
      <c r="AF7" s="540"/>
    </row>
    <row r="8" spans="1:37" ht="5.25" customHeight="1">
      <c r="A8" s="561"/>
      <c r="B8" s="557"/>
      <c r="C8" s="554"/>
      <c r="D8" s="547"/>
      <c r="E8" s="553"/>
      <c r="F8" s="521"/>
      <c r="G8" s="540"/>
    </row>
    <row r="9" spans="1:37" ht="18" customHeight="1">
      <c r="A9" s="506" t="s">
        <v>59</v>
      </c>
      <c r="B9" s="559" t="s">
        <v>53</v>
      </c>
      <c r="C9" s="554" t="s">
        <v>60</v>
      </c>
      <c r="D9" s="520">
        <v>2</v>
      </c>
      <c r="E9" s="519"/>
      <c r="F9" s="521"/>
      <c r="G9" s="540"/>
      <c r="H9" s="186" t="s">
        <v>57</v>
      </c>
      <c r="I9" s="186" t="s">
        <v>58</v>
      </c>
      <c r="AF9" s="540"/>
    </row>
    <row r="10" spans="1:37" ht="5.25" customHeight="1">
      <c r="A10" s="561"/>
      <c r="B10" s="557"/>
      <c r="C10" s="554"/>
      <c r="D10" s="547"/>
      <c r="E10" s="553"/>
      <c r="F10" s="521"/>
      <c r="G10" s="540"/>
    </row>
    <row r="11" spans="1:37" ht="18" customHeight="1">
      <c r="A11" s="506" t="s">
        <v>61</v>
      </c>
      <c r="B11" s="559" t="s">
        <v>53</v>
      </c>
      <c r="C11" s="554" t="s">
        <v>62</v>
      </c>
      <c r="D11" s="547">
        <v>3</v>
      </c>
      <c r="E11" s="519"/>
      <c r="F11" s="521"/>
      <c r="G11" s="540"/>
      <c r="H11" s="186" t="s">
        <v>57</v>
      </c>
      <c r="I11" s="186" t="s">
        <v>58</v>
      </c>
      <c r="AF11" s="540"/>
    </row>
    <row r="12" spans="1:37" ht="6" customHeight="1">
      <c r="A12" s="561"/>
      <c r="B12" s="557"/>
      <c r="C12" s="554"/>
      <c r="D12" s="547"/>
      <c r="E12" s="553"/>
      <c r="F12" s="521"/>
      <c r="G12" s="540"/>
    </row>
    <row r="13" spans="1:37" ht="18" customHeight="1">
      <c r="A13" s="506" t="s">
        <v>63</v>
      </c>
      <c r="B13" s="559" t="s">
        <v>53</v>
      </c>
      <c r="C13" s="554" t="s">
        <v>64</v>
      </c>
      <c r="D13" s="547">
        <v>4</v>
      </c>
      <c r="E13" s="519"/>
      <c r="F13" s="521"/>
      <c r="G13" s="540"/>
      <c r="H13" s="186" t="s">
        <v>57</v>
      </c>
      <c r="I13" s="186" t="s">
        <v>58</v>
      </c>
      <c r="AF13" s="540"/>
    </row>
    <row r="14" spans="1:37" ht="6" customHeight="1">
      <c r="A14" s="561"/>
      <c r="B14" s="557"/>
      <c r="C14" s="554"/>
      <c r="D14" s="547"/>
      <c r="E14" s="553"/>
      <c r="F14" s="521"/>
      <c r="G14" s="540"/>
    </row>
    <row r="15" spans="1:37" ht="18" customHeight="1">
      <c r="A15" s="506" t="s">
        <v>65</v>
      </c>
      <c r="B15" s="559" t="s">
        <v>66</v>
      </c>
      <c r="C15" s="554" t="s">
        <v>67</v>
      </c>
      <c r="D15" s="547">
        <v>5</v>
      </c>
      <c r="E15" s="519"/>
      <c r="F15" s="521"/>
      <c r="G15" s="540"/>
      <c r="H15" s="186" t="s">
        <v>57</v>
      </c>
      <c r="I15" s="186" t="s">
        <v>58</v>
      </c>
      <c r="J15" s="186" t="s">
        <v>68</v>
      </c>
    </row>
    <row r="16" spans="1:37" ht="6" customHeight="1">
      <c r="A16" s="506"/>
      <c r="B16" s="559"/>
      <c r="C16" s="554"/>
      <c r="D16" s="547"/>
      <c r="E16" s="553"/>
      <c r="F16" s="521"/>
      <c r="G16" s="540"/>
    </row>
    <row r="17" spans="1:32" ht="18" customHeight="1">
      <c r="A17" s="506" t="s">
        <v>69</v>
      </c>
      <c r="B17" s="559" t="s">
        <v>53</v>
      </c>
      <c r="C17" s="554" t="s">
        <v>70</v>
      </c>
      <c r="D17" s="547">
        <v>6</v>
      </c>
      <c r="E17" s="519"/>
      <c r="F17" s="521"/>
      <c r="G17" s="540"/>
      <c r="H17" s="186" t="s">
        <v>57</v>
      </c>
      <c r="I17" s="186" t="s">
        <v>58</v>
      </c>
      <c r="J17" s="186" t="s">
        <v>68</v>
      </c>
    </row>
    <row r="18" spans="1:32" ht="6" customHeight="1">
      <c r="A18" s="506"/>
      <c r="B18" s="559"/>
      <c r="C18" s="554"/>
      <c r="D18" s="547"/>
      <c r="E18" s="553"/>
      <c r="F18" s="521"/>
      <c r="G18" s="540"/>
    </row>
    <row r="19" spans="1:32" ht="18" customHeight="1">
      <c r="A19" s="506" t="s">
        <v>71</v>
      </c>
      <c r="B19" s="559" t="s">
        <v>72</v>
      </c>
      <c r="C19" s="554" t="s">
        <v>73</v>
      </c>
      <c r="D19" s="547">
        <v>7</v>
      </c>
      <c r="E19" s="519"/>
      <c r="F19" s="521"/>
      <c r="G19" s="540"/>
      <c r="H19" s="186" t="s">
        <v>57</v>
      </c>
      <c r="I19" s="186" t="s">
        <v>58</v>
      </c>
      <c r="J19" s="186" t="s">
        <v>68</v>
      </c>
    </row>
    <row r="20" spans="1:32" ht="5.25" customHeight="1">
      <c r="A20" s="561"/>
      <c r="B20" s="557"/>
      <c r="C20" s="554"/>
      <c r="D20" s="547"/>
      <c r="E20" s="553"/>
      <c r="F20" s="521"/>
      <c r="G20" s="540"/>
    </row>
    <row r="21" spans="1:32" ht="18" customHeight="1">
      <c r="A21" s="506" t="s">
        <v>74</v>
      </c>
      <c r="B21" s="559" t="s">
        <v>72</v>
      </c>
      <c r="C21" s="554" t="s">
        <v>75</v>
      </c>
      <c r="D21" s="547">
        <v>8</v>
      </c>
      <c r="E21" s="519"/>
      <c r="F21" s="521"/>
      <c r="G21" s="540"/>
      <c r="H21" s="186" t="s">
        <v>57</v>
      </c>
      <c r="I21" s="186" t="s">
        <v>58</v>
      </c>
      <c r="J21" s="186" t="s">
        <v>68</v>
      </c>
    </row>
    <row r="22" spans="1:32" ht="5.25" customHeight="1">
      <c r="A22" s="561"/>
      <c r="B22" s="557"/>
      <c r="C22" s="554"/>
      <c r="D22" s="547"/>
      <c r="E22" s="553"/>
      <c r="F22" s="521"/>
      <c r="G22" s="540"/>
    </row>
    <row r="23" spans="1:32" ht="18" customHeight="1">
      <c r="A23" s="506" t="s">
        <v>76</v>
      </c>
      <c r="B23" s="559" t="s">
        <v>53</v>
      </c>
      <c r="C23" s="554" t="s">
        <v>77</v>
      </c>
      <c r="D23" s="547">
        <v>9</v>
      </c>
      <c r="E23" s="519"/>
      <c r="F23" s="521"/>
      <c r="G23" s="540"/>
      <c r="H23" s="186" t="s">
        <v>57</v>
      </c>
      <c r="I23" s="186" t="s">
        <v>58</v>
      </c>
      <c r="AF23" s="540"/>
    </row>
    <row r="24" spans="1:32" ht="5.25" customHeight="1">
      <c r="A24" s="561"/>
      <c r="B24" s="557"/>
      <c r="C24" s="554"/>
      <c r="D24" s="547"/>
      <c r="E24" s="553"/>
      <c r="F24" s="521"/>
      <c r="G24" s="540"/>
    </row>
    <row r="25" spans="1:32" ht="18" customHeight="1">
      <c r="A25" s="506" t="s">
        <v>78</v>
      </c>
      <c r="B25" s="559" t="s">
        <v>53</v>
      </c>
      <c r="C25" s="554" t="s">
        <v>79</v>
      </c>
      <c r="D25" s="547">
        <v>10</v>
      </c>
      <c r="E25" s="519"/>
      <c r="F25" s="521"/>
      <c r="G25" s="540"/>
      <c r="H25" s="186" t="s">
        <v>57</v>
      </c>
      <c r="I25" s="186" t="s">
        <v>58</v>
      </c>
      <c r="AF25" s="540"/>
    </row>
    <row r="26" spans="1:32" ht="5.25" customHeight="1">
      <c r="A26" s="561"/>
      <c r="B26" s="560"/>
      <c r="C26" s="554"/>
      <c r="D26" s="547"/>
      <c r="E26" s="553"/>
      <c r="F26" s="521"/>
      <c r="G26" s="540"/>
    </row>
    <row r="27" spans="1:32" ht="18" customHeight="1">
      <c r="A27" s="526" t="s">
        <v>80</v>
      </c>
      <c r="B27" s="559" t="s">
        <v>53</v>
      </c>
      <c r="C27" s="562" t="s">
        <v>81</v>
      </c>
      <c r="D27" s="547">
        <v>11</v>
      </c>
      <c r="E27" s="519"/>
      <c r="F27" s="518"/>
      <c r="G27" s="540"/>
      <c r="H27" s="186" t="s">
        <v>57</v>
      </c>
      <c r="I27" s="186" t="s">
        <v>58</v>
      </c>
      <c r="AF27" s="540"/>
    </row>
    <row r="28" spans="1:32" ht="5.25" customHeight="1">
      <c r="A28" s="558"/>
      <c r="B28" s="557"/>
      <c r="C28" s="554"/>
      <c r="D28" s="547"/>
      <c r="E28" s="553"/>
      <c r="F28" s="521"/>
      <c r="G28" s="540"/>
    </row>
    <row r="29" spans="1:32" ht="21" customHeight="1">
      <c r="A29" s="526" t="s">
        <v>82</v>
      </c>
      <c r="B29" s="607" t="s">
        <v>53</v>
      </c>
      <c r="C29" s="562" t="s">
        <v>83</v>
      </c>
      <c r="D29" s="547">
        <v>12</v>
      </c>
      <c r="E29" s="519"/>
      <c r="F29" s="521"/>
      <c r="G29" s="540"/>
      <c r="H29" s="186" t="s">
        <v>57</v>
      </c>
      <c r="I29" s="186" t="s">
        <v>58</v>
      </c>
      <c r="AF29" s="540"/>
    </row>
    <row r="30" spans="1:32">
      <c r="A30" s="556"/>
      <c r="B30" s="555"/>
      <c r="C30" s="554"/>
      <c r="D30" s="547"/>
      <c r="E30" s="553"/>
      <c r="F30" s="521"/>
    </row>
    <row r="31" spans="1:32" ht="15" customHeight="1">
      <c r="A31" s="647" t="s">
        <v>84</v>
      </c>
      <c r="B31" s="648"/>
      <c r="C31" s="648"/>
      <c r="D31" s="648"/>
      <c r="E31" s="648"/>
      <c r="F31" s="649"/>
    </row>
    <row r="32" spans="1:32" ht="15" customHeight="1">
      <c r="A32" s="641" t="s">
        <v>85</v>
      </c>
      <c r="B32" s="642"/>
      <c r="C32" s="642"/>
      <c r="D32" s="642"/>
      <c r="E32" s="642"/>
      <c r="F32" s="643"/>
    </row>
    <row r="33" spans="1:33" ht="7.7" customHeight="1">
      <c r="A33" s="552"/>
      <c r="B33" s="551"/>
      <c r="C33" s="550"/>
      <c r="D33" s="549"/>
      <c r="E33" s="548"/>
      <c r="F33" s="512"/>
    </row>
    <row r="34" spans="1:33" ht="15" customHeight="1" thickBot="1">
      <c r="A34" s="538" t="s">
        <v>86</v>
      </c>
      <c r="B34" s="537"/>
      <c r="C34" s="536"/>
      <c r="D34" s="535"/>
      <c r="E34" s="534" t="s">
        <v>87</v>
      </c>
      <c r="F34" s="533"/>
    </row>
    <row r="35" spans="1:33" ht="7.7" customHeight="1">
      <c r="A35" s="526"/>
      <c r="B35" s="525"/>
      <c r="C35" s="522"/>
      <c r="D35" s="523"/>
      <c r="E35" s="522"/>
      <c r="F35" s="521"/>
    </row>
    <row r="36" spans="1:33" ht="24.95" customHeight="1">
      <c r="A36" s="639" t="s">
        <v>88</v>
      </c>
      <c r="B36" s="640"/>
      <c r="C36" s="640"/>
      <c r="D36" s="520">
        <v>1</v>
      </c>
      <c r="E36" s="519"/>
      <c r="F36" s="518"/>
      <c r="H36" s="186" t="s">
        <v>57</v>
      </c>
      <c r="I36" s="186" t="s">
        <v>58</v>
      </c>
      <c r="AF36" s="540"/>
    </row>
    <row r="37" spans="1:33" ht="6.75" customHeight="1">
      <c r="A37" s="544"/>
      <c r="B37" s="543"/>
      <c r="C37" s="542"/>
      <c r="D37" s="523"/>
      <c r="E37" s="545"/>
      <c r="F37" s="521"/>
    </row>
    <row r="38" spans="1:33" ht="24.95" customHeight="1">
      <c r="A38" s="639" t="s">
        <v>89</v>
      </c>
      <c r="B38" s="640"/>
      <c r="C38" s="640"/>
      <c r="D38" s="520">
        <v>2</v>
      </c>
      <c r="E38" s="519"/>
      <c r="F38" s="518"/>
      <c r="H38" s="186" t="s">
        <v>57</v>
      </c>
      <c r="I38" s="186" t="s">
        <v>58</v>
      </c>
      <c r="J38" s="186" t="s">
        <v>90</v>
      </c>
      <c r="AF38" s="540"/>
    </row>
    <row r="39" spans="1:33" ht="6.75" customHeight="1">
      <c r="A39" s="544"/>
      <c r="B39" s="543"/>
      <c r="C39" s="542"/>
      <c r="D39" s="523"/>
      <c r="E39" s="545"/>
      <c r="F39" s="521"/>
    </row>
    <row r="40" spans="1:33" ht="24.75" customHeight="1">
      <c r="A40" s="639" t="s">
        <v>91</v>
      </c>
      <c r="B40" s="640"/>
      <c r="C40" s="640"/>
      <c r="D40" s="520">
        <v>3</v>
      </c>
      <c r="E40" s="519"/>
      <c r="F40" s="518"/>
      <c r="H40" s="186" t="s">
        <v>57</v>
      </c>
      <c r="I40" s="186" t="s">
        <v>58</v>
      </c>
      <c r="AF40" s="540"/>
      <c r="AG40" s="540"/>
    </row>
    <row r="41" spans="1:33" ht="7.5" customHeight="1">
      <c r="A41" s="544"/>
      <c r="B41" s="543"/>
      <c r="C41" s="542"/>
      <c r="D41" s="523"/>
      <c r="E41" s="546"/>
      <c r="F41" s="521"/>
    </row>
    <row r="42" spans="1:33" ht="23.25" customHeight="1">
      <c r="A42" s="639" t="s">
        <v>92</v>
      </c>
      <c r="B42" s="640"/>
      <c r="C42" s="640"/>
      <c r="D42" s="520">
        <v>4</v>
      </c>
      <c r="E42" s="505"/>
      <c r="F42" s="518"/>
      <c r="H42" s="186" t="s">
        <v>57</v>
      </c>
      <c r="I42" s="186" t="s">
        <v>58</v>
      </c>
      <c r="J42" s="186" t="s">
        <v>68</v>
      </c>
      <c r="AG42" s="540"/>
    </row>
    <row r="43" spans="1:33" ht="6.75" customHeight="1">
      <c r="A43" s="544"/>
      <c r="B43" s="543"/>
      <c r="C43" s="542"/>
      <c r="D43" s="523"/>
      <c r="E43" s="545"/>
      <c r="F43" s="521"/>
    </row>
    <row r="44" spans="1:33" ht="25.5" customHeight="1">
      <c r="A44" s="639" t="s">
        <v>93</v>
      </c>
      <c r="B44" s="640"/>
      <c r="C44" s="640"/>
      <c r="D44" s="520">
        <v>5</v>
      </c>
      <c r="E44" s="519"/>
      <c r="F44" s="518"/>
      <c r="H44" s="186" t="s">
        <v>57</v>
      </c>
      <c r="I44" s="186" t="s">
        <v>58</v>
      </c>
      <c r="J44" s="186" t="s">
        <v>68</v>
      </c>
    </row>
    <row r="45" spans="1:33" ht="6.75" customHeight="1">
      <c r="A45" s="544"/>
      <c r="B45" s="543"/>
      <c r="C45" s="542"/>
      <c r="D45" s="523"/>
      <c r="E45" s="545"/>
      <c r="F45" s="521"/>
    </row>
    <row r="46" spans="1:33" ht="24.95" customHeight="1">
      <c r="A46" s="639" t="s">
        <v>94</v>
      </c>
      <c r="B46" s="640"/>
      <c r="C46" s="640"/>
      <c r="D46" s="520">
        <v>6</v>
      </c>
      <c r="E46" s="519"/>
      <c r="F46" s="518"/>
      <c r="H46" s="186" t="s">
        <v>57</v>
      </c>
      <c r="I46" s="186" t="s">
        <v>58</v>
      </c>
      <c r="AF46" s="540"/>
    </row>
    <row r="47" spans="1:33" ht="6.75" customHeight="1">
      <c r="A47" s="544"/>
      <c r="B47" s="543"/>
      <c r="C47" s="542"/>
      <c r="D47" s="523"/>
      <c r="E47" s="545"/>
      <c r="F47" s="521"/>
    </row>
    <row r="48" spans="1:33" ht="24.95" customHeight="1">
      <c r="A48" s="639" t="s">
        <v>95</v>
      </c>
      <c r="B48" s="640"/>
      <c r="C48" s="640"/>
      <c r="D48" s="520">
        <v>7</v>
      </c>
      <c r="E48" s="519"/>
      <c r="F48" s="518"/>
      <c r="H48" s="186" t="s">
        <v>57</v>
      </c>
      <c r="I48" s="186" t="s">
        <v>58</v>
      </c>
      <c r="AF48" s="540"/>
    </row>
    <row r="49" spans="1:32" ht="17.25" customHeight="1">
      <c r="A49" s="656" t="s">
        <v>96</v>
      </c>
      <c r="B49" s="657"/>
      <c r="C49" s="657"/>
      <c r="D49" s="523"/>
      <c r="E49" s="546"/>
      <c r="F49" s="521"/>
    </row>
    <row r="50" spans="1:32" ht="6.75" customHeight="1">
      <c r="A50" s="544"/>
      <c r="B50" s="543"/>
      <c r="C50" s="542"/>
      <c r="D50" s="523"/>
      <c r="E50" s="545"/>
      <c r="F50" s="521"/>
    </row>
    <row r="51" spans="1:32" ht="39" customHeight="1">
      <c r="A51" s="652" t="s">
        <v>97</v>
      </c>
      <c r="B51" s="653"/>
      <c r="C51" s="653"/>
      <c r="D51" s="520">
        <v>8</v>
      </c>
      <c r="E51" s="519"/>
      <c r="F51" s="518"/>
      <c r="H51" s="186" t="s">
        <v>57</v>
      </c>
      <c r="I51" s="186" t="s">
        <v>58</v>
      </c>
      <c r="AF51" s="540"/>
    </row>
    <row r="52" spans="1:32" ht="6.75" customHeight="1">
      <c r="A52" s="544"/>
      <c r="B52" s="543"/>
      <c r="C52" s="542"/>
      <c r="D52" s="523"/>
      <c r="E52" s="541"/>
      <c r="F52" s="521"/>
    </row>
    <row r="53" spans="1:32" ht="24.95" customHeight="1">
      <c r="A53" s="639" t="s">
        <v>98</v>
      </c>
      <c r="B53" s="640"/>
      <c r="C53" s="640"/>
      <c r="D53" s="520">
        <v>9</v>
      </c>
      <c r="E53" s="519"/>
      <c r="F53" s="518"/>
      <c r="H53" s="186" t="s">
        <v>57</v>
      </c>
      <c r="I53" s="186" t="s">
        <v>58</v>
      </c>
      <c r="AF53" s="540"/>
    </row>
    <row r="54" spans="1:32" ht="13.5" thickBot="1">
      <c r="A54" s="526"/>
      <c r="B54" s="525"/>
      <c r="C54" s="524"/>
      <c r="D54" s="523"/>
      <c r="E54" s="539"/>
      <c r="F54" s="521"/>
    </row>
    <row r="55" spans="1:32" ht="15.75" thickBot="1">
      <c r="A55" s="538" t="s">
        <v>99</v>
      </c>
      <c r="B55" s="537"/>
      <c r="C55" s="536"/>
      <c r="D55" s="535"/>
      <c r="E55" s="534" t="s">
        <v>87</v>
      </c>
      <c r="F55" s="533"/>
    </row>
    <row r="56" spans="1:32">
      <c r="A56" s="532"/>
      <c r="B56" s="531"/>
      <c r="C56" s="529"/>
      <c r="D56" s="530"/>
      <c r="E56" s="529"/>
      <c r="F56" s="528"/>
    </row>
    <row r="57" spans="1:32">
      <c r="A57" s="654" t="s">
        <v>100</v>
      </c>
      <c r="B57" s="655"/>
      <c r="C57" s="655"/>
      <c r="D57" s="655"/>
      <c r="E57" s="655"/>
      <c r="F57" s="521"/>
    </row>
    <row r="58" spans="1:32">
      <c r="A58" s="526"/>
      <c r="B58" s="525"/>
      <c r="C58" s="522"/>
      <c r="D58" s="523"/>
      <c r="E58" s="522"/>
      <c r="F58" s="521"/>
    </row>
    <row r="59" spans="1:32" ht="24" customHeight="1">
      <c r="A59" s="650" t="s">
        <v>101</v>
      </c>
      <c r="B59" s="651"/>
      <c r="C59" s="651"/>
      <c r="D59" s="520">
        <v>1</v>
      </c>
      <c r="E59" s="519"/>
      <c r="F59" s="518"/>
      <c r="H59" s="186" t="s">
        <v>57</v>
      </c>
      <c r="I59" s="186" t="s">
        <v>58</v>
      </c>
      <c r="J59" s="186" t="s">
        <v>68</v>
      </c>
      <c r="K59" s="186"/>
    </row>
    <row r="60" spans="1:32" ht="6.75" customHeight="1">
      <c r="A60" s="526"/>
      <c r="B60" s="525"/>
      <c r="C60" s="524"/>
      <c r="D60" s="523"/>
      <c r="E60" s="527"/>
      <c r="F60" s="521"/>
    </row>
    <row r="61" spans="1:32" ht="35.25" customHeight="1">
      <c r="A61" s="650" t="s">
        <v>102</v>
      </c>
      <c r="B61" s="651"/>
      <c r="C61" s="651"/>
      <c r="D61" s="520">
        <v>2</v>
      </c>
      <c r="E61" s="519"/>
      <c r="F61" s="518"/>
      <c r="H61" s="186" t="s">
        <v>57</v>
      </c>
      <c r="I61" s="186" t="s">
        <v>58</v>
      </c>
      <c r="J61" s="186" t="s">
        <v>68</v>
      </c>
    </row>
    <row r="62" spans="1:32" ht="6.75" customHeight="1">
      <c r="A62" s="526"/>
      <c r="B62" s="525"/>
      <c r="C62" s="524"/>
      <c r="D62" s="523"/>
      <c r="E62" s="527"/>
      <c r="F62" s="521"/>
    </row>
    <row r="63" spans="1:32" ht="40.5" customHeight="1">
      <c r="A63" s="650" t="s">
        <v>103</v>
      </c>
      <c r="B63" s="651"/>
      <c r="C63" s="651"/>
      <c r="D63" s="520">
        <v>3</v>
      </c>
      <c r="E63" s="519"/>
      <c r="F63" s="518"/>
      <c r="H63" s="186" t="s">
        <v>57</v>
      </c>
      <c r="I63" s="186" t="s">
        <v>58</v>
      </c>
      <c r="J63" s="186" t="s">
        <v>68</v>
      </c>
    </row>
    <row r="64" spans="1:32" ht="6.75" customHeight="1">
      <c r="A64" s="526"/>
      <c r="B64" s="525"/>
      <c r="C64" s="524"/>
      <c r="D64" s="523"/>
      <c r="E64" s="522"/>
      <c r="F64" s="521"/>
    </row>
    <row r="65" spans="1:37" ht="15.75" customHeight="1" thickBot="1">
      <c r="A65" s="517"/>
      <c r="B65" s="516"/>
      <c r="C65" s="515"/>
      <c r="D65" s="514"/>
      <c r="E65" s="513"/>
      <c r="F65" s="512"/>
      <c r="H65" s="511"/>
      <c r="I65" s="511"/>
      <c r="J65" s="511"/>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504"/>
    </row>
    <row r="66" spans="1:37" ht="24" customHeight="1">
      <c r="H66" s="187"/>
      <c r="I66" s="187"/>
      <c r="J66" s="187"/>
    </row>
    <row r="67" spans="1:37" ht="11.25" customHeight="1">
      <c r="H67" s="187"/>
      <c r="I67" s="187"/>
      <c r="J67" s="187"/>
    </row>
    <row r="68" spans="1:37" ht="6.75" customHeight="1">
      <c r="D68" s="187"/>
      <c r="H68" s="187"/>
      <c r="I68" s="187"/>
      <c r="J68" s="187"/>
    </row>
    <row r="69" spans="1:37" ht="24" customHeight="1">
      <c r="A69" s="510"/>
      <c r="H69" s="187"/>
      <c r="I69" s="187"/>
      <c r="J69" s="187"/>
    </row>
    <row r="70" spans="1:37" ht="6.75" customHeight="1">
      <c r="D70" s="187"/>
      <c r="H70" s="187"/>
      <c r="I70" s="187"/>
      <c r="J70" s="187"/>
    </row>
    <row r="71" spans="1:37" ht="24.95" customHeight="1">
      <c r="H71" s="187"/>
      <c r="I71" s="187"/>
      <c r="J71" s="187"/>
    </row>
    <row r="72" spans="1:37" s="508" customFormat="1" ht="20.100000000000001" customHeight="1">
      <c r="H72" s="187"/>
      <c r="I72" s="187"/>
      <c r="J72" s="187"/>
      <c r="K72" s="187"/>
      <c r="L72" s="187"/>
      <c r="M72" s="187"/>
      <c r="N72" s="187"/>
      <c r="O72" s="187"/>
      <c r="P72" s="187"/>
      <c r="Q72" s="187"/>
      <c r="AK72" s="509"/>
    </row>
    <row r="73" spans="1:37" ht="6.75" customHeight="1">
      <c r="D73" s="187"/>
      <c r="H73" s="187"/>
      <c r="I73" s="187"/>
      <c r="J73" s="187"/>
    </row>
    <row r="74" spans="1:37">
      <c r="H74" s="187"/>
      <c r="I74" s="187"/>
      <c r="J74" s="187"/>
    </row>
  </sheetData>
  <sheetProtection algorithmName="SHA-512" hashValue="h1OMCsCCtcVMJJ2uun9vuxt4ysL0idgVwFXYqt5S6ex+fQNc8kif+IufucaeMxER57rpGO8yt5IwlUlOzJhpUQ==" saltValue="MrGyFGeehwb+J4GXxWo5ug==" spinCount="100000" sheet="1" selectLockedCells="1"/>
  <dataConsolidate/>
  <mergeCells count="18">
    <mergeCell ref="A46:C46"/>
    <mergeCell ref="A63:C63"/>
    <mergeCell ref="A61:C61"/>
    <mergeCell ref="A51:C51"/>
    <mergeCell ref="A48:C48"/>
    <mergeCell ref="A59:C59"/>
    <mergeCell ref="A57:E57"/>
    <mergeCell ref="A49:C49"/>
    <mergeCell ref="A53:C53"/>
    <mergeCell ref="A1:F1"/>
    <mergeCell ref="A40:C40"/>
    <mergeCell ref="A32:F32"/>
    <mergeCell ref="A38:C38"/>
    <mergeCell ref="A44:C44"/>
    <mergeCell ref="A42:C42"/>
    <mergeCell ref="A36:C36"/>
    <mergeCell ref="A2:F2"/>
    <mergeCell ref="A31:F31"/>
  </mergeCells>
  <dataValidations count="23">
    <dataValidation type="list" showInputMessage="1" showErrorMessage="1" promptTitle="Required field" prompt="Select response from the drop-down list." sqref="E36">
      <formula1>$H$36:$I$36</formula1>
    </dataValidation>
    <dataValidation type="list" showInputMessage="1" showErrorMessage="1" promptTitle="Required field" prompt="Select response from the drop-down list." sqref="E51">
      <formula1>$H$51:$I$51</formula1>
    </dataValidation>
    <dataValidation type="list" showInputMessage="1" showErrorMessage="1" promptTitle="Required field" prompt="Select response from the drop-down list." sqref="E48 E46">
      <formula1>$H$48:$I$48</formula1>
    </dataValidation>
    <dataValidation type="list" showInputMessage="1" showErrorMessage="1" promptTitle="Required field" prompt="Select response from the drop-down list." sqref="E63">
      <formula1>$H$63:$J$63</formula1>
    </dataValidation>
    <dataValidation type="list" showInputMessage="1" showErrorMessage="1" promptTitle="Required field" prompt="Select response from the drop-down list." sqref="E61">
      <formula1>$H$61:$J$61</formula1>
    </dataValidation>
    <dataValidation type="list" showInputMessage="1" showErrorMessage="1" promptTitle="Required field" prompt="Select response from the drop-down list." sqref="E59">
      <formula1>$H$59:$J$59</formula1>
    </dataValidation>
    <dataValidation type="list" showInputMessage="1" showErrorMessage="1" promptTitle="Required field" prompt="Select response from the drop-down list." sqref="E42">
      <formula1>$H$42:$I$42</formula1>
    </dataValidation>
    <dataValidation type="list" showInputMessage="1" showErrorMessage="1" promptTitle="Required field" prompt="Select response from the drop-down list." sqref="E44">
      <formula1>$H$44:$I$44</formula1>
    </dataValidation>
    <dataValidation type="list" showInputMessage="1" showErrorMessage="1" promptTitle="Required field" prompt="Select response from the drop-down list." sqref="E40">
      <formula1>$H$40:$I$40</formula1>
    </dataValidation>
    <dataValidation type="list" showInputMessage="1" showErrorMessage="1" promptTitle="Required field" prompt="Select response from the drop-down list." sqref="E38">
      <formula1>$H$38:$I$38</formula1>
    </dataValidation>
    <dataValidation type="list" showInputMessage="1" showErrorMessage="1" promptTitle="Required field" prompt="Select response from the drop-down list." sqref="E27">
      <formula1>$H$27:$I$27</formula1>
    </dataValidation>
    <dataValidation type="list" showInputMessage="1" showErrorMessage="1" promptTitle="Required field" prompt="Select response from the drop-down list." sqref="E23 E25">
      <formula1>$H$23:$I$23</formula1>
    </dataValidation>
    <dataValidation type="list" showInputMessage="1" showErrorMessage="1" promptTitle="Required field" prompt="Select response from the drop-down list." sqref="E21">
      <formula1>$H$21:$J$21</formula1>
    </dataValidation>
    <dataValidation type="list" showInputMessage="1" showErrorMessage="1" promptTitle="Required field" prompt="Select response from the drop-down list." sqref="E19">
      <formula1>$H$19:$J$19</formula1>
    </dataValidation>
    <dataValidation type="list" showInputMessage="1" showErrorMessage="1" promptTitle="Required field" prompt="Select response from the drop-down list." sqref="E15">
      <formula1>$H$15:$J$15</formula1>
    </dataValidation>
    <dataValidation type="list" showInputMessage="1" showErrorMessage="1" promptTitle="Required field" prompt="Select response from the drop-down list." sqref="E13">
      <formula1>$H$13:$I$13</formula1>
    </dataValidation>
    <dataValidation type="list" showInputMessage="1" showErrorMessage="1" promptTitle="Required field" prompt="Select response from the drop-down list." sqref="E11">
      <formula1>$H$11:$I$11</formula1>
    </dataValidation>
    <dataValidation type="list" showInputMessage="1" showErrorMessage="1" promptTitle="Required field" prompt="Select response from the drop-down list." sqref="E9">
      <formula1>$H$9:$I$9</formula1>
    </dataValidation>
    <dataValidation type="list" showInputMessage="1" showErrorMessage="1" errorTitle="Required field" promptTitle="Required field" prompt="Select response from the drop-down list." sqref="E7">
      <formula1>$H$7:$I$7</formula1>
    </dataValidation>
    <dataValidation type="list" showInputMessage="1" showErrorMessage="1" promptTitle="Required field" prompt="Select response from the drop-down list." sqref="E29">
      <formula1>$H$29:$I$29</formula1>
    </dataValidation>
    <dataValidation type="list" showInputMessage="1" showErrorMessage="1" promptTitle="Required field" prompt="Select response from the drop-down list." sqref="E53">
      <formula1>$H$53:$I$53</formula1>
    </dataValidation>
    <dataValidation operator="greaterThan" allowBlank="1" showInputMessage="1" showErrorMessage="1" sqref="D49:E49 C39:E39 C41:E41 C58:E58 C37:E37 C35:E35 C50:E50 C54:E54 C56:E56 C62:E62 C64:E65 C60:E60 C52:E52 C43:E43 C45:E45 C47:E47"/>
    <dataValidation type="list" showInputMessage="1" showErrorMessage="1" promptTitle="Required field" prompt="Select response from the drop-down list." sqref="E17">
      <formula1>$H$15:$I$15</formula1>
    </dataValidation>
  </dataValidations>
  <printOptions horizontalCentered="1"/>
  <pageMargins left="0.75" right="0.75" top="0.75" bottom="1" header="0.5" footer="0.5"/>
  <pageSetup scale="37" fitToHeight="10" orientation="portrait" r:id="rId1"/>
  <headerFooter alignWithMargins="0">
    <oddFooter>&amp;CB-&amp;P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DO153"/>
  <sheetViews>
    <sheetView showZeros="0" zoomScaleNormal="100" zoomScaleSheetLayoutView="100" workbookViewId="0">
      <pane ySplit="2" topLeftCell="A3" activePane="bottomLeft" state="frozen"/>
      <selection pane="bottomLeft" activeCell="K139" sqref="K139:L139"/>
    </sheetView>
  </sheetViews>
  <sheetFormatPr defaultRowHeight="12.75"/>
  <cols>
    <col min="1" max="1" width="3.5703125" customWidth="1"/>
    <col min="2" max="2" width="9.7109375" customWidth="1"/>
    <col min="3" max="3" width="15.140625" customWidth="1"/>
    <col min="4" max="4" width="14.42578125" customWidth="1"/>
    <col min="5" max="5" width="22.140625"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5.7109375" customWidth="1"/>
    <col min="14" max="14" width="3.42578125" hidden="1" customWidth="1"/>
    <col min="15" max="15" width="3.28515625" hidden="1" customWidth="1"/>
    <col min="16" max="16" width="10.42578125" hidden="1" customWidth="1"/>
    <col min="17" max="17" width="30" hidden="1" customWidth="1"/>
    <col min="18" max="18" width="18.28515625" style="182" hidden="1" customWidth="1"/>
    <col min="19" max="19" width="16.140625" style="182" hidden="1" customWidth="1"/>
    <col min="20" max="20" width="7.85546875" style="180" hidden="1" customWidth="1"/>
    <col min="21" max="21" width="3" style="180" hidden="1" customWidth="1"/>
    <col min="22" max="22" width="25" style="180" hidden="1" customWidth="1"/>
    <col min="23" max="23" width="28.7109375" style="180" hidden="1" customWidth="1"/>
    <col min="24" max="24" width="61.42578125" style="180" hidden="1" customWidth="1"/>
    <col min="25" max="25" width="7.85546875" style="180" hidden="1" customWidth="1"/>
    <col min="26" max="26" width="63.42578125" style="180" hidden="1" customWidth="1"/>
    <col min="27" max="27" width="11" style="180" hidden="1" customWidth="1"/>
    <col min="28" max="28" width="28.5703125" style="180" hidden="1" customWidth="1"/>
    <col min="29" max="29" width="31.28515625" style="181" hidden="1" customWidth="1"/>
    <col min="30" max="30" width="8.85546875" style="180" hidden="1" customWidth="1"/>
    <col min="31" max="31" width="9.140625" style="180" hidden="1" customWidth="1"/>
    <col min="32" max="32" width="12.28515625" style="180" hidden="1" customWidth="1"/>
    <col min="33" max="34" width="59" style="180" hidden="1" customWidth="1"/>
    <col min="35" max="35" width="10.85546875" style="180" hidden="1" customWidth="1"/>
    <col min="36" max="36" width="35.5703125" style="180" hidden="1" customWidth="1"/>
    <col min="37" max="37" width="9.140625" hidden="1" customWidth="1"/>
    <col min="38" max="38" width="4.85546875" hidden="1" customWidth="1"/>
    <col min="39" max="39" width="10" hidden="1" customWidth="1"/>
    <col min="40" max="40" width="13.85546875" hidden="1" customWidth="1"/>
    <col min="41" max="41" width="37.28515625" hidden="1" customWidth="1"/>
    <col min="42" max="67" width="9.140625" hidden="1" customWidth="1"/>
    <col min="68" max="68" width="9.140625" style="251" hidden="1" customWidth="1"/>
    <col min="69" max="69" width="9.140625" hidden="1" customWidth="1"/>
    <col min="70" max="70" width="8.7109375" customWidth="1"/>
  </cols>
  <sheetData>
    <row r="1" spans="1:119" ht="24.75" customHeight="1">
      <c r="A1" s="737" t="s">
        <v>104</v>
      </c>
      <c r="B1" s="738"/>
      <c r="C1" s="738"/>
      <c r="D1" s="738"/>
      <c r="E1" s="738"/>
      <c r="F1" s="738"/>
      <c r="G1" s="738"/>
      <c r="H1" s="738"/>
      <c r="I1" s="738"/>
      <c r="J1" s="738"/>
      <c r="K1" s="738"/>
      <c r="L1" s="738"/>
      <c r="M1" s="739"/>
      <c r="T1" s="725" t="s">
        <v>105</v>
      </c>
      <c r="U1" s="725"/>
      <c r="V1" s="725"/>
      <c r="W1" s="725"/>
      <c r="X1" s="725"/>
      <c r="Y1" s="725"/>
      <c r="Z1" s="725"/>
      <c r="AA1" s="725"/>
      <c r="AB1" s="725"/>
      <c r="AC1" s="725"/>
      <c r="AD1" s="725"/>
      <c r="AE1" s="726" t="s">
        <v>106</v>
      </c>
      <c r="AF1" s="726"/>
      <c r="AG1" s="726"/>
      <c r="AH1" s="726"/>
      <c r="AI1" s="726"/>
      <c r="AJ1" s="726"/>
    </row>
    <row r="2" spans="1:119" ht="17.25" customHeight="1" thickBot="1">
      <c r="A2" s="707" t="s">
        <v>17</v>
      </c>
      <c r="B2" s="708"/>
      <c r="C2" s="708"/>
      <c r="D2" s="708"/>
      <c r="E2" s="708"/>
      <c r="F2" s="708"/>
      <c r="G2" s="708"/>
      <c r="H2" s="708"/>
      <c r="I2" s="708"/>
      <c r="J2" s="708"/>
      <c r="K2" s="708"/>
      <c r="L2" s="708"/>
      <c r="M2" s="709"/>
      <c r="O2" s="29"/>
      <c r="P2" t="s">
        <v>107</v>
      </c>
      <c r="Q2" t="s">
        <v>108</v>
      </c>
      <c r="T2" s="683" t="s">
        <v>109</v>
      </c>
      <c r="U2" s="687" t="s">
        <v>110</v>
      </c>
      <c r="V2" s="687"/>
      <c r="W2" s="685" t="s">
        <v>20</v>
      </c>
      <c r="X2" s="685" t="s">
        <v>111</v>
      </c>
      <c r="Y2" s="685" t="s">
        <v>112</v>
      </c>
      <c r="Z2" s="685" t="s">
        <v>113</v>
      </c>
      <c r="AA2" s="685" t="s">
        <v>114</v>
      </c>
      <c r="AB2" s="685" t="s">
        <v>115</v>
      </c>
      <c r="AC2" s="685" t="s">
        <v>116</v>
      </c>
      <c r="AD2" s="685" t="s">
        <v>117</v>
      </c>
      <c r="AE2" s="681" t="s">
        <v>118</v>
      </c>
      <c r="AF2" s="681" t="s">
        <v>119</v>
      </c>
      <c r="AG2" s="681" t="s">
        <v>120</v>
      </c>
      <c r="AH2" s="681" t="s">
        <v>121</v>
      </c>
      <c r="AI2" s="681" t="s">
        <v>122</v>
      </c>
      <c r="AJ2" s="681" t="s">
        <v>123</v>
      </c>
      <c r="AL2" s="11"/>
    </row>
    <row r="3" spans="1:119" ht="16.5" customHeight="1" thickBot="1">
      <c r="A3" s="710" t="s">
        <v>124</v>
      </c>
      <c r="B3" s="711"/>
      <c r="C3" s="711"/>
      <c r="D3" s="711"/>
      <c r="E3" s="711"/>
      <c r="F3" s="711"/>
      <c r="G3" s="711"/>
      <c r="H3" s="711"/>
      <c r="I3" s="711"/>
      <c r="J3" s="711"/>
      <c r="K3" s="711"/>
      <c r="L3" s="711"/>
      <c r="M3" s="712"/>
      <c r="S3" s="182" t="s">
        <v>125</v>
      </c>
      <c r="T3" s="684"/>
      <c r="U3" s="325" t="s">
        <v>126</v>
      </c>
      <c r="V3" s="193" t="s">
        <v>127</v>
      </c>
      <c r="W3" s="686"/>
      <c r="X3" s="686"/>
      <c r="Y3" s="686"/>
      <c r="Z3" s="686"/>
      <c r="AA3" s="686"/>
      <c r="AB3" s="686"/>
      <c r="AC3" s="686"/>
      <c r="AD3" s="686"/>
      <c r="AE3" s="682"/>
      <c r="AF3" s="682"/>
      <c r="AG3" s="682"/>
      <c r="AH3" s="682"/>
      <c r="AI3" s="682"/>
      <c r="AJ3" s="682"/>
      <c r="AK3" s="253"/>
      <c r="AM3" s="264" t="s">
        <v>22</v>
      </c>
      <c r="AN3" s="264" t="s">
        <v>23</v>
      </c>
      <c r="AO3" s="264" t="s">
        <v>24</v>
      </c>
      <c r="AP3" s="253" t="s">
        <v>25</v>
      </c>
      <c r="AQ3" s="253" t="s">
        <v>26</v>
      </c>
      <c r="AR3" s="253" t="s">
        <v>27</v>
      </c>
      <c r="AS3" s="253" t="s">
        <v>28</v>
      </c>
      <c r="AT3" s="253" t="s">
        <v>29</v>
      </c>
      <c r="AU3" s="253" t="s">
        <v>30</v>
      </c>
      <c r="AV3" s="253" t="s">
        <v>31</v>
      </c>
      <c r="AW3" s="253" t="s">
        <v>32</v>
      </c>
      <c r="AX3" s="253" t="s">
        <v>33</v>
      </c>
      <c r="AY3" s="253" t="s">
        <v>34</v>
      </c>
      <c r="AZ3" s="253" t="s">
        <v>35</v>
      </c>
      <c r="BA3" s="253" t="s">
        <v>36</v>
      </c>
      <c r="BB3" s="253" t="s">
        <v>37</v>
      </c>
      <c r="BC3" s="253" t="s">
        <v>38</v>
      </c>
      <c r="BD3" s="253" t="s">
        <v>39</v>
      </c>
      <c r="BE3" s="253" t="s">
        <v>40</v>
      </c>
      <c r="BF3" s="253" t="s">
        <v>41</v>
      </c>
      <c r="BG3" s="253" t="s">
        <v>42</v>
      </c>
      <c r="BH3" s="253" t="s">
        <v>43</v>
      </c>
      <c r="BI3" s="253" t="s">
        <v>44</v>
      </c>
      <c r="BJ3" s="253" t="s">
        <v>45</v>
      </c>
      <c r="BK3" s="253" t="s">
        <v>46</v>
      </c>
      <c r="BL3" s="253" t="s">
        <v>47</v>
      </c>
      <c r="BM3" s="253" t="s">
        <v>48</v>
      </c>
      <c r="BN3" s="253" t="s">
        <v>49</v>
      </c>
      <c r="BO3" s="253" t="s">
        <v>50</v>
      </c>
      <c r="BP3" s="256" t="s">
        <v>51</v>
      </c>
    </row>
    <row r="4" spans="1:119" ht="15" customHeight="1">
      <c r="A4" s="434"/>
      <c r="B4" s="66"/>
      <c r="C4" s="66"/>
      <c r="D4" s="66"/>
      <c r="E4" s="66"/>
      <c r="F4" s="67"/>
      <c r="G4" s="67"/>
      <c r="H4" s="67"/>
      <c r="I4" s="67"/>
      <c r="J4" s="67"/>
      <c r="K4" s="67"/>
      <c r="L4" s="67"/>
      <c r="M4" s="435"/>
      <c r="R4" s="182" t="s">
        <v>128</v>
      </c>
    </row>
    <row r="5" spans="1:119" ht="18" customHeight="1">
      <c r="A5" s="691" t="s">
        <v>129</v>
      </c>
      <c r="B5" s="692"/>
      <c r="C5" s="692"/>
      <c r="D5" s="692"/>
      <c r="E5" s="702"/>
      <c r="F5" s="703"/>
      <c r="G5" s="704"/>
      <c r="H5" s="704"/>
      <c r="I5" s="704"/>
      <c r="J5" s="704"/>
      <c r="K5" s="704"/>
      <c r="L5" s="705"/>
      <c r="M5" s="436"/>
      <c r="S5" s="182" t="s">
        <v>125</v>
      </c>
      <c r="T5" s="180" t="str">
        <f ca="1">SUBSTITUTE(CELL("address",F5),"$","")</f>
        <v>F5</v>
      </c>
      <c r="U5" s="224" t="s">
        <v>130</v>
      </c>
      <c r="V5" s="180" t="str">
        <f ca="1">MID(CELL("filename",U5),FIND("]",CELL("filename",U5))+1,256)</f>
        <v>2a. Commercial Details</v>
      </c>
      <c r="W5" s="180" t="s">
        <v>131</v>
      </c>
      <c r="X5" s="180" t="s">
        <v>132</v>
      </c>
      <c r="Z5" s="180" t="str">
        <f ca="1">U5&amp;"_"&amp;T5&amp;"_"&amp;X5</f>
        <v>2a_F5_Respondent</v>
      </c>
      <c r="AA5" s="180" t="s">
        <v>133</v>
      </c>
      <c r="AB5" s="180">
        <v>100</v>
      </c>
      <c r="AD5" s="180" t="s">
        <v>57</v>
      </c>
      <c r="AE5" s="180" t="s">
        <v>58</v>
      </c>
    </row>
    <row r="6" spans="1:119" ht="6" customHeight="1">
      <c r="A6" s="437"/>
      <c r="B6" s="317"/>
      <c r="C6" s="317"/>
      <c r="D6" s="317"/>
      <c r="E6" s="317"/>
      <c r="F6" s="49"/>
      <c r="G6" s="49"/>
      <c r="H6" s="49"/>
      <c r="I6" s="49"/>
      <c r="J6" s="49"/>
      <c r="K6" s="49"/>
      <c r="L6" s="49"/>
      <c r="M6" s="436"/>
      <c r="R6" s="182" t="s">
        <v>128</v>
      </c>
    </row>
    <row r="7" spans="1:119" ht="18" customHeight="1">
      <c r="A7" s="706" t="s">
        <v>134</v>
      </c>
      <c r="B7" s="692"/>
      <c r="C7" s="692"/>
      <c r="D7" s="692"/>
      <c r="E7" s="702"/>
      <c r="F7" s="699"/>
      <c r="G7" s="700"/>
      <c r="H7" s="701"/>
      <c r="I7" s="61"/>
      <c r="J7" s="61"/>
      <c r="K7" s="61"/>
      <c r="L7" s="61"/>
      <c r="M7" s="436"/>
      <c r="S7" s="182" t="s">
        <v>125</v>
      </c>
      <c r="T7" s="180" t="str">
        <f ca="1">SUBSTITUTE(CELL("address",F7),"$","")</f>
        <v>F7</v>
      </c>
      <c r="U7" s="180" t="str">
        <f>$U$5</f>
        <v>2a</v>
      </c>
      <c r="V7" s="180" t="str">
        <f ca="1">MID(CELL("filename",U7),FIND("]",CELL("filename",U7))+1,256)</f>
        <v>2a. Commercial Details</v>
      </c>
      <c r="W7" s="180" t="s">
        <v>131</v>
      </c>
      <c r="X7" s="180" t="s">
        <v>135</v>
      </c>
      <c r="Z7" s="180" t="str">
        <f ca="1">U7&amp;"_"&amp;T7&amp;"_"&amp;X7</f>
        <v>2a_F7_Affiliate</v>
      </c>
      <c r="AA7" s="180" t="s">
        <v>136</v>
      </c>
      <c r="AC7" s="181" t="str">
        <f>CONCATENATE(AM7,",",AN7)</f>
        <v>Yes,No</v>
      </c>
      <c r="AD7" s="180" t="s">
        <v>57</v>
      </c>
      <c r="AE7" s="180" t="s">
        <v>58</v>
      </c>
      <c r="AM7" s="183" t="s">
        <v>57</v>
      </c>
      <c r="AN7" s="183" t="s">
        <v>58</v>
      </c>
    </row>
    <row r="8" spans="1:119" ht="6" customHeight="1">
      <c r="A8" s="438"/>
      <c r="B8" s="36"/>
      <c r="C8" s="36"/>
      <c r="D8" s="36"/>
      <c r="E8" s="36"/>
      <c r="F8" s="323"/>
      <c r="G8" s="323"/>
      <c r="H8" s="323"/>
      <c r="I8" s="323"/>
      <c r="J8" s="323"/>
      <c r="K8" s="323"/>
      <c r="L8" s="49"/>
      <c r="M8" s="436"/>
      <c r="R8" s="182" t="s">
        <v>128</v>
      </c>
    </row>
    <row r="9" spans="1:119" ht="18" customHeight="1">
      <c r="A9" s="439" t="s">
        <v>137</v>
      </c>
      <c r="B9" s="33"/>
      <c r="C9" s="33"/>
      <c r="D9" s="33"/>
      <c r="E9" s="33"/>
      <c r="F9" s="729"/>
      <c r="G9" s="730"/>
      <c r="H9" s="730"/>
      <c r="I9" s="730"/>
      <c r="J9" s="730"/>
      <c r="K9" s="730"/>
      <c r="L9" s="731"/>
      <c r="M9" s="436"/>
      <c r="S9" s="182" t="s">
        <v>125</v>
      </c>
      <c r="T9" s="180" t="str">
        <f ca="1">SUBSTITUTE(CELL("address",F9),"$","")</f>
        <v>F9</v>
      </c>
      <c r="U9" s="180" t="str">
        <f>$U$5</f>
        <v>2a</v>
      </c>
      <c r="V9" s="180" t="str">
        <f ca="1">MID(CELL("filename",U9),FIND("]",CELL("filename",U9))+1,256)</f>
        <v>2a. Commercial Details</v>
      </c>
      <c r="W9" s="180" t="s">
        <v>131</v>
      </c>
      <c r="X9" s="180" t="s">
        <v>138</v>
      </c>
      <c r="Z9" s="180" t="str">
        <f ca="1">U9&amp;"_"&amp;T9&amp;"_"&amp;X9</f>
        <v>2a_F9_Specify_subsidiary_or_affiliate</v>
      </c>
      <c r="AA9" s="180" t="s">
        <v>133</v>
      </c>
      <c r="AB9" s="180">
        <v>100</v>
      </c>
      <c r="AD9" s="180" t="s">
        <v>58</v>
      </c>
      <c r="AE9" s="180" t="s">
        <v>58</v>
      </c>
      <c r="AG9" s="184" t="str">
        <f ca="1">"Requirement: "&amp;T7&amp;" answer of ""Yes"""</f>
        <v>Requirement: F7 answer of "Yes"</v>
      </c>
    </row>
    <row r="10" spans="1:119" ht="6" customHeight="1">
      <c r="A10" s="440"/>
      <c r="B10" s="317"/>
      <c r="C10" s="317"/>
      <c r="D10" s="317"/>
      <c r="E10" s="317"/>
      <c r="F10" s="317"/>
      <c r="G10" s="317"/>
      <c r="H10" s="317"/>
      <c r="I10" s="317"/>
      <c r="J10" s="317"/>
      <c r="K10" s="317"/>
      <c r="L10" s="33"/>
      <c r="M10" s="436"/>
      <c r="R10" s="182" t="s">
        <v>128</v>
      </c>
    </row>
    <row r="11" spans="1:119" ht="34.5" customHeight="1">
      <c r="A11" s="440"/>
      <c r="B11" s="727" t="s">
        <v>139</v>
      </c>
      <c r="C11" s="728"/>
      <c r="D11" s="728"/>
      <c r="E11" s="728"/>
      <c r="F11" s="728"/>
      <c r="G11" s="728"/>
      <c r="H11" s="728"/>
      <c r="I11" s="728"/>
      <c r="J11" s="728"/>
      <c r="K11" s="728"/>
      <c r="L11" s="728"/>
      <c r="M11" s="436"/>
    </row>
    <row r="12" spans="1:119" ht="9.75" customHeight="1">
      <c r="A12" s="440"/>
      <c r="B12" s="317"/>
      <c r="C12" s="317"/>
      <c r="D12" s="317"/>
      <c r="E12" s="317"/>
      <c r="F12" s="317"/>
      <c r="G12" s="317"/>
      <c r="H12" s="317"/>
      <c r="I12" s="317"/>
      <c r="J12" s="317"/>
      <c r="K12" s="317"/>
      <c r="L12" s="33"/>
      <c r="M12" s="436"/>
    </row>
    <row r="13" spans="1:119" ht="60" customHeight="1">
      <c r="A13" s="732" t="s">
        <v>140</v>
      </c>
      <c r="B13" s="696"/>
      <c r="C13" s="696"/>
      <c r="D13" s="696"/>
      <c r="E13" s="697"/>
      <c r="F13" s="678"/>
      <c r="G13" s="679"/>
      <c r="H13" s="679"/>
      <c r="I13" s="679"/>
      <c r="J13" s="679"/>
      <c r="K13" s="679"/>
      <c r="L13" s="680"/>
      <c r="M13" s="436"/>
    </row>
    <row r="14" spans="1:119" ht="9.75" customHeight="1" thickBot="1">
      <c r="A14" s="440"/>
      <c r="B14" s="317"/>
      <c r="C14" s="317"/>
      <c r="D14" s="317"/>
      <c r="E14" s="317"/>
      <c r="F14" s="323"/>
      <c r="G14" s="323"/>
      <c r="H14" s="323"/>
      <c r="I14" s="323"/>
      <c r="J14" s="323"/>
      <c r="K14" s="323"/>
      <c r="L14" s="49"/>
      <c r="M14" s="436"/>
    </row>
    <row r="15" spans="1:119" s="54" customFormat="1" ht="15.75" thickBot="1">
      <c r="A15" s="733" t="s">
        <v>141</v>
      </c>
      <c r="B15" s="734"/>
      <c r="C15" s="734"/>
      <c r="D15" s="734"/>
      <c r="E15" s="734"/>
      <c r="F15" s="734"/>
      <c r="G15" s="734"/>
      <c r="H15" s="734"/>
      <c r="I15" s="734"/>
      <c r="J15" s="734"/>
      <c r="K15" s="734"/>
      <c r="L15" s="734"/>
      <c r="M15" s="735"/>
      <c r="N15"/>
      <c r="O15"/>
      <c r="P15"/>
      <c r="Q15"/>
      <c r="R15" s="182"/>
      <c r="S15" s="182"/>
      <c r="T15"/>
      <c r="U15"/>
      <c r="V15"/>
      <c r="W15"/>
      <c r="X15" s="180"/>
      <c r="Y15" s="180"/>
      <c r="Z15" s="180"/>
      <c r="AA15" s="180"/>
      <c r="AB15" s="180"/>
      <c r="AC15" s="180"/>
      <c r="AD15" s="180"/>
      <c r="AE15" s="180"/>
      <c r="AF15" s="181"/>
      <c r="AG15" s="180"/>
      <c r="AH15" s="180"/>
      <c r="AI15" s="180"/>
      <c r="AJ15" s="180"/>
      <c r="AL15"/>
      <c r="AM15"/>
      <c r="AN15"/>
      <c r="AO15"/>
      <c r="AP15"/>
      <c r="AQ15"/>
      <c r="AR15"/>
      <c r="AS15"/>
      <c r="AT15"/>
      <c r="AU15"/>
      <c r="AV15"/>
      <c r="AW15"/>
      <c r="AX15"/>
      <c r="AY15"/>
      <c r="AZ15"/>
      <c r="BA15"/>
      <c r="BB15"/>
      <c r="BC15"/>
      <c r="BD15"/>
      <c r="BE15"/>
      <c r="BF15"/>
      <c r="BG15"/>
      <c r="BH15"/>
      <c r="BI15"/>
      <c r="BJ15"/>
      <c r="BK15"/>
      <c r="BL15"/>
      <c r="BM15"/>
      <c r="BN15"/>
      <c r="BO15"/>
      <c r="BP15" s="251"/>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row>
    <row r="16" spans="1:119" s="54" customFormat="1" ht="6" customHeight="1">
      <c r="A16" s="441"/>
      <c r="B16" s="49"/>
      <c r="C16" s="37"/>
      <c r="D16" s="37"/>
      <c r="E16" s="37"/>
      <c r="F16" s="37"/>
      <c r="G16" s="37"/>
      <c r="H16" s="40"/>
      <c r="I16" s="37"/>
      <c r="J16" s="37"/>
      <c r="K16" s="37"/>
      <c r="L16" s="37"/>
      <c r="M16" s="442"/>
      <c r="N16"/>
      <c r="O16"/>
      <c r="P16"/>
      <c r="Q16"/>
      <c r="R16" s="182" t="s">
        <v>128</v>
      </c>
      <c r="S16" s="182"/>
      <c r="T16" s="180"/>
      <c r="U16" s="180"/>
      <c r="V16" s="180"/>
      <c r="W16" s="180"/>
      <c r="X16" s="180"/>
      <c r="Y16" s="180"/>
      <c r="Z16" s="180"/>
      <c r="AA16" s="180"/>
      <c r="AB16" s="180"/>
      <c r="AC16" s="181"/>
      <c r="AD16" s="180"/>
      <c r="AE16" s="180"/>
      <c r="AF16" s="180"/>
      <c r="AG16" s="180"/>
      <c r="AH16" s="180"/>
      <c r="AI16" s="180"/>
      <c r="AJ16" s="180"/>
      <c r="AL16"/>
      <c r="AM16"/>
      <c r="AN16"/>
      <c r="AO16"/>
      <c r="AP16"/>
      <c r="AQ16"/>
      <c r="AR16"/>
      <c r="AS16"/>
      <c r="AT16"/>
      <c r="AU16"/>
      <c r="AV16"/>
      <c r="AW16"/>
      <c r="AX16"/>
      <c r="AY16"/>
      <c r="AZ16"/>
      <c r="BA16"/>
      <c r="BB16"/>
      <c r="BC16"/>
      <c r="BD16"/>
      <c r="BE16"/>
      <c r="BF16"/>
      <c r="BG16"/>
      <c r="BH16"/>
      <c r="BI16"/>
      <c r="BJ16"/>
      <c r="BK16"/>
      <c r="BL16"/>
      <c r="BM16"/>
      <c r="BN16"/>
      <c r="BO16"/>
      <c r="BP16" s="251"/>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47.25" customHeight="1">
      <c r="A17" s="706" t="s">
        <v>142</v>
      </c>
      <c r="B17" s="692"/>
      <c r="C17" s="692" t="s">
        <v>143</v>
      </c>
      <c r="D17" s="692"/>
      <c r="E17" s="702"/>
      <c r="F17" s="678"/>
      <c r="G17" s="679"/>
      <c r="H17" s="679"/>
      <c r="I17" s="679"/>
      <c r="J17" s="679"/>
      <c r="K17" s="679"/>
      <c r="L17" s="680"/>
      <c r="M17" s="442"/>
      <c r="O17" s="8"/>
      <c r="P17" s="8"/>
      <c r="Q17" s="8"/>
      <c r="R17" s="260"/>
      <c r="T17" s="242" t="str">
        <f ca="1">SUBSTITUTE(CELL("address",F17),"$","")</f>
        <v>F17</v>
      </c>
      <c r="U17" s="180" t="str">
        <f>$U$5</f>
        <v>2a</v>
      </c>
      <c r="V17" s="180" t="str">
        <f ca="1">MID(CELL("filename",U17),FIND("]",CELL("filename",U17))+1,256)</f>
        <v>2a. Commercial Details</v>
      </c>
      <c r="W17" s="8" t="s">
        <v>144</v>
      </c>
      <c r="X17" s="180" t="s">
        <v>145</v>
      </c>
      <c r="Y17" s="186"/>
      <c r="Z17" s="180" t="str">
        <f ca="1">U17&amp;"_"&amp;T17&amp;"_"&amp;X17</f>
        <v>2a_F17_resource_type</v>
      </c>
      <c r="AA17" s="180" t="s">
        <v>136</v>
      </c>
      <c r="AC17" s="181" t="str">
        <f>CONCATENATE(AL17,",",AM17,",",AN17,",",AO17,",",AP17,",",AQ17,",",AR17,",",AS17,"")</f>
        <v>Solar Only,Battery Energy Storage (BESS) only,Hybrid: Solar + BESS,Demand Response,Other (specify below),,,</v>
      </c>
      <c r="AD17" s="180" t="s">
        <v>57</v>
      </c>
      <c r="AF17" s="184" t="e">
        <f>"Requirement: "&amp;#REF!&amp;" answer of ""Yes"""</f>
        <v>#REF!</v>
      </c>
      <c r="AJ17"/>
      <c r="AK17" s="8"/>
      <c r="AL17" s="8" t="s">
        <v>146</v>
      </c>
      <c r="AM17" s="8" t="s">
        <v>147</v>
      </c>
      <c r="AN17" s="8" t="s">
        <v>148</v>
      </c>
      <c r="AO17" s="260" t="s">
        <v>149</v>
      </c>
      <c r="AP17" s="251" t="s">
        <v>150</v>
      </c>
      <c r="BO17" s="251"/>
      <c r="BP17"/>
    </row>
    <row r="18" spans="1:119" ht="6.75" customHeight="1">
      <c r="A18" s="456"/>
      <c r="B18" s="321"/>
      <c r="C18" s="321"/>
      <c r="D18" s="321"/>
      <c r="E18" s="321"/>
      <c r="F18" s="164"/>
      <c r="G18" s="164"/>
      <c r="H18" s="164"/>
      <c r="I18" s="34"/>
      <c r="J18" s="34"/>
      <c r="K18" s="34"/>
      <c r="L18" s="34"/>
      <c r="M18" s="442"/>
      <c r="P18" s="8"/>
      <c r="Q18" s="8"/>
      <c r="R18" s="8"/>
      <c r="S18" s="8"/>
      <c r="T18" s="242"/>
      <c r="V18" s="8"/>
      <c r="Y18" s="186"/>
      <c r="AB18" s="181"/>
      <c r="AC18" s="180"/>
      <c r="AF18" s="184"/>
      <c r="AJ18"/>
      <c r="AK18" s="8"/>
      <c r="AL18" s="8"/>
      <c r="AM18" s="8"/>
      <c r="AN18" s="8"/>
      <c r="BO18" s="251"/>
      <c r="BP18"/>
    </row>
    <row r="19" spans="1:119" ht="6.75" customHeight="1">
      <c r="A19" s="443"/>
      <c r="B19" s="195"/>
      <c r="C19" s="431"/>
      <c r="D19" s="431"/>
      <c r="E19" s="431"/>
      <c r="F19" s="29"/>
      <c r="G19" s="316"/>
      <c r="H19" s="40"/>
      <c r="I19" s="34"/>
      <c r="J19" s="34"/>
      <c r="K19" s="34"/>
      <c r="L19" s="34"/>
      <c r="M19" s="442"/>
      <c r="P19" s="182"/>
      <c r="Q19" s="182"/>
      <c r="R19"/>
      <c r="S19" s="180"/>
      <c r="T19" s="242"/>
      <c r="V19" s="8"/>
      <c r="Y19" s="186"/>
      <c r="AB19" s="181"/>
      <c r="AC19" s="180"/>
      <c r="AF19" s="315"/>
      <c r="AJ19"/>
      <c r="BP19"/>
    </row>
    <row r="20" spans="1:119" s="54" customFormat="1" ht="29.1" customHeight="1">
      <c r="A20" s="691" t="s">
        <v>151</v>
      </c>
      <c r="B20" s="692"/>
      <c r="C20" s="692"/>
      <c r="D20" s="692"/>
      <c r="E20" s="702"/>
      <c r="F20" s="699"/>
      <c r="G20" s="700"/>
      <c r="H20" s="701"/>
      <c r="I20" s="37"/>
      <c r="J20" s="37"/>
      <c r="K20" s="37"/>
      <c r="L20" s="37"/>
      <c r="M20" s="442"/>
      <c r="N20"/>
      <c r="O20"/>
      <c r="P20"/>
      <c r="Q20"/>
      <c r="R20" s="182"/>
      <c r="S20" s="182" t="s">
        <v>125</v>
      </c>
      <c r="T20" s="180" t="str">
        <f ca="1">SUBSTITUTE(CELL("address",F20),"$","")</f>
        <v>F20</v>
      </c>
      <c r="U20" s="180" t="str">
        <f>$U$5</f>
        <v>2a</v>
      </c>
      <c r="V20" s="180" t="str">
        <f ca="1">MID(CELL("filename",U20),FIND("]",CELL("filename",U20))+1,256)</f>
        <v>2a. Commercial Details</v>
      </c>
      <c r="W20" s="180" t="s">
        <v>152</v>
      </c>
      <c r="X20" s="180" t="s">
        <v>153</v>
      </c>
      <c r="Y20" s="180"/>
      <c r="Z20" s="180" t="str">
        <f ca="1">U20&amp;"_"&amp;T20&amp;"_"&amp;X20</f>
        <v>2a_F20_Respondend_is_Owner</v>
      </c>
      <c r="AA20" s="180" t="s">
        <v>136</v>
      </c>
      <c r="AB20" s="180"/>
      <c r="AC20" s="181" t="str">
        <f>CONCATENATE(AM20,",",AN20)</f>
        <v>Yes,No</v>
      </c>
      <c r="AD20" s="180" t="s">
        <v>57</v>
      </c>
      <c r="AE20" s="180" t="s">
        <v>58</v>
      </c>
      <c r="AF20" s="180"/>
      <c r="AG20" s="180"/>
      <c r="AH20" s="180"/>
      <c r="AI20" s="180"/>
      <c r="AJ20" s="180"/>
      <c r="AL20"/>
      <c r="AM20" s="183" t="s">
        <v>57</v>
      </c>
      <c r="AN20" s="183" t="s">
        <v>58</v>
      </c>
      <c r="AO20" t="s">
        <v>68</v>
      </c>
      <c r="AP20"/>
      <c r="AQ20"/>
      <c r="AR20"/>
      <c r="AS20"/>
      <c r="AT20"/>
      <c r="AU20"/>
      <c r="AV20"/>
      <c r="AW20"/>
      <c r="AX20"/>
      <c r="AY20"/>
      <c r="AZ20"/>
      <c r="BA20"/>
      <c r="BB20"/>
      <c r="BC20"/>
      <c r="BD20"/>
      <c r="BE20"/>
      <c r="BF20"/>
      <c r="BG20"/>
      <c r="BH20"/>
      <c r="BI20"/>
      <c r="BJ20"/>
      <c r="BK20"/>
      <c r="BL20"/>
      <c r="BM20"/>
      <c r="BN20"/>
      <c r="BO20"/>
      <c r="BP20" s="251"/>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row>
    <row r="21" spans="1:119" s="54" customFormat="1" ht="6.75" customHeight="1">
      <c r="A21" s="441"/>
      <c r="B21" s="49"/>
      <c r="C21" s="37"/>
      <c r="D21" s="37"/>
      <c r="E21" s="37"/>
      <c r="F21" s="37"/>
      <c r="G21" s="37"/>
      <c r="H21" s="40"/>
      <c r="I21" s="40"/>
      <c r="J21" s="37"/>
      <c r="K21" s="37"/>
      <c r="L21" s="37"/>
      <c r="M21" s="442"/>
      <c r="N21"/>
      <c r="O21"/>
      <c r="P21"/>
      <c r="Q21"/>
      <c r="R21" s="182" t="s">
        <v>128</v>
      </c>
      <c r="S21" s="182"/>
      <c r="T21" s="180"/>
      <c r="U21" s="180"/>
      <c r="V21" s="180"/>
      <c r="W21" s="180"/>
      <c r="X21" s="180"/>
      <c r="Y21" s="180"/>
      <c r="Z21" s="180"/>
      <c r="AA21" s="180"/>
      <c r="AB21" s="180"/>
      <c r="AC21" s="181"/>
      <c r="AD21" s="180"/>
      <c r="AE21" s="180"/>
      <c r="AF21" s="180"/>
      <c r="AG21" s="180"/>
      <c r="AH21" s="180"/>
      <c r="AI21" s="180"/>
      <c r="AJ21" s="180"/>
      <c r="AL21"/>
      <c r="AM21"/>
      <c r="AN21"/>
      <c r="AO21"/>
      <c r="AP21"/>
      <c r="AQ21"/>
      <c r="AR21"/>
      <c r="AS21"/>
      <c r="AT21"/>
      <c r="AU21"/>
      <c r="AV21"/>
      <c r="AW21"/>
      <c r="AX21"/>
      <c r="AY21"/>
      <c r="AZ21"/>
      <c r="BA21"/>
      <c r="BB21"/>
      <c r="BC21"/>
      <c r="BD21"/>
      <c r="BE21"/>
      <c r="BF21"/>
      <c r="BG21"/>
      <c r="BH21"/>
      <c r="BI21"/>
      <c r="BJ21"/>
      <c r="BK21"/>
      <c r="BL21"/>
      <c r="BM21"/>
      <c r="BN21"/>
      <c r="BO21"/>
      <c r="BP21" s="25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row>
    <row r="22" spans="1:119" s="147" customFormat="1" ht="18" customHeight="1">
      <c r="A22" s="439" t="s">
        <v>154</v>
      </c>
      <c r="B22" s="326"/>
      <c r="C22" s="326"/>
      <c r="D22" s="326"/>
      <c r="E22" s="326"/>
      <c r="F22" s="713"/>
      <c r="G22" s="713"/>
      <c r="H22" s="713"/>
      <c r="I22" s="713"/>
      <c r="J22" s="713"/>
      <c r="K22" s="713"/>
      <c r="L22" s="713"/>
      <c r="M22" s="444"/>
      <c r="N22"/>
      <c r="O22"/>
      <c r="P22"/>
      <c r="Q22"/>
      <c r="R22" s="182"/>
      <c r="S22" s="182" t="s">
        <v>125</v>
      </c>
      <c r="T22" s="180" t="str">
        <f ca="1">SUBSTITUTE(CELL("address",F22),"$","")</f>
        <v>F22</v>
      </c>
      <c r="U22" s="180" t="str">
        <f>$U$5</f>
        <v>2a</v>
      </c>
      <c r="V22" s="180" t="str">
        <f ca="1">MID(CELL("filename",U22),FIND("]",CELL("filename",U22))+1,256)</f>
        <v>2a. Commercial Details</v>
      </c>
      <c r="W22" s="180" t="s">
        <v>152</v>
      </c>
      <c r="X22" s="180" t="s">
        <v>155</v>
      </c>
      <c r="Y22" s="180"/>
      <c r="Z22" s="180" t="str">
        <f ca="1">U22&amp;"_"&amp;T22&amp;"_"&amp;X22</f>
        <v>2a_F22_If_not_Owner</v>
      </c>
      <c r="AA22" s="180" t="s">
        <v>133</v>
      </c>
      <c r="AB22" s="180">
        <v>100</v>
      </c>
      <c r="AC22" s="181"/>
      <c r="AD22" s="180" t="s">
        <v>58</v>
      </c>
      <c r="AE22" s="180" t="s">
        <v>58</v>
      </c>
      <c r="AF22" s="180"/>
      <c r="AG22" s="191" t="str">
        <f ca="1">"Requirement: "&amp;T20&amp;" answer of ""No"""</f>
        <v>Requirement: F20 answer of "No"</v>
      </c>
      <c r="AH22" s="180"/>
      <c r="AI22" s="180"/>
      <c r="AJ22" s="180"/>
      <c r="AL22" s="192"/>
      <c r="AM22" s="192"/>
      <c r="AN22" s="192"/>
      <c r="AO22" s="192"/>
      <c r="AP22" s="192"/>
      <c r="AQ22" s="192"/>
      <c r="AR22" s="192"/>
      <c r="AS22" s="192"/>
      <c r="AT22" s="192"/>
      <c r="AU22" s="192"/>
      <c r="AV22" s="192"/>
      <c r="AW22" s="192"/>
      <c r="AX22" s="192"/>
      <c r="AY22" s="192"/>
      <c r="AZ22" s="192"/>
      <c r="BA22" s="192"/>
      <c r="BB22" s="192"/>
      <c r="BC22" s="192"/>
      <c r="BD22" s="192"/>
      <c r="BE22" s="192"/>
      <c r="BF22" s="192"/>
      <c r="BG22" s="192"/>
      <c r="BH22" s="192"/>
      <c r="BI22" s="192"/>
      <c r="BJ22" s="192"/>
      <c r="BK22" s="192"/>
      <c r="BL22" s="192"/>
      <c r="BM22" s="192"/>
      <c r="BN22" s="192"/>
      <c r="BO22" s="192"/>
      <c r="BP22" s="25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2"/>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row>
    <row r="23" spans="1:119" s="54" customFormat="1" ht="6.75" customHeight="1">
      <c r="A23" s="441"/>
      <c r="B23" s="49"/>
      <c r="C23" s="37"/>
      <c r="D23" s="37"/>
      <c r="E23" s="37"/>
      <c r="F23" s="37"/>
      <c r="G23" s="37"/>
      <c r="H23" s="40"/>
      <c r="I23" s="37"/>
      <c r="J23" s="37"/>
      <c r="K23" s="37"/>
      <c r="L23" s="37"/>
      <c r="M23" s="442"/>
      <c r="N23"/>
      <c r="O23"/>
      <c r="P23"/>
      <c r="Q23"/>
      <c r="R23" s="182"/>
      <c r="S23" s="182"/>
      <c r="T23" s="180"/>
      <c r="U23" s="180"/>
      <c r="V23" s="180"/>
      <c r="W23" s="180"/>
      <c r="X23" s="180"/>
      <c r="Y23" s="180"/>
      <c r="Z23" s="180"/>
      <c r="AA23" s="180"/>
      <c r="AB23" s="180"/>
      <c r="AC23" s="181"/>
      <c r="AD23" s="180"/>
      <c r="AE23" s="180"/>
      <c r="AF23" s="180"/>
      <c r="AG23" s="180"/>
      <c r="AH23" s="180"/>
      <c r="AI23" s="180"/>
      <c r="AJ23" s="180"/>
      <c r="AL23"/>
      <c r="AM23"/>
      <c r="AN23"/>
      <c r="AO23"/>
      <c r="AP23"/>
      <c r="AQ23"/>
      <c r="AR23"/>
      <c r="AS23"/>
      <c r="AT23"/>
      <c r="AU23"/>
      <c r="AV23"/>
      <c r="AW23"/>
      <c r="AX23"/>
      <c r="AY23"/>
      <c r="AZ23"/>
      <c r="BA23"/>
      <c r="BB23"/>
      <c r="BC23"/>
      <c r="BD23"/>
      <c r="BE23"/>
      <c r="BF23"/>
      <c r="BG23"/>
      <c r="BH23"/>
      <c r="BI23"/>
      <c r="BJ23"/>
      <c r="BK23"/>
      <c r="BL23"/>
      <c r="BM23"/>
      <c r="BN23"/>
      <c r="BO23"/>
      <c r="BP23" s="251"/>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s="54" customFormat="1" ht="105" customHeight="1">
      <c r="A24" s="714" t="s">
        <v>156</v>
      </c>
      <c r="B24" s="715"/>
      <c r="C24" s="715"/>
      <c r="D24" s="715"/>
      <c r="E24" s="736"/>
      <c r="F24" s="678"/>
      <c r="G24" s="679"/>
      <c r="H24" s="679"/>
      <c r="I24" s="679"/>
      <c r="J24" s="679"/>
      <c r="K24" s="679"/>
      <c r="L24" s="680"/>
      <c r="M24" s="442"/>
      <c r="N24"/>
      <c r="O24"/>
      <c r="P24"/>
      <c r="Q24"/>
      <c r="R24" s="182"/>
      <c r="S24" s="182"/>
      <c r="T24" s="180"/>
      <c r="U24" s="180"/>
      <c r="V24" s="180"/>
      <c r="W24" s="180"/>
      <c r="X24" s="180"/>
      <c r="Y24" s="180"/>
      <c r="Z24" s="180"/>
      <c r="AA24" s="180"/>
      <c r="AB24" s="180"/>
      <c r="AC24" s="181"/>
      <c r="AD24" s="180"/>
      <c r="AE24" s="180"/>
      <c r="AF24" s="180"/>
      <c r="AG24" s="180"/>
      <c r="AH24" s="180"/>
      <c r="AI24" s="180"/>
      <c r="AJ24" s="180"/>
      <c r="AL24"/>
      <c r="AM24"/>
      <c r="AN24"/>
      <c r="AO24"/>
      <c r="AP24"/>
      <c r="AQ24"/>
      <c r="AR24"/>
      <c r="AS24"/>
      <c r="AT24"/>
      <c r="AU24"/>
      <c r="AV24"/>
      <c r="AW24"/>
      <c r="AX24"/>
      <c r="AY24"/>
      <c r="AZ24"/>
      <c r="BA24"/>
      <c r="BB24"/>
      <c r="BC24"/>
      <c r="BD24"/>
      <c r="BE24"/>
      <c r="BF24"/>
      <c r="BG24"/>
      <c r="BH24"/>
      <c r="BI24"/>
      <c r="BJ24"/>
      <c r="BK24"/>
      <c r="BL24"/>
      <c r="BM24"/>
      <c r="BN24"/>
      <c r="BO24"/>
      <c r="BP24" s="251"/>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row>
    <row r="25" spans="1:119" s="54" customFormat="1" ht="6" customHeight="1">
      <c r="A25" s="441"/>
      <c r="B25" s="49"/>
      <c r="C25" s="37"/>
      <c r="D25" s="37"/>
      <c r="E25" s="37"/>
      <c r="F25" s="37"/>
      <c r="G25" s="37"/>
      <c r="H25" s="40"/>
      <c r="I25" s="37"/>
      <c r="J25" s="37"/>
      <c r="K25" s="37"/>
      <c r="L25" s="37"/>
      <c r="M25" s="442"/>
      <c r="N25"/>
      <c r="O25"/>
      <c r="P25"/>
      <c r="Q25"/>
      <c r="R25" s="182"/>
      <c r="S25" s="182"/>
      <c r="T25" s="180"/>
      <c r="U25" s="180"/>
      <c r="V25" s="180"/>
      <c r="W25" s="180"/>
      <c r="X25" s="180"/>
      <c r="Y25" s="180"/>
      <c r="Z25" s="180"/>
      <c r="AA25" s="180"/>
      <c r="AB25" s="180"/>
      <c r="AC25" s="181"/>
      <c r="AD25" s="180"/>
      <c r="AE25" s="180"/>
      <c r="AF25" s="180"/>
      <c r="AG25" s="180"/>
      <c r="AH25" s="180"/>
      <c r="AI25" s="180"/>
      <c r="AJ25" s="180"/>
      <c r="AL25"/>
      <c r="AM25"/>
      <c r="AN25"/>
      <c r="AO25"/>
      <c r="AP25"/>
      <c r="AQ25"/>
      <c r="AR25"/>
      <c r="AS25"/>
      <c r="AT25"/>
      <c r="AU25"/>
      <c r="AV25"/>
      <c r="AW25"/>
      <c r="AX25"/>
      <c r="AY25"/>
      <c r="AZ25"/>
      <c r="BA25"/>
      <c r="BB25"/>
      <c r="BC25"/>
      <c r="BD25"/>
      <c r="BE25"/>
      <c r="BF25"/>
      <c r="BG25"/>
      <c r="BH25"/>
      <c r="BI25"/>
      <c r="BJ25"/>
      <c r="BK25"/>
      <c r="BL25"/>
      <c r="BM25"/>
      <c r="BN25"/>
      <c r="BO25"/>
      <c r="BP25" s="251"/>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row>
    <row r="26" spans="1:119" s="54" customFormat="1" ht="29.25" customHeight="1">
      <c r="A26" s="691" t="s">
        <v>157</v>
      </c>
      <c r="B26" s="692"/>
      <c r="C26" s="692"/>
      <c r="D26" s="692"/>
      <c r="E26" s="702"/>
      <c r="F26" s="699"/>
      <c r="G26" s="700"/>
      <c r="H26" s="701"/>
      <c r="I26" s="37"/>
      <c r="J26" s="37"/>
      <c r="K26" s="37"/>
      <c r="L26" s="37"/>
      <c r="M26" s="442"/>
      <c r="N26"/>
      <c r="O26"/>
      <c r="P26"/>
      <c r="Q26"/>
      <c r="R26" s="182"/>
      <c r="S26" s="182" t="s">
        <v>125</v>
      </c>
      <c r="T26" s="180" t="str">
        <f ca="1">SUBSTITUTE(CELL("address",F26),"$","")</f>
        <v>F26</v>
      </c>
      <c r="U26" s="180" t="str">
        <f>$U$5</f>
        <v>2a</v>
      </c>
      <c r="V26" s="180" t="str">
        <f ca="1">MID(CELL("filename",U26),FIND("]",CELL("filename",U26))+1,256)</f>
        <v>2a. Commercial Details</v>
      </c>
      <c r="W26" s="180" t="s">
        <v>152</v>
      </c>
      <c r="X26" s="180" t="s">
        <v>158</v>
      </c>
      <c r="Y26" s="180"/>
      <c r="Z26" s="180" t="str">
        <f ca="1">U26&amp;"_"&amp;T26&amp;"_"&amp;X26</f>
        <v>2a_F26_Respondent_is_Developer</v>
      </c>
      <c r="AA26" s="180" t="s">
        <v>136</v>
      </c>
      <c r="AB26" s="180"/>
      <c r="AC26" s="181" t="str">
        <f>CONCATENATE(AM26,",",AN26)</f>
        <v>Yes,No</v>
      </c>
      <c r="AD26" s="180" t="s">
        <v>57</v>
      </c>
      <c r="AE26" s="180" t="s">
        <v>58</v>
      </c>
      <c r="AF26" s="180"/>
      <c r="AG26" s="180"/>
      <c r="AH26" s="180"/>
      <c r="AI26" s="180"/>
      <c r="AJ26" s="180"/>
      <c r="AL26"/>
      <c r="AM26" s="183" t="s">
        <v>57</v>
      </c>
      <c r="AN26" s="183" t="s">
        <v>58</v>
      </c>
      <c r="AO26" t="s">
        <v>68</v>
      </c>
      <c r="AP26"/>
      <c r="AQ26"/>
      <c r="AR26"/>
      <c r="AS26"/>
      <c r="AT26"/>
      <c r="AU26"/>
      <c r="AV26"/>
      <c r="AW26"/>
      <c r="AX26"/>
      <c r="AY26"/>
      <c r="AZ26"/>
      <c r="BA26"/>
      <c r="BB26"/>
      <c r="BC26"/>
      <c r="BD26"/>
      <c r="BE26"/>
      <c r="BF26"/>
      <c r="BG26"/>
      <c r="BH26"/>
      <c r="BI26"/>
      <c r="BJ26"/>
      <c r="BK26"/>
      <c r="BL26"/>
      <c r="BM26"/>
      <c r="BN26"/>
      <c r="BO26"/>
      <c r="BP26" s="251"/>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row>
    <row r="27" spans="1:119" s="54" customFormat="1" ht="6" customHeight="1">
      <c r="A27" s="441"/>
      <c r="B27" s="49"/>
      <c r="C27" s="37"/>
      <c r="D27" s="37"/>
      <c r="E27" s="37"/>
      <c r="F27" s="37"/>
      <c r="G27" s="37"/>
      <c r="H27" s="40"/>
      <c r="I27" s="37"/>
      <c r="J27" s="37"/>
      <c r="K27" s="37"/>
      <c r="L27" s="37"/>
      <c r="M27" s="442"/>
      <c r="N27"/>
      <c r="O27"/>
      <c r="P27"/>
      <c r="Q27"/>
      <c r="R27" s="182" t="s">
        <v>128</v>
      </c>
      <c r="S27" s="182"/>
      <c r="T27" s="180"/>
      <c r="U27" s="180"/>
      <c r="V27" s="180"/>
      <c r="W27" s="180"/>
      <c r="X27" s="180"/>
      <c r="Y27" s="180"/>
      <c r="Z27" s="180"/>
      <c r="AA27" s="180"/>
      <c r="AB27" s="180"/>
      <c r="AC27" s="181"/>
      <c r="AD27" s="180"/>
      <c r="AE27" s="180"/>
      <c r="AF27" s="180"/>
      <c r="AG27" s="180"/>
      <c r="AH27" s="180"/>
      <c r="AI27" s="180"/>
      <c r="AJ27" s="180"/>
      <c r="AL27"/>
      <c r="AM27"/>
      <c r="AN27"/>
      <c r="AO27"/>
      <c r="AP27"/>
      <c r="AQ27"/>
      <c r="AR27"/>
      <c r="AS27"/>
      <c r="AT27"/>
      <c r="AU27"/>
      <c r="AV27"/>
      <c r="AW27"/>
      <c r="AX27"/>
      <c r="AY27"/>
      <c r="AZ27"/>
      <c r="BA27"/>
      <c r="BB27"/>
      <c r="BC27"/>
      <c r="BD27"/>
      <c r="BE27"/>
      <c r="BF27"/>
      <c r="BG27"/>
      <c r="BH27"/>
      <c r="BI27"/>
      <c r="BJ27"/>
      <c r="BK27"/>
      <c r="BL27"/>
      <c r="BM27"/>
      <c r="BN27"/>
      <c r="BO27"/>
      <c r="BP27" s="251"/>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row>
    <row r="28" spans="1:119" s="54" customFormat="1" ht="18" customHeight="1">
      <c r="A28" s="445" t="s">
        <v>159</v>
      </c>
      <c r="B28" s="446"/>
      <c r="C28" s="446"/>
      <c r="D28" s="446"/>
      <c r="E28" s="446"/>
      <c r="F28" s="713"/>
      <c r="G28" s="713"/>
      <c r="H28" s="713"/>
      <c r="I28" s="713"/>
      <c r="J28" s="713"/>
      <c r="K28" s="713"/>
      <c r="L28" s="713"/>
      <c r="M28" s="442"/>
      <c r="N28"/>
      <c r="O28"/>
      <c r="P28"/>
      <c r="Q28"/>
      <c r="R28" s="182"/>
      <c r="S28" s="182" t="s">
        <v>125</v>
      </c>
      <c r="T28" s="180" t="str">
        <f ca="1">SUBSTITUTE(CELL("address",F28),"$","")</f>
        <v>F28</v>
      </c>
      <c r="U28" s="180" t="str">
        <f>$U$5</f>
        <v>2a</v>
      </c>
      <c r="V28" s="180" t="str">
        <f ca="1">MID(CELL("filename",U28),FIND("]",CELL("filename",U28))+1,256)</f>
        <v>2a. Commercial Details</v>
      </c>
      <c r="W28" s="180" t="s">
        <v>152</v>
      </c>
      <c r="X28" s="180" t="s">
        <v>160</v>
      </c>
      <c r="Y28" s="180"/>
      <c r="Z28" s="180" t="str">
        <f ca="1">U28&amp;"_"&amp;T28&amp;"_"&amp;X28</f>
        <v>2a_F28_If_not_Developer</v>
      </c>
      <c r="AA28" s="180" t="s">
        <v>133</v>
      </c>
      <c r="AB28" s="180">
        <v>100</v>
      </c>
      <c r="AC28" s="181"/>
      <c r="AD28" s="180" t="s">
        <v>58</v>
      </c>
      <c r="AE28" s="180" t="s">
        <v>58</v>
      </c>
      <c r="AF28" s="180"/>
      <c r="AG28" s="191" t="str">
        <f ca="1">"Requirement: "&amp;T26&amp;" answer of ""No"""</f>
        <v>Requirement: F26 answer of "No"</v>
      </c>
      <c r="AH28" s="180"/>
      <c r="AI28" s="180"/>
      <c r="AJ28" s="180"/>
      <c r="AL28"/>
      <c r="AM28"/>
      <c r="AN28"/>
      <c r="AO28"/>
      <c r="AP28"/>
      <c r="AQ28"/>
      <c r="AR28"/>
      <c r="AS28"/>
      <c r="AT28"/>
      <c r="AU28"/>
      <c r="AV28"/>
      <c r="AW28"/>
      <c r="AX28"/>
      <c r="AY28"/>
      <c r="AZ28"/>
      <c r="BA28"/>
      <c r="BB28"/>
      <c r="BC28"/>
      <c r="BD28"/>
      <c r="BE28"/>
      <c r="BF28"/>
      <c r="BG28"/>
      <c r="BH28"/>
      <c r="BI28"/>
      <c r="BJ28"/>
      <c r="BK28"/>
      <c r="BL28"/>
      <c r="BM28"/>
      <c r="BN28"/>
      <c r="BO28"/>
      <c r="BP28" s="251"/>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row>
    <row r="29" spans="1:119" s="54" customFormat="1" ht="6" customHeight="1">
      <c r="A29" s="441"/>
      <c r="B29" s="49"/>
      <c r="C29" s="37"/>
      <c r="D29" s="37"/>
      <c r="E29" s="37"/>
      <c r="F29" s="37"/>
      <c r="G29" s="37"/>
      <c r="H29" s="40"/>
      <c r="I29" s="37"/>
      <c r="J29" s="37"/>
      <c r="K29" s="37"/>
      <c r="L29" s="37"/>
      <c r="M29" s="442"/>
      <c r="N29"/>
      <c r="O29"/>
      <c r="P29"/>
      <c r="Q29"/>
      <c r="R29" s="182" t="s">
        <v>128</v>
      </c>
      <c r="S29" s="182"/>
      <c r="T29" s="180"/>
      <c r="U29" s="180"/>
      <c r="V29" s="180"/>
      <c r="W29" s="180"/>
      <c r="X29" s="180"/>
      <c r="Y29" s="180"/>
      <c r="Z29" s="180"/>
      <c r="AA29" s="180"/>
      <c r="AB29" s="180"/>
      <c r="AC29" s="181"/>
      <c r="AD29" s="180"/>
      <c r="AE29" s="180"/>
      <c r="AF29" s="180"/>
      <c r="AG29" s="180"/>
      <c r="AH29" s="180"/>
      <c r="AI29" s="180"/>
      <c r="AJ29" s="180"/>
      <c r="AL29"/>
      <c r="AM29"/>
      <c r="AN29"/>
      <c r="AO29"/>
      <c r="AP29"/>
      <c r="AQ29"/>
      <c r="AR29"/>
      <c r="AS29"/>
      <c r="AT29"/>
      <c r="AU29"/>
      <c r="AV29"/>
      <c r="AW29"/>
      <c r="AX29"/>
      <c r="AY29"/>
      <c r="AZ29"/>
      <c r="BA29"/>
      <c r="BB29"/>
      <c r="BC29"/>
      <c r="BD29"/>
      <c r="BE29"/>
      <c r="BF29"/>
      <c r="BG29"/>
      <c r="BH29"/>
      <c r="BI29"/>
      <c r="BJ29"/>
      <c r="BK29"/>
      <c r="BL29"/>
      <c r="BM29"/>
      <c r="BN29"/>
      <c r="BO29"/>
      <c r="BP29" s="251"/>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row>
    <row r="30" spans="1:119" s="54" customFormat="1" ht="105" customHeight="1">
      <c r="A30" s="714" t="s">
        <v>161</v>
      </c>
      <c r="B30" s="715"/>
      <c r="C30" s="715"/>
      <c r="D30" s="715"/>
      <c r="E30" s="736"/>
      <c r="F30" s="662"/>
      <c r="G30" s="698"/>
      <c r="H30" s="698"/>
      <c r="I30" s="698"/>
      <c r="J30" s="698"/>
      <c r="K30" s="698"/>
      <c r="L30" s="663"/>
      <c r="M30" s="447"/>
      <c r="N30"/>
      <c r="O30"/>
      <c r="P30"/>
      <c r="Q30"/>
      <c r="R30" s="182"/>
      <c r="S30" s="182" t="s">
        <v>125</v>
      </c>
      <c r="T30" s="180" t="str">
        <f ca="1">SUBSTITUTE(CELL("address",F30),"$","")</f>
        <v>F30</v>
      </c>
      <c r="U30" s="180" t="str">
        <f>$U$5</f>
        <v>2a</v>
      </c>
      <c r="V30" s="180" t="str">
        <f ca="1">MID(CELL("filename",U30),FIND("]",CELL("filename",U30))+1,256)</f>
        <v>2a. Commercial Details</v>
      </c>
      <c r="W30" s="180" t="s">
        <v>152</v>
      </c>
      <c r="X30" s="180" t="s">
        <v>162</v>
      </c>
      <c r="Y30" s="180"/>
      <c r="Z30" s="180" t="str">
        <f ca="1">U30&amp;"_"&amp;T30&amp;"_"&amp;X30</f>
        <v>2a_F30_Describe_Developer_Experience</v>
      </c>
      <c r="AA30" s="180" t="s">
        <v>133</v>
      </c>
      <c r="AB30" s="180">
        <v>2000</v>
      </c>
      <c r="AC30" s="181"/>
      <c r="AD30" s="180" t="s">
        <v>58</v>
      </c>
      <c r="AE30" s="180" t="s">
        <v>58</v>
      </c>
      <c r="AF30" s="180"/>
      <c r="AG30"/>
      <c r="AH30" s="180"/>
      <c r="AI30" s="180"/>
      <c r="AJ30" s="180"/>
      <c r="AL30"/>
      <c r="AM30"/>
      <c r="AN30"/>
      <c r="AO30"/>
      <c r="AP30"/>
      <c r="AQ30"/>
      <c r="AR30"/>
      <c r="AS30"/>
      <c r="AT30"/>
      <c r="AU30"/>
      <c r="AV30"/>
      <c r="AW30"/>
      <c r="AX30"/>
      <c r="AY30"/>
      <c r="AZ30"/>
      <c r="BA30"/>
      <c r="BB30"/>
      <c r="BC30"/>
      <c r="BD30"/>
      <c r="BE30"/>
      <c r="BF30"/>
      <c r="BG30"/>
      <c r="BH30"/>
      <c r="BI30"/>
      <c r="BJ30"/>
      <c r="BK30"/>
      <c r="BL30"/>
      <c r="BM30"/>
      <c r="BN30"/>
      <c r="BO30"/>
      <c r="BP30" s="251"/>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row>
    <row r="31" spans="1:119" ht="6" customHeight="1">
      <c r="A31" s="441"/>
      <c r="B31" s="37"/>
      <c r="C31" s="37"/>
      <c r="D31" s="37"/>
      <c r="E31" s="37"/>
      <c r="F31" s="33"/>
      <c r="G31" s="33"/>
      <c r="H31" s="33"/>
      <c r="I31" s="33"/>
      <c r="J31" s="33"/>
      <c r="K31" s="33"/>
      <c r="L31" s="33"/>
      <c r="M31" s="436"/>
      <c r="R31" s="182" t="s">
        <v>128</v>
      </c>
    </row>
    <row r="32" spans="1:119" ht="102.75" customHeight="1">
      <c r="A32" s="695" t="s">
        <v>163</v>
      </c>
      <c r="B32" s="696"/>
      <c r="C32" s="696"/>
      <c r="D32" s="696"/>
      <c r="E32" s="697"/>
      <c r="F32" s="678"/>
      <c r="G32" s="679"/>
      <c r="H32" s="679"/>
      <c r="I32" s="679"/>
      <c r="J32" s="679"/>
      <c r="K32" s="679"/>
      <c r="L32" s="680"/>
      <c r="M32" s="436"/>
    </row>
    <row r="33" spans="1:119" ht="12.75" customHeight="1">
      <c r="A33" s="441"/>
      <c r="B33" s="37"/>
      <c r="C33" s="37"/>
      <c r="D33" s="37"/>
      <c r="E33" s="37"/>
      <c r="F33" s="33"/>
      <c r="G33" s="33"/>
      <c r="H33" s="33"/>
      <c r="I33" s="33"/>
      <c r="J33" s="33"/>
      <c r="K33" s="33"/>
      <c r="L33" s="33"/>
      <c r="M33" s="436"/>
      <c r="R33" s="182" t="s">
        <v>128</v>
      </c>
    </row>
    <row r="34" spans="1:119" s="54" customFormat="1" ht="18" customHeight="1">
      <c r="A34" s="437" t="s">
        <v>164</v>
      </c>
      <c r="B34" s="11"/>
      <c r="C34" s="37"/>
      <c r="D34" s="37"/>
      <c r="E34" s="37"/>
      <c r="F34" s="699"/>
      <c r="G34" s="700"/>
      <c r="H34" s="701"/>
      <c r="I34" s="37"/>
      <c r="J34" s="37"/>
      <c r="K34" s="37"/>
      <c r="L34" s="37"/>
      <c r="M34" s="442"/>
      <c r="N34"/>
      <c r="O34"/>
      <c r="P34"/>
      <c r="Q34"/>
      <c r="R34" s="182"/>
      <c r="S34" s="182" t="s">
        <v>125</v>
      </c>
      <c r="T34" s="180" t="str">
        <f ca="1">SUBSTITUTE(CELL("address",F34),"$","")</f>
        <v>F34</v>
      </c>
      <c r="U34" s="180" t="str">
        <f>$U$5</f>
        <v>2a</v>
      </c>
      <c r="V34" s="180" t="str">
        <f ca="1">MID(CELL("filename",U34),FIND("]",CELL("filename",U34))+1,256)</f>
        <v>2a. Commercial Details</v>
      </c>
      <c r="W34" s="180" t="s">
        <v>152</v>
      </c>
      <c r="X34" s="180" t="s">
        <v>165</v>
      </c>
      <c r="Y34" s="180"/>
      <c r="Z34" s="180" t="str">
        <f ca="1">U34&amp;"_"&amp;T34&amp;"_"&amp;X34</f>
        <v>2a_F34_Team_CV</v>
      </c>
      <c r="AA34" s="180" t="s">
        <v>136</v>
      </c>
      <c r="AB34" s="180"/>
      <c r="AC34" s="181" t="str">
        <f>CONCATENATE(AM34,",",AN34)</f>
        <v>Submitted,Not Submitted</v>
      </c>
      <c r="AD34" s="180" t="s">
        <v>57</v>
      </c>
      <c r="AE34" s="180" t="s">
        <v>58</v>
      </c>
      <c r="AF34" s="180"/>
      <c r="AG34" s="180"/>
      <c r="AH34" s="180"/>
      <c r="AI34" s="180"/>
      <c r="AJ34" s="180"/>
      <c r="AL34"/>
      <c r="AM34" s="183" t="s">
        <v>166</v>
      </c>
      <c r="AN34" s="183" t="s">
        <v>167</v>
      </c>
      <c r="AO34"/>
      <c r="AP34"/>
      <c r="AQ34"/>
      <c r="AR34"/>
      <c r="AS34"/>
      <c r="AT34"/>
      <c r="AU34"/>
      <c r="AV34"/>
      <c r="AW34"/>
      <c r="AX34"/>
      <c r="AY34"/>
      <c r="AZ34"/>
      <c r="BA34"/>
      <c r="BB34"/>
      <c r="BC34"/>
      <c r="BD34"/>
      <c r="BE34"/>
      <c r="BF34"/>
      <c r="BG34"/>
      <c r="BH34"/>
      <c r="BI34"/>
      <c r="BJ34"/>
      <c r="BK34"/>
      <c r="BL34"/>
      <c r="BM34"/>
      <c r="BN34"/>
      <c r="BO34"/>
      <c r="BP34" s="251"/>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row>
    <row r="35" spans="1:119" s="54" customFormat="1" ht="14.25" customHeight="1">
      <c r="A35" s="441"/>
      <c r="B35" s="266" t="s">
        <v>168</v>
      </c>
      <c r="C35" s="37"/>
      <c r="D35" s="37"/>
      <c r="E35" s="37"/>
      <c r="F35" s="37"/>
      <c r="G35" s="37"/>
      <c r="H35" s="40"/>
      <c r="I35" s="37"/>
      <c r="J35" s="37"/>
      <c r="K35" s="37"/>
      <c r="L35" s="37"/>
      <c r="M35" s="442"/>
      <c r="N35"/>
      <c r="O35"/>
      <c r="P35"/>
      <c r="Q35"/>
      <c r="R35" s="182"/>
      <c r="S35" s="182" t="s">
        <v>125</v>
      </c>
      <c r="T35" s="180"/>
      <c r="U35" s="180"/>
      <c r="V35" s="180"/>
      <c r="W35" s="180"/>
      <c r="X35" s="180"/>
      <c r="Y35" s="180"/>
      <c r="Z35" s="180"/>
      <c r="AA35" s="180"/>
      <c r="AB35" s="180"/>
      <c r="AC35" s="181"/>
      <c r="AD35" s="180"/>
      <c r="AE35" s="180"/>
      <c r="AF35" s="180"/>
      <c r="AG35" s="180"/>
      <c r="AH35" s="180"/>
      <c r="AI35" s="180"/>
      <c r="AJ35" s="180"/>
      <c r="AL35"/>
      <c r="AM35"/>
      <c r="AN35"/>
      <c r="AO35"/>
      <c r="AP35"/>
      <c r="AQ35"/>
      <c r="AR35"/>
      <c r="AS35"/>
      <c r="AT35"/>
      <c r="AU35"/>
      <c r="AV35"/>
      <c r="AW35"/>
      <c r="AX35"/>
      <c r="AY35"/>
      <c r="AZ35"/>
      <c r="BA35"/>
      <c r="BB35"/>
      <c r="BC35"/>
      <c r="BD35"/>
      <c r="BE35"/>
      <c r="BF35"/>
      <c r="BG35"/>
      <c r="BH35"/>
      <c r="BI35"/>
      <c r="BJ35"/>
      <c r="BK35"/>
      <c r="BL35"/>
      <c r="BM35"/>
      <c r="BN35"/>
      <c r="BO35"/>
      <c r="BP35" s="251"/>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6" customHeight="1">
      <c r="A36" s="441"/>
      <c r="B36" s="37"/>
      <c r="C36" s="37"/>
      <c r="D36" s="37"/>
      <c r="E36" s="37"/>
      <c r="F36" s="33"/>
      <c r="G36" s="33"/>
      <c r="H36" s="33"/>
      <c r="I36" s="33"/>
      <c r="J36" s="33"/>
      <c r="K36" s="33"/>
      <c r="L36" s="33"/>
      <c r="M36" s="436"/>
      <c r="R36" s="182" t="s">
        <v>128</v>
      </c>
    </row>
    <row r="37" spans="1:119" s="54" customFormat="1" ht="18" customHeight="1">
      <c r="A37" s="437" t="s">
        <v>169</v>
      </c>
      <c r="B37" s="11"/>
      <c r="C37" s="37"/>
      <c r="D37" s="37"/>
      <c r="E37" s="37"/>
      <c r="F37" s="699"/>
      <c r="G37" s="700"/>
      <c r="H37" s="701"/>
      <c r="I37" s="37"/>
      <c r="J37" s="37"/>
      <c r="K37" s="37"/>
      <c r="L37" s="37"/>
      <c r="M37" s="442"/>
      <c r="N37"/>
      <c r="O37"/>
      <c r="P37"/>
      <c r="Q37"/>
      <c r="R37" s="182"/>
      <c r="S37" s="182" t="s">
        <v>125</v>
      </c>
      <c r="T37" s="180" t="str">
        <f ca="1">SUBSTITUTE(CELL("address",F37),"$","")</f>
        <v>F37</v>
      </c>
      <c r="U37" s="180" t="str">
        <f>$U$5</f>
        <v>2a</v>
      </c>
      <c r="V37" s="180" t="str">
        <f ca="1">MID(CELL("filename",U37),FIND("]",CELL("filename",U37))+1,256)</f>
        <v>2a. Commercial Details</v>
      </c>
      <c r="W37" s="180" t="s">
        <v>152</v>
      </c>
      <c r="X37" s="180" t="s">
        <v>165</v>
      </c>
      <c r="Y37" s="180"/>
      <c r="Z37" s="180" t="str">
        <f ca="1">U37&amp;"_"&amp;T37&amp;"_"&amp;X37</f>
        <v>2a_F37_Team_CV</v>
      </c>
      <c r="AA37" s="180" t="s">
        <v>136</v>
      </c>
      <c r="AB37" s="180"/>
      <c r="AC37" s="181" t="str">
        <f>CONCATENATE(AM37,",",AN37)</f>
        <v>Submitted,Not Submitted</v>
      </c>
      <c r="AD37" s="180" t="s">
        <v>57</v>
      </c>
      <c r="AE37" s="180" t="s">
        <v>58</v>
      </c>
      <c r="AF37" s="180"/>
      <c r="AG37" s="180"/>
      <c r="AH37" s="180"/>
      <c r="AI37" s="180"/>
      <c r="AJ37" s="180"/>
      <c r="AL37"/>
      <c r="AM37" s="183" t="s">
        <v>166</v>
      </c>
      <c r="AN37" s="183" t="s">
        <v>167</v>
      </c>
      <c r="AO37"/>
      <c r="AP37"/>
      <c r="AQ37"/>
      <c r="AR37"/>
      <c r="AS37"/>
      <c r="AT37"/>
      <c r="AU37"/>
      <c r="AV37"/>
      <c r="AW37"/>
      <c r="AX37"/>
      <c r="AY37"/>
      <c r="AZ37"/>
      <c r="BA37"/>
      <c r="BB37"/>
      <c r="BC37"/>
      <c r="BD37"/>
      <c r="BE37"/>
      <c r="BF37"/>
      <c r="BG37"/>
      <c r="BH37"/>
      <c r="BI37"/>
      <c r="BJ37"/>
      <c r="BK37"/>
      <c r="BL37"/>
      <c r="BM37"/>
      <c r="BN37"/>
      <c r="BO37"/>
      <c r="BP37" s="251"/>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row>
    <row r="38" spans="1:119" s="54" customFormat="1" ht="14.25" customHeight="1">
      <c r="A38" s="441"/>
      <c r="B38" s="266" t="s">
        <v>170</v>
      </c>
      <c r="C38" s="37"/>
      <c r="D38" s="37"/>
      <c r="E38" s="37"/>
      <c r="F38" s="37"/>
      <c r="G38" s="37"/>
      <c r="H38" s="40"/>
      <c r="I38" s="37"/>
      <c r="J38" s="37"/>
      <c r="K38" s="37"/>
      <c r="L38" s="37"/>
      <c r="M38" s="442"/>
      <c r="N38"/>
      <c r="O38"/>
      <c r="P38"/>
      <c r="Q38"/>
      <c r="R38" s="182"/>
      <c r="S38" s="182" t="s">
        <v>125</v>
      </c>
      <c r="T38" s="180"/>
      <c r="U38" s="180"/>
      <c r="V38" s="180"/>
      <c r="W38" s="180"/>
      <c r="X38" s="180"/>
      <c r="Y38" s="180"/>
      <c r="Z38" s="180"/>
      <c r="AA38" s="180"/>
      <c r="AB38" s="180"/>
      <c r="AC38" s="181"/>
      <c r="AD38" s="180"/>
      <c r="AE38" s="180"/>
      <c r="AF38" s="180"/>
      <c r="AG38" s="180"/>
      <c r="AH38" s="180"/>
      <c r="AI38" s="180"/>
      <c r="AJ38" s="180"/>
      <c r="AL38"/>
      <c r="AM38"/>
      <c r="AN38"/>
      <c r="AO38"/>
      <c r="AP38"/>
      <c r="AQ38"/>
      <c r="AR38"/>
      <c r="AS38"/>
      <c r="AT38"/>
      <c r="AU38"/>
      <c r="AV38"/>
      <c r="AW38"/>
      <c r="AX38"/>
      <c r="AY38"/>
      <c r="AZ38"/>
      <c r="BA38"/>
      <c r="BB38"/>
      <c r="BC38"/>
      <c r="BD38"/>
      <c r="BE38"/>
      <c r="BF38"/>
      <c r="BG38"/>
      <c r="BH38"/>
      <c r="BI38"/>
      <c r="BJ38"/>
      <c r="BK38"/>
      <c r="BL38"/>
      <c r="BM38"/>
      <c r="BN38"/>
      <c r="BO38"/>
      <c r="BP38" s="251"/>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row>
    <row r="39" spans="1:119" s="54" customFormat="1" ht="9" customHeight="1">
      <c r="A39" s="441"/>
      <c r="B39" s="266"/>
      <c r="C39" s="37"/>
      <c r="D39" s="37"/>
      <c r="E39" s="37"/>
      <c r="F39" s="37"/>
      <c r="G39" s="37"/>
      <c r="H39" s="40"/>
      <c r="I39" s="37"/>
      <c r="J39" s="37"/>
      <c r="K39" s="37"/>
      <c r="L39" s="37"/>
      <c r="M39" s="442"/>
      <c r="N39"/>
      <c r="O39"/>
      <c r="P39"/>
      <c r="Q39"/>
      <c r="R39" s="182"/>
      <c r="S39" s="182"/>
      <c r="T39" s="180"/>
      <c r="U39" s="180"/>
      <c r="V39" s="180"/>
      <c r="W39" s="180"/>
      <c r="X39" s="180"/>
      <c r="Y39" s="180"/>
      <c r="Z39" s="180"/>
      <c r="AA39" s="180"/>
      <c r="AB39" s="180"/>
      <c r="AC39" s="181"/>
      <c r="AD39" s="180"/>
      <c r="AE39" s="180"/>
      <c r="AF39" s="180"/>
      <c r="AG39" s="180"/>
      <c r="AH39" s="180"/>
      <c r="AI39" s="180"/>
      <c r="AJ39" s="180"/>
      <c r="AL39"/>
      <c r="AM39"/>
      <c r="AN39"/>
      <c r="AO39"/>
      <c r="AP39"/>
      <c r="AQ39"/>
      <c r="AR39"/>
      <c r="AS39"/>
      <c r="AT39"/>
      <c r="AU39"/>
      <c r="AV39"/>
      <c r="AW39"/>
      <c r="AX39"/>
      <c r="AY39"/>
      <c r="AZ39"/>
      <c r="BA39"/>
      <c r="BB39"/>
      <c r="BC39"/>
      <c r="BD39"/>
      <c r="BE39"/>
      <c r="BF39"/>
      <c r="BG39"/>
      <c r="BH39"/>
      <c r="BI39"/>
      <c r="BJ39"/>
      <c r="BK39"/>
      <c r="BL39"/>
      <c r="BM39"/>
      <c r="BN39"/>
      <c r="BO39"/>
      <c r="BP39" s="251"/>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row>
    <row r="40" spans="1:119" s="54" customFormat="1" ht="14.25" customHeight="1">
      <c r="A40" s="437" t="s">
        <v>171</v>
      </c>
      <c r="B40" s="11"/>
      <c r="C40" s="37"/>
      <c r="D40" s="37"/>
      <c r="E40" s="37"/>
      <c r="F40" s="740"/>
      <c r="G40" s="741"/>
      <c r="H40" s="742"/>
      <c r="I40" s="37"/>
      <c r="J40" s="37"/>
      <c r="K40" s="37"/>
      <c r="L40" s="37"/>
      <c r="M40" s="442"/>
      <c r="N40"/>
      <c r="O40"/>
      <c r="P40"/>
      <c r="Q40"/>
      <c r="R40" s="182"/>
      <c r="S40" s="182"/>
      <c r="T40" s="180" t="str">
        <f ca="1">SUBSTITUTE(CELL("address",F40),"$","")</f>
        <v>F40</v>
      </c>
      <c r="U40" s="180" t="str">
        <f>$U$5</f>
        <v>2a</v>
      </c>
      <c r="V40" s="180" t="str">
        <f ca="1">MID(CELL("filename",U40),FIND("]",CELL("filename",U40))+1,256)</f>
        <v>2a. Commercial Details</v>
      </c>
      <c r="W40" s="180" t="s">
        <v>152</v>
      </c>
      <c r="X40" s="180" t="s">
        <v>172</v>
      </c>
      <c r="Y40" s="180"/>
      <c r="Z40" s="180" t="str">
        <f ca="1">U40&amp;"_"&amp;T40&amp;"_"&amp;X40</f>
        <v>2a_F40_Safety_Drug_Plan</v>
      </c>
      <c r="AA40" s="180" t="s">
        <v>136</v>
      </c>
      <c r="AB40" s="180"/>
      <c r="AC40" s="181" t="str">
        <f>CONCATENATE(AM40,",",AN40)</f>
        <v>Submitted,Not Submitted</v>
      </c>
      <c r="AD40" s="180" t="s">
        <v>57</v>
      </c>
      <c r="AE40" s="180"/>
      <c r="AF40" s="180"/>
      <c r="AG40" s="180"/>
      <c r="AH40" s="180"/>
      <c r="AI40" s="180"/>
      <c r="AJ40" s="180"/>
      <c r="AL40"/>
      <c r="AM40" s="183" t="s">
        <v>166</v>
      </c>
      <c r="AN40" s="183" t="s">
        <v>167</v>
      </c>
      <c r="AO40"/>
      <c r="AP40"/>
      <c r="AQ40"/>
      <c r="AR40"/>
      <c r="AS40"/>
      <c r="AT40"/>
      <c r="AU40"/>
      <c r="AV40"/>
      <c r="AW40"/>
      <c r="AX40"/>
      <c r="AY40"/>
      <c r="AZ40"/>
      <c r="BA40"/>
      <c r="BB40"/>
      <c r="BC40"/>
      <c r="BD40"/>
      <c r="BE40"/>
      <c r="BF40"/>
      <c r="BG40"/>
      <c r="BH40"/>
      <c r="BI40"/>
      <c r="BJ40"/>
      <c r="BK40"/>
      <c r="BL40"/>
      <c r="BM40"/>
      <c r="BN40"/>
      <c r="BO40"/>
      <c r="BP40" s="251"/>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row>
    <row r="41" spans="1:119" s="54" customFormat="1" ht="14.25" customHeight="1">
      <c r="A41" s="441"/>
      <c r="B41" s="266" t="s">
        <v>173</v>
      </c>
      <c r="C41" s="37"/>
      <c r="D41" s="37"/>
      <c r="E41" s="37"/>
      <c r="F41" s="37"/>
      <c r="G41" s="37"/>
      <c r="H41" s="40"/>
      <c r="I41" s="37"/>
      <c r="J41" s="37"/>
      <c r="K41" s="37"/>
      <c r="L41" s="37"/>
      <c r="M41" s="442"/>
      <c r="N41"/>
      <c r="O41"/>
      <c r="P41"/>
      <c r="Q41"/>
      <c r="R41" s="182"/>
      <c r="S41" s="182"/>
      <c r="T41" s="180"/>
      <c r="U41" s="180"/>
      <c r="V41" s="180"/>
      <c r="W41" s="180"/>
      <c r="X41" s="180"/>
      <c r="Y41" s="180"/>
      <c r="Z41" s="180"/>
      <c r="AA41" s="180"/>
      <c r="AB41" s="180"/>
      <c r="AC41" s="181"/>
      <c r="AD41" s="180"/>
      <c r="AE41" s="180"/>
      <c r="AF41" s="180"/>
      <c r="AG41" s="180"/>
      <c r="AH41" s="180"/>
      <c r="AI41" s="180"/>
      <c r="AJ41" s="180"/>
      <c r="AL41"/>
      <c r="AM41"/>
      <c r="AN41"/>
      <c r="AO41"/>
      <c r="AP41"/>
      <c r="AQ41"/>
      <c r="AR41"/>
      <c r="AS41"/>
      <c r="AT41"/>
      <c r="AU41"/>
      <c r="AV41"/>
      <c r="AW41"/>
      <c r="AX41"/>
      <c r="AY41"/>
      <c r="AZ41"/>
      <c r="BA41"/>
      <c r="BB41"/>
      <c r="BC41"/>
      <c r="BD41"/>
      <c r="BE41"/>
      <c r="BF41"/>
      <c r="BG41"/>
      <c r="BH41"/>
      <c r="BI41"/>
      <c r="BJ41"/>
      <c r="BK41"/>
      <c r="BL41"/>
      <c r="BM41"/>
      <c r="BN41"/>
      <c r="BO41"/>
      <c r="BP41" s="25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s="54" customFormat="1" ht="9" customHeight="1">
      <c r="A42" s="441"/>
      <c r="B42" s="266"/>
      <c r="C42" s="37"/>
      <c r="D42" s="37"/>
      <c r="E42" s="37"/>
      <c r="F42" s="37"/>
      <c r="G42" s="37"/>
      <c r="H42" s="40"/>
      <c r="I42" s="37"/>
      <c r="J42" s="37"/>
      <c r="K42" s="37"/>
      <c r="L42" s="37"/>
      <c r="M42" s="442"/>
      <c r="N42"/>
      <c r="O42"/>
      <c r="P42"/>
      <c r="Q42"/>
      <c r="R42" s="182"/>
      <c r="S42" s="182"/>
      <c r="T42" s="180"/>
      <c r="U42" s="180"/>
      <c r="V42" s="180"/>
      <c r="W42" s="180"/>
      <c r="X42" s="180"/>
      <c r="Y42" s="180"/>
      <c r="Z42" s="180"/>
      <c r="AA42" s="180"/>
      <c r="AB42" s="180"/>
      <c r="AC42" s="181"/>
      <c r="AD42" s="180"/>
      <c r="AE42" s="180"/>
      <c r="AF42" s="180"/>
      <c r="AG42" s="180"/>
      <c r="AH42" s="180"/>
      <c r="AI42" s="180"/>
      <c r="AJ42" s="180"/>
      <c r="AL42"/>
      <c r="AM42"/>
      <c r="AN42"/>
      <c r="AO42"/>
      <c r="AP42"/>
      <c r="AQ42"/>
      <c r="AR42"/>
      <c r="AS42"/>
      <c r="AT42"/>
      <c r="AU42"/>
      <c r="AV42"/>
      <c r="AW42"/>
      <c r="AX42"/>
      <c r="AY42"/>
      <c r="AZ42"/>
      <c r="BA42"/>
      <c r="BB42"/>
      <c r="BC42"/>
      <c r="BD42"/>
      <c r="BE42"/>
      <c r="BF42"/>
      <c r="BG42"/>
      <c r="BH42"/>
      <c r="BI42"/>
      <c r="BJ42"/>
      <c r="BK42"/>
      <c r="BL42"/>
      <c r="BM42"/>
      <c r="BN42"/>
      <c r="BO42"/>
      <c r="BP42" s="251"/>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row>
    <row r="43" spans="1:119" s="54" customFormat="1" ht="14.25" customHeight="1">
      <c r="A43" s="437" t="s">
        <v>174</v>
      </c>
      <c r="B43" s="11"/>
      <c r="C43" s="37"/>
      <c r="D43" s="37"/>
      <c r="E43" s="37"/>
      <c r="F43" s="740"/>
      <c r="G43" s="741"/>
      <c r="H43" s="742"/>
      <c r="I43" s="37"/>
      <c r="J43" s="37"/>
      <c r="K43" s="37"/>
      <c r="L43" s="37"/>
      <c r="M43" s="442"/>
      <c r="N43"/>
      <c r="O43"/>
      <c r="P43"/>
      <c r="Q43"/>
      <c r="R43" s="182"/>
      <c r="S43" s="182"/>
      <c r="T43" s="180" t="str">
        <f ca="1">SUBSTITUTE(CELL("address",F43),"$","")</f>
        <v>F43</v>
      </c>
      <c r="U43" s="180" t="str">
        <f>$U$5</f>
        <v>2a</v>
      </c>
      <c r="V43" s="180" t="str">
        <f ca="1">MID(CELL("filename",U43),FIND("]",CELL("filename",U43))+1,256)</f>
        <v>2a. Commercial Details</v>
      </c>
      <c r="W43" s="180" t="s">
        <v>152</v>
      </c>
      <c r="X43" s="180" t="s">
        <v>175</v>
      </c>
      <c r="Y43" s="180"/>
      <c r="Z43" s="180" t="str">
        <f ca="1">U43&amp;"_"&amp;T43&amp;"_"&amp;X43</f>
        <v>2a_F43_Business_Plan</v>
      </c>
      <c r="AA43" s="180" t="s">
        <v>136</v>
      </c>
      <c r="AB43" s="180"/>
      <c r="AC43" s="181" t="str">
        <f>CONCATENATE(AM43,",",AN43)</f>
        <v>Submitted,Not Submitted</v>
      </c>
      <c r="AD43" s="180" t="s">
        <v>57</v>
      </c>
      <c r="AE43" s="180"/>
      <c r="AF43" s="180"/>
      <c r="AG43" s="180"/>
      <c r="AH43" s="180"/>
      <c r="AI43" s="180"/>
      <c r="AJ43" s="180"/>
      <c r="AL43"/>
      <c r="AM43" s="183" t="s">
        <v>166</v>
      </c>
      <c r="AN43" s="183" t="s">
        <v>167</v>
      </c>
      <c r="AO43"/>
      <c r="AP43"/>
      <c r="AQ43"/>
      <c r="AR43"/>
      <c r="AS43"/>
      <c r="AT43"/>
      <c r="AU43"/>
      <c r="AV43"/>
      <c r="AW43"/>
      <c r="AX43"/>
      <c r="AY43"/>
      <c r="AZ43"/>
      <c r="BA43"/>
      <c r="BB43"/>
      <c r="BC43"/>
      <c r="BD43"/>
      <c r="BE43"/>
      <c r="BF43"/>
      <c r="BG43"/>
      <c r="BH43"/>
      <c r="BI43"/>
      <c r="BJ43"/>
      <c r="BK43"/>
      <c r="BL43"/>
      <c r="BM43"/>
      <c r="BN43"/>
      <c r="BO43"/>
      <c r="BP43" s="251"/>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s="54" customFormat="1" ht="14.25" customHeight="1">
      <c r="A44" s="441"/>
      <c r="B44" s="266" t="s">
        <v>176</v>
      </c>
      <c r="C44" s="37"/>
      <c r="D44" s="37"/>
      <c r="E44" s="37"/>
      <c r="F44" s="37"/>
      <c r="G44" s="37"/>
      <c r="H44" s="40"/>
      <c r="I44" s="37"/>
      <c r="J44" s="37"/>
      <c r="K44" s="37"/>
      <c r="L44" s="37"/>
      <c r="M44" s="442"/>
      <c r="N44"/>
      <c r="O44"/>
      <c r="P44"/>
      <c r="Q44"/>
      <c r="R44" s="227"/>
      <c r="S44" s="227"/>
      <c r="T44" s="180"/>
      <c r="U44" s="180"/>
      <c r="V44" s="180"/>
      <c r="W44" s="180"/>
      <c r="X44" s="180"/>
      <c r="Y44" s="180"/>
      <c r="Z44" s="180"/>
      <c r="AA44" s="180"/>
      <c r="AB44" s="180"/>
      <c r="AC44" s="181"/>
      <c r="AD44" s="180"/>
      <c r="AE44" s="180"/>
      <c r="AF44" s="180"/>
      <c r="AG44" s="180"/>
      <c r="AH44" s="180"/>
      <c r="AI44" s="180"/>
      <c r="AJ44" s="180"/>
      <c r="AL44"/>
      <c r="AM44"/>
      <c r="AN44"/>
      <c r="AO44"/>
      <c r="AP44"/>
      <c r="AQ44"/>
      <c r="AR44"/>
      <c r="AS44"/>
      <c r="AT44"/>
      <c r="AU44"/>
      <c r="AV44"/>
      <c r="AW44"/>
      <c r="AX44"/>
      <c r="AY44"/>
      <c r="AZ44"/>
      <c r="BA44"/>
      <c r="BB44"/>
      <c r="BC44"/>
      <c r="BD44"/>
      <c r="BE44"/>
      <c r="BF44"/>
      <c r="BG44"/>
      <c r="BH44"/>
      <c r="BI44"/>
      <c r="BJ44"/>
      <c r="BK44"/>
      <c r="BL44"/>
      <c r="BM44"/>
      <c r="BN44"/>
      <c r="BO44"/>
      <c r="BP44" s="251"/>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row>
    <row r="45" spans="1:119" s="54" customFormat="1" ht="9" customHeight="1" thickBot="1">
      <c r="A45" s="441"/>
      <c r="B45" s="49"/>
      <c r="C45" s="37"/>
      <c r="D45" s="37"/>
      <c r="E45" s="37"/>
      <c r="F45" s="37"/>
      <c r="G45" s="37"/>
      <c r="H45" s="40"/>
      <c r="I45" s="37"/>
      <c r="J45" s="37"/>
      <c r="K45" s="37"/>
      <c r="L45" s="37"/>
      <c r="M45" s="442"/>
      <c r="N45"/>
      <c r="O45"/>
      <c r="P45"/>
      <c r="Q45"/>
      <c r="R45" s="182"/>
      <c r="S45" s="182"/>
      <c r="T45" s="180"/>
      <c r="U45" s="180"/>
      <c r="V45" s="180"/>
      <c r="W45" s="180"/>
      <c r="X45" s="180"/>
      <c r="Y45" s="180"/>
      <c r="Z45" s="180"/>
      <c r="AA45" s="180"/>
      <c r="AB45" s="180"/>
      <c r="AC45" s="181"/>
      <c r="AD45" s="180"/>
      <c r="AE45" s="180"/>
      <c r="AF45" s="180"/>
      <c r="AG45" s="180"/>
      <c r="AH45" s="180"/>
      <c r="AI45" s="180"/>
      <c r="AJ45" s="180"/>
      <c r="AL45"/>
      <c r="AM45"/>
      <c r="AN45"/>
      <c r="AO45"/>
      <c r="AP45"/>
      <c r="AQ45"/>
      <c r="AR45"/>
      <c r="AS45"/>
      <c r="AT45"/>
      <c r="AU45"/>
      <c r="AV45"/>
      <c r="AW45"/>
      <c r="AX45"/>
      <c r="AY45"/>
      <c r="AZ45"/>
      <c r="BA45"/>
      <c r="BB45"/>
      <c r="BC45"/>
      <c r="BD45"/>
      <c r="BE45"/>
      <c r="BF45"/>
      <c r="BG45"/>
      <c r="BH45"/>
      <c r="BI45"/>
      <c r="BJ45"/>
      <c r="BK45"/>
      <c r="BL45"/>
      <c r="BM45"/>
      <c r="BN45"/>
      <c r="BO45"/>
      <c r="BP45" s="251"/>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row>
    <row r="46" spans="1:119" ht="16.5" customHeight="1" thickBot="1">
      <c r="A46" s="710" t="s">
        <v>177</v>
      </c>
      <c r="B46" s="711"/>
      <c r="C46" s="711"/>
      <c r="D46" s="711"/>
      <c r="E46" s="711"/>
      <c r="F46" s="711"/>
      <c r="G46" s="711"/>
      <c r="H46" s="711"/>
      <c r="I46" s="711"/>
      <c r="J46" s="711"/>
      <c r="K46" s="711"/>
      <c r="L46" s="711"/>
      <c r="M46" s="712"/>
    </row>
    <row r="47" spans="1:119" ht="9" customHeight="1">
      <c r="A47" s="434"/>
      <c r="B47" s="66"/>
      <c r="C47" s="66"/>
      <c r="D47" s="66"/>
      <c r="E47" s="66"/>
      <c r="F47" s="67"/>
      <c r="G47" s="67"/>
      <c r="H47" s="67"/>
      <c r="I47" s="67"/>
      <c r="J47" s="67"/>
      <c r="K47" s="67"/>
      <c r="L47" s="67"/>
      <c r="M47" s="435"/>
    </row>
    <row r="48" spans="1:119" ht="25.5" customHeight="1">
      <c r="A48" s="691" t="s">
        <v>178</v>
      </c>
      <c r="B48" s="692"/>
      <c r="C48" s="692"/>
      <c r="D48" s="692"/>
      <c r="E48" s="692"/>
      <c r="F48" s="692"/>
      <c r="G48" s="692"/>
      <c r="H48" s="692"/>
      <c r="I48" s="692"/>
      <c r="J48" s="692"/>
      <c r="K48" s="693"/>
      <c r="L48" s="694"/>
      <c r="M48" s="436"/>
      <c r="AJ48"/>
      <c r="AM48" s="183" t="s">
        <v>166</v>
      </c>
      <c r="AN48" s="183" t="s">
        <v>167</v>
      </c>
      <c r="AO48" t="s">
        <v>179</v>
      </c>
    </row>
    <row r="49" spans="1:40" ht="12" customHeight="1">
      <c r="A49" s="448"/>
      <c r="B49" s="267" t="s">
        <v>180</v>
      </c>
      <c r="C49" s="42"/>
      <c r="D49" s="42"/>
      <c r="E49" s="42"/>
      <c r="F49" s="11"/>
      <c r="G49" s="11"/>
      <c r="H49" s="11"/>
      <c r="I49" s="11"/>
      <c r="J49" s="11"/>
      <c r="K49" s="11"/>
      <c r="L49" s="11"/>
      <c r="M49" s="436"/>
    </row>
    <row r="50" spans="1:40" ht="6" customHeight="1">
      <c r="A50" s="448"/>
      <c r="B50" s="42"/>
      <c r="C50" s="42"/>
      <c r="D50" s="42"/>
      <c r="E50" s="42"/>
      <c r="F50" s="11"/>
      <c r="G50" s="11"/>
      <c r="H50" s="11"/>
      <c r="I50" s="11"/>
      <c r="J50" s="11"/>
      <c r="K50" s="11"/>
      <c r="L50" s="11"/>
      <c r="M50" s="436"/>
    </row>
    <row r="51" spans="1:40" ht="18" customHeight="1">
      <c r="A51" s="714" t="s">
        <v>181</v>
      </c>
      <c r="B51" s="715" t="s">
        <v>181</v>
      </c>
      <c r="C51" s="715"/>
      <c r="D51" s="715"/>
      <c r="E51" s="736"/>
      <c r="F51" s="744"/>
      <c r="G51" s="745"/>
      <c r="H51" s="746"/>
      <c r="I51" s="43"/>
      <c r="J51" s="43"/>
      <c r="K51" s="43"/>
      <c r="L51" s="43"/>
      <c r="M51" s="436"/>
      <c r="AM51" s="183" t="s">
        <v>57</v>
      </c>
      <c r="AN51" s="183" t="s">
        <v>58</v>
      </c>
    </row>
    <row r="52" spans="1:40" ht="6" customHeight="1">
      <c r="A52" s="457"/>
      <c r="B52" s="458"/>
      <c r="C52" s="42"/>
      <c r="D52" s="458"/>
      <c r="E52" s="458"/>
      <c r="F52" s="449"/>
      <c r="G52" s="11"/>
      <c r="H52" s="11"/>
      <c r="I52" s="11"/>
      <c r="J52" s="11"/>
      <c r="K52" s="11"/>
      <c r="L52" s="11"/>
      <c r="M52" s="436"/>
    </row>
    <row r="53" spans="1:40" ht="18" customHeight="1">
      <c r="A53" s="714" t="s">
        <v>182</v>
      </c>
      <c r="B53" s="715" t="s">
        <v>182</v>
      </c>
      <c r="C53" s="715"/>
      <c r="D53" s="715"/>
      <c r="E53" s="715"/>
      <c r="F53" s="11"/>
      <c r="G53" s="11"/>
      <c r="H53" s="11"/>
      <c r="I53" s="11"/>
      <c r="J53" s="11"/>
      <c r="K53" s="11"/>
      <c r="L53" s="11"/>
      <c r="M53" s="436"/>
    </row>
    <row r="54" spans="1:40" ht="6" customHeight="1">
      <c r="A54" s="448"/>
      <c r="B54" s="449"/>
      <c r="C54" s="42"/>
      <c r="D54" s="42"/>
      <c r="E54" s="42"/>
      <c r="F54" s="11"/>
      <c r="G54" s="11"/>
      <c r="H54" s="11"/>
      <c r="I54" s="11"/>
      <c r="J54" s="11"/>
      <c r="K54" s="11"/>
      <c r="L54" s="11"/>
      <c r="M54" s="436"/>
    </row>
    <row r="55" spans="1:40" ht="90.75" customHeight="1">
      <c r="A55" s="448"/>
      <c r="B55" s="688"/>
      <c r="C55" s="689"/>
      <c r="D55" s="689"/>
      <c r="E55" s="689"/>
      <c r="F55" s="689"/>
      <c r="G55" s="689"/>
      <c r="H55" s="689"/>
      <c r="I55" s="689"/>
      <c r="J55" s="689"/>
      <c r="K55" s="689"/>
      <c r="L55" s="690"/>
      <c r="M55" s="436"/>
      <c r="T55" s="181"/>
      <c r="X55" s="181"/>
      <c r="Y55" s="181"/>
      <c r="AD55" s="181"/>
      <c r="AF55" s="181"/>
      <c r="AG55" s="184"/>
    </row>
    <row r="56" spans="1:40" ht="6" customHeight="1">
      <c r="A56" s="437"/>
      <c r="B56" s="317"/>
      <c r="C56" s="317"/>
      <c r="D56" s="317"/>
      <c r="E56" s="317"/>
      <c r="F56" s="49"/>
      <c r="G56" s="49"/>
      <c r="H56" s="49"/>
      <c r="I56" s="49"/>
      <c r="J56" s="49"/>
      <c r="K56" s="49"/>
      <c r="L56" s="49"/>
      <c r="M56" s="436"/>
      <c r="R56" s="182" t="s">
        <v>128</v>
      </c>
    </row>
    <row r="57" spans="1:40" ht="18" customHeight="1">
      <c r="A57" s="691" t="s">
        <v>183</v>
      </c>
      <c r="B57" s="692"/>
      <c r="C57" s="692"/>
      <c r="D57" s="692"/>
      <c r="E57" s="692"/>
      <c r="F57" s="743"/>
      <c r="G57" s="743"/>
      <c r="H57" s="743"/>
      <c r="I57" s="43"/>
      <c r="J57" s="43"/>
      <c r="K57" s="43"/>
      <c r="L57" s="43"/>
      <c r="M57" s="436"/>
      <c r="S57" s="182" t="s">
        <v>125</v>
      </c>
      <c r="T57" s="180" t="str">
        <f ca="1">SUBSTITUTE(CELL("address",G57),"$","")</f>
        <v>G57</v>
      </c>
      <c r="U57" s="180" t="str">
        <f>$U$5</f>
        <v>2a</v>
      </c>
      <c r="V57" s="180" t="str">
        <f ca="1">MID(CELL("filename",U57),FIND("]",CELL("filename",U57))+1,256)</f>
        <v>2a. Commercial Details</v>
      </c>
      <c r="W57" s="180" t="s">
        <v>177</v>
      </c>
      <c r="X57" s="180" t="s">
        <v>184</v>
      </c>
      <c r="Z57" s="180" t="str">
        <f ca="1">U57&amp;"_"&amp;T57&amp;"_"&amp;X57</f>
        <v>2a_G57_Project_known_legal_Issues</v>
      </c>
      <c r="AA57" s="180" t="s">
        <v>136</v>
      </c>
      <c r="AC57" s="181" t="str">
        <f>CONCATENATE(AM57,",",AN57)</f>
        <v>Yes,No</v>
      </c>
      <c r="AD57" s="180" t="s">
        <v>57</v>
      </c>
      <c r="AE57" s="180" t="s">
        <v>58</v>
      </c>
      <c r="AM57" s="183" t="s">
        <v>57</v>
      </c>
      <c r="AN57" s="183" t="s">
        <v>58</v>
      </c>
    </row>
    <row r="58" spans="1:40" ht="8.25" customHeight="1">
      <c r="A58" s="437"/>
      <c r="B58" s="317"/>
      <c r="C58" s="317"/>
      <c r="D58" s="317"/>
      <c r="E58" s="317"/>
      <c r="F58" s="49"/>
      <c r="G58" s="49"/>
      <c r="H58" s="49"/>
      <c r="I58" s="49"/>
      <c r="J58" s="49"/>
      <c r="K58" s="49"/>
      <c r="L58" s="49"/>
      <c r="M58" s="436"/>
      <c r="R58" s="182" t="s">
        <v>128</v>
      </c>
    </row>
    <row r="59" spans="1:40" ht="30.75" customHeight="1">
      <c r="A59" s="448"/>
      <c r="B59" s="716" t="s">
        <v>185</v>
      </c>
      <c r="C59" s="716"/>
      <c r="D59" s="716"/>
      <c r="E59" s="716"/>
      <c r="F59" s="716"/>
      <c r="G59" s="716"/>
      <c r="H59" s="716"/>
      <c r="I59" s="716"/>
      <c r="J59" s="716"/>
      <c r="K59" s="716"/>
      <c r="L59" s="716"/>
      <c r="M59" s="436"/>
      <c r="S59" s="182" t="s">
        <v>125</v>
      </c>
    </row>
    <row r="60" spans="1:40" ht="6" customHeight="1">
      <c r="A60" s="448"/>
      <c r="B60" s="42"/>
      <c r="C60" s="42"/>
      <c r="D60" s="42"/>
      <c r="E60" s="42"/>
      <c r="F60" s="11"/>
      <c r="G60" s="11"/>
      <c r="H60" s="11"/>
      <c r="I60" s="11"/>
      <c r="J60" s="11"/>
      <c r="K60" s="11"/>
      <c r="L60" s="11"/>
      <c r="M60" s="436"/>
      <c r="R60" s="182" t="s">
        <v>128</v>
      </c>
    </row>
    <row r="61" spans="1:40" ht="148.5" customHeight="1">
      <c r="A61" s="448"/>
      <c r="B61" s="688"/>
      <c r="C61" s="689"/>
      <c r="D61" s="689"/>
      <c r="E61" s="689"/>
      <c r="F61" s="689"/>
      <c r="G61" s="689"/>
      <c r="H61" s="689"/>
      <c r="I61" s="689"/>
      <c r="J61" s="689"/>
      <c r="K61" s="689"/>
      <c r="L61" s="690"/>
      <c r="M61" s="436"/>
      <c r="T61" s="181"/>
      <c r="X61" s="181"/>
      <c r="Y61" s="181"/>
      <c r="AD61" s="181"/>
      <c r="AF61" s="181"/>
      <c r="AG61" s="184"/>
    </row>
    <row r="62" spans="1:40" ht="8.25" customHeight="1">
      <c r="A62" s="437"/>
      <c r="B62" s="317"/>
      <c r="C62" s="317"/>
      <c r="D62" s="317"/>
      <c r="E62" s="317"/>
      <c r="F62" s="49"/>
      <c r="G62" s="49"/>
      <c r="H62" s="49"/>
      <c r="I62" s="49"/>
      <c r="J62" s="49"/>
      <c r="K62" s="49"/>
      <c r="L62" s="49"/>
      <c r="M62" s="436"/>
      <c r="R62" s="182" t="s">
        <v>128</v>
      </c>
    </row>
    <row r="63" spans="1:40" ht="23.25" customHeight="1">
      <c r="A63" s="719" t="s">
        <v>186</v>
      </c>
      <c r="B63" s="720"/>
      <c r="C63" s="720"/>
      <c r="D63" s="720"/>
      <c r="E63" s="720"/>
      <c r="F63" s="720"/>
      <c r="G63" s="720"/>
      <c r="H63" s="720"/>
      <c r="I63" s="720"/>
      <c r="J63" s="721"/>
      <c r="K63" s="677"/>
      <c r="L63" s="677"/>
      <c r="M63" s="436"/>
      <c r="S63" s="182" t="s">
        <v>125</v>
      </c>
      <c r="T63" s="181" t="str">
        <f ca="1">SUBSTITUTE(CELL("address",K63),"$","")</f>
        <v>K63</v>
      </c>
      <c r="U63" s="180" t="str">
        <f>$U$5</f>
        <v>2a</v>
      </c>
      <c r="V63" s="180" t="str">
        <f ca="1">MID(CELL("filename",U63),FIND("]",CELL("filename",U63))+1,256)</f>
        <v>2a. Commercial Details</v>
      </c>
      <c r="W63" s="180" t="s">
        <v>177</v>
      </c>
      <c r="X63" s="180" t="s">
        <v>187</v>
      </c>
      <c r="Z63" s="180" t="str">
        <f ca="1">U63&amp;"_"&amp;T63&amp;"_"&amp;X63</f>
        <v>2a_K63_bankruptcy</v>
      </c>
      <c r="AA63" s="180" t="s">
        <v>136</v>
      </c>
      <c r="AC63" s="181" t="str">
        <f>CONCATENATE(AM63,",",AN63)</f>
        <v>Yes,No</v>
      </c>
      <c r="AD63" s="180" t="s">
        <v>57</v>
      </c>
      <c r="AE63" s="180" t="s">
        <v>58</v>
      </c>
      <c r="AM63" s="183" t="s">
        <v>57</v>
      </c>
      <c r="AN63" s="183" t="s">
        <v>58</v>
      </c>
    </row>
    <row r="64" spans="1:40" ht="11.25" customHeight="1">
      <c r="A64" s="448"/>
      <c r="B64" s="42"/>
      <c r="C64" s="42"/>
      <c r="D64" s="42"/>
      <c r="E64" s="42"/>
      <c r="F64" s="11"/>
      <c r="G64" s="11"/>
      <c r="H64" s="11"/>
      <c r="I64" s="11"/>
      <c r="J64" s="11"/>
      <c r="K64" s="11"/>
      <c r="L64" s="11"/>
      <c r="M64" s="436"/>
      <c r="R64" s="182" t="s">
        <v>128</v>
      </c>
    </row>
    <row r="65" spans="1:40" ht="23.25" customHeight="1">
      <c r="A65" s="719" t="s">
        <v>188</v>
      </c>
      <c r="B65" s="720"/>
      <c r="C65" s="720"/>
      <c r="D65" s="720"/>
      <c r="E65" s="720"/>
      <c r="F65" s="720"/>
      <c r="G65" s="720"/>
      <c r="H65" s="720"/>
      <c r="I65" s="720"/>
      <c r="J65" s="721"/>
      <c r="K65" s="677"/>
      <c r="L65" s="677"/>
      <c r="M65" s="436"/>
      <c r="S65" s="227" t="s">
        <v>125</v>
      </c>
      <c r="T65" s="181" t="str">
        <f ca="1">SUBSTITUTE(CELL("address",K65),"$","")</f>
        <v>K65</v>
      </c>
      <c r="U65" s="180" t="str">
        <f>$U$5</f>
        <v>2a</v>
      </c>
      <c r="V65" s="180" t="str">
        <f ca="1">MID(CELL("filename",U65),FIND("]",CELL("filename",U65))+1,256)</f>
        <v>2a. Commercial Details</v>
      </c>
      <c r="W65" s="180" t="s">
        <v>177</v>
      </c>
      <c r="X65" s="180" t="s">
        <v>189</v>
      </c>
      <c r="Z65" s="180" t="str">
        <f ca="1">U65&amp;"_"&amp;T65&amp;"_"&amp;X65</f>
        <v>2a_K65_felony</v>
      </c>
      <c r="AA65" s="180" t="s">
        <v>136</v>
      </c>
      <c r="AC65" s="181" t="str">
        <f>CONCATENATE(AM65,",",AN65)</f>
        <v>Yes,No</v>
      </c>
      <c r="AD65" s="180" t="s">
        <v>57</v>
      </c>
      <c r="AE65" s="180" t="s">
        <v>58</v>
      </c>
      <c r="AM65" s="183" t="s">
        <v>57</v>
      </c>
      <c r="AN65" s="183" t="s">
        <v>58</v>
      </c>
    </row>
    <row r="66" spans="1:40" ht="11.25" customHeight="1">
      <c r="A66" s="448"/>
      <c r="B66" s="42"/>
      <c r="C66" s="42"/>
      <c r="D66" s="42"/>
      <c r="E66" s="42"/>
      <c r="F66" s="11"/>
      <c r="G66" s="11"/>
      <c r="H66" s="11"/>
      <c r="I66" s="11"/>
      <c r="J66" s="11"/>
      <c r="K66" s="11"/>
      <c r="L66" s="11"/>
      <c r="M66" s="436"/>
      <c r="R66" s="182" t="s">
        <v>128</v>
      </c>
    </row>
    <row r="67" spans="1:40" ht="33" customHeight="1">
      <c r="A67" s="717" t="s">
        <v>190</v>
      </c>
      <c r="B67" s="718"/>
      <c r="C67" s="718"/>
      <c r="D67" s="718"/>
      <c r="E67" s="718"/>
      <c r="F67" s="718"/>
      <c r="G67" s="718"/>
      <c r="H67" s="718"/>
      <c r="I67" s="718"/>
      <c r="J67" s="718"/>
      <c r="K67" s="718"/>
      <c r="L67" s="11"/>
      <c r="M67" s="436"/>
    </row>
    <row r="68" spans="1:40" ht="11.25" customHeight="1">
      <c r="A68" s="448"/>
      <c r="B68" s="42"/>
      <c r="C68" s="42"/>
      <c r="D68" s="42"/>
      <c r="E68" s="42"/>
      <c r="F68" s="11"/>
      <c r="G68" s="11"/>
      <c r="H68" s="11"/>
      <c r="I68" s="11"/>
      <c r="J68" s="11"/>
      <c r="K68" s="11"/>
      <c r="L68" s="11"/>
      <c r="M68" s="436"/>
    </row>
    <row r="69" spans="1:40" ht="90.75" customHeight="1">
      <c r="A69" s="448"/>
      <c r="B69" s="674"/>
      <c r="C69" s="675"/>
      <c r="D69" s="675"/>
      <c r="E69" s="675"/>
      <c r="F69" s="675"/>
      <c r="G69" s="675"/>
      <c r="H69" s="675"/>
      <c r="I69" s="675"/>
      <c r="J69" s="675"/>
      <c r="K69" s="675"/>
      <c r="L69" s="676"/>
      <c r="M69" s="436"/>
      <c r="T69" s="181"/>
      <c r="AG69"/>
    </row>
    <row r="70" spans="1:40" ht="11.25" customHeight="1">
      <c r="A70" s="448"/>
      <c r="B70" s="42"/>
      <c r="C70" s="42"/>
      <c r="D70" s="42"/>
      <c r="E70" s="42"/>
      <c r="F70" s="11"/>
      <c r="G70" s="11"/>
      <c r="H70" s="11"/>
      <c r="I70" s="11"/>
      <c r="J70" s="11"/>
      <c r="K70" s="11"/>
      <c r="L70" s="11"/>
      <c r="M70" s="436"/>
      <c r="R70" s="182" t="s">
        <v>128</v>
      </c>
    </row>
    <row r="71" spans="1:40" ht="18.75" customHeight="1">
      <c r="A71" s="691" t="s">
        <v>191</v>
      </c>
      <c r="B71" s="692"/>
      <c r="C71" s="692"/>
      <c r="D71" s="692"/>
      <c r="E71" s="692"/>
      <c r="F71" s="692"/>
      <c r="G71" s="692"/>
      <c r="H71" s="692"/>
      <c r="I71" s="692"/>
      <c r="J71" s="217"/>
      <c r="K71" s="677"/>
      <c r="L71" s="677"/>
      <c r="M71" s="436"/>
      <c r="S71" s="182" t="s">
        <v>125</v>
      </c>
      <c r="T71" s="181" t="str">
        <f ca="1">SUBSTITUTE(CELL("address",K71),"$","")</f>
        <v>K71</v>
      </c>
      <c r="U71" s="180" t="str">
        <f>$U$5</f>
        <v>2a</v>
      </c>
      <c r="V71" s="180" t="str">
        <f ca="1">MID(CELL("filename",U71),FIND("]",CELL("filename",U71))+1,256)</f>
        <v>2a. Commercial Details</v>
      </c>
      <c r="W71" s="180" t="s">
        <v>177</v>
      </c>
      <c r="X71" s="180" t="s">
        <v>192</v>
      </c>
      <c r="Z71" s="180" t="str">
        <f ca="1">U71&amp;"_"&amp;T71&amp;"_"&amp;X71</f>
        <v>2a_K71_finance_records_5_years</v>
      </c>
      <c r="AA71" s="180" t="s">
        <v>136</v>
      </c>
      <c r="AC71" s="181" t="str">
        <f>CONCATENATE(AM71,",",AN71)</f>
        <v>Yes,No</v>
      </c>
      <c r="AD71" s="180" t="s">
        <v>57</v>
      </c>
      <c r="AE71" s="180" t="s">
        <v>58</v>
      </c>
      <c r="AM71" s="183" t="s">
        <v>57</v>
      </c>
      <c r="AN71" s="183" t="s">
        <v>58</v>
      </c>
    </row>
    <row r="72" spans="1:40" ht="12.75" customHeight="1">
      <c r="A72" s="448"/>
      <c r="B72" s="42"/>
      <c r="C72" s="42"/>
      <c r="D72" s="42"/>
      <c r="E72" s="42"/>
      <c r="F72" s="11"/>
      <c r="G72" s="11"/>
      <c r="H72" s="11"/>
      <c r="I72" s="11"/>
      <c r="J72" s="11"/>
      <c r="K72" s="11"/>
      <c r="L72" s="11"/>
      <c r="M72" s="436"/>
      <c r="R72" s="182" t="s">
        <v>128</v>
      </c>
    </row>
    <row r="73" spans="1:40" ht="18.75" customHeight="1">
      <c r="A73" s="450"/>
      <c r="B73" s="275" t="s">
        <v>193</v>
      </c>
      <c r="C73" s="244"/>
      <c r="D73" s="42"/>
      <c r="E73" s="42"/>
      <c r="F73" s="11"/>
      <c r="G73" s="11"/>
      <c r="H73" s="11"/>
      <c r="I73" s="11"/>
      <c r="J73" s="11"/>
      <c r="K73" s="722"/>
      <c r="L73" s="722"/>
      <c r="M73" s="436"/>
      <c r="S73" s="182" t="s">
        <v>125</v>
      </c>
      <c r="T73" s="181" t="str">
        <f ca="1">SUBSTITUTE(CELL("address",K73),"$","")</f>
        <v>K73</v>
      </c>
      <c r="U73" s="180" t="str">
        <f>$U$5</f>
        <v>2a</v>
      </c>
      <c r="V73" s="180" t="str">
        <f ca="1">MID(CELL("filename",U73),FIND("]",CELL("filename",U73))+1,256)</f>
        <v>2a. Commercial Details</v>
      </c>
      <c r="W73" s="180" t="s">
        <v>177</v>
      </c>
      <c r="X73" s="180" t="s">
        <v>194</v>
      </c>
      <c r="Z73" s="180" t="str">
        <f ca="1">U73&amp;"_"&amp;T73&amp;"_"&amp;X73</f>
        <v>2a_K73_finance_records_5_years_submitted</v>
      </c>
      <c r="AA73" s="180" t="s">
        <v>136</v>
      </c>
      <c r="AC73" s="181" t="str">
        <f>CONCATENATE(AM73,",",AN73)</f>
        <v>Submitted,Not Submitted</v>
      </c>
      <c r="AD73" s="181" t="s">
        <v>58</v>
      </c>
      <c r="AE73" s="180" t="s">
        <v>58</v>
      </c>
      <c r="AG73" s="184" t="str">
        <f ca="1">"Requirement: "&amp;T71&amp;" answer of ""Yes"""</f>
        <v>Requirement: K71 answer of "Yes"</v>
      </c>
      <c r="AM73" t="s">
        <v>166</v>
      </c>
      <c r="AN73" t="s">
        <v>167</v>
      </c>
    </row>
    <row r="74" spans="1:40" ht="14.25" customHeight="1">
      <c r="A74" s="448"/>
      <c r="B74" s="42"/>
      <c r="C74" s="245"/>
      <c r="D74" s="243"/>
      <c r="E74" s="42"/>
      <c r="F74" s="11"/>
      <c r="G74" s="11"/>
      <c r="H74" s="11"/>
      <c r="I74" s="11"/>
      <c r="J74" s="11"/>
      <c r="K74" s="11"/>
      <c r="L74" s="11"/>
      <c r="M74" s="436"/>
      <c r="R74" s="182" t="s">
        <v>128</v>
      </c>
    </row>
    <row r="75" spans="1:40" ht="18.75" customHeight="1">
      <c r="A75" s="691" t="s">
        <v>195</v>
      </c>
      <c r="B75" s="692"/>
      <c r="C75" s="692"/>
      <c r="D75" s="692"/>
      <c r="E75" s="692"/>
      <c r="F75" s="692"/>
      <c r="G75" s="692"/>
      <c r="H75" s="692"/>
      <c r="I75" s="692"/>
      <c r="J75" s="217"/>
      <c r="K75" s="677"/>
      <c r="L75" s="677"/>
      <c r="M75" s="436"/>
      <c r="S75" s="182" t="s">
        <v>125</v>
      </c>
      <c r="T75" s="181" t="str">
        <f ca="1">SUBSTITUTE(CELL("address",K75),"$","")</f>
        <v>K75</v>
      </c>
      <c r="U75" s="180" t="str">
        <f>$U$5</f>
        <v>2a</v>
      </c>
      <c r="V75" s="180" t="str">
        <f ca="1">MID(CELL("filename",U75),FIND("]",CELL("filename",U75))+1,256)</f>
        <v>2a. Commercial Details</v>
      </c>
      <c r="W75" s="180" t="s">
        <v>177</v>
      </c>
      <c r="X75" s="180" t="s">
        <v>196</v>
      </c>
      <c r="Z75" s="180" t="str">
        <f ca="1">U75&amp;"_"&amp;T75&amp;"_"&amp;X75</f>
        <v>2a_K75_corporate_credit_rating</v>
      </c>
      <c r="AA75" s="180" t="s">
        <v>136</v>
      </c>
      <c r="AC75" s="181" t="str">
        <f>CONCATENATE(AM75,",",AN75)</f>
        <v>Yes,No</v>
      </c>
      <c r="AD75" s="180" t="s">
        <v>57</v>
      </c>
      <c r="AE75" s="180" t="s">
        <v>58</v>
      </c>
      <c r="AM75" s="183" t="s">
        <v>57</v>
      </c>
      <c r="AN75" s="183" t="s">
        <v>58</v>
      </c>
    </row>
    <row r="76" spans="1:40" ht="6" customHeight="1">
      <c r="A76" s="448"/>
      <c r="B76" s="42"/>
      <c r="C76" s="42"/>
      <c r="D76" s="42"/>
      <c r="E76" s="42"/>
      <c r="F76" s="11"/>
      <c r="G76" s="11"/>
      <c r="H76" s="11"/>
      <c r="I76" s="11"/>
      <c r="J76" s="11"/>
      <c r="K76" s="11"/>
      <c r="L76" s="11"/>
      <c r="M76" s="436"/>
      <c r="R76" s="182" t="s">
        <v>128</v>
      </c>
    </row>
    <row r="77" spans="1:40" ht="18" customHeight="1">
      <c r="A77" s="448"/>
      <c r="B77" s="64" t="s">
        <v>182</v>
      </c>
      <c r="C77" s="42"/>
      <c r="D77" s="42"/>
      <c r="E77" s="42"/>
      <c r="F77" s="11"/>
      <c r="G77" s="11"/>
      <c r="H77" s="11"/>
      <c r="I77" s="11"/>
      <c r="J77" s="11"/>
      <c r="K77" s="11"/>
      <c r="L77" s="11"/>
      <c r="M77" s="436"/>
      <c r="S77" s="182" t="s">
        <v>125</v>
      </c>
    </row>
    <row r="78" spans="1:40" ht="6" customHeight="1">
      <c r="A78" s="448"/>
      <c r="B78" s="42"/>
      <c r="C78" s="42"/>
      <c r="D78" s="42"/>
      <c r="E78" s="42"/>
      <c r="F78" s="11"/>
      <c r="G78" s="11"/>
      <c r="H78" s="11"/>
      <c r="I78" s="11"/>
      <c r="J78" s="11"/>
      <c r="K78" s="11"/>
      <c r="L78" s="11"/>
      <c r="M78" s="436"/>
      <c r="R78" s="182" t="s">
        <v>128</v>
      </c>
    </row>
    <row r="79" spans="1:40" ht="90.75" customHeight="1">
      <c r="A79" s="448"/>
      <c r="B79" s="674"/>
      <c r="C79" s="675"/>
      <c r="D79" s="675"/>
      <c r="E79" s="675"/>
      <c r="F79" s="675"/>
      <c r="G79" s="675"/>
      <c r="H79" s="675"/>
      <c r="I79" s="675"/>
      <c r="J79" s="675"/>
      <c r="K79" s="675"/>
      <c r="L79" s="676"/>
      <c r="M79" s="436"/>
      <c r="S79" s="182" t="s">
        <v>125</v>
      </c>
      <c r="T79" s="181" t="str">
        <f ca="1">SUBSTITUTE(CELL("address",B79),"$","")</f>
        <v>B79</v>
      </c>
      <c r="U79" s="180" t="str">
        <f>$U$5</f>
        <v>2a</v>
      </c>
      <c r="V79" s="180" t="str">
        <f ca="1">MID(CELL("filename",U79),FIND("]",CELL("filename",U79))+1,256)</f>
        <v>2a. Commercial Details</v>
      </c>
      <c r="W79" s="180" t="s">
        <v>177</v>
      </c>
      <c r="X79" s="180" t="s">
        <v>197</v>
      </c>
      <c r="Z79" s="180" t="str">
        <f ca="1">U79&amp;"_"&amp;T79&amp;"_"&amp;X79</f>
        <v>2a_B79_corporate_credit_rating_description</v>
      </c>
      <c r="AA79" s="180" t="s">
        <v>133</v>
      </c>
      <c r="AB79" s="180">
        <v>2000</v>
      </c>
      <c r="AD79" s="180" t="s">
        <v>58</v>
      </c>
      <c r="AE79" s="180" t="s">
        <v>58</v>
      </c>
      <c r="AG79" s="184" t="str">
        <f ca="1">"Requirement: "&amp;T75&amp;" answer of ""Yes"""</f>
        <v>Requirement: K75 answer of "Yes"</v>
      </c>
    </row>
    <row r="80" spans="1:40" ht="11.25" customHeight="1">
      <c r="A80" s="448"/>
      <c r="B80" s="42"/>
      <c r="C80" s="42"/>
      <c r="D80" s="42"/>
      <c r="E80" s="42"/>
      <c r="F80" s="11"/>
      <c r="G80" s="11"/>
      <c r="H80" s="11"/>
      <c r="I80" s="11"/>
      <c r="J80" s="11"/>
      <c r="K80" s="11"/>
      <c r="L80" s="11"/>
      <c r="M80" s="436"/>
      <c r="R80" s="182" t="s">
        <v>128</v>
      </c>
    </row>
    <row r="81" spans="1:69" ht="18" customHeight="1">
      <c r="A81" s="451" t="s">
        <v>198</v>
      </c>
      <c r="B81" s="42"/>
      <c r="C81" s="42"/>
      <c r="D81" s="42"/>
      <c r="E81" s="42"/>
      <c r="F81" s="11"/>
      <c r="G81" s="11"/>
      <c r="H81" s="11"/>
      <c r="I81" s="11"/>
      <c r="J81" s="11"/>
      <c r="K81" s="11"/>
      <c r="L81" s="11"/>
      <c r="M81" s="436"/>
      <c r="S81" s="182" t="s">
        <v>125</v>
      </c>
    </row>
    <row r="82" spans="1:69" ht="8.25" customHeight="1">
      <c r="A82" s="437"/>
      <c r="B82" s="317"/>
      <c r="C82" s="317"/>
      <c r="D82" s="317"/>
      <c r="E82" s="317"/>
      <c r="F82" s="49"/>
      <c r="G82" s="49"/>
      <c r="H82" s="49"/>
      <c r="I82" s="49"/>
      <c r="J82" s="49"/>
      <c r="K82" s="49"/>
      <c r="L82" s="49"/>
      <c r="M82" s="436"/>
      <c r="R82" s="182" t="s">
        <v>128</v>
      </c>
    </row>
    <row r="83" spans="1:69" ht="51.95" customHeight="1">
      <c r="A83" s="448"/>
      <c r="B83" s="674"/>
      <c r="C83" s="675"/>
      <c r="D83" s="675"/>
      <c r="E83" s="675"/>
      <c r="F83" s="675"/>
      <c r="G83" s="675"/>
      <c r="H83" s="675"/>
      <c r="I83" s="675"/>
      <c r="J83" s="675"/>
      <c r="K83" s="675"/>
      <c r="L83" s="676"/>
      <c r="M83" s="436"/>
      <c r="S83" s="182" t="s">
        <v>125</v>
      </c>
      <c r="T83" s="181" t="str">
        <f ca="1">SUBSTITUTE(CELL("address",B83),"$","")</f>
        <v>B83</v>
      </c>
      <c r="U83" s="180" t="str">
        <f>$U$5</f>
        <v>2a</v>
      </c>
      <c r="V83" s="180" t="str">
        <f ca="1">MID(CELL("filename",U83),FIND("]",CELL("filename",U83))+1,256)</f>
        <v>2a. Commercial Details</v>
      </c>
      <c r="W83" s="180" t="s">
        <v>177</v>
      </c>
      <c r="X83" s="181" t="s">
        <v>199</v>
      </c>
      <c r="Y83" s="181"/>
      <c r="Z83" s="180" t="str">
        <f ca="1">U83&amp;"_"&amp;T83&amp;"_"&amp;X83</f>
        <v>2a_B83_Finance_Plan_for_Development_Project</v>
      </c>
      <c r="AA83" s="180" t="s">
        <v>133</v>
      </c>
      <c r="AB83" s="180">
        <v>2000</v>
      </c>
      <c r="AD83" s="181" t="s">
        <v>58</v>
      </c>
      <c r="AE83" s="180" t="s">
        <v>58</v>
      </c>
      <c r="AF83" s="181"/>
      <c r="AG83" s="181"/>
      <c r="AH83" s="181"/>
      <c r="AI83" s="181"/>
      <c r="AJ83"/>
    </row>
    <row r="84" spans="1:69" ht="11.25" customHeight="1" thickBot="1">
      <c r="A84" s="448"/>
      <c r="B84" s="42"/>
      <c r="C84" s="42"/>
      <c r="D84" s="42"/>
      <c r="E84" s="42"/>
      <c r="F84" s="11"/>
      <c r="G84" s="11"/>
      <c r="H84" s="11"/>
      <c r="I84" s="11"/>
      <c r="J84" s="11"/>
      <c r="K84" s="11"/>
      <c r="L84" s="11"/>
      <c r="M84" s="436"/>
      <c r="R84" s="182" t="s">
        <v>128</v>
      </c>
    </row>
    <row r="85" spans="1:69" ht="16.5" customHeight="1" thickBot="1">
      <c r="A85" s="710" t="s">
        <v>200</v>
      </c>
      <c r="B85" s="711"/>
      <c r="C85" s="711"/>
      <c r="D85" s="711"/>
      <c r="E85" s="711"/>
      <c r="F85" s="711"/>
      <c r="G85" s="711"/>
      <c r="H85" s="711"/>
      <c r="I85" s="711"/>
      <c r="J85" s="711"/>
      <c r="K85" s="711"/>
      <c r="L85" s="711"/>
      <c r="M85" s="712"/>
      <c r="Q85" s="8"/>
      <c r="S85" s="182" t="s">
        <v>125</v>
      </c>
    </row>
    <row r="86" spans="1:69" ht="15" customHeight="1">
      <c r="A86" s="452"/>
      <c r="B86" s="179"/>
      <c r="C86" s="179"/>
      <c r="D86" s="179"/>
      <c r="E86" s="179"/>
      <c r="F86" s="58"/>
      <c r="G86" s="58"/>
      <c r="H86" s="58"/>
      <c r="I86" s="58"/>
      <c r="J86" s="58"/>
      <c r="K86" s="58"/>
      <c r="L86" s="58"/>
      <c r="M86" s="435"/>
      <c r="R86" s="182" t="s">
        <v>128</v>
      </c>
    </row>
    <row r="87" spans="1:69" ht="42" customHeight="1">
      <c r="A87" s="723" t="s">
        <v>201</v>
      </c>
      <c r="B87" s="724"/>
      <c r="C87" s="724"/>
      <c r="D87" s="724"/>
      <c r="E87" s="724"/>
      <c r="F87" s="724"/>
      <c r="G87" s="724"/>
      <c r="H87" s="724"/>
      <c r="I87" s="724"/>
      <c r="J87" s="724"/>
      <c r="K87" s="724"/>
      <c r="L87" s="11"/>
      <c r="M87" s="436"/>
      <c r="S87" s="227" t="s">
        <v>125</v>
      </c>
      <c r="T87" s="181" t="str">
        <f ca="1">SUBSTITUTE(CELL("address",L87),"$","")</f>
        <v>L87</v>
      </c>
      <c r="U87" s="180" t="str">
        <f>$U$5</f>
        <v>2a</v>
      </c>
      <c r="V87" s="180" t="str">
        <f ca="1">MID(CELL("filename",U87),FIND("]",CELL("filename",U87))+1,256)</f>
        <v>2a. Commercial Details</v>
      </c>
      <c r="W87" s="180" t="s">
        <v>202</v>
      </c>
      <c r="X87" s="180" t="s">
        <v>203</v>
      </c>
      <c r="Z87" s="180" t="str">
        <f ca="1">U87&amp;"_"&amp;T87&amp;"_"&amp;X87</f>
        <v>2a_L87_Equity_Plan_Submitted</v>
      </c>
      <c r="AA87" s="180" t="s">
        <v>136</v>
      </c>
      <c r="AC87" s="181" t="str">
        <f>CONCATENATE(AM87,",",AN87)</f>
        <v>Submitted,Not Submitted</v>
      </c>
      <c r="AD87" s="180" t="s">
        <v>57</v>
      </c>
      <c r="AE87" s="180" t="s">
        <v>58</v>
      </c>
      <c r="AM87" s="183" t="s">
        <v>166</v>
      </c>
      <c r="AN87" s="183" t="s">
        <v>167</v>
      </c>
    </row>
    <row r="88" spans="1:69" s="192" customFormat="1" ht="12.75" customHeight="1">
      <c r="A88" s="459"/>
      <c r="B88" s="460" t="s">
        <v>204</v>
      </c>
      <c r="C88" s="65"/>
      <c r="D88" s="65"/>
      <c r="E88" s="65"/>
      <c r="F88" s="240"/>
      <c r="G88" s="240"/>
      <c r="H88" s="240"/>
      <c r="I88" s="240"/>
      <c r="J88" s="240"/>
      <c r="K88" s="240"/>
      <c r="L88" s="240"/>
      <c r="M88" s="461"/>
      <c r="R88" s="183"/>
      <c r="S88" s="226" t="s">
        <v>125</v>
      </c>
      <c r="T88" s="180"/>
      <c r="U88" s="180"/>
      <c r="V88" s="180"/>
      <c r="W88" s="180"/>
      <c r="X88" s="180"/>
      <c r="Y88" s="180"/>
      <c r="Z88" s="180"/>
      <c r="AA88" s="180"/>
      <c r="AB88" s="180"/>
      <c r="AC88" s="181"/>
      <c r="AD88" s="180"/>
      <c r="AE88" s="180"/>
      <c r="AF88" s="180"/>
      <c r="AG88" s="180"/>
      <c r="AH88" s="180"/>
      <c r="AI88" s="180"/>
      <c r="AJ88" s="180"/>
      <c r="BP88" s="252"/>
    </row>
    <row r="89" spans="1:69" ht="12" customHeight="1">
      <c r="A89" s="448"/>
      <c r="B89" s="42"/>
      <c r="C89" s="42"/>
      <c r="D89" s="42"/>
      <c r="E89" s="42"/>
      <c r="F89" s="11"/>
      <c r="G89" s="11"/>
      <c r="H89" s="11"/>
      <c r="I89" s="11"/>
      <c r="J89" s="11"/>
      <c r="K89" s="11"/>
      <c r="L89" s="11"/>
      <c r="M89" s="436"/>
      <c r="R89" s="182" t="s">
        <v>128</v>
      </c>
      <c r="S89" s="227"/>
    </row>
    <row r="90" spans="1:69" ht="16.5" customHeight="1">
      <c r="A90" s="664" t="s">
        <v>205</v>
      </c>
      <c r="B90" s="665"/>
      <c r="C90" s="665"/>
      <c r="D90" s="665"/>
      <c r="E90" s="665"/>
      <c r="F90" s="665"/>
      <c r="G90" s="665"/>
      <c r="H90" s="665"/>
      <c r="I90" s="665"/>
      <c r="J90" s="665"/>
      <c r="K90" s="665"/>
      <c r="L90" s="665"/>
      <c r="M90" s="666"/>
      <c r="S90" s="227" t="s">
        <v>125</v>
      </c>
      <c r="BQ90" s="8"/>
    </row>
    <row r="91" spans="1:69" ht="15" customHeight="1">
      <c r="A91" s="448"/>
      <c r="B91" s="473" t="s">
        <v>206</v>
      </c>
      <c r="C91" s="473"/>
      <c r="D91" s="473"/>
      <c r="E91" s="473"/>
      <c r="F91" s="473"/>
      <c r="G91" s="473"/>
      <c r="H91" s="473"/>
      <c r="I91" s="473"/>
      <c r="J91" s="473"/>
      <c r="K91" s="473"/>
      <c r="L91" s="11"/>
      <c r="M91" s="436"/>
      <c r="R91" s="182" t="s">
        <v>128</v>
      </c>
      <c r="S91" s="227"/>
      <c r="BQ91" s="8"/>
    </row>
    <row r="92" spans="1:69" ht="12" customHeight="1">
      <c r="A92" s="448"/>
      <c r="B92" s="42"/>
      <c r="C92" s="42"/>
      <c r="D92" s="42"/>
      <c r="E92" s="42"/>
      <c r="F92" s="11"/>
      <c r="G92" s="11"/>
      <c r="H92" s="11"/>
      <c r="I92" s="11"/>
      <c r="J92" s="11"/>
      <c r="K92" s="11"/>
      <c r="L92" s="11"/>
      <c r="M92" s="436"/>
    </row>
    <row r="93" spans="1:69" ht="36" customHeight="1">
      <c r="A93" s="658" t="s">
        <v>207</v>
      </c>
      <c r="B93" s="659"/>
      <c r="C93" s="659"/>
      <c r="D93" s="659"/>
      <c r="E93" s="659"/>
      <c r="F93" s="659"/>
      <c r="G93" s="659"/>
      <c r="H93" s="659"/>
      <c r="I93" s="659"/>
      <c r="J93" s="217"/>
      <c r="K93" s="677"/>
      <c r="L93" s="677"/>
      <c r="M93" s="436"/>
      <c r="S93" s="182" t="s">
        <v>125</v>
      </c>
      <c r="T93" s="181" t="str">
        <f ca="1">SUBSTITUTE(CELL("address",K93),"$","")</f>
        <v>K93</v>
      </c>
      <c r="U93" s="180" t="str">
        <f>$U$5</f>
        <v>2a</v>
      </c>
      <c r="V93" s="180" t="str">
        <f ca="1">MID(CELL("filename",U93),FIND("]",CELL("filename",U93))+1,256)</f>
        <v>2a. Commercial Details</v>
      </c>
      <c r="W93" s="180" t="s">
        <v>177</v>
      </c>
      <c r="X93" s="180" t="s">
        <v>196</v>
      </c>
      <c r="Z93" s="180" t="str">
        <f ca="1">U93&amp;"_"&amp;T93&amp;"_"&amp;X93</f>
        <v>2a_K93_corporate_credit_rating</v>
      </c>
      <c r="AA93" s="180" t="s">
        <v>136</v>
      </c>
      <c r="AC93" s="181" t="str">
        <f>CONCATENATE(AM93,",",AN93)</f>
        <v>Yes,No</v>
      </c>
      <c r="AD93" s="180" t="s">
        <v>57</v>
      </c>
      <c r="AE93" s="180" t="s">
        <v>58</v>
      </c>
      <c r="AM93" s="183" t="s">
        <v>57</v>
      </c>
      <c r="AN93" s="183" t="s">
        <v>58</v>
      </c>
    </row>
    <row r="94" spans="1:69" ht="19.5" customHeight="1">
      <c r="A94" s="448"/>
      <c r="B94" s="328" t="s">
        <v>208</v>
      </c>
      <c r="C94" s="42"/>
      <c r="D94" s="42"/>
      <c r="E94" s="42"/>
      <c r="F94" s="11"/>
      <c r="G94" s="11"/>
      <c r="H94" s="11"/>
      <c r="I94" s="11"/>
      <c r="J94" s="11"/>
      <c r="K94" s="11"/>
      <c r="L94" s="11"/>
      <c r="M94" s="436"/>
    </row>
    <row r="95" spans="1:69" ht="3" customHeight="1">
      <c r="A95" s="448"/>
      <c r="B95" s="42"/>
      <c r="C95" s="42"/>
      <c r="D95" s="42"/>
      <c r="E95" s="42"/>
      <c r="F95" s="11"/>
      <c r="G95" s="11"/>
      <c r="H95" s="11"/>
      <c r="I95" s="11"/>
      <c r="J95" s="11"/>
      <c r="K95" s="11"/>
      <c r="L95" s="11"/>
      <c r="M95" s="436"/>
    </row>
    <row r="96" spans="1:69" ht="90.75" customHeight="1">
      <c r="A96" s="448"/>
      <c r="B96" s="674"/>
      <c r="C96" s="675"/>
      <c r="D96" s="675"/>
      <c r="E96" s="675"/>
      <c r="F96" s="675"/>
      <c r="G96" s="675"/>
      <c r="H96" s="675"/>
      <c r="I96" s="675"/>
      <c r="J96" s="675"/>
      <c r="K96" s="675"/>
      <c r="L96" s="676"/>
      <c r="M96" s="436"/>
      <c r="S96" s="182" t="s">
        <v>125</v>
      </c>
      <c r="T96" s="181" t="str">
        <f ca="1">SUBSTITUTE(CELL("address",B96),"$","")</f>
        <v>B96</v>
      </c>
      <c r="U96" s="180" t="str">
        <f>$U$5</f>
        <v>2a</v>
      </c>
      <c r="V96" s="180" t="str">
        <f ca="1">MID(CELL("filename",U96),FIND("]",CELL("filename",U96))+1,256)</f>
        <v>2a. Commercial Details</v>
      </c>
      <c r="W96" s="180" t="s">
        <v>177</v>
      </c>
      <c r="X96" s="180" t="s">
        <v>197</v>
      </c>
      <c r="Z96" s="180" t="str">
        <f ca="1">U96&amp;"_"&amp;T96&amp;"_"&amp;X96</f>
        <v>2a_B96_corporate_credit_rating_description</v>
      </c>
      <c r="AA96" s="180" t="s">
        <v>133</v>
      </c>
      <c r="AB96" s="180">
        <v>2000</v>
      </c>
      <c r="AD96" s="180" t="s">
        <v>58</v>
      </c>
      <c r="AE96" s="180" t="s">
        <v>58</v>
      </c>
      <c r="AG96" s="184" t="str">
        <f>"Requirement: "&amp;T91&amp;" answer of ""Yes"""</f>
        <v>Requirement:  answer of "Yes"</v>
      </c>
    </row>
    <row r="97" spans="1:40" ht="18" customHeight="1">
      <c r="A97" s="658"/>
      <c r="B97" s="659"/>
      <c r="C97" s="659"/>
      <c r="D97" s="659"/>
      <c r="E97" s="659"/>
      <c r="F97" s="659"/>
      <c r="G97" s="659"/>
      <c r="H97" s="659"/>
      <c r="I97" s="659"/>
      <c r="J97" s="659"/>
      <c r="K97" s="659"/>
      <c r="L97" s="220"/>
      <c r="M97" s="436"/>
      <c r="S97" s="227"/>
      <c r="T97" s="181"/>
      <c r="AM97" s="183"/>
      <c r="AN97" s="183"/>
    </row>
    <row r="98" spans="1:40" ht="18.75" customHeight="1">
      <c r="A98" s="658" t="s">
        <v>209</v>
      </c>
      <c r="B98" s="659"/>
      <c r="C98" s="659"/>
      <c r="D98" s="659"/>
      <c r="E98" s="659"/>
      <c r="F98" s="659"/>
      <c r="G98" s="659"/>
      <c r="H98" s="659"/>
      <c r="I98" s="659"/>
      <c r="J98" s="217"/>
      <c r="K98" s="677"/>
      <c r="L98" s="677"/>
      <c r="M98" s="436"/>
      <c r="S98" s="182" t="s">
        <v>125</v>
      </c>
      <c r="T98" s="181" t="str">
        <f ca="1">SUBSTITUTE(CELL("address",K98),"$","")</f>
        <v>K98</v>
      </c>
      <c r="U98" s="180" t="str">
        <f>$U$5</f>
        <v>2a</v>
      </c>
      <c r="V98" s="180" t="str">
        <f ca="1">MID(CELL("filename",U98),FIND("]",CELL("filename",U98))+1,256)</f>
        <v>2a. Commercial Details</v>
      </c>
      <c r="W98" s="180" t="s">
        <v>177</v>
      </c>
      <c r="X98" s="180" t="s">
        <v>196</v>
      </c>
      <c r="Z98" s="180" t="str">
        <f ca="1">U98&amp;"_"&amp;T98&amp;"_"&amp;X98</f>
        <v>2a_K98_corporate_credit_rating</v>
      </c>
      <c r="AA98" s="180" t="s">
        <v>136</v>
      </c>
      <c r="AC98" s="181" t="str">
        <f>CONCATENATE(AM98,",",AN98)</f>
        <v>Yes,No</v>
      </c>
      <c r="AD98" s="180" t="s">
        <v>57</v>
      </c>
      <c r="AE98" s="180" t="s">
        <v>58</v>
      </c>
      <c r="AM98" s="183" t="s">
        <v>57</v>
      </c>
      <c r="AN98" s="183" t="s">
        <v>58</v>
      </c>
    </row>
    <row r="99" spans="1:40" ht="9.75" customHeight="1">
      <c r="A99" s="455"/>
      <c r="B99" s="429"/>
      <c r="C99" s="429"/>
      <c r="D99" s="429"/>
      <c r="E99" s="429"/>
      <c r="F99" s="429"/>
      <c r="G99" s="429"/>
      <c r="H99" s="429"/>
      <c r="I99" s="429"/>
      <c r="J99" s="429"/>
      <c r="K99" s="429"/>
      <c r="L99" s="220"/>
      <c r="M99" s="436"/>
      <c r="S99" s="227"/>
      <c r="T99" s="181"/>
      <c r="AM99" s="183"/>
      <c r="AN99" s="183"/>
    </row>
    <row r="100" spans="1:40" ht="18.75" customHeight="1">
      <c r="A100" s="658" t="s">
        <v>210</v>
      </c>
      <c r="B100" s="659"/>
      <c r="C100" s="659"/>
      <c r="D100" s="659"/>
      <c r="E100" s="659"/>
      <c r="F100" s="659"/>
      <c r="G100" s="659"/>
      <c r="H100" s="659"/>
      <c r="I100" s="659"/>
      <c r="J100" s="217"/>
      <c r="K100" s="677"/>
      <c r="L100" s="677"/>
      <c r="M100" s="436"/>
      <c r="S100" s="182" t="s">
        <v>125</v>
      </c>
      <c r="T100" s="181" t="str">
        <f ca="1">SUBSTITUTE(CELL("address",K100),"$","")</f>
        <v>K100</v>
      </c>
      <c r="U100" s="180" t="str">
        <f>$U$5</f>
        <v>2a</v>
      </c>
      <c r="V100" s="180" t="str">
        <f ca="1">MID(CELL("filename",U100),FIND("]",CELL("filename",U100))+1,256)</f>
        <v>2a. Commercial Details</v>
      </c>
      <c r="W100" s="180" t="s">
        <v>177</v>
      </c>
      <c r="X100" s="180" t="s">
        <v>196</v>
      </c>
      <c r="Z100" s="180" t="str">
        <f ca="1">U100&amp;"_"&amp;T100&amp;"_"&amp;X100</f>
        <v>2a_K100_corporate_credit_rating</v>
      </c>
      <c r="AA100" s="180" t="s">
        <v>136</v>
      </c>
      <c r="AC100" s="181" t="str">
        <f>CONCATENATE(AM100,",",AN100)</f>
        <v>Yes,No</v>
      </c>
      <c r="AD100" s="180" t="s">
        <v>57</v>
      </c>
      <c r="AE100" s="180" t="s">
        <v>58</v>
      </c>
      <c r="AM100" s="183" t="s">
        <v>57</v>
      </c>
      <c r="AN100" s="183" t="s">
        <v>58</v>
      </c>
    </row>
    <row r="101" spans="1:40" ht="10.5" customHeight="1">
      <c r="A101" s="455"/>
      <c r="B101" s="429"/>
      <c r="C101" s="429"/>
      <c r="D101" s="429"/>
      <c r="E101" s="429"/>
      <c r="F101" s="429"/>
      <c r="G101" s="429"/>
      <c r="H101" s="429"/>
      <c r="I101" s="429"/>
      <c r="J101" s="429"/>
      <c r="K101" s="429"/>
      <c r="L101" s="220"/>
      <c r="M101" s="436"/>
      <c r="S101" s="227"/>
      <c r="T101" s="181"/>
      <c r="AM101" s="183"/>
      <c r="AN101" s="183"/>
    </row>
    <row r="102" spans="1:40" ht="18.75" customHeight="1">
      <c r="A102" s="658" t="s">
        <v>211</v>
      </c>
      <c r="B102" s="659"/>
      <c r="C102" s="659"/>
      <c r="D102" s="659"/>
      <c r="E102" s="659"/>
      <c r="F102" s="659"/>
      <c r="G102" s="659"/>
      <c r="H102" s="659"/>
      <c r="I102" s="659"/>
      <c r="J102" s="217"/>
      <c r="K102" s="677"/>
      <c r="L102" s="677"/>
      <c r="M102" s="436"/>
      <c r="S102" s="182" t="s">
        <v>125</v>
      </c>
      <c r="T102" s="181" t="str">
        <f ca="1">SUBSTITUTE(CELL("address",K102),"$","")</f>
        <v>K102</v>
      </c>
      <c r="U102" s="180" t="str">
        <f>$U$5</f>
        <v>2a</v>
      </c>
      <c r="V102" s="180" t="str">
        <f ca="1">MID(CELL("filename",U102),FIND("]",CELL("filename",U102))+1,256)</f>
        <v>2a. Commercial Details</v>
      </c>
      <c r="W102" s="180" t="s">
        <v>177</v>
      </c>
      <c r="X102" s="180" t="s">
        <v>196</v>
      </c>
      <c r="Z102" s="180" t="str">
        <f ca="1">U102&amp;"_"&amp;T102&amp;"_"&amp;X102</f>
        <v>2a_K102_corporate_credit_rating</v>
      </c>
      <c r="AA102" s="180" t="s">
        <v>136</v>
      </c>
      <c r="AC102" s="181" t="str">
        <f>CONCATENATE(AM102,",",AN102)</f>
        <v>Yes,No</v>
      </c>
      <c r="AD102" s="180" t="s">
        <v>57</v>
      </c>
      <c r="AE102" s="180" t="s">
        <v>58</v>
      </c>
      <c r="AM102" s="183" t="s">
        <v>57</v>
      </c>
      <c r="AN102" s="183" t="s">
        <v>58</v>
      </c>
    </row>
    <row r="103" spans="1:40" ht="6" customHeight="1">
      <c r="A103" s="448"/>
      <c r="B103" s="42"/>
      <c r="C103" s="42"/>
      <c r="D103" s="42"/>
      <c r="E103" s="42"/>
      <c r="F103" s="11"/>
      <c r="G103" s="11"/>
      <c r="H103" s="11"/>
      <c r="I103" s="11"/>
      <c r="J103" s="11"/>
      <c r="K103" s="11"/>
      <c r="L103" s="220"/>
      <c r="M103" s="436"/>
      <c r="R103" s="182" t="s">
        <v>128</v>
      </c>
      <c r="S103" s="227"/>
    </row>
    <row r="104" spans="1:40" ht="12" customHeight="1">
      <c r="A104" s="448"/>
      <c r="B104" s="42"/>
      <c r="C104" s="42"/>
      <c r="D104" s="42"/>
      <c r="E104" s="42"/>
      <c r="F104" s="11"/>
      <c r="G104" s="11"/>
      <c r="H104" s="11"/>
      <c r="I104" s="11"/>
      <c r="J104" s="11"/>
      <c r="K104" s="11"/>
      <c r="L104" s="11"/>
      <c r="M104" s="436"/>
      <c r="S104" s="227"/>
      <c r="AG104"/>
    </row>
    <row r="105" spans="1:40" ht="19.5" customHeight="1">
      <c r="A105" s="664" t="s">
        <v>212</v>
      </c>
      <c r="B105" s="665"/>
      <c r="C105" s="665"/>
      <c r="D105" s="665"/>
      <c r="E105" s="665"/>
      <c r="F105" s="665"/>
      <c r="G105" s="665"/>
      <c r="H105" s="665"/>
      <c r="I105" s="665"/>
      <c r="J105" s="665"/>
      <c r="K105" s="665"/>
      <c r="L105" s="665"/>
      <c r="M105" s="666"/>
      <c r="AG105"/>
    </row>
    <row r="106" spans="1:40" ht="14.1" customHeight="1">
      <c r="A106" s="453"/>
      <c r="B106" s="472" t="s">
        <v>213</v>
      </c>
      <c r="C106" s="430"/>
      <c r="D106" s="430"/>
      <c r="E106" s="430"/>
      <c r="F106" s="430"/>
      <c r="G106" s="430"/>
      <c r="H106" s="430"/>
      <c r="I106" s="430"/>
      <c r="J106" s="430"/>
      <c r="K106" s="430"/>
      <c r="L106" s="430"/>
      <c r="M106" s="454"/>
      <c r="AG106"/>
    </row>
    <row r="107" spans="1:40" ht="14.1" customHeight="1">
      <c r="A107" s="453"/>
      <c r="B107" s="472"/>
      <c r="C107" s="430"/>
      <c r="D107" s="430"/>
      <c r="E107" s="430"/>
      <c r="F107" s="430"/>
      <c r="G107" s="430"/>
      <c r="H107" s="430"/>
      <c r="I107" s="430"/>
      <c r="J107" s="430"/>
      <c r="K107" s="430"/>
      <c r="L107" s="430"/>
      <c r="M107" s="454"/>
      <c r="AG107"/>
    </row>
    <row r="108" spans="1:40" ht="28.5" customHeight="1">
      <c r="A108" s="658" t="s">
        <v>214</v>
      </c>
      <c r="B108" s="659"/>
      <c r="C108" s="659"/>
      <c r="D108" s="659"/>
      <c r="E108" s="659"/>
      <c r="F108" s="659"/>
      <c r="G108" s="659"/>
      <c r="H108" s="659"/>
      <c r="I108" s="659"/>
      <c r="J108" s="217"/>
      <c r="K108" s="677"/>
      <c r="L108" s="677"/>
      <c r="M108" s="436"/>
      <c r="S108" s="182" t="s">
        <v>125</v>
      </c>
      <c r="T108" s="181" t="str">
        <f ca="1">SUBSTITUTE(CELL("address",K108),"$","")</f>
        <v>K108</v>
      </c>
      <c r="U108" s="180" t="str">
        <f>$U$5</f>
        <v>2a</v>
      </c>
      <c r="V108" s="180" t="str">
        <f ca="1">MID(CELL("filename",U108),FIND("]",CELL("filename",U108))+1,256)</f>
        <v>2a. Commercial Details</v>
      </c>
      <c r="W108" s="180" t="s">
        <v>177</v>
      </c>
      <c r="X108" s="180" t="s">
        <v>196</v>
      </c>
      <c r="Z108" s="180" t="str">
        <f ca="1">U108&amp;"_"&amp;T108&amp;"_"&amp;X108</f>
        <v>2a_K108_corporate_credit_rating</v>
      </c>
      <c r="AA108" s="180" t="s">
        <v>136</v>
      </c>
      <c r="AC108" s="181" t="str">
        <f>CONCATENATE(AM108,",",AN108)</f>
        <v>Yes,No</v>
      </c>
      <c r="AD108" s="180" t="s">
        <v>57</v>
      </c>
      <c r="AE108" s="180" t="s">
        <v>58</v>
      </c>
      <c r="AM108" s="183" t="s">
        <v>57</v>
      </c>
      <c r="AN108" s="183" t="s">
        <v>58</v>
      </c>
    </row>
    <row r="109" spans="1:40" ht="14.1" customHeight="1">
      <c r="A109" s="658" t="s">
        <v>215</v>
      </c>
      <c r="B109" s="659"/>
      <c r="C109" s="659"/>
      <c r="D109" s="659"/>
      <c r="E109" s="659"/>
      <c r="F109" s="659"/>
      <c r="G109" s="659"/>
      <c r="H109" s="659"/>
      <c r="I109" s="659"/>
      <c r="J109" s="659"/>
      <c r="K109" s="659"/>
      <c r="L109" s="430"/>
      <c r="M109" s="454"/>
      <c r="AG109"/>
    </row>
    <row r="110" spans="1:40" ht="19.5" customHeight="1">
      <c r="A110" s="658"/>
      <c r="B110" s="659"/>
      <c r="C110" s="659"/>
      <c r="D110" s="659"/>
      <c r="E110" s="659"/>
      <c r="F110" s="659"/>
      <c r="G110" s="659"/>
      <c r="H110" s="659"/>
      <c r="I110" s="659"/>
      <c r="J110" s="659"/>
      <c r="K110" s="659"/>
      <c r="L110" s="430"/>
      <c r="M110" s="454"/>
      <c r="AG110"/>
    </row>
    <row r="111" spans="1:40" ht="90.75" customHeight="1">
      <c r="A111" s="448"/>
      <c r="B111" s="674"/>
      <c r="C111" s="675"/>
      <c r="D111" s="675"/>
      <c r="E111" s="675"/>
      <c r="F111" s="675"/>
      <c r="G111" s="675"/>
      <c r="H111" s="675"/>
      <c r="I111" s="675"/>
      <c r="J111" s="675"/>
      <c r="K111" s="675"/>
      <c r="L111" s="676"/>
      <c r="M111" s="436"/>
      <c r="S111" s="182" t="s">
        <v>125</v>
      </c>
      <c r="T111" s="181" t="str">
        <f ca="1">SUBSTITUTE(CELL("address",B111),"$","")</f>
        <v>B111</v>
      </c>
      <c r="U111" s="180" t="str">
        <f>$U$5</f>
        <v>2a</v>
      </c>
      <c r="V111" s="180" t="str">
        <f ca="1">MID(CELL("filename",U111),FIND("]",CELL("filename",U111))+1,256)</f>
        <v>2a. Commercial Details</v>
      </c>
      <c r="W111" s="180" t="s">
        <v>177</v>
      </c>
      <c r="X111" s="180" t="s">
        <v>197</v>
      </c>
      <c r="Z111" s="180" t="str">
        <f ca="1">U111&amp;"_"&amp;T111&amp;"_"&amp;X111</f>
        <v>2a_B111_corporate_credit_rating_description</v>
      </c>
      <c r="AA111" s="180" t="s">
        <v>133</v>
      </c>
      <c r="AB111" s="180">
        <v>2000</v>
      </c>
      <c r="AD111" s="180" t="s">
        <v>58</v>
      </c>
      <c r="AE111" s="180" t="s">
        <v>58</v>
      </c>
      <c r="AG111" s="184" t="str">
        <f>"Requirement: "&amp;T104&amp;" answer of ""Yes"""</f>
        <v>Requirement:  answer of "Yes"</v>
      </c>
    </row>
    <row r="112" spans="1:40" ht="19.5" customHeight="1">
      <c r="A112" s="658" t="s">
        <v>216</v>
      </c>
      <c r="B112" s="659"/>
      <c r="C112" s="659"/>
      <c r="D112" s="659"/>
      <c r="E112" s="659"/>
      <c r="F112" s="659"/>
      <c r="G112" s="659"/>
      <c r="H112" s="659"/>
      <c r="I112" s="659"/>
      <c r="J112" s="659"/>
      <c r="K112" s="659"/>
      <c r="L112" s="430"/>
      <c r="M112" s="454"/>
      <c r="AG112"/>
    </row>
    <row r="113" spans="1:69" ht="19.5" customHeight="1">
      <c r="A113" s="658"/>
      <c r="B113" s="659"/>
      <c r="C113" s="659"/>
      <c r="D113" s="659"/>
      <c r="E113" s="659"/>
      <c r="F113" s="659"/>
      <c r="G113" s="659"/>
      <c r="H113" s="659"/>
      <c r="I113" s="659"/>
      <c r="J113" s="659"/>
      <c r="K113" s="659"/>
      <c r="L113" s="430"/>
      <c r="M113" s="454"/>
      <c r="AG113"/>
    </row>
    <row r="114" spans="1:69" ht="90.75" customHeight="1">
      <c r="A114" s="448"/>
      <c r="B114" s="678"/>
      <c r="C114" s="679"/>
      <c r="D114" s="679"/>
      <c r="E114" s="679"/>
      <c r="F114" s="679"/>
      <c r="G114" s="679"/>
      <c r="H114" s="679"/>
      <c r="I114" s="679"/>
      <c r="J114" s="679"/>
      <c r="K114" s="679"/>
      <c r="L114" s="680"/>
      <c r="M114" s="436"/>
      <c r="S114" s="182" t="s">
        <v>125</v>
      </c>
      <c r="T114" s="181" t="str">
        <f ca="1">SUBSTITUTE(CELL("address",B114),"$","")</f>
        <v>B114</v>
      </c>
      <c r="U114" s="180" t="str">
        <f>$U$5</f>
        <v>2a</v>
      </c>
      <c r="V114" s="180" t="str">
        <f ca="1">MID(CELL("filename",U114),FIND("]",CELL("filename",U114))+1,256)</f>
        <v>2a. Commercial Details</v>
      </c>
      <c r="W114" s="180" t="s">
        <v>177</v>
      </c>
      <c r="X114" s="180" t="s">
        <v>197</v>
      </c>
      <c r="Z114" s="180" t="str">
        <f ca="1">U114&amp;"_"&amp;T114&amp;"_"&amp;X114</f>
        <v>2a_B114_corporate_credit_rating_description</v>
      </c>
      <c r="AA114" s="180" t="s">
        <v>133</v>
      </c>
      <c r="AB114" s="180">
        <v>2000</v>
      </c>
      <c r="AD114" s="180" t="s">
        <v>58</v>
      </c>
      <c r="AE114" s="180" t="s">
        <v>58</v>
      </c>
      <c r="AG114" s="184" t="str">
        <f>"Requirement: "&amp;T107&amp;" answer of ""Yes"""</f>
        <v>Requirement:  answer of "Yes"</v>
      </c>
    </row>
    <row r="115" spans="1:69" ht="19.5" customHeight="1">
      <c r="A115" s="658"/>
      <c r="B115" s="659"/>
      <c r="C115" s="659"/>
      <c r="D115" s="659"/>
      <c r="E115" s="659"/>
      <c r="F115" s="659"/>
      <c r="G115" s="659"/>
      <c r="H115" s="659"/>
      <c r="I115" s="659"/>
      <c r="J115" s="659"/>
      <c r="K115" s="659"/>
      <c r="L115" s="430"/>
      <c r="M115" s="454"/>
      <c r="AG115"/>
    </row>
    <row r="116" spans="1:69" ht="28.5" customHeight="1">
      <c r="A116" s="658" t="s">
        <v>217</v>
      </c>
      <c r="B116" s="659"/>
      <c r="C116" s="659"/>
      <c r="D116" s="659"/>
      <c r="E116" s="659"/>
      <c r="F116" s="659"/>
      <c r="G116" s="659"/>
      <c r="H116" s="659"/>
      <c r="I116" s="659"/>
      <c r="J116" s="217"/>
      <c r="K116" s="677"/>
      <c r="L116" s="677"/>
      <c r="M116" s="436"/>
      <c r="S116" s="182" t="s">
        <v>125</v>
      </c>
      <c r="T116" s="181" t="str">
        <f ca="1">SUBSTITUTE(CELL("address",K116),"$","")</f>
        <v>K116</v>
      </c>
      <c r="U116" s="180" t="str">
        <f>$U$5</f>
        <v>2a</v>
      </c>
      <c r="V116" s="180" t="str">
        <f ca="1">MID(CELL("filename",U116),FIND("]",CELL("filename",U116))+1,256)</f>
        <v>2a. Commercial Details</v>
      </c>
      <c r="W116" s="180" t="s">
        <v>177</v>
      </c>
      <c r="X116" s="180" t="s">
        <v>196</v>
      </c>
      <c r="Z116" s="180" t="str">
        <f ca="1">U116&amp;"_"&amp;T116&amp;"_"&amp;X116</f>
        <v>2a_K116_corporate_credit_rating</v>
      </c>
      <c r="AA116" s="180" t="s">
        <v>136</v>
      </c>
      <c r="AC116" s="181" t="str">
        <f>CONCATENATE(AM116,",",AN116)</f>
        <v>Yes,No</v>
      </c>
      <c r="AD116" s="180" t="s">
        <v>57</v>
      </c>
      <c r="AE116" s="180" t="s">
        <v>58</v>
      </c>
      <c r="AM116" s="183" t="s">
        <v>57</v>
      </c>
      <c r="AN116" s="183" t="s">
        <v>58</v>
      </c>
    </row>
    <row r="117" spans="1:69" ht="19.5" customHeight="1">
      <c r="A117" s="455"/>
      <c r="B117" s="429"/>
      <c r="C117" s="429"/>
      <c r="D117" s="429"/>
      <c r="E117" s="429"/>
      <c r="F117" s="429"/>
      <c r="G117" s="429"/>
      <c r="H117" s="429"/>
      <c r="I117" s="429"/>
      <c r="J117" s="429"/>
      <c r="K117" s="429"/>
      <c r="L117" s="430"/>
      <c r="M117" s="454"/>
      <c r="AG117"/>
    </row>
    <row r="118" spans="1:69" ht="38.25" customHeight="1">
      <c r="A118" s="660" t="s">
        <v>218</v>
      </c>
      <c r="B118" s="661"/>
      <c r="C118" s="661"/>
      <c r="D118" s="661"/>
      <c r="E118" s="661"/>
      <c r="F118" s="661"/>
      <c r="G118" s="661"/>
      <c r="H118" s="661"/>
      <c r="I118" s="661"/>
      <c r="J118" s="661"/>
      <c r="K118" s="748"/>
      <c r="L118" s="749"/>
      <c r="M118" s="436"/>
      <c r="T118" s="181"/>
      <c r="AG118" s="184"/>
    </row>
    <row r="119" spans="1:69" ht="8.25" customHeight="1">
      <c r="A119" s="437"/>
      <c r="B119" s="317"/>
      <c r="C119" s="317"/>
      <c r="D119" s="317"/>
      <c r="E119" s="317"/>
      <c r="F119" s="49"/>
      <c r="G119" s="49"/>
      <c r="H119" s="49"/>
      <c r="I119" s="49"/>
      <c r="J119" s="49"/>
      <c r="K119" s="49"/>
      <c r="L119" s="49"/>
      <c r="M119" s="436"/>
      <c r="R119" s="182" t="s">
        <v>128</v>
      </c>
    </row>
    <row r="120" spans="1:69" ht="29.25" customHeight="1">
      <c r="A120" s="658" t="s">
        <v>219</v>
      </c>
      <c r="B120" s="659"/>
      <c r="C120" s="659"/>
      <c r="D120" s="659"/>
      <c r="E120" s="659"/>
      <c r="F120" s="659"/>
      <c r="G120" s="659"/>
      <c r="H120" s="659"/>
      <c r="I120" s="659"/>
      <c r="J120" s="217"/>
      <c r="K120" s="677"/>
      <c r="L120" s="677"/>
      <c r="M120" s="436"/>
      <c r="S120" s="182" t="s">
        <v>125</v>
      </c>
      <c r="T120" s="181" t="str">
        <f ca="1">SUBSTITUTE(CELL("address",K120),"$","")</f>
        <v>K120</v>
      </c>
      <c r="U120" s="180" t="str">
        <f>$U$5</f>
        <v>2a</v>
      </c>
      <c r="V120" s="180" t="str">
        <f ca="1">MID(CELL("filename",U120),FIND("]",CELL("filename",U120))+1,256)</f>
        <v>2a. Commercial Details</v>
      </c>
      <c r="W120" s="180" t="s">
        <v>177</v>
      </c>
      <c r="X120" s="180" t="s">
        <v>196</v>
      </c>
      <c r="Z120" s="180" t="str">
        <f ca="1">U120&amp;"_"&amp;T120&amp;"_"&amp;X120</f>
        <v>2a_K120_corporate_credit_rating</v>
      </c>
      <c r="AA120" s="180" t="s">
        <v>136</v>
      </c>
      <c r="AC120" s="181" t="str">
        <f>CONCATENATE(AM120,",",AN120)</f>
        <v>Yes,No</v>
      </c>
      <c r="AD120" s="180" t="s">
        <v>57</v>
      </c>
      <c r="AE120" s="180" t="s">
        <v>58</v>
      </c>
      <c r="AM120" s="183" t="s">
        <v>57</v>
      </c>
      <c r="AN120" s="183" t="s">
        <v>58</v>
      </c>
    </row>
    <row r="121" spans="1:69" ht="5.25" customHeight="1">
      <c r="A121" s="658"/>
      <c r="B121" s="659"/>
      <c r="C121" s="659"/>
      <c r="D121" s="659"/>
      <c r="E121" s="659"/>
      <c r="F121" s="659"/>
      <c r="G121" s="659"/>
      <c r="H121" s="659"/>
      <c r="I121" s="659"/>
      <c r="J121" s="659"/>
      <c r="K121" s="659"/>
      <c r="L121" s="430"/>
      <c r="M121" s="454"/>
      <c r="AG121"/>
    </row>
    <row r="122" spans="1:69" ht="19.5" customHeight="1">
      <c r="A122" s="453"/>
      <c r="B122" s="667" t="s">
        <v>220</v>
      </c>
      <c r="C122" s="667"/>
      <c r="D122" s="667"/>
      <c r="E122" s="667"/>
      <c r="F122" s="667"/>
      <c r="G122" s="667"/>
      <c r="H122" s="667"/>
      <c r="I122" s="667"/>
      <c r="J122" s="667"/>
      <c r="K122" s="667"/>
      <c r="L122" s="430"/>
      <c r="M122" s="454"/>
      <c r="AG122"/>
    </row>
    <row r="123" spans="1:69" ht="19.5" customHeight="1">
      <c r="A123" s="455"/>
      <c r="B123" s="667"/>
      <c r="C123" s="667"/>
      <c r="D123" s="667"/>
      <c r="E123" s="667"/>
      <c r="F123" s="667"/>
      <c r="G123" s="667"/>
      <c r="H123" s="667"/>
      <c r="I123" s="667"/>
      <c r="J123" s="667"/>
      <c r="K123" s="667"/>
      <c r="L123" s="430"/>
      <c r="M123" s="454"/>
      <c r="AG123"/>
    </row>
    <row r="124" spans="1:69" ht="48" customHeight="1">
      <c r="A124" s="453"/>
      <c r="B124" s="667"/>
      <c r="C124" s="667"/>
      <c r="D124" s="667"/>
      <c r="E124" s="667"/>
      <c r="F124" s="667"/>
      <c r="G124" s="667"/>
      <c r="H124" s="667"/>
      <c r="I124" s="667"/>
      <c r="J124" s="667"/>
      <c r="K124" s="667"/>
      <c r="L124" s="430"/>
      <c r="M124" s="454"/>
      <c r="AG124"/>
    </row>
    <row r="125" spans="1:69" ht="17.100000000000001" customHeight="1">
      <c r="A125" s="453"/>
      <c r="B125" s="475" t="s">
        <v>221</v>
      </c>
      <c r="C125" s="668" t="s">
        <v>222</v>
      </c>
      <c r="D125" s="668"/>
      <c r="E125" s="668"/>
      <c r="F125" s="668"/>
      <c r="G125" s="668"/>
      <c r="H125" s="668"/>
      <c r="I125" s="668"/>
      <c r="J125" s="432"/>
      <c r="K125" s="432"/>
      <c r="L125" s="220"/>
      <c r="M125" s="436"/>
      <c r="T125" s="181"/>
      <c r="AG125"/>
      <c r="BQ125" s="8"/>
    </row>
    <row r="126" spans="1:69" ht="6" customHeight="1">
      <c r="A126" s="453"/>
      <c r="B126" s="475"/>
      <c r="C126" s="608"/>
      <c r="D126" s="608"/>
      <c r="E126" s="608"/>
      <c r="F126" s="608"/>
      <c r="G126" s="608"/>
      <c r="H126" s="608"/>
      <c r="I126" s="608"/>
      <c r="J126" s="432"/>
      <c r="K126" s="432"/>
      <c r="L126" s="220"/>
      <c r="M126" s="436"/>
      <c r="T126" s="181"/>
      <c r="AG126"/>
      <c r="BQ126" s="8"/>
    </row>
    <row r="127" spans="1:69" ht="90.75" customHeight="1">
      <c r="A127" s="448"/>
      <c r="B127" s="674"/>
      <c r="C127" s="675"/>
      <c r="D127" s="675"/>
      <c r="E127" s="675"/>
      <c r="F127" s="675"/>
      <c r="G127" s="675"/>
      <c r="H127" s="675"/>
      <c r="I127" s="675"/>
      <c r="J127" s="675"/>
      <c r="K127" s="675"/>
      <c r="L127" s="676"/>
      <c r="M127" s="436"/>
      <c r="S127" s="182" t="s">
        <v>125</v>
      </c>
      <c r="T127" s="181" t="str">
        <f ca="1">SUBSTITUTE(CELL("address",B127),"$","")</f>
        <v>B127</v>
      </c>
      <c r="U127" s="180" t="str">
        <f>$U$5</f>
        <v>2a</v>
      </c>
      <c r="V127" s="180" t="str">
        <f ca="1">MID(CELL("filename",U127),FIND("]",CELL("filename",U127))+1,256)</f>
        <v>2a. Commercial Details</v>
      </c>
      <c r="W127" s="180" t="s">
        <v>177</v>
      </c>
      <c r="X127" s="180" t="s">
        <v>197</v>
      </c>
      <c r="Z127" s="180" t="str">
        <f ca="1">U127&amp;"_"&amp;T127&amp;"_"&amp;X127</f>
        <v>2a_B127_corporate_credit_rating_description</v>
      </c>
      <c r="AA127" s="180" t="s">
        <v>133</v>
      </c>
      <c r="AB127" s="180">
        <v>2000</v>
      </c>
      <c r="AD127" s="180" t="s">
        <v>58</v>
      </c>
      <c r="AE127" s="180" t="s">
        <v>58</v>
      </c>
      <c r="AG127" s="184" t="e">
        <f>"Requirement: "&amp;#REF!&amp;" answer of ""Yes"""</f>
        <v>#REF!</v>
      </c>
    </row>
    <row r="128" spans="1:69" ht="15" customHeight="1">
      <c r="A128" s="455"/>
      <c r="B128" s="429"/>
      <c r="C128" s="429"/>
      <c r="D128" s="429"/>
      <c r="E128" s="429"/>
      <c r="F128" s="429"/>
      <c r="G128" s="429"/>
      <c r="H128" s="429"/>
      <c r="I128" s="429"/>
      <c r="J128" s="429"/>
      <c r="K128" s="429"/>
      <c r="L128" s="220"/>
      <c r="M128" s="436"/>
      <c r="T128" s="181"/>
      <c r="AG128"/>
    </row>
    <row r="129" spans="1:69" ht="15" customHeight="1">
      <c r="A129" s="669" t="s">
        <v>223</v>
      </c>
      <c r="B129" s="670"/>
      <c r="C129" s="670"/>
      <c r="D129" s="670"/>
      <c r="E129" s="670"/>
      <c r="F129" s="670"/>
      <c r="G129" s="670"/>
      <c r="H129" s="670"/>
      <c r="I129" s="670"/>
      <c r="J129" s="670"/>
      <c r="K129" s="670"/>
      <c r="L129" s="670"/>
      <c r="M129" s="671"/>
      <c r="S129" s="182" t="s">
        <v>125</v>
      </c>
      <c r="T129" s="181"/>
      <c r="AG129"/>
      <c r="AJ129"/>
    </row>
    <row r="130" spans="1:69" ht="15" customHeight="1">
      <c r="A130" s="453"/>
      <c r="B130" s="430"/>
      <c r="C130" s="430"/>
      <c r="D130" s="430"/>
      <c r="E130" s="430"/>
      <c r="F130" s="430"/>
      <c r="G130" s="430"/>
      <c r="H130" s="430"/>
      <c r="I130" s="430"/>
      <c r="J130" s="430"/>
      <c r="K130" s="430"/>
      <c r="L130" s="430"/>
      <c r="M130" s="454"/>
      <c r="T130" s="181"/>
      <c r="AG130"/>
      <c r="AJ130"/>
      <c r="BQ130" s="8"/>
    </row>
    <row r="131" spans="1:69" ht="29.25" customHeight="1">
      <c r="A131" s="660" t="s">
        <v>224</v>
      </c>
      <c r="B131" s="661"/>
      <c r="C131" s="661"/>
      <c r="D131" s="661"/>
      <c r="E131" s="661"/>
      <c r="F131" s="661"/>
      <c r="G131" s="661"/>
      <c r="H131" s="661"/>
      <c r="I131" s="661"/>
      <c r="J131" s="661"/>
      <c r="K131" s="672"/>
      <c r="L131" s="673"/>
      <c r="M131" s="454"/>
      <c r="O131" t="s">
        <v>225</v>
      </c>
      <c r="P131" t="s">
        <v>226</v>
      </c>
      <c r="Q131" t="s">
        <v>227</v>
      </c>
      <c r="R131" s="182" t="s">
        <v>228</v>
      </c>
      <c r="T131" s="181" t="str">
        <f ca="1">SUBSTITUTE(CELL("address",L131),"$","")</f>
        <v>L131</v>
      </c>
      <c r="U131" s="180" t="str">
        <f>$U$5</f>
        <v>2a</v>
      </c>
      <c r="V131" s="180" t="str">
        <f ca="1">MID(CELL("filename",U131),FIND("]",CELL("filename",U131))+1,256)</f>
        <v>2a. Commercial Details</v>
      </c>
      <c r="W131" s="180" t="s">
        <v>229</v>
      </c>
      <c r="X131" s="180" t="s">
        <v>230</v>
      </c>
      <c r="Z131" s="180" t="str">
        <f ca="1">U131&amp;"_"&amp;T131&amp;"_"&amp;X131</f>
        <v>2a_L131_Commitment_SMWBE</v>
      </c>
      <c r="AA131" s="180" t="s">
        <v>136</v>
      </c>
      <c r="AC131" s="181" t="s">
        <v>231</v>
      </c>
      <c r="AD131" s="180" t="s">
        <v>57</v>
      </c>
      <c r="AG131"/>
      <c r="AJ131"/>
      <c r="BQ131" s="8"/>
    </row>
    <row r="132" spans="1:69" ht="16.5" customHeight="1">
      <c r="A132" s="660"/>
      <c r="B132" s="661"/>
      <c r="C132" s="661"/>
      <c r="D132" s="661"/>
      <c r="E132" s="661"/>
      <c r="F132" s="661"/>
      <c r="G132" s="661"/>
      <c r="H132" s="661"/>
      <c r="I132" s="661"/>
      <c r="J132" s="661"/>
      <c r="K132" s="429"/>
      <c r="L132" s="430"/>
      <c r="M132" s="454"/>
      <c r="T132" s="181"/>
      <c r="AG132"/>
      <c r="AJ132"/>
      <c r="BQ132" s="8"/>
    </row>
    <row r="133" spans="1:69" ht="15" customHeight="1">
      <c r="A133" s="453"/>
      <c r="B133" s="475" t="s">
        <v>221</v>
      </c>
      <c r="C133" s="668" t="s">
        <v>232</v>
      </c>
      <c r="D133" s="668"/>
      <c r="E133" s="668"/>
      <c r="F133" s="668"/>
      <c r="G133" s="668"/>
      <c r="H133" s="668"/>
      <c r="I133" s="668"/>
      <c r="J133" s="321"/>
      <c r="K133" s="429"/>
      <c r="L133" s="430"/>
      <c r="M133" s="454"/>
      <c r="T133" s="181"/>
      <c r="AG133"/>
      <c r="AJ133"/>
      <c r="BQ133" s="8"/>
    </row>
    <row r="134" spans="1:69" ht="15" customHeight="1">
      <c r="A134" s="453"/>
      <c r="B134" s="321"/>
      <c r="C134" s="321"/>
      <c r="D134" s="321"/>
      <c r="E134" s="321"/>
      <c r="F134" s="321"/>
      <c r="G134" s="321"/>
      <c r="H134" s="321"/>
      <c r="I134" s="321"/>
      <c r="J134" s="321"/>
      <c r="K134" s="429"/>
      <c r="L134" s="430"/>
      <c r="M134" s="454"/>
      <c r="T134" s="181"/>
      <c r="AG134"/>
      <c r="AJ134"/>
      <c r="BQ134" s="8"/>
    </row>
    <row r="135" spans="1:69" ht="22.5" customHeight="1">
      <c r="A135" s="658" t="s">
        <v>233</v>
      </c>
      <c r="B135" s="659"/>
      <c r="C135" s="659"/>
      <c r="D135" s="659"/>
      <c r="E135" s="659"/>
      <c r="F135" s="659"/>
      <c r="G135" s="659"/>
      <c r="H135" s="659"/>
      <c r="I135" s="659"/>
      <c r="J135" s="659"/>
      <c r="K135" s="672"/>
      <c r="L135" s="673"/>
      <c r="M135" s="454"/>
      <c r="O135" t="s">
        <v>234</v>
      </c>
      <c r="P135" t="s">
        <v>235</v>
      </c>
      <c r="Q135" t="s">
        <v>68</v>
      </c>
      <c r="T135" s="181" t="str">
        <f ca="1">SUBSTITUTE(CELL("address",L135),"$","")</f>
        <v>L135</v>
      </c>
      <c r="U135" s="180" t="str">
        <f>$U$5</f>
        <v>2a</v>
      </c>
      <c r="V135" s="180" t="str">
        <f ca="1">MID(CELL("filename",U135),FIND("]",CELL("filename",U135))+1,256)</f>
        <v>2a. Commercial Details</v>
      </c>
      <c r="W135" s="180" t="s">
        <v>229</v>
      </c>
      <c r="X135" s="180" t="s">
        <v>236</v>
      </c>
      <c r="Z135" s="180" t="str">
        <f ca="1">U135&amp;"_"&amp;T135&amp;"_"&amp;X135</f>
        <v>2a_L135_Commitment_Standalone_NamedCommunities</v>
      </c>
      <c r="AA135" s="180" t="s">
        <v>136</v>
      </c>
      <c r="AC135" s="181" t="s">
        <v>237</v>
      </c>
      <c r="AD135" s="180" t="s">
        <v>57</v>
      </c>
      <c r="AG135"/>
      <c r="AJ135"/>
    </row>
    <row r="136" spans="1:69" ht="5.25" customHeight="1">
      <c r="A136" s="658"/>
      <c r="B136" s="659"/>
      <c r="C136" s="659"/>
      <c r="D136" s="659"/>
      <c r="E136" s="659"/>
      <c r="F136" s="659"/>
      <c r="G136" s="659"/>
      <c r="H136" s="659"/>
      <c r="I136" s="659"/>
      <c r="J136" s="659"/>
      <c r="K136" s="429"/>
      <c r="L136" s="430"/>
      <c r="M136" s="454"/>
      <c r="T136" s="181"/>
      <c r="AG136"/>
      <c r="AJ136"/>
    </row>
    <row r="137" spans="1:69" ht="15" customHeight="1">
      <c r="A137" s="453"/>
      <c r="B137" s="475" t="s">
        <v>221</v>
      </c>
      <c r="C137" s="612" t="s">
        <v>238</v>
      </c>
      <c r="D137" s="433"/>
      <c r="E137" s="433"/>
      <c r="F137" s="433"/>
      <c r="G137" s="433"/>
      <c r="H137" s="433"/>
      <c r="I137" s="433"/>
      <c r="J137" s="321"/>
      <c r="K137" s="429"/>
      <c r="L137" s="430"/>
      <c r="M137" s="454"/>
      <c r="T137" s="181"/>
      <c r="AG137"/>
      <c r="AJ137"/>
    </row>
    <row r="138" spans="1:69" ht="15" customHeight="1">
      <c r="A138" s="453"/>
      <c r="B138" s="273"/>
      <c r="C138" s="433"/>
      <c r="D138" s="433"/>
      <c r="E138" s="433"/>
      <c r="F138" s="433"/>
      <c r="G138" s="433"/>
      <c r="H138" s="433"/>
      <c r="I138" s="433"/>
      <c r="J138" s="321"/>
      <c r="K138" s="429"/>
      <c r="L138" s="430"/>
      <c r="M138" s="454"/>
      <c r="T138" s="181"/>
      <c r="AG138"/>
      <c r="AJ138"/>
    </row>
    <row r="139" spans="1:69" ht="29.25" customHeight="1">
      <c r="A139" s="658" t="s">
        <v>239</v>
      </c>
      <c r="B139" s="659"/>
      <c r="C139" s="659"/>
      <c r="D139" s="659"/>
      <c r="E139" s="659"/>
      <c r="F139" s="659"/>
      <c r="G139" s="659"/>
      <c r="H139" s="659"/>
      <c r="I139" s="659"/>
      <c r="J139" s="217"/>
      <c r="K139" s="677"/>
      <c r="L139" s="677"/>
      <c r="M139" s="436"/>
      <c r="S139" s="182" t="s">
        <v>125</v>
      </c>
      <c r="T139" s="181" t="str">
        <f ca="1">SUBSTITUTE(CELL("address",K139),"$","")</f>
        <v>K139</v>
      </c>
      <c r="U139" s="180" t="str">
        <f>$U$5</f>
        <v>2a</v>
      </c>
      <c r="V139" s="180" t="str">
        <f ca="1">MID(CELL("filename",U139),FIND("]",CELL("filename",U139))+1,256)</f>
        <v>2a. Commercial Details</v>
      </c>
      <c r="W139" s="180" t="s">
        <v>177</v>
      </c>
      <c r="X139" s="180" t="s">
        <v>196</v>
      </c>
      <c r="Z139" s="180" t="str">
        <f ca="1">U139&amp;"_"&amp;T139&amp;"_"&amp;X139</f>
        <v>2a_K139_corporate_credit_rating</v>
      </c>
      <c r="AA139" s="180" t="s">
        <v>136</v>
      </c>
      <c r="AC139" s="181" t="str">
        <f>CONCATENATE(AM139,",",AN139)</f>
        <v>Yes,No</v>
      </c>
      <c r="AD139" s="180" t="s">
        <v>57</v>
      </c>
      <c r="AE139" s="180" t="s">
        <v>58</v>
      </c>
      <c r="AM139" s="183" t="s">
        <v>57</v>
      </c>
      <c r="AN139" s="183" t="s">
        <v>58</v>
      </c>
    </row>
    <row r="140" spans="1:69" ht="9" customHeight="1">
      <c r="A140" s="448"/>
      <c r="B140" s="42"/>
      <c r="C140" s="42"/>
      <c r="D140" s="42"/>
      <c r="E140" s="42"/>
      <c r="F140" s="42"/>
      <c r="G140" s="42"/>
      <c r="H140" s="42"/>
      <c r="I140" s="42"/>
      <c r="J140" s="42"/>
      <c r="K140" s="42"/>
      <c r="L140" s="42"/>
      <c r="M140" s="436"/>
      <c r="T140" s="181"/>
      <c r="AG140" s="184"/>
    </row>
    <row r="141" spans="1:69" ht="50.25" customHeight="1">
      <c r="A141" s="660" t="s">
        <v>240</v>
      </c>
      <c r="B141" s="661"/>
      <c r="C141" s="661"/>
      <c r="D141" s="661"/>
      <c r="E141" s="661"/>
      <c r="F141" s="661"/>
      <c r="G141" s="661"/>
      <c r="H141" s="661"/>
      <c r="I141" s="661"/>
      <c r="J141" s="661"/>
      <c r="K141" s="662"/>
      <c r="L141" s="663"/>
      <c r="M141" s="436"/>
      <c r="T141" s="181"/>
      <c r="AG141" s="184"/>
    </row>
    <row r="142" spans="1:69" ht="4.5" customHeight="1">
      <c r="A142" s="455"/>
      <c r="B142" s="429"/>
      <c r="C142" s="429"/>
      <c r="D142" s="429"/>
      <c r="E142" s="429"/>
      <c r="F142" s="429"/>
      <c r="G142" s="429"/>
      <c r="H142" s="429"/>
      <c r="I142" s="429"/>
      <c r="J142" s="429"/>
      <c r="K142" s="429"/>
      <c r="L142" s="429"/>
      <c r="M142" s="436"/>
      <c r="T142" s="181"/>
      <c r="AG142" s="184"/>
    </row>
    <row r="143" spans="1:69" ht="18" customHeight="1">
      <c r="A143" s="658" t="s">
        <v>241</v>
      </c>
      <c r="B143" s="659"/>
      <c r="C143" s="659"/>
      <c r="D143" s="659"/>
      <c r="E143" s="659"/>
      <c r="F143" s="659"/>
      <c r="G143" s="659"/>
      <c r="H143" s="659"/>
      <c r="I143" s="659"/>
      <c r="J143" s="659"/>
      <c r="K143" s="659"/>
      <c r="L143" s="220"/>
      <c r="M143" s="436"/>
      <c r="S143" s="227" t="s">
        <v>125</v>
      </c>
      <c r="T143" s="181" t="str">
        <f t="shared" ref="T143:T149" ca="1" si="0">SUBSTITUTE(CELL("address",L143),"$","")</f>
        <v>L143</v>
      </c>
      <c r="U143" s="180" t="str">
        <f t="shared" ref="U143:U149" si="1">$U$5</f>
        <v>2a</v>
      </c>
      <c r="V143" s="180" t="str">
        <f t="shared" ref="V143:V149" ca="1" si="2">MID(CELL("filename",U143),FIND("]",CELL("filename",U143))+1,256)</f>
        <v>2a. Commercial Details</v>
      </c>
      <c r="W143" s="180" t="s">
        <v>229</v>
      </c>
      <c r="X143" s="180" t="s">
        <v>242</v>
      </c>
      <c r="Z143" s="180" t="str">
        <f t="shared" ref="Z143:Z149" ca="1" si="3">U143&amp;"_"&amp;T143&amp;"_"&amp;X143</f>
        <v>2a_L143_Energy_Security_Resiliency</v>
      </c>
      <c r="AA143" s="180" t="s">
        <v>136</v>
      </c>
      <c r="AC143" s="181" t="str">
        <f t="shared" ref="AC143:AC149" si="4">CONCATENATE(AM143,",",AN143)</f>
        <v>Yes,No</v>
      </c>
      <c r="AD143" s="180" t="s">
        <v>57</v>
      </c>
      <c r="AE143" s="180" t="s">
        <v>58</v>
      </c>
      <c r="AM143" s="183" t="s">
        <v>57</v>
      </c>
      <c r="AN143" s="183" t="s">
        <v>58</v>
      </c>
    </row>
    <row r="144" spans="1:69" ht="18" customHeight="1">
      <c r="A144" s="747" t="s">
        <v>243</v>
      </c>
      <c r="B144" s="659"/>
      <c r="C144" s="659"/>
      <c r="D144" s="659"/>
      <c r="E144" s="659"/>
      <c r="F144" s="659"/>
      <c r="G144" s="659"/>
      <c r="H144" s="659"/>
      <c r="I144" s="659"/>
      <c r="J144" s="659"/>
      <c r="K144" s="659"/>
      <c r="L144" s="220"/>
      <c r="M144" s="436"/>
      <c r="S144" s="227" t="s">
        <v>125</v>
      </c>
      <c r="T144" s="181" t="str">
        <f t="shared" ca="1" si="0"/>
        <v>L144</v>
      </c>
      <c r="U144" s="180" t="str">
        <f t="shared" si="1"/>
        <v>2a</v>
      </c>
      <c r="V144" s="180" t="str">
        <f t="shared" ca="1" si="2"/>
        <v>2a. Commercial Details</v>
      </c>
      <c r="W144" s="180" t="s">
        <v>229</v>
      </c>
      <c r="X144" s="180" t="s">
        <v>242</v>
      </c>
      <c r="Z144" s="180" t="str">
        <f t="shared" ca="1" si="3"/>
        <v>2a_L144_Energy_Security_Resiliency</v>
      </c>
      <c r="AA144" s="180" t="s">
        <v>136</v>
      </c>
      <c r="AC144" s="181" t="str">
        <f t="shared" si="4"/>
        <v>Yes,No</v>
      </c>
      <c r="AD144" s="180" t="s">
        <v>57</v>
      </c>
      <c r="AE144" s="180" t="s">
        <v>58</v>
      </c>
      <c r="AM144" s="183" t="s">
        <v>57</v>
      </c>
      <c r="AN144" s="183" t="s">
        <v>58</v>
      </c>
    </row>
    <row r="145" spans="1:40" ht="18" customHeight="1">
      <c r="A145" s="747" t="s">
        <v>244</v>
      </c>
      <c r="B145" s="659"/>
      <c r="C145" s="659"/>
      <c r="D145" s="659"/>
      <c r="E145" s="659"/>
      <c r="F145" s="659"/>
      <c r="G145" s="659"/>
      <c r="H145" s="659"/>
      <c r="I145" s="659"/>
      <c r="J145" s="659"/>
      <c r="K145" s="659"/>
      <c r="L145" s="220"/>
      <c r="M145" s="436"/>
      <c r="S145" s="227" t="s">
        <v>125</v>
      </c>
      <c r="T145" s="181" t="str">
        <f t="shared" ca="1" si="0"/>
        <v>L145</v>
      </c>
      <c r="U145" s="180" t="str">
        <f t="shared" si="1"/>
        <v>2a</v>
      </c>
      <c r="V145" s="180" t="str">
        <f t="shared" ca="1" si="2"/>
        <v>2a. Commercial Details</v>
      </c>
      <c r="W145" s="180" t="s">
        <v>229</v>
      </c>
      <c r="X145" s="180" t="s">
        <v>242</v>
      </c>
      <c r="Z145" s="180" t="str">
        <f t="shared" ca="1" si="3"/>
        <v>2a_L145_Energy_Security_Resiliency</v>
      </c>
      <c r="AA145" s="180" t="s">
        <v>136</v>
      </c>
      <c r="AC145" s="181" t="str">
        <f t="shared" si="4"/>
        <v>Yes,No</v>
      </c>
      <c r="AD145" s="180" t="s">
        <v>57</v>
      </c>
      <c r="AE145" s="180" t="s">
        <v>58</v>
      </c>
      <c r="AM145" s="183" t="s">
        <v>57</v>
      </c>
      <c r="AN145" s="183" t="s">
        <v>58</v>
      </c>
    </row>
    <row r="146" spans="1:40" ht="18" customHeight="1">
      <c r="A146" s="747" t="s">
        <v>245</v>
      </c>
      <c r="B146" s="659"/>
      <c r="C146" s="659"/>
      <c r="D146" s="659"/>
      <c r="E146" s="659"/>
      <c r="F146" s="659"/>
      <c r="G146" s="659"/>
      <c r="H146" s="659"/>
      <c r="I146" s="659"/>
      <c r="J146" s="659"/>
      <c r="K146" s="659"/>
      <c r="L146" s="220"/>
      <c r="M146" s="436"/>
      <c r="S146" s="227" t="s">
        <v>125</v>
      </c>
      <c r="T146" s="181" t="str">
        <f t="shared" ca="1" si="0"/>
        <v>L146</v>
      </c>
      <c r="U146" s="180" t="str">
        <f t="shared" si="1"/>
        <v>2a</v>
      </c>
      <c r="V146" s="180" t="str">
        <f t="shared" ca="1" si="2"/>
        <v>2a. Commercial Details</v>
      </c>
      <c r="W146" s="180" t="s">
        <v>229</v>
      </c>
      <c r="X146" s="180" t="s">
        <v>242</v>
      </c>
      <c r="Z146" s="180" t="str">
        <f t="shared" ca="1" si="3"/>
        <v>2a_L146_Energy_Security_Resiliency</v>
      </c>
      <c r="AA146" s="180" t="s">
        <v>136</v>
      </c>
      <c r="AC146" s="181" t="str">
        <f t="shared" si="4"/>
        <v>Yes,No</v>
      </c>
      <c r="AD146" s="180" t="s">
        <v>57</v>
      </c>
      <c r="AE146" s="180" t="s">
        <v>58</v>
      </c>
      <c r="AM146" s="183" t="s">
        <v>57</v>
      </c>
      <c r="AN146" s="183" t="s">
        <v>58</v>
      </c>
    </row>
    <row r="147" spans="1:40" ht="18" customHeight="1">
      <c r="A147" s="747" t="s">
        <v>246</v>
      </c>
      <c r="B147" s="659"/>
      <c r="C147" s="659"/>
      <c r="D147" s="659"/>
      <c r="E147" s="659"/>
      <c r="F147" s="659"/>
      <c r="G147" s="659"/>
      <c r="H147" s="659"/>
      <c r="I147" s="659"/>
      <c r="J147" s="659"/>
      <c r="K147" s="659"/>
      <c r="L147" s="220"/>
      <c r="M147" s="436"/>
      <c r="S147" s="227" t="s">
        <v>125</v>
      </c>
      <c r="T147" s="181" t="str">
        <f t="shared" ca="1" si="0"/>
        <v>L147</v>
      </c>
      <c r="U147" s="180" t="str">
        <f t="shared" si="1"/>
        <v>2a</v>
      </c>
      <c r="V147" s="180" t="str">
        <f t="shared" ca="1" si="2"/>
        <v>2a. Commercial Details</v>
      </c>
      <c r="W147" s="180" t="s">
        <v>229</v>
      </c>
      <c r="X147" s="180" t="s">
        <v>242</v>
      </c>
      <c r="Z147" s="180" t="str">
        <f t="shared" ca="1" si="3"/>
        <v>2a_L147_Energy_Security_Resiliency</v>
      </c>
      <c r="AA147" s="180" t="s">
        <v>136</v>
      </c>
      <c r="AC147" s="181" t="str">
        <f t="shared" si="4"/>
        <v>Yes,No</v>
      </c>
      <c r="AD147" s="180" t="s">
        <v>57</v>
      </c>
      <c r="AE147" s="180" t="s">
        <v>58</v>
      </c>
      <c r="AM147" s="183" t="s">
        <v>57</v>
      </c>
      <c r="AN147" s="183" t="s">
        <v>58</v>
      </c>
    </row>
    <row r="148" spans="1:40" ht="18" customHeight="1">
      <c r="A148" s="747" t="s">
        <v>247</v>
      </c>
      <c r="B148" s="659"/>
      <c r="C148" s="659"/>
      <c r="D148" s="659"/>
      <c r="E148" s="659"/>
      <c r="F148" s="659"/>
      <c r="G148" s="659"/>
      <c r="H148" s="659"/>
      <c r="I148" s="659"/>
      <c r="J148" s="659"/>
      <c r="K148" s="659"/>
      <c r="L148" s="220"/>
      <c r="M148" s="436"/>
      <c r="S148" s="227" t="s">
        <v>125</v>
      </c>
      <c r="T148" s="181" t="str">
        <f t="shared" ca="1" si="0"/>
        <v>L148</v>
      </c>
      <c r="U148" s="180" t="str">
        <f t="shared" si="1"/>
        <v>2a</v>
      </c>
      <c r="V148" s="180" t="str">
        <f t="shared" ca="1" si="2"/>
        <v>2a. Commercial Details</v>
      </c>
      <c r="W148" s="180" t="s">
        <v>229</v>
      </c>
      <c r="X148" s="180" t="s">
        <v>242</v>
      </c>
      <c r="Z148" s="180" t="str">
        <f t="shared" ca="1" si="3"/>
        <v>2a_L148_Energy_Security_Resiliency</v>
      </c>
      <c r="AA148" s="180" t="s">
        <v>136</v>
      </c>
      <c r="AC148" s="181" t="str">
        <f t="shared" si="4"/>
        <v>Yes,No</v>
      </c>
      <c r="AD148" s="180" t="s">
        <v>57</v>
      </c>
      <c r="AE148" s="180" t="s">
        <v>58</v>
      </c>
      <c r="AM148" s="183" t="s">
        <v>57</v>
      </c>
      <c r="AN148" s="183" t="s">
        <v>58</v>
      </c>
    </row>
    <row r="149" spans="1:40" ht="18" customHeight="1">
      <c r="A149" s="658" t="s">
        <v>248</v>
      </c>
      <c r="B149" s="659"/>
      <c r="C149" s="659"/>
      <c r="D149" s="659"/>
      <c r="E149" s="659"/>
      <c r="F149" s="659"/>
      <c r="G149" s="659"/>
      <c r="H149" s="659"/>
      <c r="I149" s="659"/>
      <c r="J149" s="659"/>
      <c r="K149" s="659"/>
      <c r="L149" s="220"/>
      <c r="M149" s="436"/>
      <c r="S149" s="227" t="s">
        <v>125</v>
      </c>
      <c r="T149" s="181" t="str">
        <f t="shared" ca="1" si="0"/>
        <v>L149</v>
      </c>
      <c r="U149" s="180" t="str">
        <f t="shared" si="1"/>
        <v>2a</v>
      </c>
      <c r="V149" s="180" t="str">
        <f t="shared" ca="1" si="2"/>
        <v>2a. Commercial Details</v>
      </c>
      <c r="W149" s="180" t="s">
        <v>229</v>
      </c>
      <c r="X149" s="180" t="s">
        <v>242</v>
      </c>
      <c r="Z149" s="180" t="str">
        <f t="shared" ca="1" si="3"/>
        <v>2a_L149_Energy_Security_Resiliency</v>
      </c>
      <c r="AA149" s="180" t="s">
        <v>136</v>
      </c>
      <c r="AC149" s="181" t="str">
        <f t="shared" si="4"/>
        <v>Yes,No</v>
      </c>
      <c r="AD149" s="180" t="s">
        <v>57</v>
      </c>
      <c r="AE149" s="180" t="s">
        <v>58</v>
      </c>
      <c r="AM149" s="183" t="s">
        <v>57</v>
      </c>
      <c r="AN149" s="183" t="s">
        <v>58</v>
      </c>
    </row>
    <row r="150" spans="1:40" ht="8.25" customHeight="1">
      <c r="A150" s="437"/>
      <c r="B150" s="317"/>
      <c r="C150" s="317"/>
      <c r="D150" s="317"/>
      <c r="E150" s="317"/>
      <c r="F150" s="49"/>
      <c r="G150" s="49"/>
      <c r="H150" s="49"/>
      <c r="I150" s="49"/>
      <c r="J150" s="49"/>
      <c r="K150" s="49"/>
      <c r="L150" s="49"/>
      <c r="M150" s="436"/>
      <c r="R150" s="182" t="s">
        <v>128</v>
      </c>
    </row>
    <row r="151" spans="1:40" ht="121.5" customHeight="1">
      <c r="A151" s="448"/>
      <c r="B151" s="678"/>
      <c r="C151" s="679"/>
      <c r="D151" s="679"/>
      <c r="E151" s="679"/>
      <c r="F151" s="679"/>
      <c r="G151" s="679"/>
      <c r="H151" s="679"/>
      <c r="I151" s="679"/>
      <c r="J151" s="679"/>
      <c r="K151" s="679"/>
      <c r="L151" s="680"/>
      <c r="M151" s="436"/>
      <c r="S151" s="182" t="s">
        <v>125</v>
      </c>
      <c r="T151" s="181" t="str">
        <f ca="1">SUBSTITUTE(CELL("address",B151),"$","")</f>
        <v>B151</v>
      </c>
      <c r="U151" s="180" t="str">
        <f>$U$5</f>
        <v>2a</v>
      </c>
      <c r="V151" s="180" t="str">
        <f ca="1">MID(CELL("filename",U151),FIND("]",CELL("filename",U151))+1,256)</f>
        <v>2a. Commercial Details</v>
      </c>
      <c r="W151" s="180" t="s">
        <v>177</v>
      </c>
      <c r="X151" s="181" t="s">
        <v>199</v>
      </c>
      <c r="Y151" s="181"/>
      <c r="Z151" s="180" t="str">
        <f ca="1">U151&amp;"_"&amp;T151&amp;"_"&amp;X151</f>
        <v>2a_B151_Finance_Plan_for_Development_Project</v>
      </c>
      <c r="AA151" s="180" t="s">
        <v>133</v>
      </c>
      <c r="AB151" s="180">
        <v>2000</v>
      </c>
      <c r="AD151" s="181" t="s">
        <v>58</v>
      </c>
      <c r="AE151" s="180" t="s">
        <v>58</v>
      </c>
      <c r="AF151" s="181"/>
      <c r="AG151" s="181"/>
      <c r="AH151" s="181"/>
      <c r="AI151" s="181"/>
      <c r="AJ151"/>
    </row>
    <row r="152" spans="1:40" ht="18" customHeight="1">
      <c r="A152" s="583"/>
      <c r="B152" s="429"/>
      <c r="C152" s="429"/>
      <c r="D152" s="429"/>
      <c r="E152" s="429"/>
      <c r="F152" s="429"/>
      <c r="G152" s="429"/>
      <c r="H152" s="429"/>
      <c r="I152" s="429"/>
      <c r="J152" s="429"/>
      <c r="K152" s="429"/>
      <c r="L152" s="220"/>
      <c r="M152" s="436"/>
      <c r="S152" s="227"/>
      <c r="T152" s="181"/>
      <c r="AM152" s="183"/>
      <c r="AN152" s="183"/>
    </row>
    <row r="153" spans="1:40" ht="18" customHeight="1">
      <c r="A153" s="658"/>
      <c r="B153" s="659"/>
      <c r="C153" s="659"/>
      <c r="D153" s="659"/>
      <c r="E153" s="659"/>
      <c r="F153" s="659"/>
      <c r="G153" s="659"/>
      <c r="H153" s="659"/>
      <c r="I153" s="659"/>
      <c r="J153" s="659"/>
      <c r="K153" s="659"/>
      <c r="L153" s="220"/>
      <c r="M153" s="436"/>
      <c r="S153" s="227" t="s">
        <v>125</v>
      </c>
      <c r="T153" s="181" t="str">
        <f ca="1">SUBSTITUTE(CELL("address",L153),"$","")</f>
        <v>L153</v>
      </c>
      <c r="U153" s="180" t="str">
        <f>$U$5</f>
        <v>2a</v>
      </c>
      <c r="V153" s="180" t="str">
        <f ca="1">MID(CELL("filename",U153),FIND("]",CELL("filename",U153))+1,256)</f>
        <v>2a. Commercial Details</v>
      </c>
      <c r="W153" s="180" t="s">
        <v>229</v>
      </c>
      <c r="X153" s="180" t="s">
        <v>242</v>
      </c>
      <c r="Z153" s="180" t="str">
        <f ca="1">U153&amp;"_"&amp;T153&amp;"_"&amp;X153</f>
        <v>2a_L153_Energy_Security_Resiliency</v>
      </c>
      <c r="AA153" s="180" t="s">
        <v>136</v>
      </c>
      <c r="AC153" s="181" t="str">
        <f>CONCATENATE(AM153,",",AN153)</f>
        <v>Yes,No</v>
      </c>
      <c r="AD153" s="180" t="s">
        <v>57</v>
      </c>
      <c r="AE153" s="180" t="s">
        <v>58</v>
      </c>
      <c r="AM153" s="183" t="s">
        <v>57</v>
      </c>
      <c r="AN153" s="183" t="s">
        <v>58</v>
      </c>
    </row>
  </sheetData>
  <sheetProtection algorithmName="SHA-512" hashValue="GNE/DxWjiXA58GIcaHM7Y6YLcsMfEC5OrdOhiE0dr+OYKUcZFNAkrSGcpo1x8zDhw1RXnzf6DZ5gqQzEFgmerQ==" saltValue="kKpFm474gsn1A4NMM8YmLg==" spinCount="100000" sheet="1" objects="1" scenarios="1" selectLockedCells="1"/>
  <mergeCells count="122">
    <mergeCell ref="A120:I120"/>
    <mergeCell ref="K120:L120"/>
    <mergeCell ref="A118:J118"/>
    <mergeCell ref="K118:L118"/>
    <mergeCell ref="B96:L96"/>
    <mergeCell ref="A93:I93"/>
    <mergeCell ref="K93:L93"/>
    <mergeCell ref="A98:I98"/>
    <mergeCell ref="K98:L98"/>
    <mergeCell ref="A100:I100"/>
    <mergeCell ref="K100:L100"/>
    <mergeCell ref="A102:I102"/>
    <mergeCell ref="K102:L102"/>
    <mergeCell ref="A145:K145"/>
    <mergeCell ref="A146:K146"/>
    <mergeCell ref="A147:K147"/>
    <mergeCell ref="A148:K148"/>
    <mergeCell ref="A153:K153"/>
    <mergeCell ref="B151:L151"/>
    <mergeCell ref="A149:K149"/>
    <mergeCell ref="A143:K143"/>
    <mergeCell ref="A144:K144"/>
    <mergeCell ref="A87:K87"/>
    <mergeCell ref="T1:AD1"/>
    <mergeCell ref="AE1:AJ1"/>
    <mergeCell ref="A46:M46"/>
    <mergeCell ref="B11:L11"/>
    <mergeCell ref="F9:L9"/>
    <mergeCell ref="A13:E13"/>
    <mergeCell ref="F13:L13"/>
    <mergeCell ref="A15:M15"/>
    <mergeCell ref="F20:H20"/>
    <mergeCell ref="F26:H26"/>
    <mergeCell ref="A20:E20"/>
    <mergeCell ref="A24:E24"/>
    <mergeCell ref="A30:E30"/>
    <mergeCell ref="A1:M1"/>
    <mergeCell ref="F28:L28"/>
    <mergeCell ref="F40:H40"/>
    <mergeCell ref="F43:H43"/>
    <mergeCell ref="K65:L65"/>
    <mergeCell ref="A57:E57"/>
    <mergeCell ref="F57:H57"/>
    <mergeCell ref="K63:L63"/>
    <mergeCell ref="A51:E51"/>
    <mergeCell ref="F51:H51"/>
    <mergeCell ref="A53:E53"/>
    <mergeCell ref="A85:M85"/>
    <mergeCell ref="B59:L59"/>
    <mergeCell ref="B83:L83"/>
    <mergeCell ref="B61:L61"/>
    <mergeCell ref="B69:L69"/>
    <mergeCell ref="A67:K67"/>
    <mergeCell ref="B79:L79"/>
    <mergeCell ref="A75:I75"/>
    <mergeCell ref="A71:I71"/>
    <mergeCell ref="A65:J65"/>
    <mergeCell ref="A63:J63"/>
    <mergeCell ref="K71:L71"/>
    <mergeCell ref="K73:L73"/>
    <mergeCell ref="K75:L75"/>
    <mergeCell ref="F30:L30"/>
    <mergeCell ref="F37:H37"/>
    <mergeCell ref="A26:E26"/>
    <mergeCell ref="F5:L5"/>
    <mergeCell ref="A5:E5"/>
    <mergeCell ref="A7:E7"/>
    <mergeCell ref="A2:M2"/>
    <mergeCell ref="F7:H7"/>
    <mergeCell ref="A17:E17"/>
    <mergeCell ref="A3:M3"/>
    <mergeCell ref="F22:L22"/>
    <mergeCell ref="F34:H34"/>
    <mergeCell ref="F17:L17"/>
    <mergeCell ref="A90:M90"/>
    <mergeCell ref="A97:K97"/>
    <mergeCell ref="AJ2:AJ3"/>
    <mergeCell ref="T2:T3"/>
    <mergeCell ref="AE2:AE3"/>
    <mergeCell ref="AF2:AF3"/>
    <mergeCell ref="AG2:AG3"/>
    <mergeCell ref="AH2:AH3"/>
    <mergeCell ref="AI2:AI3"/>
    <mergeCell ref="AA2:AA3"/>
    <mergeCell ref="AB2:AB3"/>
    <mergeCell ref="AC2:AC3"/>
    <mergeCell ref="AD2:AD3"/>
    <mergeCell ref="Z2:Z3"/>
    <mergeCell ref="U2:V2"/>
    <mergeCell ref="W2:W3"/>
    <mergeCell ref="X2:X3"/>
    <mergeCell ref="Y2:Y3"/>
    <mergeCell ref="B55:L55"/>
    <mergeCell ref="A48:J48"/>
    <mergeCell ref="K48:L48"/>
    <mergeCell ref="A32:E32"/>
    <mergeCell ref="F32:L32"/>
    <mergeCell ref="F24:L24"/>
    <mergeCell ref="A139:I139"/>
    <mergeCell ref="A141:J141"/>
    <mergeCell ref="K141:L141"/>
    <mergeCell ref="A105:M105"/>
    <mergeCell ref="A109:K110"/>
    <mergeCell ref="A112:K113"/>
    <mergeCell ref="A115:K115"/>
    <mergeCell ref="A121:K121"/>
    <mergeCell ref="B122:K124"/>
    <mergeCell ref="C125:I125"/>
    <mergeCell ref="A129:M129"/>
    <mergeCell ref="A135:J136"/>
    <mergeCell ref="K135:L135"/>
    <mergeCell ref="A131:J132"/>
    <mergeCell ref="K131:L131"/>
    <mergeCell ref="C133:I133"/>
    <mergeCell ref="B111:L111"/>
    <mergeCell ref="A108:I108"/>
    <mergeCell ref="K108:L108"/>
    <mergeCell ref="A116:I116"/>
    <mergeCell ref="K116:L116"/>
    <mergeCell ref="K139:L139"/>
    <mergeCell ref="B127:L127"/>
    <mergeCell ref="B114:L114"/>
  </mergeCells>
  <conditionalFormatting sqref="G19">
    <cfRule type="expression" dxfId="24" priority="3">
      <formula>SEARCH("other",$G$29)</formula>
    </cfRule>
  </conditionalFormatting>
  <conditionalFormatting sqref="B140:L140">
    <cfRule type="expression" dxfId="23" priority="1">
      <formula>#REF!&lt;&gt;"Yes"</formula>
    </cfRule>
  </conditionalFormatting>
  <dataValidations xWindow="272" yWindow="199" count="37">
    <dataValidation allowBlank="1" showInputMessage="1" showErrorMessage="1" errorTitle="Select technology type from list" sqref="H21:I21 H25 H16 H27 H23 H29 M39:M45 M16:M30 H41:H42 H44:H45 H38 H39 M37:M38 H35 M34:M35"/>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83:L83">
      <formula1>601</formula1>
    </dataValidation>
    <dataValidation type="textLength" operator="lessThan" allowBlank="1" showInputMessage="1" showErrorMessage="1" promptTitle="Complete if applicable" prompt="Field is limited to a maximum of 1,088 characters." sqref="B133 B125:B126">
      <formula1>1089</formula1>
    </dataValidation>
    <dataValidation type="textLength" operator="lessThan" allowBlank="1" showInputMessage="1" showErrorMessage="1" promptTitle="Complete if applicable" prompt="Required if project has known legal issues._x000a__x000a_Field is limited to a maximum of 1,075 characters." sqref="B61:L61">
      <formula1>1076</formula1>
    </dataValidation>
    <dataValidation type="textLength" operator="lessThan" allowBlank="1" showInputMessage="1" showErrorMessage="1" promptTitle="Complete if applicable" prompt="Required field if developer is different than the bidder._x000a__x000a_Field is limited to a maximum of 75 characters." sqref="F28:L28">
      <formula1>75</formula1>
    </dataValidation>
    <dataValidation type="textLength" operator="lessThan" allowBlank="1" showInputMessage="1" showErrorMessage="1" promptTitle="Complete if applicable" prompt="Field is required if developer is different than owner._x000a__x000a_Field is limited to a maximum of 1,075 characters." sqref="F30:L30">
      <formula1>1076</formula1>
    </dataValidation>
    <dataValidation type="textLength" operator="lessThan" showInputMessage="1" showErrorMessage="1" promptTitle="Required field" prompt="Field is limited to a maximum of 1,075 characters." sqref="F24:L24">
      <formula1>1076</formula1>
    </dataValidation>
    <dataValidation type="textLength" operator="lessThan" allowBlank="1" showInputMessage="1" showErrorMessage="1" promptTitle="Complete if applicable" prompt="Required field if owner is different than the bidder._x000a__x000a_Field is limited to a maximum of 75 characters." sqref="F22:L22">
      <formula1>75</formula1>
    </dataValidation>
    <dataValidation type="list" allowBlank="1" showInputMessage="1" showErrorMessage="1" promptTitle="Required field" prompt="Select response from drop-down list._x000a_Include &quot;Résumé&quot; in filename of submitted document." sqref="F37:H37 F34:H34">
      <formula1>$AM$37:$AN$37</formula1>
    </dataValidation>
    <dataValidation type="list" showInputMessage="1" showErrorMessage="1" promptTitle="Complete if Applicable" prompt="Select response from the drop-down list._x000a_Include &quot;Financial Records&quot; in filename of submitted document." sqref="K73">
      <formula1>$AM$73:$AN$73</formula1>
    </dataValidation>
    <dataValidation type="list" showInputMessage="1" showErrorMessage="1" promptTitle="Required field" prompt="Select response from the drop-down list." sqref="K63">
      <formula1>$AM$63:$AN$63</formula1>
    </dataValidation>
    <dataValidation type="list" showInputMessage="1" showErrorMessage="1" promptTitle="Required field" prompt="Select response from the drop-down list." sqref="K65">
      <formula1>$AM$65:$AN$65</formula1>
    </dataValidation>
    <dataValidation type="list" showInputMessage="1" showErrorMessage="1" promptTitle="Required field" prompt="Select response from the drop-down list." sqref="K75 K93 K98 K100 K102 K108 K116 K120 K139">
      <formula1>$AM$75:$AN$75</formula1>
    </dataValidation>
    <dataValidation type="list" showInputMessage="1" showErrorMessage="1" promptTitle="Required field" prompt="Select response from the drop-down list." sqref="K71">
      <formula1>$AM$71:$AN$71</formula1>
    </dataValidation>
    <dataValidation type="list" allowBlank="1" showInputMessage="1" showErrorMessage="1" promptTitle="Required field" prompt="Select response from drop-down list." sqref="F26:H26">
      <formula1>$AM$26:$AO$26</formula1>
    </dataValidation>
    <dataValidation type="list" showInputMessage="1" showErrorMessage="1" promptTitle="Required field" prompt="Select response from the drop-down list." sqref="F7:H7">
      <formula1>$AM$7:$AN$7</formula1>
    </dataValidation>
    <dataValidation type="list" allowBlank="1" showInputMessage="1" showErrorMessage="1" promptTitle="Required field" prompt="Select response from drop-down list." sqref="F20:H20">
      <formula1>$AM$20:$AO$20</formula1>
    </dataValidation>
    <dataValidation type="list" showInputMessage="1" showErrorMessage="1" promptTitle="Required field" prompt="Select response from the drop-down list._x000a_Include &quot;Deal Diagram&quot; in filename of submitted document._x000a_" sqref="K48:L48">
      <formula1>$AM$48:$AO$48</formula1>
    </dataValidation>
    <dataValidation type="textLength" operator="lessThan" allowBlank="1" showInputMessage="1" showErrorMessage="1" promptTitle="Complete if applicable" prompt="Required if bidder has corporate credit rating by credit rating agency._x000a__x000a_Field is limited to a maximum of 1,075 characters." sqref="B79:L79">
      <formula1>1075</formula1>
    </dataValidation>
    <dataValidation type="list" allowBlank="1" showInputMessage="1" showErrorMessage="1" promptTitle="Required Field" prompt="Select response from the drop-down list." sqref="K135:L135">
      <formula1>$O$135:$Q$135</formula1>
    </dataValidation>
    <dataValidation type="list" allowBlank="1" showInputMessage="1" showErrorMessage="1" promptTitle="Required Field" prompt="Select response from the drop-down list." sqref="K131:L131">
      <formula1>$O$131:$R$131</formula1>
    </dataValidation>
    <dataValidation type="list" allowBlank="1" showInputMessage="1" showErrorMessage="1" promptTitle="Required field" prompt="Select response from the drop-down list." sqref="F51:H51 F57:H57">
      <formula1>$AM$26:$AN$26</formula1>
    </dataValidation>
    <dataValidation type="textLength" operator="lessThan" allowBlank="1" showErrorMessage="1" promptTitle="Complete if applicable" prompt="Required if answer above is Yes_x000a__x000a_Field is limited to a maximum of 1,088 characters." sqref="K142">
      <formula1>1089</formula1>
    </dataValidation>
    <dataValidation type="textLength" operator="lessThan" allowBlank="1" showInputMessage="1" showErrorMessage="1" promptTitle="Required Field" prompt="Field is limited to a maximum of 2000 characters." sqref="B151:H151">
      <formula1>2001</formula1>
    </dataValidation>
    <dataValidation type="list" allowBlank="1" showInputMessage="1" showErrorMessage="1" promptTitle="Required field" prompt="Select response from drop-down list._x000a_Include &quot;Safety Plan&quot; in filename of submitted document." sqref="F40:H40">
      <formula1>$AM$37:$AN$37</formula1>
    </dataValidation>
    <dataValidation type="list" allowBlank="1" showInputMessage="1" showErrorMessage="1" promptTitle="Required field" prompt="Select response from drop-down list._x000a_Include &quot;Continuity of Business Plan&quot; in filename of submitted document." sqref="F43:H43">
      <formula1>$AM$37:$AN$37</formula1>
    </dataValidation>
    <dataValidation type="textLength" operator="lessThan" allowBlank="1" showInputMessage="1" showErrorMessage="1" promptTitle="Complete if applicable" prompt="Required if project is dependent on another entity._x000a__x000a_Field is limited to a maximum of 1,075 characters." sqref="B55:L55">
      <formula1>1075</formula1>
    </dataValidation>
    <dataValidation type="textLength" operator="lessThan" allowBlank="1" showInputMessage="1" showErrorMessage="1" promptTitle="Complete if applicable" prompt="Field is limited to a maximum of 1,075 characters." sqref="B69:L69">
      <formula1>1075</formula1>
    </dataValidation>
    <dataValidation type="textLength" operator="lessThan" allowBlank="1" showInputMessage="1" showErrorMessage="1" promptTitle="Complete if applicable" prompt="Required if answer above is Yes_x000a__x000a_Field is limited to a maximum of 250 characters." sqref="K141:L141 K118:L118">
      <formula1>250</formula1>
    </dataValidation>
    <dataValidation type="textLength" operator="lessThan" allowBlank="1" showInputMessage="1" showErrorMessage="1" promptTitle="Required field" prompt="Field is limited to a maximum of 1,075 characters." sqref="B114:L114">
      <formula1>1076</formula1>
    </dataValidation>
    <dataValidation type="textLength" operator="lessThan" allowBlank="1" showInputMessage="1" showErrorMessage="1" promptTitle="Complete if applicable" prompt="Field is limited to a maximum of 2,000 characters." sqref="B127:L127">
      <formula1>2000</formula1>
    </dataValidation>
    <dataValidation type="textLength" operator="lessThan" allowBlank="1" showInputMessage="1" showErrorMessage="1" promptTitle="Complete if applicable" prompt="Field is limited to a maximum of 1,075 characters." sqref="B96:L96 B111:L111">
      <formula1>1076</formula1>
    </dataValidation>
    <dataValidation type="textLength" operator="lessThan" showInputMessage="1" showErrorMessage="1" promptTitle="Required field" prompt="Form field is limited to a maximum of 2,000 characters. _x000a__x000a_If additional space is needed, summarize prior experience with PSE here and attach additional detail." sqref="F32:L32">
      <formula1>2001</formula1>
    </dataValidation>
    <dataValidation type="textLength" operator="lessThan" allowBlank="1" showInputMessage="1" showErrorMessage="1" promptTitle="Required Field" prompt="Please describe resource type. Form field is limited to a maximum of 1000 characters." sqref="F17:L17">
      <formula1>1001</formula1>
    </dataValidation>
  </dataValidations>
  <hyperlinks>
    <hyperlink ref="C137" r:id="rId1"/>
  </hyperlinks>
  <printOptions horizontalCentered="1"/>
  <pageMargins left="0.75" right="0.75" top="0.75" bottom="1" header="0.5" footer="0.5"/>
  <pageSetup scale="54" fitToHeight="10" orientation="portrait" r:id="rId2"/>
  <headerFooter alignWithMargins="0">
    <oddFooter>&amp;C&amp;"Arial,Italic"B-&amp;P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BQ106"/>
  <sheetViews>
    <sheetView showZeros="0" zoomScaleNormal="100" zoomScaleSheetLayoutView="100" workbookViewId="0">
      <pane ySplit="3" topLeftCell="A4" activePane="bottomLeft" state="frozen"/>
      <selection pane="bottomLeft" activeCell="G16" sqref="G16"/>
    </sheetView>
  </sheetViews>
  <sheetFormatPr defaultRowHeight="12.75"/>
  <cols>
    <col min="1" max="1" width="6.5703125" customWidth="1"/>
    <col min="2" max="2" width="6.140625" customWidth="1"/>
    <col min="3" max="3" width="15.140625" customWidth="1"/>
    <col min="4" max="4" width="14.42578125" customWidth="1"/>
    <col min="5" max="5" width="18" customWidth="1"/>
    <col min="6" max="6" width="10.42578125" customWidth="1"/>
    <col min="7" max="7" width="37.5703125" customWidth="1"/>
    <col min="8" max="8" width="2.7109375" customWidth="1"/>
    <col min="9" max="10" width="3.28515625" customWidth="1"/>
    <col min="11" max="11" width="11.5703125" customWidth="1"/>
    <col min="12" max="13" width="3.7109375" hidden="1" customWidth="1"/>
    <col min="14" max="14" width="11.5703125" hidden="1" customWidth="1"/>
    <col min="15" max="15" width="9.7109375" hidden="1" customWidth="1"/>
    <col min="16" max="16" width="2" style="182" hidden="1" customWidth="1"/>
    <col min="17" max="17" width="2.28515625" style="182" hidden="1" customWidth="1"/>
    <col min="18" max="18" width="3.7109375" hidden="1" customWidth="1"/>
    <col min="19" max="19" width="7.42578125" style="180" hidden="1" customWidth="1"/>
    <col min="20" max="20" width="3.28515625" style="180" hidden="1" customWidth="1"/>
    <col min="21" max="21" width="15.140625" style="180" hidden="1" customWidth="1"/>
    <col min="22" max="22" width="12.5703125" style="180" hidden="1" customWidth="1"/>
    <col min="23" max="23" width="45.28515625" style="180" hidden="1" customWidth="1"/>
    <col min="24" max="24" width="7.42578125" style="180" hidden="1" customWidth="1"/>
    <col min="25" max="25" width="56.28515625" style="180" hidden="1" customWidth="1"/>
    <col min="26" max="26" width="10.5703125" style="180" hidden="1" customWidth="1"/>
    <col min="27" max="27" width="16.5703125" style="180" hidden="1" customWidth="1"/>
    <col min="28" max="28" width="45" style="181" hidden="1" customWidth="1"/>
    <col min="29" max="29" width="9.7109375" style="180" hidden="1" customWidth="1"/>
    <col min="30" max="30" width="18" style="180" hidden="1" customWidth="1"/>
    <col min="31" max="31" width="19.42578125" style="180" hidden="1" customWidth="1"/>
    <col min="32" max="32" width="65.5703125" style="180" hidden="1" customWidth="1"/>
    <col min="33" max="33" width="33.85546875" style="180" hidden="1" customWidth="1"/>
    <col min="34" max="34" width="10.85546875" style="180" hidden="1" customWidth="1"/>
    <col min="35" max="35" width="26.5703125" style="180" hidden="1" customWidth="1"/>
    <col min="36" max="36" width="25.5703125" hidden="1" customWidth="1"/>
    <col min="37" max="37" width="9.140625" hidden="1" customWidth="1"/>
    <col min="38" max="38" width="43" hidden="1" customWidth="1"/>
    <col min="39" max="39" width="31.85546875" hidden="1" customWidth="1"/>
    <col min="40" max="40" width="55" hidden="1" customWidth="1"/>
    <col min="41" max="41" width="23.5703125" hidden="1" customWidth="1"/>
    <col min="42" max="42" width="40.42578125" hidden="1" customWidth="1"/>
    <col min="43" max="43" width="48.140625" hidden="1" customWidth="1"/>
    <col min="44" max="44" width="32.85546875" hidden="1" customWidth="1"/>
    <col min="45" max="46" width="24" hidden="1" customWidth="1"/>
    <col min="47" max="47" width="33.85546875" hidden="1" customWidth="1"/>
    <col min="48" max="48" width="11.28515625" hidden="1" customWidth="1"/>
    <col min="49" max="49" width="24.5703125" hidden="1" customWidth="1"/>
    <col min="50" max="50" width="22.28515625" hidden="1" customWidth="1"/>
    <col min="51" max="51" width="28.5703125" hidden="1" customWidth="1"/>
    <col min="52" max="52" width="21.85546875" hidden="1" customWidth="1"/>
    <col min="53" max="53" width="27.7109375" hidden="1" customWidth="1"/>
    <col min="54" max="54" width="6.5703125" hidden="1" customWidth="1"/>
    <col min="55" max="55" width="10" hidden="1" customWidth="1"/>
    <col min="56" max="56" width="26.42578125" hidden="1" customWidth="1"/>
    <col min="57" max="58" width="25.5703125" hidden="1" customWidth="1"/>
    <col min="59" max="60" width="24.5703125" hidden="1" customWidth="1"/>
    <col min="61" max="61" width="36.5703125" hidden="1" customWidth="1"/>
    <col min="62" max="62" width="26.140625" hidden="1" customWidth="1"/>
    <col min="63" max="63" width="29" hidden="1" customWidth="1"/>
    <col min="64" max="64" width="31.85546875" hidden="1" customWidth="1"/>
    <col min="65" max="65" width="5.28515625" hidden="1" customWidth="1"/>
    <col min="66" max="66" width="15" hidden="1" customWidth="1"/>
    <col min="67" max="67" width="19.85546875" style="251" hidden="1" customWidth="1"/>
    <col min="68" max="68" width="9.140625" hidden="1" customWidth="1"/>
    <col min="69" max="69" width="9.140625" customWidth="1"/>
    <col min="70" max="70" width="1" customWidth="1"/>
    <col min="71" max="72" width="9.140625" customWidth="1"/>
  </cols>
  <sheetData>
    <row r="1" spans="1:67" ht="18" customHeight="1">
      <c r="A1" s="760" t="s">
        <v>249</v>
      </c>
      <c r="B1" s="761"/>
      <c r="C1" s="761"/>
      <c r="D1" s="761"/>
      <c r="E1" s="761"/>
      <c r="F1" s="761"/>
      <c r="G1" s="761"/>
      <c r="H1" s="761"/>
      <c r="I1" s="761"/>
      <c r="J1" s="761"/>
      <c r="K1" s="762"/>
      <c r="L1" s="8" t="s">
        <v>250</v>
      </c>
      <c r="S1" s="725" t="s">
        <v>105</v>
      </c>
      <c r="T1" s="725"/>
      <c r="U1" s="725"/>
      <c r="V1" s="725"/>
      <c r="W1" s="725"/>
      <c r="X1" s="725"/>
      <c r="Y1" s="725"/>
      <c r="Z1" s="725"/>
      <c r="AA1" s="725"/>
      <c r="AB1" s="725"/>
      <c r="AC1" s="725"/>
      <c r="AD1" s="726" t="s">
        <v>106</v>
      </c>
      <c r="AE1" s="726"/>
      <c r="AF1" s="726"/>
      <c r="AG1" s="726"/>
      <c r="AH1" s="726"/>
      <c r="AI1" s="726"/>
    </row>
    <row r="2" spans="1:67" ht="4.5" customHeight="1">
      <c r="A2" s="763"/>
      <c r="B2" s="764"/>
      <c r="C2" s="764"/>
      <c r="D2" s="764"/>
      <c r="E2" s="764"/>
      <c r="F2" s="764"/>
      <c r="G2" s="764"/>
      <c r="H2" s="764"/>
      <c r="I2" s="764"/>
      <c r="J2" s="764"/>
      <c r="K2" s="765"/>
      <c r="S2" s="683" t="s">
        <v>109</v>
      </c>
      <c r="T2" s="687" t="s">
        <v>110</v>
      </c>
      <c r="U2" s="687"/>
      <c r="V2" s="685" t="s">
        <v>20</v>
      </c>
      <c r="W2" s="685" t="s">
        <v>111</v>
      </c>
      <c r="X2" s="685" t="s">
        <v>112</v>
      </c>
      <c r="Y2" s="685" t="s">
        <v>113</v>
      </c>
      <c r="Z2" s="685" t="s">
        <v>114</v>
      </c>
      <c r="AA2" s="685" t="s">
        <v>115</v>
      </c>
      <c r="AB2" s="685" t="s">
        <v>116</v>
      </c>
      <c r="AC2" s="685" t="s">
        <v>117</v>
      </c>
      <c r="AD2" s="681" t="s">
        <v>118</v>
      </c>
      <c r="AE2" s="681" t="s">
        <v>119</v>
      </c>
      <c r="AF2" s="681" t="s">
        <v>120</v>
      </c>
      <c r="AG2" s="681" t="s">
        <v>121</v>
      </c>
      <c r="AH2" s="681" t="s">
        <v>122</v>
      </c>
      <c r="AI2" s="681" t="s">
        <v>123</v>
      </c>
    </row>
    <row r="3" spans="1:67" ht="15.75" thickBot="1">
      <c r="A3" s="758" t="s">
        <v>251</v>
      </c>
      <c r="B3" s="708"/>
      <c r="C3" s="708"/>
      <c r="D3" s="708"/>
      <c r="E3" s="708"/>
      <c r="F3" s="708"/>
      <c r="G3" s="708"/>
      <c r="H3" s="708"/>
      <c r="I3" s="708"/>
      <c r="J3" s="708"/>
      <c r="K3" s="759"/>
      <c r="M3" s="182"/>
      <c r="N3" t="s">
        <v>107</v>
      </c>
      <c r="O3" t="s">
        <v>108</v>
      </c>
      <c r="S3" s="684"/>
      <c r="T3" s="325" t="s">
        <v>126</v>
      </c>
      <c r="U3" s="193" t="s">
        <v>127</v>
      </c>
      <c r="V3" s="686"/>
      <c r="W3" s="686"/>
      <c r="X3" s="686"/>
      <c r="Y3" s="686"/>
      <c r="Z3" s="686"/>
      <c r="AA3" s="686"/>
      <c r="AB3" s="686"/>
      <c r="AC3" s="686"/>
      <c r="AD3" s="682"/>
      <c r="AE3" s="682"/>
      <c r="AF3" s="682"/>
      <c r="AG3" s="682"/>
      <c r="AH3" s="682"/>
      <c r="AI3" s="682"/>
      <c r="AJ3" s="253"/>
      <c r="AK3" s="59"/>
      <c r="AL3" s="264" t="s">
        <v>22</v>
      </c>
      <c r="AM3" s="264" t="s">
        <v>23</v>
      </c>
      <c r="AN3" s="264" t="s">
        <v>24</v>
      </c>
      <c r="AO3" s="253" t="s">
        <v>25</v>
      </c>
      <c r="AP3" s="253" t="s">
        <v>26</v>
      </c>
      <c r="AQ3" s="253" t="s">
        <v>27</v>
      </c>
      <c r="AR3" s="253" t="s">
        <v>28</v>
      </c>
      <c r="AS3" s="253" t="s">
        <v>29</v>
      </c>
      <c r="AT3" s="253" t="s">
        <v>30</v>
      </c>
      <c r="AU3" s="253" t="s">
        <v>31</v>
      </c>
      <c r="AV3" s="253" t="s">
        <v>32</v>
      </c>
      <c r="AW3" s="253" t="s">
        <v>33</v>
      </c>
      <c r="AX3" s="253" t="s">
        <v>34</v>
      </c>
      <c r="AY3" s="253" t="s">
        <v>35</v>
      </c>
      <c r="AZ3" s="253" t="s">
        <v>36</v>
      </c>
      <c r="BA3" s="253" t="s">
        <v>37</v>
      </c>
      <c r="BB3" s="253" t="s">
        <v>38</v>
      </c>
      <c r="BC3" s="253" t="s">
        <v>39</v>
      </c>
      <c r="BD3" s="253" t="s">
        <v>40</v>
      </c>
      <c r="BE3" s="253" t="s">
        <v>41</v>
      </c>
      <c r="BF3" s="253" t="s">
        <v>42</v>
      </c>
      <c r="BG3" s="253" t="s">
        <v>43</v>
      </c>
      <c r="BH3" s="253" t="s">
        <v>44</v>
      </c>
      <c r="BI3" s="253" t="s">
        <v>45</v>
      </c>
      <c r="BJ3" s="253" t="s">
        <v>46</v>
      </c>
      <c r="BK3" s="253" t="s">
        <v>47</v>
      </c>
      <c r="BL3" s="253" t="s">
        <v>48</v>
      </c>
      <c r="BM3" s="253" t="s">
        <v>49</v>
      </c>
      <c r="BN3" s="253" t="s">
        <v>50</v>
      </c>
      <c r="BO3" s="256" t="s">
        <v>51</v>
      </c>
    </row>
    <row r="4" spans="1:67" ht="16.5" customHeight="1" thickBot="1">
      <c r="A4" s="769" t="s">
        <v>252</v>
      </c>
      <c r="B4" s="711"/>
      <c r="C4" s="711"/>
      <c r="D4" s="711"/>
      <c r="E4" s="711"/>
      <c r="F4" s="711"/>
      <c r="G4" s="711"/>
      <c r="H4" s="711"/>
      <c r="I4" s="711"/>
      <c r="J4" s="711"/>
      <c r="K4" s="770"/>
      <c r="Q4" s="182" t="s">
        <v>125</v>
      </c>
    </row>
    <row r="5" spans="1:67" ht="9" customHeight="1">
      <c r="A5" s="359"/>
      <c r="B5" s="42"/>
      <c r="C5" s="42"/>
      <c r="D5" s="42"/>
      <c r="E5" s="42"/>
      <c r="F5" s="11"/>
      <c r="G5" s="11"/>
      <c r="H5" s="11"/>
      <c r="I5" s="11"/>
      <c r="J5" s="11"/>
      <c r="K5" s="360"/>
      <c r="P5" s="182" t="s">
        <v>128</v>
      </c>
    </row>
    <row r="6" spans="1:67" ht="20.25" customHeight="1">
      <c r="A6" s="771" t="s">
        <v>253</v>
      </c>
      <c r="B6" s="692"/>
      <c r="C6" s="692"/>
      <c r="D6" s="692"/>
      <c r="E6" s="692"/>
      <c r="F6" s="692"/>
      <c r="G6" s="692"/>
      <c r="H6" s="692"/>
      <c r="I6" s="692"/>
      <c r="J6" s="692"/>
      <c r="K6" s="360"/>
      <c r="Q6" s="182" t="s">
        <v>125</v>
      </c>
    </row>
    <row r="7" spans="1:67" ht="9" customHeight="1" thickBot="1">
      <c r="A7" s="359"/>
      <c r="B7" s="99"/>
      <c r="C7" s="99"/>
      <c r="D7" s="99"/>
      <c r="E7" s="99"/>
      <c r="F7" s="99"/>
      <c r="G7" s="99"/>
      <c r="H7" s="99"/>
      <c r="I7" s="99"/>
      <c r="J7" s="99"/>
      <c r="K7" s="360"/>
      <c r="P7" s="182" t="s">
        <v>128</v>
      </c>
    </row>
    <row r="8" spans="1:67" ht="18" customHeight="1" thickTop="1" thickBot="1">
      <c r="A8" s="766" t="s">
        <v>254</v>
      </c>
      <c r="B8" s="767"/>
      <c r="C8" s="767"/>
      <c r="D8" s="767"/>
      <c r="E8" s="767"/>
      <c r="F8" s="768"/>
      <c r="G8" s="619"/>
      <c r="H8" s="43"/>
      <c r="I8" s="43"/>
      <c r="J8" s="43"/>
      <c r="K8" s="360"/>
      <c r="N8" s="285" t="s">
        <v>255</v>
      </c>
      <c r="Q8" s="182" t="s">
        <v>125</v>
      </c>
      <c r="S8" s="180" t="str">
        <f ca="1">SUBSTITUTE(CELL("address",G8),"$","")</f>
        <v>G8</v>
      </c>
      <c r="T8" s="250" t="s">
        <v>256</v>
      </c>
      <c r="U8" s="180" t="str">
        <f ca="1">MID(CELL("filename",T8),FIND("]",CELL("filename",T8))+1,256)</f>
        <v>2b. Offer Details</v>
      </c>
      <c r="V8" s="8" t="s">
        <v>144</v>
      </c>
      <c r="W8" s="180" t="s">
        <v>257</v>
      </c>
      <c r="Y8" s="186" t="str">
        <f ca="1">T8&amp;"_"&amp;S8&amp;"_"&amp;W8</f>
        <v>2b_G8_Proposal_Type</v>
      </c>
      <c r="Z8" s="180" t="s">
        <v>136</v>
      </c>
      <c r="AB8" s="181" t="str">
        <f>CONCATENATE(AL8,",",AM8,",",AN8)</f>
        <v>PPA / Other offtake option(s) only,Ownership option(s) only,Both options</v>
      </c>
      <c r="AC8" s="180" t="s">
        <v>57</v>
      </c>
      <c r="AD8" s="180" t="s">
        <v>58</v>
      </c>
      <c r="AL8" s="8" t="s">
        <v>258</v>
      </c>
      <c r="AM8" s="8" t="s">
        <v>259</v>
      </c>
      <c r="AN8" s="8" t="s">
        <v>260</v>
      </c>
    </row>
    <row r="9" spans="1:67" ht="9" customHeight="1" thickTop="1" thickBot="1">
      <c r="A9" s="361"/>
      <c r="B9" s="11"/>
      <c r="C9" s="11"/>
      <c r="D9" s="11"/>
      <c r="E9" s="11"/>
      <c r="F9" s="44"/>
      <c r="G9" s="44"/>
      <c r="H9" s="333"/>
      <c r="I9" s="333"/>
      <c r="J9" s="333"/>
      <c r="K9" s="360"/>
      <c r="P9" s="182" t="s">
        <v>128</v>
      </c>
    </row>
    <row r="10" spans="1:67" ht="16.5" customHeight="1" thickBot="1">
      <c r="A10" s="755" t="s">
        <v>61</v>
      </c>
      <c r="B10" s="711"/>
      <c r="C10" s="711"/>
      <c r="D10" s="711"/>
      <c r="E10" s="711"/>
      <c r="F10" s="711"/>
      <c r="G10" s="711"/>
      <c r="H10" s="711"/>
      <c r="I10" s="711"/>
      <c r="J10" s="711"/>
      <c r="K10" s="756"/>
      <c r="Q10" s="182" t="s">
        <v>125</v>
      </c>
      <c r="T10"/>
      <c r="U10"/>
    </row>
    <row r="11" spans="1:67" ht="6" customHeight="1">
      <c r="A11" s="359"/>
      <c r="B11" s="99"/>
      <c r="C11" s="99"/>
      <c r="D11" s="99"/>
      <c r="E11" s="99"/>
      <c r="F11" s="99"/>
      <c r="G11" s="99"/>
      <c r="H11" s="99"/>
      <c r="I11" s="99"/>
      <c r="J11" s="99"/>
      <c r="K11" s="360"/>
    </row>
    <row r="12" spans="1:67" ht="6.75" customHeight="1">
      <c r="A12" s="362"/>
      <c r="B12" s="195"/>
      <c r="C12" s="752"/>
      <c r="D12" s="752"/>
      <c r="E12" s="752"/>
      <c r="F12" s="752"/>
      <c r="G12" s="40"/>
      <c r="H12" s="29"/>
      <c r="I12" s="29"/>
      <c r="J12" s="34"/>
      <c r="K12" s="360"/>
      <c r="P12" s="182" t="s">
        <v>128</v>
      </c>
      <c r="S12" s="180" t="e">
        <f ca="1">SUBSTITUTE(CELL("address",#REF!),"$","")</f>
        <v>#REF!</v>
      </c>
      <c r="T12" s="242" t="str">
        <f t="shared" ref="T12:T32" si="0">$T$8</f>
        <v>2b</v>
      </c>
      <c r="U12" s="180" t="str">
        <f t="shared" ref="U12" ca="1" si="1">MID(CELL("filename",T12),FIND("]",CELL("filename",T12))+1,256)</f>
        <v>2b. Offer Details</v>
      </c>
      <c r="V12" s="8" t="s">
        <v>144</v>
      </c>
      <c r="W12" s="180" t="s">
        <v>261</v>
      </c>
      <c r="X12" s="180">
        <v>3</v>
      </c>
      <c r="Y12" s="186" t="e">
        <f t="shared" ref="Y12:Y16" ca="1" si="2">T12&amp;"_"&amp;S12&amp;"_"&amp;W12&amp;"_"&amp;X12</f>
        <v>#REF!</v>
      </c>
      <c r="Z12" s="180" t="s">
        <v>136</v>
      </c>
      <c r="AB12" s="181" t="str">
        <f>CONCATENATE(AL12)</f>
        <v>Yes</v>
      </c>
      <c r="AC12" s="180" t="s">
        <v>58</v>
      </c>
      <c r="AD12" s="180" t="s">
        <v>58</v>
      </c>
      <c r="AE12"/>
      <c r="AF12"/>
      <c r="AG12"/>
      <c r="AH12"/>
      <c r="AI12"/>
      <c r="AL12" t="s">
        <v>57</v>
      </c>
    </row>
    <row r="13" spans="1:67" ht="18.75" customHeight="1">
      <c r="A13" s="362"/>
      <c r="B13" s="195"/>
      <c r="C13" s="212" t="s">
        <v>262</v>
      </c>
      <c r="D13" s="212"/>
      <c r="E13" s="212"/>
      <c r="F13" s="29"/>
      <c r="G13" s="334"/>
      <c r="H13" s="29"/>
      <c r="I13" s="29"/>
      <c r="J13" s="29"/>
      <c r="K13" s="360"/>
      <c r="Q13" s="182" t="s">
        <v>125</v>
      </c>
      <c r="S13" s="180" t="str">
        <f ca="1">SUBSTITUTE(CELL("address",G13),"$","")</f>
        <v>G13</v>
      </c>
      <c r="T13" s="242" t="str">
        <f t="shared" si="0"/>
        <v>2b</v>
      </c>
      <c r="U13" s="180" t="str">
        <f ca="1">MID(CELL("filename",T13),FIND("]",CELL("filename",T13))+1,256)</f>
        <v>2b. Offer Details</v>
      </c>
      <c r="V13" s="8" t="s">
        <v>144</v>
      </c>
      <c r="W13" s="180" t="s">
        <v>263</v>
      </c>
      <c r="X13" s="180">
        <v>1</v>
      </c>
      <c r="Y13" s="186" t="str">
        <f t="shared" ca="1" si="2"/>
        <v>2b_G13_offer_type_1</v>
      </c>
      <c r="Z13" s="180" t="s">
        <v>136</v>
      </c>
      <c r="AB13" s="181" t="str">
        <f>CONCATENATE(AL13,",",AM13,",",AN13,",",AO13,",",AP13,",",AQ13)</f>
        <v>Ownership,PPA,Other - describe below,,,Other - describe below</v>
      </c>
      <c r="AC13" s="180" t="s">
        <v>58</v>
      </c>
      <c r="AD13" s="180" t="s">
        <v>58</v>
      </c>
      <c r="AE13"/>
      <c r="AF13" s="184" t="e">
        <f>"Requirement: "&amp;#REF!&amp;" answer of ""Yes"""</f>
        <v>#REF!</v>
      </c>
      <c r="AG13"/>
      <c r="AH13"/>
      <c r="AI13"/>
      <c r="AL13" s="8" t="s">
        <v>264</v>
      </c>
      <c r="AM13" s="8" t="s">
        <v>265</v>
      </c>
      <c r="AN13" t="s">
        <v>266</v>
      </c>
      <c r="AQ13" t="s">
        <v>266</v>
      </c>
    </row>
    <row r="14" spans="1:67" ht="14.25" customHeight="1">
      <c r="A14" s="362"/>
      <c r="B14" s="195"/>
      <c r="C14" s="751" t="s">
        <v>267</v>
      </c>
      <c r="D14" s="751"/>
      <c r="E14" s="751"/>
      <c r="F14" s="751"/>
      <c r="G14" s="477"/>
      <c r="H14" s="29"/>
      <c r="I14" s="29"/>
      <c r="J14" s="34"/>
      <c r="K14" s="360"/>
      <c r="Q14" s="182" t="s">
        <v>125</v>
      </c>
      <c r="S14" s="180" t="e">
        <f ca="1">SUBSTITUTE(CELL("address",#REF!),"$","")</f>
        <v>#REF!</v>
      </c>
      <c r="T14" s="242" t="str">
        <f t="shared" si="0"/>
        <v>2b</v>
      </c>
      <c r="U14" s="180" t="str">
        <f t="shared" ref="U14:U45" ca="1" si="3">MID(CELL("filename",T14),FIND("]",CELL("filename",T14))+1,256)</f>
        <v>2b. Offer Details</v>
      </c>
      <c r="V14" s="8" t="s">
        <v>144</v>
      </c>
      <c r="W14" s="180" t="s">
        <v>263</v>
      </c>
      <c r="X14" s="180">
        <v>2</v>
      </c>
      <c r="Y14" s="186" t="e">
        <f t="shared" ca="1" si="2"/>
        <v>#REF!</v>
      </c>
      <c r="Z14" s="180" t="s">
        <v>136</v>
      </c>
      <c r="AB14" s="181" t="str">
        <f>CONCATENATE(AL14,",",AM14,",",AN14,",",AO14,",",AP14,",",AQ14)</f>
        <v>Asset Purchase,Project PPA,Exchange Agreement,Market PPA,Capacity Agreement,Other - describe below</v>
      </c>
      <c r="AC14" s="180" t="s">
        <v>58</v>
      </c>
      <c r="AD14" s="180" t="s">
        <v>58</v>
      </c>
      <c r="AE14"/>
      <c r="AF14" s="184" t="e">
        <f>"Requirement: "&amp;#REF!&amp;" answer of ""Yes"""</f>
        <v>#REF!</v>
      </c>
      <c r="AG14"/>
      <c r="AH14"/>
      <c r="AI14"/>
      <c r="AL14" t="s">
        <v>268</v>
      </c>
      <c r="AM14" t="s">
        <v>269</v>
      </c>
      <c r="AN14" t="s">
        <v>270</v>
      </c>
      <c r="AO14" t="s">
        <v>271</v>
      </c>
      <c r="AP14" t="s">
        <v>272</v>
      </c>
      <c r="AQ14" t="s">
        <v>266</v>
      </c>
    </row>
    <row r="15" spans="1:67" ht="6" customHeight="1">
      <c r="A15" s="362"/>
      <c r="B15" s="195"/>
      <c r="C15" s="751"/>
      <c r="D15" s="751"/>
      <c r="E15" s="751"/>
      <c r="F15" s="751"/>
      <c r="G15" s="477"/>
      <c r="H15" s="29"/>
      <c r="I15" s="29"/>
      <c r="J15" s="34"/>
      <c r="K15" s="360"/>
      <c r="P15" s="182" t="s">
        <v>128</v>
      </c>
      <c r="S15" s="180" t="e">
        <f ca="1">SUBSTITUTE(CELL("address",#REF!),"$","")</f>
        <v>#REF!</v>
      </c>
      <c r="T15" s="242" t="str">
        <f t="shared" si="0"/>
        <v>2b</v>
      </c>
      <c r="U15" s="180" t="str">
        <f t="shared" ca="1" si="3"/>
        <v>2b. Offer Details</v>
      </c>
      <c r="V15" s="8" t="s">
        <v>144</v>
      </c>
      <c r="W15" s="180" t="s">
        <v>263</v>
      </c>
      <c r="X15" s="180">
        <v>3</v>
      </c>
      <c r="Y15" s="186" t="e">
        <f t="shared" ca="1" si="2"/>
        <v>#REF!</v>
      </c>
      <c r="Z15" s="180" t="s">
        <v>136</v>
      </c>
      <c r="AB15" s="181" t="str">
        <f>CONCATENATE(AL15,",",AM15,",",AN15,",",AO15,",",AP15,",",AQ15)</f>
        <v>Asset Purchase,Project PPA,Exchange Agreement,Market PPA,Capacity Agreement,Other - describe below</v>
      </c>
      <c r="AC15" s="180" t="s">
        <v>58</v>
      </c>
      <c r="AD15" s="180" t="s">
        <v>58</v>
      </c>
      <c r="AE15"/>
      <c r="AF15" s="184" t="e">
        <f ca="1">"Requirement: "&amp;$S$12&amp;" answer of ""Yes"""</f>
        <v>#REF!</v>
      </c>
      <c r="AG15"/>
      <c r="AH15"/>
      <c r="AI15"/>
      <c r="AL15" t="s">
        <v>268</v>
      </c>
      <c r="AM15" t="s">
        <v>269</v>
      </c>
      <c r="AN15" t="s">
        <v>270</v>
      </c>
      <c r="AO15" t="s">
        <v>271</v>
      </c>
      <c r="AP15" t="s">
        <v>272</v>
      </c>
      <c r="AQ15" t="s">
        <v>266</v>
      </c>
    </row>
    <row r="16" spans="1:67" ht="83.25" customHeight="1">
      <c r="A16" s="362"/>
      <c r="B16" s="195"/>
      <c r="C16" s="629"/>
      <c r="D16" s="629"/>
      <c r="E16" s="629"/>
      <c r="F16" s="29"/>
      <c r="G16" s="622"/>
      <c r="H16" s="40"/>
      <c r="I16" s="40"/>
      <c r="J16" s="34"/>
      <c r="K16" s="360"/>
      <c r="Q16" s="182" t="s">
        <v>125</v>
      </c>
      <c r="S16" s="180" t="str">
        <f ca="1">SUBSTITUTE(CELL("address",G16),"$","")</f>
        <v>G16</v>
      </c>
      <c r="T16" s="242" t="str">
        <f t="shared" si="0"/>
        <v>2b</v>
      </c>
      <c r="U16" s="180" t="str">
        <f t="shared" ca="1" si="3"/>
        <v>2b. Offer Details</v>
      </c>
      <c r="V16" s="8" t="s">
        <v>144</v>
      </c>
      <c r="W16" s="180" t="s">
        <v>273</v>
      </c>
      <c r="X16" s="180">
        <v>1</v>
      </c>
      <c r="Y16" s="186" t="str">
        <f t="shared" ca="1" si="2"/>
        <v>2b_G16_resource_description_1</v>
      </c>
      <c r="Z16" s="180" t="s">
        <v>133</v>
      </c>
      <c r="AA16" s="180">
        <v>100</v>
      </c>
      <c r="AC16" s="180" t="s">
        <v>58</v>
      </c>
      <c r="AD16" s="180" t="s">
        <v>58</v>
      </c>
      <c r="AF16"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17" spans="1:69" ht="15.75" customHeight="1">
      <c r="A17" s="359"/>
      <c r="B17" s="99"/>
      <c r="C17" s="99"/>
      <c r="D17" s="99"/>
      <c r="E17" s="99"/>
      <c r="F17" s="99"/>
      <c r="G17" s="99"/>
      <c r="H17" s="99"/>
      <c r="I17" s="99"/>
      <c r="J17" s="99"/>
      <c r="K17" s="360"/>
    </row>
    <row r="18" spans="1:69" ht="27.75" customHeight="1">
      <c r="A18" s="362"/>
      <c r="B18" s="195"/>
      <c r="C18" s="753" t="s">
        <v>274</v>
      </c>
      <c r="D18" s="753"/>
      <c r="E18" s="753"/>
      <c r="F18" s="29"/>
      <c r="G18" s="623"/>
      <c r="H18" s="29"/>
      <c r="I18" s="29"/>
      <c r="J18" s="34"/>
      <c r="K18" s="360"/>
      <c r="Q18" s="182" t="s">
        <v>125</v>
      </c>
      <c r="S18" s="180" t="str">
        <f ca="1">SUBSTITUTE(CELL("address",G18),"$","")</f>
        <v>G18</v>
      </c>
      <c r="T18" s="242" t="str">
        <f t="shared" si="0"/>
        <v>2b</v>
      </c>
      <c r="U18" s="180" t="str">
        <f t="shared" ca="1" si="3"/>
        <v>2b. Offer Details</v>
      </c>
      <c r="V18" s="8" t="s">
        <v>144</v>
      </c>
      <c r="W18" s="180" t="s">
        <v>275</v>
      </c>
      <c r="X18" s="180">
        <v>1</v>
      </c>
      <c r="Y18" s="186" t="str">
        <f t="shared" ref="Y18:Y45" ca="1" si="4">T18&amp;"_"&amp;S18&amp;"_"&amp;W18&amp;"_"&amp;X18</f>
        <v>2b_G18_ownership_1</v>
      </c>
      <c r="Z18" s="180" t="s">
        <v>136</v>
      </c>
      <c r="AB18" s="181" t="str">
        <f>CONCATENATE(AL18,",",AM18)</f>
        <v>Yes,No</v>
      </c>
      <c r="AC18" s="180" t="s">
        <v>58</v>
      </c>
      <c r="AD18" s="180" t="s">
        <v>58</v>
      </c>
      <c r="AF18" s="184" t="e">
        <f>"Requirement: "&amp;#REF!&amp;" answer of ""Yes"""</f>
        <v>#REF!</v>
      </c>
      <c r="AL18" t="s">
        <v>57</v>
      </c>
      <c r="AM18" t="s">
        <v>58</v>
      </c>
    </row>
    <row r="19" spans="1:69" ht="9" customHeight="1">
      <c r="A19" s="362"/>
      <c r="B19" s="195"/>
      <c r="C19" s="751" t="s">
        <v>276</v>
      </c>
      <c r="D19" s="751"/>
      <c r="E19" s="751"/>
      <c r="F19" s="751"/>
      <c r="G19" s="477"/>
      <c r="H19" s="29"/>
      <c r="I19" s="29"/>
      <c r="J19" s="34"/>
      <c r="K19" s="360"/>
      <c r="Q19" s="182" t="s">
        <v>125</v>
      </c>
      <c r="S19" s="180" t="e">
        <f ca="1">SUBSTITUTE(CELL("address",#REF!),"$","")</f>
        <v>#REF!</v>
      </c>
      <c r="T19" s="242" t="str">
        <f t="shared" si="0"/>
        <v>2b</v>
      </c>
      <c r="U19" s="180" t="str">
        <f t="shared" ca="1" si="3"/>
        <v>2b. Offer Details</v>
      </c>
      <c r="V19" s="8" t="s">
        <v>144</v>
      </c>
      <c r="W19" s="180" t="s">
        <v>275</v>
      </c>
      <c r="X19" s="180">
        <v>2</v>
      </c>
      <c r="Y19" s="186" t="e">
        <f t="shared" ca="1" si="4"/>
        <v>#REF!</v>
      </c>
      <c r="Z19" s="180" t="s">
        <v>136</v>
      </c>
      <c r="AB19" s="181" t="str">
        <f>CONCATENATE(AL19,",",AM19)</f>
        <v>Yes,No</v>
      </c>
      <c r="AC19" s="180" t="s">
        <v>58</v>
      </c>
      <c r="AD19" s="180" t="s">
        <v>58</v>
      </c>
      <c r="AF19" s="184" t="e">
        <f>"Requirement: "&amp;#REF!&amp;" answer of ""Yes"""</f>
        <v>#REF!</v>
      </c>
      <c r="AL19" t="s">
        <v>57</v>
      </c>
      <c r="AM19" t="s">
        <v>58</v>
      </c>
    </row>
    <row r="20" spans="1:69" ht="9" customHeight="1">
      <c r="A20" s="362"/>
      <c r="B20" s="195"/>
      <c r="C20" s="751"/>
      <c r="D20" s="751"/>
      <c r="E20" s="751"/>
      <c r="F20" s="751"/>
      <c r="G20" s="477"/>
      <c r="H20" s="29"/>
      <c r="I20" s="29"/>
      <c r="J20" s="34"/>
      <c r="K20" s="360"/>
      <c r="P20" s="182" t="s">
        <v>128</v>
      </c>
      <c r="S20" s="180" t="e">
        <f ca="1">SUBSTITUTE(CELL("address",#REF!),"$","")</f>
        <v>#REF!</v>
      </c>
      <c r="T20" s="242" t="str">
        <f t="shared" si="0"/>
        <v>2b</v>
      </c>
      <c r="U20" s="180" t="str">
        <f t="shared" ca="1" si="3"/>
        <v>2b. Offer Details</v>
      </c>
      <c r="V20" s="8" t="s">
        <v>144</v>
      </c>
      <c r="W20" s="180" t="s">
        <v>275</v>
      </c>
      <c r="X20" s="180">
        <v>3</v>
      </c>
      <c r="Y20" s="186" t="e">
        <f t="shared" ca="1" si="4"/>
        <v>#REF!</v>
      </c>
      <c r="Z20" s="180" t="s">
        <v>136</v>
      </c>
      <c r="AB20" s="181" t="str">
        <f>CONCATENATE(AL20,",",AM20)</f>
        <v>Yes,No</v>
      </c>
      <c r="AC20" s="180" t="s">
        <v>58</v>
      </c>
      <c r="AD20" s="180" t="s">
        <v>58</v>
      </c>
      <c r="AF20" s="184" t="e">
        <f ca="1">"Requirement: "&amp;$S$12&amp;" answer of ""Yes"""</f>
        <v>#REF!</v>
      </c>
      <c r="AL20" t="s">
        <v>57</v>
      </c>
      <c r="AM20" t="s">
        <v>58</v>
      </c>
    </row>
    <row r="21" spans="1:69" ht="20.25" customHeight="1">
      <c r="A21" s="362"/>
      <c r="B21" s="195"/>
      <c r="C21" s="750" t="s">
        <v>277</v>
      </c>
      <c r="D21" s="750"/>
      <c r="E21" s="750"/>
      <c r="F21" s="29"/>
      <c r="G21" s="617"/>
      <c r="H21" s="29"/>
      <c r="I21" s="29"/>
      <c r="J21" s="34"/>
      <c r="K21" s="360"/>
      <c r="Q21" s="182" t="s">
        <v>125</v>
      </c>
      <c r="S21" s="180" t="str">
        <f ca="1">SUBSTITUTE(CELL("address",G21),"$","")</f>
        <v>G21</v>
      </c>
      <c r="T21" s="242" t="str">
        <f t="shared" si="0"/>
        <v>2b</v>
      </c>
      <c r="U21" s="180" t="str">
        <f t="shared" ca="1" si="3"/>
        <v>2b. Offer Details</v>
      </c>
      <c r="V21" s="8" t="s">
        <v>144</v>
      </c>
      <c r="W21" s="180" t="s">
        <v>278</v>
      </c>
      <c r="X21" s="180">
        <v>1</v>
      </c>
      <c r="Y21" s="186" t="str">
        <f t="shared" ca="1" si="4"/>
        <v>2b_G21_owner_start_1</v>
      </c>
      <c r="Z21" s="180" t="s">
        <v>279</v>
      </c>
      <c r="AB21" s="181" t="s">
        <v>280</v>
      </c>
      <c r="AC21" s="180" t="s">
        <v>58</v>
      </c>
      <c r="AD21" s="180" t="s">
        <v>58</v>
      </c>
      <c r="AF21" s="184" t="str">
        <f ca="1">"Requirement: "&amp;$S$18&amp;" answer of ""Yes"""</f>
        <v>Requirement: G18 answer of "Yes"</v>
      </c>
    </row>
    <row r="22" spans="1:69" ht="9" customHeight="1">
      <c r="A22" s="362"/>
      <c r="B22" s="195"/>
      <c r="C22" s="354"/>
      <c r="D22" s="354"/>
      <c r="E22" s="354"/>
      <c r="F22" s="29"/>
      <c r="G22" s="477"/>
      <c r="H22" s="29"/>
      <c r="I22" s="29"/>
      <c r="J22" s="34"/>
      <c r="K22" s="360"/>
      <c r="P22" s="182" t="s">
        <v>128</v>
      </c>
      <c r="S22" s="180" t="e">
        <f ca="1">SUBSTITUTE(CELL("address",#REF!),"$","")</f>
        <v>#REF!</v>
      </c>
      <c r="T22" s="242" t="str">
        <f t="shared" si="0"/>
        <v>2b</v>
      </c>
      <c r="U22" s="180" t="str">
        <f t="shared" ca="1" si="3"/>
        <v>2b. Offer Details</v>
      </c>
      <c r="V22" s="8" t="s">
        <v>144</v>
      </c>
      <c r="W22" s="180" t="s">
        <v>278</v>
      </c>
      <c r="X22" s="180">
        <v>2</v>
      </c>
      <c r="Y22" s="186" t="e">
        <f t="shared" ca="1" si="4"/>
        <v>#REF!</v>
      </c>
      <c r="Z22" s="180" t="s">
        <v>279</v>
      </c>
      <c r="AB22" s="181" t="s">
        <v>280</v>
      </c>
      <c r="AC22" s="180" t="s">
        <v>58</v>
      </c>
      <c r="AD22" s="180" t="s">
        <v>58</v>
      </c>
      <c r="AF22" s="184" t="e">
        <f ca="1">"Requirement: "&amp;$S$19&amp;" answer of ""Yes"""</f>
        <v>#REF!</v>
      </c>
    </row>
    <row r="23" spans="1:69" ht="21" customHeight="1">
      <c r="A23" s="362"/>
      <c r="B23" s="195"/>
      <c r="C23" s="750" t="s">
        <v>281</v>
      </c>
      <c r="D23" s="750"/>
      <c r="E23" s="750"/>
      <c r="F23" s="29"/>
      <c r="G23" s="624"/>
      <c r="H23" s="29"/>
      <c r="I23" s="29"/>
      <c r="J23" s="34"/>
      <c r="K23" s="360"/>
      <c r="Q23" s="182" t="s">
        <v>125</v>
      </c>
      <c r="S23" s="180" t="str">
        <f ca="1">SUBSTITUTE(CELL("address",G23),"$","")</f>
        <v>G23</v>
      </c>
      <c r="T23" s="242" t="str">
        <f t="shared" si="0"/>
        <v>2b</v>
      </c>
      <c r="U23" s="180" t="str">
        <f t="shared" ca="1" si="3"/>
        <v>2b. Offer Details</v>
      </c>
      <c r="V23" s="8" t="s">
        <v>144</v>
      </c>
      <c r="W23" s="180" t="s">
        <v>282</v>
      </c>
      <c r="X23" s="180">
        <v>1</v>
      </c>
      <c r="Y23" s="186" t="str">
        <f t="shared" ca="1" si="4"/>
        <v>2b_G23_owner_price_1</v>
      </c>
      <c r="Z23" s="180" t="s">
        <v>283</v>
      </c>
      <c r="AB23" s="181" t="str">
        <f>"&gt;=0"</f>
        <v>&gt;=0</v>
      </c>
      <c r="AC23" s="180" t="s">
        <v>58</v>
      </c>
      <c r="AD23" s="180" t="s">
        <v>58</v>
      </c>
      <c r="AF23" s="184" t="str">
        <f ca="1">"Requirement: "&amp;$S$18&amp;" answer of ""Yes"""</f>
        <v>Requirement: G18 answer of "Yes"</v>
      </c>
    </row>
    <row r="24" spans="1:69" ht="9" customHeight="1">
      <c r="A24" s="362"/>
      <c r="B24" s="195"/>
      <c r="C24" s="354"/>
      <c r="D24" s="354"/>
      <c r="E24" s="354"/>
      <c r="F24" s="29"/>
      <c r="G24" s="477"/>
      <c r="H24" s="29"/>
      <c r="I24" s="29"/>
      <c r="J24" s="34"/>
      <c r="K24" s="360"/>
      <c r="P24" s="182" t="s">
        <v>128</v>
      </c>
      <c r="S24" s="180" t="e">
        <f ca="1">SUBSTITUTE(CELL("address",#REF!),"$","")</f>
        <v>#REF!</v>
      </c>
      <c r="T24" s="242" t="str">
        <f t="shared" si="0"/>
        <v>2b</v>
      </c>
      <c r="U24" s="180" t="str">
        <f t="shared" ca="1" si="3"/>
        <v>2b. Offer Details</v>
      </c>
      <c r="V24" s="8" t="s">
        <v>144</v>
      </c>
      <c r="W24" s="180" t="s">
        <v>282</v>
      </c>
      <c r="X24" s="180">
        <v>2</v>
      </c>
      <c r="Y24" s="186" t="e">
        <f t="shared" ca="1" si="4"/>
        <v>#REF!</v>
      </c>
      <c r="Z24" s="180" t="s">
        <v>283</v>
      </c>
      <c r="AB24" s="181" t="str">
        <f>"&gt;=0"</f>
        <v>&gt;=0</v>
      </c>
      <c r="AC24" s="180" t="s">
        <v>58</v>
      </c>
      <c r="AD24" s="180" t="s">
        <v>58</v>
      </c>
      <c r="AF24" s="184" t="e">
        <f ca="1">"Requirement: "&amp;$S$19&amp;" answer of ""Yes"""</f>
        <v>#REF!</v>
      </c>
    </row>
    <row r="25" spans="1:69" ht="116.25" customHeight="1">
      <c r="A25" s="362"/>
      <c r="B25" s="195"/>
      <c r="C25" s="757" t="s">
        <v>284</v>
      </c>
      <c r="D25" s="629"/>
      <c r="E25" s="629"/>
      <c r="F25" s="29"/>
      <c r="G25" s="615"/>
      <c r="H25" s="40"/>
      <c r="I25" s="40"/>
      <c r="J25" s="34"/>
      <c r="K25" s="360"/>
      <c r="Q25" s="182" t="s">
        <v>125</v>
      </c>
      <c r="S25" s="180" t="str">
        <f ca="1">SUBSTITUTE(CELL("address",G25),"$","")</f>
        <v>G25</v>
      </c>
      <c r="T25" s="242" t="str">
        <f t="shared" si="0"/>
        <v>2b</v>
      </c>
      <c r="U25" s="180" t="str">
        <f t="shared" ref="U25:U26" ca="1" si="5">MID(CELL("filename",T25),FIND("]",CELL("filename",T25))+1,256)</f>
        <v>2b. Offer Details</v>
      </c>
      <c r="V25" s="8" t="s">
        <v>144</v>
      </c>
      <c r="W25" s="180" t="s">
        <v>273</v>
      </c>
      <c r="X25" s="180">
        <v>1</v>
      </c>
      <c r="Y25" s="186" t="str">
        <f t="shared" ref="Y25:Y26" ca="1" si="6">T25&amp;"_"&amp;S25&amp;"_"&amp;W25&amp;"_"&amp;X25</f>
        <v>2b_G25_resource_description_1</v>
      </c>
      <c r="Z25" s="180" t="s">
        <v>133</v>
      </c>
      <c r="AA25" s="180">
        <v>100</v>
      </c>
      <c r="AC25" s="180" t="s">
        <v>58</v>
      </c>
      <c r="AD25" s="180" t="s">
        <v>58</v>
      </c>
      <c r="AF25"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6" spans="1:69" ht="10.5" customHeight="1">
      <c r="A26" s="362"/>
      <c r="B26" s="195"/>
      <c r="C26" s="197"/>
      <c r="D26" s="197"/>
      <c r="E26" s="196"/>
      <c r="F26" s="29"/>
      <c r="G26" s="477"/>
      <c r="H26" s="29"/>
      <c r="I26" s="29"/>
      <c r="J26" s="34"/>
      <c r="K26" s="360"/>
      <c r="P26" s="182" t="s">
        <v>128</v>
      </c>
      <c r="S26" s="180" t="e">
        <f ca="1">SUBSTITUTE(CELL("address",#REF!),"$","")</f>
        <v>#REF!</v>
      </c>
      <c r="T26" s="242" t="str">
        <f t="shared" si="0"/>
        <v>2b</v>
      </c>
      <c r="U26" s="180" t="str">
        <f t="shared" ca="1" si="5"/>
        <v>2b. Offer Details</v>
      </c>
      <c r="V26" s="8" t="s">
        <v>144</v>
      </c>
      <c r="W26" s="180" t="s">
        <v>273</v>
      </c>
      <c r="X26" s="180">
        <v>2</v>
      </c>
      <c r="Y26" s="186" t="e">
        <f t="shared" ca="1" si="6"/>
        <v>#REF!</v>
      </c>
      <c r="Z26" s="180" t="s">
        <v>133</v>
      </c>
      <c r="AA26" s="180">
        <v>100</v>
      </c>
      <c r="AC26" s="180" t="s">
        <v>58</v>
      </c>
      <c r="AD26" s="180" t="s">
        <v>58</v>
      </c>
      <c r="AF26" s="315" t="e">
        <f>"Requirement: "&amp;#REF!&amp;" answer of ""Demand Response: Other (specify below),Distributed Energy Resource: Other (specify below),"&amp;"Flex Capacity: Other (specify below),"&amp;"Hybrid: Other (specify below),"&amp;"Solar: Other  (specify below),"&amp;"Storage: Battery Other (specify below),"&amp;"Storage: Other (specify below),"&amp;"Other (specify below)"""</f>
        <v>#REF!</v>
      </c>
    </row>
    <row r="27" spans="1:69" ht="31.5" customHeight="1">
      <c r="A27" s="362"/>
      <c r="B27" s="195"/>
      <c r="C27" s="753" t="s">
        <v>285</v>
      </c>
      <c r="D27" s="753"/>
      <c r="E27" s="753"/>
      <c r="F27" s="29"/>
      <c r="G27" s="625"/>
      <c r="H27" s="29"/>
      <c r="I27" s="29"/>
      <c r="J27" s="34"/>
      <c r="K27" s="360"/>
      <c r="Q27" s="182" t="s">
        <v>125</v>
      </c>
      <c r="S27" s="180" t="str">
        <f ca="1">SUBSTITUTE(CELL("address",G27),"$","")</f>
        <v>G27</v>
      </c>
      <c r="T27" s="242" t="str">
        <f t="shared" si="0"/>
        <v>2b</v>
      </c>
      <c r="U27" s="180" t="str">
        <f t="shared" ca="1" si="3"/>
        <v>2b. Offer Details</v>
      </c>
      <c r="V27" s="8" t="s">
        <v>144</v>
      </c>
      <c r="W27" s="180" t="s">
        <v>286</v>
      </c>
      <c r="X27" s="180">
        <v>1</v>
      </c>
      <c r="Y27" s="186" t="str">
        <f t="shared" ca="1" si="4"/>
        <v>2b_G27_offer_capacity_1</v>
      </c>
      <c r="Z27" s="180" t="s">
        <v>283</v>
      </c>
      <c r="AB27" s="181" t="s">
        <v>287</v>
      </c>
      <c r="AC27" s="180" t="s">
        <v>58</v>
      </c>
      <c r="AD27" s="180" t="s">
        <v>58</v>
      </c>
      <c r="AF27" s="184" t="e">
        <f>"Requirement: "&amp;#REF!&amp;" answer of ""Yes"""</f>
        <v>#REF!</v>
      </c>
    </row>
    <row r="28" spans="1:69">
      <c r="A28" s="363"/>
      <c r="B28" s="195"/>
      <c r="C28" s="195"/>
      <c r="D28" s="195"/>
      <c r="E28" s="195"/>
      <c r="F28" s="195"/>
      <c r="G28" s="478"/>
      <c r="H28" s="29"/>
      <c r="I28" s="195"/>
      <c r="J28" s="195"/>
      <c r="K28" s="364"/>
      <c r="L28" s="70"/>
      <c r="P28"/>
      <c r="Q28"/>
      <c r="S28" t="s">
        <v>125</v>
      </c>
      <c r="T28"/>
      <c r="U28"/>
      <c r="V28" s="182"/>
      <c r="W28" s="182"/>
      <c r="X28" s="182"/>
      <c r="Y28" s="182"/>
      <c r="Z28" s="182"/>
      <c r="AA28" s="182"/>
      <c r="AB28"/>
      <c r="AC28"/>
      <c r="AD28" s="185"/>
      <c r="AE28" s="182"/>
      <c r="AF28" s="182"/>
      <c r="AG28"/>
      <c r="AH28"/>
      <c r="AI28"/>
      <c r="BO28"/>
      <c r="BQ28" s="251"/>
    </row>
    <row r="29" spans="1:69" ht="37.5" customHeight="1">
      <c r="A29" s="362"/>
      <c r="B29" s="195"/>
      <c r="C29" s="753" t="s">
        <v>288</v>
      </c>
      <c r="D29" s="753"/>
      <c r="E29" s="753"/>
      <c r="F29" s="29"/>
      <c r="G29" s="619"/>
      <c r="H29" s="29"/>
      <c r="I29" s="29"/>
      <c r="J29" s="34"/>
      <c r="K29" s="360"/>
      <c r="Q29" s="182" t="s">
        <v>125</v>
      </c>
      <c r="S29" s="180" t="str">
        <f ca="1">SUBSTITUTE(CELL("address",G29),"$","")</f>
        <v>G29</v>
      </c>
      <c r="T29" s="242" t="str">
        <f t="shared" si="0"/>
        <v>2b</v>
      </c>
      <c r="U29" s="180" t="str">
        <f t="shared" ref="U29:U32" ca="1" si="7">MID(CELL("filename",T29),FIND("]",CELL("filename",T29))+1,256)</f>
        <v>2b. Offer Details</v>
      </c>
      <c r="V29" s="8" t="s">
        <v>144</v>
      </c>
      <c r="W29" s="180" t="s">
        <v>275</v>
      </c>
      <c r="X29" s="180">
        <v>1</v>
      </c>
      <c r="Y29" s="186" t="str">
        <f t="shared" ref="Y29:Y32" ca="1" si="8">T29&amp;"_"&amp;S29&amp;"_"&amp;W29&amp;"_"&amp;X29</f>
        <v>2b_G29_ownership_1</v>
      </c>
      <c r="Z29" s="180" t="s">
        <v>136</v>
      </c>
      <c r="AB29" s="181" t="str">
        <f>CONCATENATE(AL29,",",AM29)</f>
        <v>Yes,No</v>
      </c>
      <c r="AC29" s="180" t="s">
        <v>58</v>
      </c>
      <c r="AD29" s="180" t="s">
        <v>58</v>
      </c>
      <c r="AF29" s="184" t="e">
        <f>"Requirement: "&amp;#REF!&amp;" answer of ""Yes"""</f>
        <v>#REF!</v>
      </c>
      <c r="AL29" t="s">
        <v>57</v>
      </c>
      <c r="AM29" t="s">
        <v>58</v>
      </c>
    </row>
    <row r="30" spans="1:69" ht="9" customHeight="1">
      <c r="A30" s="362"/>
      <c r="B30" s="195"/>
      <c r="C30" s="751"/>
      <c r="D30" s="751"/>
      <c r="E30" s="751"/>
      <c r="F30" s="751"/>
      <c r="G30" s="477"/>
      <c r="H30" s="29"/>
      <c r="I30" s="29"/>
      <c r="J30" s="34"/>
      <c r="K30" s="360"/>
      <c r="P30" s="182" t="s">
        <v>128</v>
      </c>
      <c r="S30" s="180" t="e">
        <f ca="1">SUBSTITUTE(CELL("address",#REF!),"$","")</f>
        <v>#REF!</v>
      </c>
      <c r="T30" s="242" t="str">
        <f t="shared" si="0"/>
        <v>2b</v>
      </c>
      <c r="U30" s="180" t="str">
        <f t="shared" ca="1" si="7"/>
        <v>2b. Offer Details</v>
      </c>
      <c r="V30" s="8" t="s">
        <v>144</v>
      </c>
      <c r="W30" s="180" t="s">
        <v>275</v>
      </c>
      <c r="X30" s="180">
        <v>3</v>
      </c>
      <c r="Y30" s="186" t="e">
        <f t="shared" ca="1" si="8"/>
        <v>#REF!</v>
      </c>
      <c r="Z30" s="180" t="s">
        <v>136</v>
      </c>
      <c r="AB30" s="181" t="str">
        <f>CONCATENATE(AL30,",",AM30)</f>
        <v>Yes,No</v>
      </c>
      <c r="AC30" s="180" t="s">
        <v>58</v>
      </c>
      <c r="AD30" s="180" t="s">
        <v>58</v>
      </c>
      <c r="AF30" s="184" t="e">
        <f ca="1">"Requirement: "&amp;$S$12&amp;" answer of ""Yes"""</f>
        <v>#REF!</v>
      </c>
      <c r="AL30" t="s">
        <v>57</v>
      </c>
      <c r="AM30" t="s">
        <v>58</v>
      </c>
    </row>
    <row r="31" spans="1:69" ht="26.25" customHeight="1">
      <c r="A31" s="362"/>
      <c r="B31" s="195"/>
      <c r="C31" s="750" t="s">
        <v>289</v>
      </c>
      <c r="D31" s="750"/>
      <c r="E31" s="750"/>
      <c r="F31" s="29"/>
      <c r="G31" s="351"/>
      <c r="H31" s="29"/>
      <c r="I31" s="29"/>
      <c r="J31" s="34"/>
      <c r="K31" s="360"/>
      <c r="Q31" s="182" t="s">
        <v>125</v>
      </c>
      <c r="S31" s="180" t="str">
        <f ca="1">SUBSTITUTE(CELL("address",G31),"$","")</f>
        <v>G31</v>
      </c>
      <c r="T31" s="242" t="str">
        <f t="shared" si="0"/>
        <v>2b</v>
      </c>
      <c r="U31" s="180" t="str">
        <f t="shared" ca="1" si="7"/>
        <v>2b. Offer Details</v>
      </c>
      <c r="V31" s="8" t="s">
        <v>144</v>
      </c>
      <c r="W31" s="180" t="s">
        <v>278</v>
      </c>
      <c r="X31" s="180">
        <v>1</v>
      </c>
      <c r="Y31" s="186" t="str">
        <f t="shared" ca="1" si="8"/>
        <v>2b_G31_owner_start_1</v>
      </c>
      <c r="Z31" s="180" t="s">
        <v>279</v>
      </c>
      <c r="AB31" s="181" t="s">
        <v>280</v>
      </c>
      <c r="AC31" s="180" t="s">
        <v>58</v>
      </c>
      <c r="AD31" s="180" t="s">
        <v>58</v>
      </c>
      <c r="AF31" s="184" t="str">
        <f ca="1">"Requirement: "&amp;$S$18&amp;" answer of ""Yes"""</f>
        <v>Requirement: G18 answer of "Yes"</v>
      </c>
    </row>
    <row r="32" spans="1:69" ht="9" customHeight="1">
      <c r="A32" s="362"/>
      <c r="B32" s="195"/>
      <c r="C32" s="354"/>
      <c r="D32" s="354"/>
      <c r="E32" s="354"/>
      <c r="F32" s="29"/>
      <c r="G32" s="477"/>
      <c r="H32" s="29"/>
      <c r="I32" s="29"/>
      <c r="J32" s="34"/>
      <c r="K32" s="360"/>
      <c r="P32" s="182" t="s">
        <v>128</v>
      </c>
      <c r="S32" s="180" t="e">
        <f ca="1">SUBSTITUTE(CELL("address",#REF!),"$","")</f>
        <v>#REF!</v>
      </c>
      <c r="T32" s="242" t="str">
        <f t="shared" si="0"/>
        <v>2b</v>
      </c>
      <c r="U32" s="180" t="str">
        <f t="shared" ca="1" si="7"/>
        <v>2b. Offer Details</v>
      </c>
      <c r="V32" s="8" t="s">
        <v>144</v>
      </c>
      <c r="W32" s="180" t="s">
        <v>278</v>
      </c>
      <c r="X32" s="180">
        <v>2</v>
      </c>
      <c r="Y32" s="186" t="e">
        <f t="shared" ca="1" si="8"/>
        <v>#REF!</v>
      </c>
      <c r="Z32" s="180" t="s">
        <v>279</v>
      </c>
      <c r="AB32" s="181" t="s">
        <v>280</v>
      </c>
      <c r="AC32" s="180" t="s">
        <v>58</v>
      </c>
      <c r="AD32" s="180" t="s">
        <v>58</v>
      </c>
      <c r="AF32" s="184" t="e">
        <f ca="1">"Requirement: "&amp;$S$19&amp;" answer of ""Yes"""</f>
        <v>#REF!</v>
      </c>
    </row>
    <row r="33" spans="1:41" ht="21" customHeight="1">
      <c r="A33" s="362"/>
      <c r="B33" s="195"/>
      <c r="C33" s="754" t="s">
        <v>290</v>
      </c>
      <c r="D33" s="754"/>
      <c r="E33" s="754"/>
      <c r="F33" s="29"/>
      <c r="G33" s="335"/>
      <c r="H33" s="29"/>
      <c r="I33" s="29"/>
      <c r="J33" s="34"/>
      <c r="K33" s="360"/>
      <c r="Q33" s="182" t="s">
        <v>125</v>
      </c>
      <c r="S33" s="180" t="str">
        <f ca="1">SUBSTITUTE(CELL("address",G33),"$","")</f>
        <v>G33</v>
      </c>
      <c r="T33" s="242" t="str">
        <f t="shared" ref="T33:T38" si="9">$T$8</f>
        <v>2b</v>
      </c>
      <c r="U33" s="180" t="str">
        <f t="shared" ref="U33:U34" ca="1" si="10">MID(CELL("filename",T33),FIND("]",CELL("filename",T33))+1,256)</f>
        <v>2b. Offer Details</v>
      </c>
      <c r="V33" s="8" t="s">
        <v>144</v>
      </c>
      <c r="W33" s="180" t="s">
        <v>291</v>
      </c>
      <c r="X33" s="180">
        <v>1</v>
      </c>
      <c r="Y33" s="186" t="str">
        <f t="shared" ref="Y33:Y34" ca="1" si="11">T33&amp;"_"&amp;S33&amp;"_"&amp;W33&amp;"_"&amp;X33</f>
        <v>2b_G33_COD_1</v>
      </c>
      <c r="Z33" s="180" t="s">
        <v>292</v>
      </c>
      <c r="AB33" s="181" t="s">
        <v>293</v>
      </c>
      <c r="AC33" s="180" t="s">
        <v>58</v>
      </c>
      <c r="AD33" s="180" t="s">
        <v>58</v>
      </c>
      <c r="AF33" s="184" t="e">
        <f>"Requirement: "&amp;#REF!&amp;" answer of ""Yes"""</f>
        <v>#REF!</v>
      </c>
      <c r="AI33" s="180" t="s">
        <v>294</v>
      </c>
    </row>
    <row r="34" spans="1:41" ht="9" customHeight="1">
      <c r="A34" s="362"/>
      <c r="B34" s="195"/>
      <c r="C34" s="317"/>
      <c r="D34" s="317"/>
      <c r="E34" s="317"/>
      <c r="F34" s="29"/>
      <c r="G34" s="479"/>
      <c r="H34" s="29"/>
      <c r="I34" s="29"/>
      <c r="J34" s="34"/>
      <c r="K34" s="360"/>
      <c r="P34" s="182" t="s">
        <v>128</v>
      </c>
      <c r="S34" s="180" t="e">
        <f ca="1">SUBSTITUTE(CELL("address",#REF!),"$","")</f>
        <v>#REF!</v>
      </c>
      <c r="T34" s="242" t="str">
        <f t="shared" si="9"/>
        <v>2b</v>
      </c>
      <c r="U34" s="180" t="str">
        <f t="shared" ca="1" si="10"/>
        <v>2b. Offer Details</v>
      </c>
      <c r="V34" s="8" t="s">
        <v>144</v>
      </c>
      <c r="W34" s="180" t="s">
        <v>291</v>
      </c>
      <c r="X34" s="180">
        <v>3</v>
      </c>
      <c r="Y34" s="186" t="e">
        <f t="shared" ca="1" si="11"/>
        <v>#REF!</v>
      </c>
      <c r="Z34" s="180" t="s">
        <v>292</v>
      </c>
      <c r="AB34" s="181" t="s">
        <v>293</v>
      </c>
      <c r="AC34" s="180" t="s">
        <v>58</v>
      </c>
      <c r="AD34" s="180" t="s">
        <v>58</v>
      </c>
      <c r="AF34" s="184" t="e">
        <f ca="1">"Requirement: "&amp;$S$12&amp;" answer of ""Yes"""</f>
        <v>#REF!</v>
      </c>
      <c r="AI34" s="180" t="s">
        <v>294</v>
      </c>
    </row>
    <row r="35" spans="1:41" ht="21" customHeight="1">
      <c r="A35" s="362"/>
      <c r="B35" s="195"/>
      <c r="C35" s="754" t="s">
        <v>295</v>
      </c>
      <c r="D35" s="754"/>
      <c r="E35" s="754"/>
      <c r="F35" s="29"/>
      <c r="G35" s="335"/>
      <c r="H35" s="29"/>
      <c r="I35" s="29"/>
      <c r="J35" s="34"/>
      <c r="K35" s="360"/>
      <c r="Q35" s="182" t="s">
        <v>125</v>
      </c>
      <c r="S35" s="180" t="str">
        <f ca="1">SUBSTITUTE(CELL("address",G35),"$","")</f>
        <v>G35</v>
      </c>
      <c r="T35" s="242" t="str">
        <f t="shared" si="9"/>
        <v>2b</v>
      </c>
      <c r="U35" s="180" t="str">
        <f t="shared" ca="1" si="3"/>
        <v>2b. Offer Details</v>
      </c>
      <c r="V35" s="8" t="s">
        <v>144</v>
      </c>
      <c r="W35" s="180" t="s">
        <v>296</v>
      </c>
      <c r="X35" s="180">
        <v>1</v>
      </c>
      <c r="Y35" s="186" t="str">
        <f t="shared" ca="1" si="4"/>
        <v>2b_G35_term_start_1</v>
      </c>
      <c r="Z35" s="180" t="s">
        <v>292</v>
      </c>
      <c r="AB35" s="181" t="s">
        <v>297</v>
      </c>
      <c r="AC35" s="180" t="s">
        <v>58</v>
      </c>
      <c r="AD35" s="180" t="s">
        <v>58</v>
      </c>
      <c r="AF35" s="184" t="str">
        <f ca="1">"Requirement: "&amp;$S$13&amp;" answer of ""Project PPA,Exchange Agreement,Market PPA,Capacity Agreement"""</f>
        <v>Requirement: G13 answer of "Project PPA,Exchange Agreement,Market PPA,Capacity Agreement"</v>
      </c>
      <c r="AI35" s="180" t="s">
        <v>294</v>
      </c>
    </row>
    <row r="36" spans="1:41" ht="9" customHeight="1">
      <c r="A36" s="362"/>
      <c r="B36" s="195"/>
      <c r="C36" s="317"/>
      <c r="D36" s="317"/>
      <c r="E36" s="317"/>
      <c r="F36" s="29"/>
      <c r="G36" s="479"/>
      <c r="H36" s="29"/>
      <c r="I36" s="29"/>
      <c r="J36" s="34"/>
      <c r="K36" s="360"/>
      <c r="P36" s="182" t="s">
        <v>128</v>
      </c>
      <c r="S36" s="180" t="e">
        <f ca="1">SUBSTITUTE(CELL("address",#REF!),"$","")</f>
        <v>#REF!</v>
      </c>
      <c r="T36" s="242" t="str">
        <f t="shared" si="9"/>
        <v>2b</v>
      </c>
      <c r="U36" s="180" t="str">
        <f t="shared" ca="1" si="3"/>
        <v>2b. Offer Details</v>
      </c>
      <c r="V36" s="8" t="s">
        <v>144</v>
      </c>
      <c r="W36" s="180" t="s">
        <v>296</v>
      </c>
      <c r="X36" s="180">
        <v>2</v>
      </c>
      <c r="Y36" s="186" t="e">
        <f t="shared" ca="1" si="4"/>
        <v>#REF!</v>
      </c>
      <c r="Z36" s="180" t="s">
        <v>292</v>
      </c>
      <c r="AB36" s="181" t="s">
        <v>297</v>
      </c>
      <c r="AC36" s="180" t="s">
        <v>58</v>
      </c>
      <c r="AD36" s="180" t="s">
        <v>58</v>
      </c>
      <c r="AF36" s="184" t="e">
        <f ca="1">"Requirement: "&amp;$S$14&amp;" answer of ""Project PPA,Exchange Agreement,Market PPA,Capacity Agreement"""</f>
        <v>#REF!</v>
      </c>
      <c r="AI36" s="180" t="s">
        <v>294</v>
      </c>
    </row>
    <row r="37" spans="1:41" ht="21" customHeight="1">
      <c r="A37" s="362"/>
      <c r="B37" s="195"/>
      <c r="C37" s="773" t="s">
        <v>298</v>
      </c>
      <c r="D37" s="773"/>
      <c r="E37" s="773"/>
      <c r="F37" s="29"/>
      <c r="G37" s="335"/>
      <c r="H37" s="29"/>
      <c r="I37" s="29"/>
      <c r="J37" s="34"/>
      <c r="K37" s="360"/>
      <c r="Q37" s="182" t="s">
        <v>125</v>
      </c>
      <c r="S37" s="180" t="str">
        <f ca="1">SUBSTITUTE(CELL("address",G37),"$","")</f>
        <v>G37</v>
      </c>
      <c r="T37" s="242" t="str">
        <f t="shared" si="9"/>
        <v>2b</v>
      </c>
      <c r="U37" s="180" t="str">
        <f t="shared" ca="1" si="3"/>
        <v>2b. Offer Details</v>
      </c>
      <c r="V37" s="8" t="s">
        <v>144</v>
      </c>
      <c r="W37" s="180" t="s">
        <v>299</v>
      </c>
      <c r="X37" s="180">
        <v>1</v>
      </c>
      <c r="Y37" s="186" t="str">
        <f t="shared" ca="1" si="4"/>
        <v>2b_G37_term_end_1</v>
      </c>
      <c r="Z37" s="180" t="s">
        <v>292</v>
      </c>
      <c r="AB37" s="181" t="s">
        <v>297</v>
      </c>
      <c r="AC37" s="180" t="s">
        <v>58</v>
      </c>
      <c r="AD37" s="180" t="s">
        <v>58</v>
      </c>
      <c r="AF37" s="184" t="str">
        <f ca="1">"Requirement: "&amp;$S$13&amp;" answer of ""Project PPA,Exchange Agreement,Market PPA,Capacity Agreement"""</f>
        <v>Requirement: G13 answer of "Project PPA,Exchange Agreement,Market PPA,Capacity Agreement"</v>
      </c>
      <c r="AI37" s="180" t="s">
        <v>294</v>
      </c>
    </row>
    <row r="38" spans="1:41" ht="9" customHeight="1" thickBot="1">
      <c r="A38" s="362"/>
      <c r="B38" s="195"/>
      <c r="C38" s="358"/>
      <c r="D38" s="358"/>
      <c r="E38" s="358"/>
      <c r="F38" s="29"/>
      <c r="G38" s="40"/>
      <c r="H38" s="29"/>
      <c r="I38" s="29"/>
      <c r="J38" s="34"/>
      <c r="K38" s="360"/>
      <c r="P38" s="182" t="s">
        <v>128</v>
      </c>
      <c r="S38" s="180" t="e">
        <f ca="1">SUBSTITUTE(CELL("address",#REF!),"$","")</f>
        <v>#REF!</v>
      </c>
      <c r="T38" s="242" t="str">
        <f t="shared" si="9"/>
        <v>2b</v>
      </c>
      <c r="U38" s="180" t="str">
        <f t="shared" ca="1" si="3"/>
        <v>2b. Offer Details</v>
      </c>
      <c r="V38" s="8" t="s">
        <v>144</v>
      </c>
      <c r="W38" s="180" t="s">
        <v>299</v>
      </c>
      <c r="X38" s="180">
        <v>3</v>
      </c>
      <c r="Y38" s="186" t="e">
        <f t="shared" ca="1" si="4"/>
        <v>#REF!</v>
      </c>
      <c r="Z38" s="180" t="s">
        <v>292</v>
      </c>
      <c r="AB38" s="181" t="s">
        <v>297</v>
      </c>
      <c r="AC38" s="180" t="s">
        <v>58</v>
      </c>
      <c r="AD38" s="180" t="s">
        <v>58</v>
      </c>
      <c r="AF38" s="184" t="e">
        <f ca="1">"Requirement: "&amp;$S$15&amp;" answer of ""Project PPA,Exchange Agreement,Market PPA,Capacity Agreement"""</f>
        <v>#REF!</v>
      </c>
      <c r="AI38" s="180" t="s">
        <v>294</v>
      </c>
    </row>
    <row r="39" spans="1:41" ht="16.5" customHeight="1" thickBot="1">
      <c r="A39" s="755" t="s">
        <v>300</v>
      </c>
      <c r="B39" s="711"/>
      <c r="C39" s="711"/>
      <c r="D39" s="711"/>
      <c r="E39" s="711"/>
      <c r="F39" s="711"/>
      <c r="G39" s="711"/>
      <c r="H39" s="711"/>
      <c r="I39" s="711"/>
      <c r="J39" s="711"/>
      <c r="K39" s="756"/>
      <c r="Q39" s="182" t="s">
        <v>125</v>
      </c>
      <c r="T39"/>
      <c r="U39"/>
    </row>
    <row r="40" spans="1:41" ht="5.25" customHeight="1">
      <c r="A40" s="385"/>
      <c r="B40" s="386"/>
      <c r="C40" s="386"/>
      <c r="D40" s="386"/>
      <c r="E40" s="386"/>
      <c r="F40" s="386"/>
      <c r="G40" s="386"/>
      <c r="H40" s="386"/>
      <c r="I40" s="386"/>
      <c r="J40" s="386"/>
      <c r="K40" s="360"/>
      <c r="T40"/>
      <c r="U40"/>
    </row>
    <row r="41" spans="1:41" ht="36" customHeight="1">
      <c r="A41" s="382"/>
      <c r="B41" s="89"/>
      <c r="C41" s="753" t="s">
        <v>301</v>
      </c>
      <c r="D41" s="753"/>
      <c r="E41" s="753"/>
      <c r="F41" s="29"/>
      <c r="G41" s="622"/>
      <c r="H41" s="29"/>
      <c r="I41" s="151"/>
      <c r="J41" s="151"/>
      <c r="K41" s="360"/>
      <c r="P41"/>
      <c r="Q41" t="s">
        <v>125</v>
      </c>
      <c r="R41" s="182"/>
      <c r="S41" s="180" t="str">
        <f ca="1">SUBSTITUTE(CELL("address",D41),"$","")</f>
        <v>D41</v>
      </c>
      <c r="T41" s="182">
        <f t="shared" ref="T41" si="12">$T$7</f>
        <v>0</v>
      </c>
      <c r="U41" s="180" t="str">
        <f t="shared" ref="U41" ca="1" si="13">MID(CELL("filename",T41),FIND("]",CELL("filename",T41))+1,256)</f>
        <v>2b. Offer Details</v>
      </c>
      <c r="V41" s="182" t="s">
        <v>302</v>
      </c>
      <c r="W41" s="182" t="s">
        <v>303</v>
      </c>
      <c r="X41" s="182">
        <v>1</v>
      </c>
      <c r="Y41" s="186" t="str">
        <f t="shared" ref="Y41" ca="1" si="14">T41&amp;"_"&amp;S41&amp;"_"&amp;W41&amp;"_"&amp;X41</f>
        <v>0_D41_price_description_1</v>
      </c>
      <c r="Z41" t="s">
        <v>304</v>
      </c>
      <c r="AA41">
        <v>2000</v>
      </c>
      <c r="AB41" s="185"/>
      <c r="AC41" s="182" t="s">
        <v>58</v>
      </c>
      <c r="AD41" s="182" t="s">
        <v>58</v>
      </c>
      <c r="AE41"/>
      <c r="AF41" s="184" t="str">
        <f>"Requirement: "&amp;$S$10&amp;" answer of ""Yes"""</f>
        <v>Requirement:  answer of "Yes"</v>
      </c>
      <c r="AG41"/>
      <c r="AH41"/>
      <c r="AI41"/>
    </row>
    <row r="42" spans="1:41" ht="8.25" customHeight="1">
      <c r="A42" s="89"/>
      <c r="B42" s="89"/>
      <c r="C42" s="358"/>
      <c r="D42" s="358"/>
      <c r="E42" s="358"/>
      <c r="F42" s="29"/>
      <c r="G42" s="358"/>
      <c r="H42" s="151"/>
      <c r="I42" s="151"/>
      <c r="J42" s="151"/>
      <c r="K42" s="360"/>
      <c r="P42"/>
      <c r="Q42"/>
      <c r="R42" s="182"/>
      <c r="T42" s="182"/>
      <c r="V42" s="182"/>
      <c r="W42" s="182"/>
      <c r="X42" s="182"/>
      <c r="Y42" s="186"/>
      <c r="Z42"/>
      <c r="AA42"/>
      <c r="AB42" s="185"/>
      <c r="AC42" s="182"/>
      <c r="AD42" s="182"/>
      <c r="AE42"/>
      <c r="AF42" s="184"/>
      <c r="AG42"/>
      <c r="AH42"/>
      <c r="AI42"/>
    </row>
    <row r="43" spans="1:41" ht="21" customHeight="1">
      <c r="A43" s="362"/>
      <c r="B43" s="195"/>
      <c r="C43" s="753" t="s">
        <v>305</v>
      </c>
      <c r="D43" s="753"/>
      <c r="E43" s="753"/>
      <c r="F43" s="29"/>
      <c r="G43" s="462"/>
      <c r="H43" s="29"/>
      <c r="I43" s="29"/>
      <c r="J43" s="34"/>
      <c r="K43" s="360"/>
      <c r="Q43" s="182" t="s">
        <v>125</v>
      </c>
      <c r="S43" s="180" t="str">
        <f ca="1">SUBSTITUTE(CELL("address",G43),"$","")</f>
        <v>G43</v>
      </c>
      <c r="T43" s="242" t="str">
        <f>$T$8</f>
        <v>2b</v>
      </c>
      <c r="U43" s="180" t="str">
        <f t="shared" ca="1" si="3"/>
        <v>2b. Offer Details</v>
      </c>
      <c r="V43" s="8" t="s">
        <v>144</v>
      </c>
      <c r="W43" s="180" t="s">
        <v>306</v>
      </c>
      <c r="X43" s="180">
        <v>1</v>
      </c>
      <c r="Y43" s="186" t="str">
        <f t="shared" ca="1" si="4"/>
        <v>2b_G43_price_type_1</v>
      </c>
      <c r="Z43" s="180" t="s">
        <v>136</v>
      </c>
      <c r="AB43" s="181" t="str">
        <f>CONCATENATE(AL43,",",AM43,",",AN43)</f>
        <v>Fixed,Escalating,Market Indexed</v>
      </c>
      <c r="AC43" s="180" t="s">
        <v>58</v>
      </c>
      <c r="AD43" s="180" t="s">
        <v>58</v>
      </c>
      <c r="AF43" s="184" t="str">
        <f ca="1">"Requirement: "&amp;$S$13&amp;" answer of ""Project PPA,Exchange Agreement,Market PPA,Capacity Agreement"""</f>
        <v>Requirement: G13 answer of "Project PPA,Exchange Agreement,Market PPA,Capacity Agreement"</v>
      </c>
      <c r="AL43" t="s">
        <v>307</v>
      </c>
      <c r="AM43" t="s">
        <v>308</v>
      </c>
      <c r="AN43" t="s">
        <v>309</v>
      </c>
      <c r="AO43" s="8" t="s">
        <v>310</v>
      </c>
    </row>
    <row r="44" spans="1:41" ht="9" customHeight="1">
      <c r="A44" s="362"/>
      <c r="B44" s="775" t="s">
        <v>311</v>
      </c>
      <c r="C44" s="775"/>
      <c r="D44" s="775"/>
      <c r="E44" s="775"/>
      <c r="F44" s="775"/>
      <c r="G44" s="775"/>
      <c r="H44" s="29"/>
      <c r="I44" s="29"/>
      <c r="J44" s="34"/>
      <c r="K44" s="360"/>
      <c r="P44" s="182" t="s">
        <v>128</v>
      </c>
      <c r="S44" s="180" t="e">
        <f ca="1">SUBSTITUTE(CELL("address",#REF!),"$","")</f>
        <v>#REF!</v>
      </c>
      <c r="T44" s="242" t="str">
        <f>$T$8</f>
        <v>2b</v>
      </c>
      <c r="U44" s="180" t="str">
        <f t="shared" ca="1" si="3"/>
        <v>2b. Offer Details</v>
      </c>
      <c r="V44" s="8" t="s">
        <v>144</v>
      </c>
      <c r="W44" s="180" t="s">
        <v>306</v>
      </c>
      <c r="X44" s="180">
        <v>2</v>
      </c>
      <c r="Y44" s="186" t="e">
        <f t="shared" ca="1" si="4"/>
        <v>#REF!</v>
      </c>
      <c r="Z44" s="180" t="s">
        <v>136</v>
      </c>
      <c r="AB44" s="181" t="str">
        <f>CONCATENATE(AL44,",",AM44,",",AN44)</f>
        <v>Fixed,Escalating,Market Indexed</v>
      </c>
      <c r="AC44" s="180" t="s">
        <v>58</v>
      </c>
      <c r="AD44" s="180" t="s">
        <v>58</v>
      </c>
      <c r="AF44" s="184" t="e">
        <f ca="1">"Requirement: "&amp;$S$14&amp;" answer of ""Project PPA,Exchange Agreement,Market PPA,Capacity Agreement"""</f>
        <v>#REF!</v>
      </c>
      <c r="AL44" t="s">
        <v>307</v>
      </c>
      <c r="AM44" t="s">
        <v>308</v>
      </c>
      <c r="AN44" t="s">
        <v>309</v>
      </c>
    </row>
    <row r="45" spans="1:41" ht="9" customHeight="1">
      <c r="A45" s="362"/>
      <c r="B45" s="775"/>
      <c r="C45" s="775"/>
      <c r="D45" s="775"/>
      <c r="E45" s="775"/>
      <c r="F45" s="775"/>
      <c r="G45" s="775"/>
      <c r="H45" s="29"/>
      <c r="I45" s="29"/>
      <c r="J45" s="34"/>
      <c r="K45" s="360"/>
      <c r="P45" s="182" t="s">
        <v>128</v>
      </c>
      <c r="S45" s="180" t="e">
        <f ca="1">SUBSTITUTE(CELL("address",#REF!),"$","")</f>
        <v>#REF!</v>
      </c>
      <c r="T45" s="242" t="str">
        <f>$T$8</f>
        <v>2b</v>
      </c>
      <c r="U45" s="180" t="str">
        <f t="shared" ca="1" si="3"/>
        <v>2b. Offer Details</v>
      </c>
      <c r="V45" s="8" t="s">
        <v>144</v>
      </c>
      <c r="W45" s="180" t="s">
        <v>306</v>
      </c>
      <c r="X45" s="180">
        <v>3</v>
      </c>
      <c r="Y45" s="186" t="e">
        <f t="shared" ca="1" si="4"/>
        <v>#REF!</v>
      </c>
      <c r="Z45" s="180" t="s">
        <v>136</v>
      </c>
      <c r="AB45" s="181" t="str">
        <f>CONCATENATE(AL45,",",AM45,",",AN45)</f>
        <v>Fixed,Escalating,Market Indexed</v>
      </c>
      <c r="AC45" s="180" t="s">
        <v>58</v>
      </c>
      <c r="AD45" s="180" t="s">
        <v>58</v>
      </c>
      <c r="AF45" s="184" t="e">
        <f ca="1">"Requirement: "&amp;$S$15&amp;" answer of ""Project PPA,Exchange Agreement,Market PPA,Capacity Agreement"""</f>
        <v>#REF!</v>
      </c>
      <c r="AL45" t="s">
        <v>307</v>
      </c>
      <c r="AM45" t="s">
        <v>308</v>
      </c>
      <c r="AN45" t="s">
        <v>309</v>
      </c>
    </row>
    <row r="46" spans="1:41" ht="21" customHeight="1">
      <c r="A46" s="362"/>
      <c r="B46" s="195"/>
      <c r="C46" s="774" t="s">
        <v>312</v>
      </c>
      <c r="D46" s="753"/>
      <c r="E46" s="753"/>
      <c r="F46" s="29"/>
      <c r="G46" s="34"/>
      <c r="H46" s="29"/>
      <c r="I46" s="29"/>
      <c r="J46" s="34"/>
      <c r="K46" s="360"/>
      <c r="Q46" s="182" t="s">
        <v>125</v>
      </c>
      <c r="S46" s="8"/>
      <c r="T46" s="242"/>
      <c r="U46" s="8"/>
      <c r="V46" s="8"/>
    </row>
    <row r="47" spans="1:41" ht="21" customHeight="1">
      <c r="A47" s="362"/>
      <c r="B47" s="195"/>
      <c r="C47" s="750" t="s">
        <v>313</v>
      </c>
      <c r="D47" s="750"/>
      <c r="E47" s="750"/>
      <c r="F47" s="29"/>
      <c r="G47" s="626"/>
      <c r="H47" s="29"/>
      <c r="I47" s="29"/>
      <c r="J47" s="34"/>
      <c r="K47" s="360"/>
      <c r="Q47" s="182" t="s">
        <v>125</v>
      </c>
      <c r="S47" s="180" t="str">
        <f ca="1">SUBSTITUTE(CELL("address",G47),"$","")</f>
        <v>G47</v>
      </c>
      <c r="T47" s="242" t="str">
        <f t="shared" ref="T47:T50" si="15">$T$8</f>
        <v>2b</v>
      </c>
      <c r="U47" s="180" t="str">
        <f t="shared" ref="U47:U50" ca="1" si="16">MID(CELL("filename",T47),FIND("]",CELL("filename",T47))+1,256)</f>
        <v>2b. Offer Details</v>
      </c>
      <c r="V47" s="8" t="s">
        <v>144</v>
      </c>
      <c r="W47" s="180" t="s">
        <v>314</v>
      </c>
      <c r="X47" s="180">
        <v>1</v>
      </c>
      <c r="Y47" s="186" t="str">
        <f t="shared" ref="Y47:Y50" ca="1" si="17">T47&amp;"_"&amp;S47&amp;"_"&amp;W47&amp;"_"&amp;X47</f>
        <v>2b_G47_fixed_capacity_price_1</v>
      </c>
      <c r="Z47" s="180" t="s">
        <v>283</v>
      </c>
      <c r="AB47" s="181" t="str">
        <f t="shared" ref="AB47:AB50" si="18">"&gt;=0"</f>
        <v>&gt;=0</v>
      </c>
      <c r="AC47" s="180" t="s">
        <v>58</v>
      </c>
      <c r="AD47" s="180" t="s">
        <v>57</v>
      </c>
      <c r="AF47" s="184" t="str">
        <f ca="1">"Requirement: "&amp;$S$43&amp;" answer of ""Fixed"""</f>
        <v>Requirement: G43 answer of "Fixed"</v>
      </c>
    </row>
    <row r="48" spans="1:41" ht="6.75" customHeight="1">
      <c r="A48" s="362"/>
      <c r="B48" s="195"/>
      <c r="C48" s="354"/>
      <c r="D48" s="354"/>
      <c r="E48" s="354"/>
      <c r="F48" s="29"/>
      <c r="G48" s="477"/>
      <c r="H48" s="29"/>
      <c r="I48" s="29"/>
      <c r="J48" s="34"/>
      <c r="K48" s="360"/>
      <c r="P48" s="182" t="s">
        <v>128</v>
      </c>
      <c r="S48" s="180" t="e">
        <f ca="1">SUBSTITUTE(CELL("address",#REF!),"$","")</f>
        <v>#REF!</v>
      </c>
      <c r="T48" s="242" t="str">
        <f t="shared" si="15"/>
        <v>2b</v>
      </c>
      <c r="U48" s="180" t="str">
        <f t="shared" ca="1" si="16"/>
        <v>2b. Offer Details</v>
      </c>
      <c r="V48" s="8" t="s">
        <v>144</v>
      </c>
      <c r="W48" s="180" t="s">
        <v>314</v>
      </c>
      <c r="X48" s="180">
        <v>2</v>
      </c>
      <c r="Y48" s="186" t="e">
        <f t="shared" ca="1" si="17"/>
        <v>#REF!</v>
      </c>
      <c r="Z48" s="180" t="s">
        <v>283</v>
      </c>
      <c r="AB48" s="181" t="str">
        <f t="shared" si="18"/>
        <v>&gt;=0</v>
      </c>
      <c r="AC48" s="180" t="s">
        <v>58</v>
      </c>
      <c r="AD48" s="180" t="s">
        <v>57</v>
      </c>
      <c r="AF48" s="184" t="e">
        <f ca="1">"Requirement: "&amp;$S$44&amp;" answer of ""Fixed"""</f>
        <v>#REF!</v>
      </c>
    </row>
    <row r="49" spans="1:32" ht="21" customHeight="1">
      <c r="A49" s="362"/>
      <c r="B49" s="195"/>
      <c r="C49" s="750" t="s">
        <v>315</v>
      </c>
      <c r="D49" s="750"/>
      <c r="E49" s="750"/>
      <c r="F49" s="29"/>
      <c r="G49" s="626"/>
      <c r="H49" s="29"/>
      <c r="I49" s="29"/>
      <c r="J49" s="34"/>
      <c r="K49" s="360"/>
      <c r="Q49" s="182" t="s">
        <v>125</v>
      </c>
      <c r="S49" s="180" t="str">
        <f ca="1">SUBSTITUTE(CELL("address",G49),"$","")</f>
        <v>G49</v>
      </c>
      <c r="T49" s="242" t="str">
        <f t="shared" si="15"/>
        <v>2b</v>
      </c>
      <c r="U49" s="180" t="str">
        <f t="shared" ca="1" si="16"/>
        <v>2b. Offer Details</v>
      </c>
      <c r="V49" s="8" t="s">
        <v>144</v>
      </c>
      <c r="W49" s="180" t="s">
        <v>316</v>
      </c>
      <c r="X49" s="180">
        <v>1</v>
      </c>
      <c r="Y49" s="186" t="str">
        <f t="shared" ca="1" si="17"/>
        <v>2b_G49_fixed_energy_price_1</v>
      </c>
      <c r="Z49" s="180" t="s">
        <v>283</v>
      </c>
      <c r="AB49" s="181" t="str">
        <f t="shared" si="18"/>
        <v>&gt;=0</v>
      </c>
      <c r="AC49" s="180" t="s">
        <v>58</v>
      </c>
      <c r="AD49" s="180" t="s">
        <v>57</v>
      </c>
      <c r="AF49" s="184" t="str">
        <f ca="1">"Requirement: "&amp;$S$43&amp;" answer of ""Fixed"""</f>
        <v>Requirement: G43 answer of "Fixed"</v>
      </c>
    </row>
    <row r="50" spans="1:32" ht="7.5" customHeight="1">
      <c r="A50" s="362"/>
      <c r="B50" s="195"/>
      <c r="C50" s="354"/>
      <c r="D50" s="354"/>
      <c r="E50" s="354"/>
      <c r="F50" s="29"/>
      <c r="G50" s="477"/>
      <c r="H50" s="29"/>
      <c r="I50" s="29"/>
      <c r="J50" s="34"/>
      <c r="K50" s="360"/>
      <c r="P50" s="182" t="s">
        <v>128</v>
      </c>
      <c r="S50" s="180" t="e">
        <f ca="1">SUBSTITUTE(CELL("address",#REF!),"$","")</f>
        <v>#REF!</v>
      </c>
      <c r="T50" s="242" t="str">
        <f t="shared" si="15"/>
        <v>2b</v>
      </c>
      <c r="U50" s="180" t="str">
        <f t="shared" ca="1" si="16"/>
        <v>2b. Offer Details</v>
      </c>
      <c r="V50" s="8" t="s">
        <v>144</v>
      </c>
      <c r="W50" s="180" t="s">
        <v>316</v>
      </c>
      <c r="X50" s="180">
        <v>2</v>
      </c>
      <c r="Y50" s="186" t="e">
        <f t="shared" ca="1" si="17"/>
        <v>#REF!</v>
      </c>
      <c r="Z50" s="180" t="s">
        <v>283</v>
      </c>
      <c r="AB50" s="181" t="str">
        <f t="shared" si="18"/>
        <v>&gt;=0</v>
      </c>
      <c r="AC50" s="180" t="s">
        <v>58</v>
      </c>
      <c r="AD50" s="180" t="s">
        <v>57</v>
      </c>
      <c r="AF50" s="184" t="e">
        <f ca="1">"Requirement: "&amp;$S$44&amp;" answer of ""Fixed"""</f>
        <v>#REF!</v>
      </c>
    </row>
    <row r="51" spans="1:32" ht="21" customHeight="1">
      <c r="A51" s="362"/>
      <c r="B51" s="195"/>
      <c r="C51" s="753" t="s">
        <v>317</v>
      </c>
      <c r="D51" s="753"/>
      <c r="E51" s="753"/>
      <c r="F51" s="29"/>
      <c r="G51" s="477"/>
      <c r="H51" s="29"/>
      <c r="I51" s="29"/>
      <c r="J51" s="34"/>
      <c r="K51" s="360"/>
      <c r="S51" s="8"/>
      <c r="T51" s="242"/>
      <c r="U51" s="8"/>
      <c r="V51" s="8"/>
    </row>
    <row r="52" spans="1:32" ht="21" customHeight="1">
      <c r="A52" s="362"/>
      <c r="B52" s="195"/>
      <c r="C52" s="750" t="s">
        <v>318</v>
      </c>
      <c r="D52" s="750"/>
      <c r="E52" s="750"/>
      <c r="F52" s="29"/>
      <c r="G52" s="626"/>
      <c r="H52" s="29"/>
      <c r="I52" s="29"/>
      <c r="J52" s="34"/>
      <c r="K52" s="360"/>
      <c r="Q52" s="182" t="s">
        <v>125</v>
      </c>
      <c r="S52" s="180" t="str">
        <f ca="1">SUBSTITUTE(CELL("address",G52),"$","")</f>
        <v>G52</v>
      </c>
      <c r="T52" s="242" t="str">
        <f t="shared" ref="T52:T59" si="19">$T$8</f>
        <v>2b</v>
      </c>
      <c r="U52" s="180" t="str">
        <f t="shared" ref="U52:U59" ca="1" si="20">MID(CELL("filename",T52),FIND("]",CELL("filename",T52))+1,256)</f>
        <v>2b. Offer Details</v>
      </c>
      <c r="V52" s="8" t="s">
        <v>144</v>
      </c>
      <c r="W52" s="180" t="s">
        <v>319</v>
      </c>
      <c r="X52" s="180">
        <v>1</v>
      </c>
      <c r="Y52" s="186" t="str">
        <f t="shared" ref="Y52:Y59" ca="1" si="21">T52&amp;"_"&amp;S52&amp;"_"&amp;W52&amp;"_"&amp;X52</f>
        <v>2b_G52_escala_first_capacity_1</v>
      </c>
      <c r="Z52" s="180" t="s">
        <v>283</v>
      </c>
      <c r="AB52" s="181" t="str">
        <f>"&gt;=0"</f>
        <v>&gt;=0</v>
      </c>
      <c r="AC52" s="180" t="s">
        <v>58</v>
      </c>
      <c r="AD52" s="180" t="s">
        <v>57</v>
      </c>
      <c r="AF52" s="184" t="str">
        <f ca="1">"Requirement: "&amp;$S$43&amp;" answer of ""Escalating"""</f>
        <v>Requirement: G43 answer of "Escalating"</v>
      </c>
    </row>
    <row r="53" spans="1:32" ht="9" customHeight="1">
      <c r="A53" s="362"/>
      <c r="B53" s="195"/>
      <c r="C53" s="750"/>
      <c r="D53" s="750"/>
      <c r="E53" s="750"/>
      <c r="F53" s="29"/>
      <c r="G53" s="477"/>
      <c r="H53" s="29"/>
      <c r="I53" s="29"/>
      <c r="J53" s="34"/>
      <c r="K53" s="360"/>
      <c r="P53" s="182" t="s">
        <v>128</v>
      </c>
      <c r="S53" s="180" t="e">
        <f ca="1">SUBSTITUTE(CELL("address",#REF!),"$","")</f>
        <v>#REF!</v>
      </c>
      <c r="T53" s="242" t="str">
        <f t="shared" si="19"/>
        <v>2b</v>
      </c>
      <c r="U53" s="180" t="str">
        <f t="shared" ca="1" si="20"/>
        <v>2b. Offer Details</v>
      </c>
      <c r="V53" s="8" t="s">
        <v>144</v>
      </c>
      <c r="W53" s="180" t="s">
        <v>319</v>
      </c>
      <c r="X53" s="180">
        <v>3</v>
      </c>
      <c r="Y53" s="186" t="e">
        <f t="shared" ca="1" si="21"/>
        <v>#REF!</v>
      </c>
      <c r="Z53" s="180" t="s">
        <v>283</v>
      </c>
      <c r="AB53" s="181" t="str">
        <f>"&gt;=0"</f>
        <v>&gt;=0</v>
      </c>
      <c r="AC53" s="180" t="s">
        <v>58</v>
      </c>
      <c r="AD53" s="180" t="s">
        <v>57</v>
      </c>
      <c r="AF53" s="184" t="e">
        <f ca="1">"Requirement: "&amp;$S$45&amp;" answer of ""Escalating"""</f>
        <v>#REF!</v>
      </c>
    </row>
    <row r="54" spans="1:32" ht="21" customHeight="1">
      <c r="A54" s="362"/>
      <c r="B54" s="195"/>
      <c r="C54" s="750" t="s">
        <v>320</v>
      </c>
      <c r="D54" s="750"/>
      <c r="E54" s="750"/>
      <c r="F54" s="29"/>
      <c r="G54" s="626"/>
      <c r="H54" s="29"/>
      <c r="I54" s="29"/>
      <c r="J54" s="34"/>
      <c r="K54" s="360"/>
      <c r="Q54" s="182" t="s">
        <v>125</v>
      </c>
      <c r="S54" s="180" t="str">
        <f ca="1">SUBSTITUTE(CELL("address",G54),"$","")</f>
        <v>G54</v>
      </c>
      <c r="T54" s="242" t="str">
        <f t="shared" si="19"/>
        <v>2b</v>
      </c>
      <c r="U54" s="180" t="str">
        <f t="shared" ca="1" si="20"/>
        <v>2b. Offer Details</v>
      </c>
      <c r="V54" s="8" t="s">
        <v>144</v>
      </c>
      <c r="W54" s="180" t="s">
        <v>321</v>
      </c>
      <c r="X54" s="180">
        <v>1</v>
      </c>
      <c r="Y54" s="186" t="str">
        <f t="shared" ca="1" si="21"/>
        <v>2b_G54_escala_annual_capacity_1</v>
      </c>
      <c r="Z54" s="180" t="s">
        <v>322</v>
      </c>
      <c r="AB54" s="181" t="s">
        <v>323</v>
      </c>
      <c r="AC54" s="180" t="s">
        <v>58</v>
      </c>
      <c r="AD54" s="180" t="s">
        <v>57</v>
      </c>
      <c r="AF54" s="184" t="str">
        <f ca="1">"Requirement: "&amp;$S$43&amp;" answer of ""Escalating"""</f>
        <v>Requirement: G43 answer of "Escalating"</v>
      </c>
    </row>
    <row r="55" spans="1:32" ht="9" customHeight="1">
      <c r="A55" s="362"/>
      <c r="B55" s="195"/>
      <c r="C55" s="354"/>
      <c r="D55" s="354"/>
      <c r="E55" s="354"/>
      <c r="F55" s="29"/>
      <c r="G55" s="477"/>
      <c r="H55" s="29"/>
      <c r="I55" s="29"/>
      <c r="J55" s="34"/>
      <c r="K55" s="360"/>
      <c r="P55" s="182" t="s">
        <v>128</v>
      </c>
      <c r="S55" s="180" t="e">
        <f ca="1">SUBSTITUTE(CELL("address",#REF!),"$","")</f>
        <v>#REF!</v>
      </c>
      <c r="T55" s="242" t="str">
        <f t="shared" si="19"/>
        <v>2b</v>
      </c>
      <c r="U55" s="180" t="str">
        <f t="shared" ca="1" si="20"/>
        <v>2b. Offer Details</v>
      </c>
      <c r="V55" s="8" t="s">
        <v>144</v>
      </c>
      <c r="W55" s="180" t="s">
        <v>321</v>
      </c>
      <c r="X55" s="180">
        <v>2</v>
      </c>
      <c r="Y55" s="186" t="e">
        <f t="shared" ca="1" si="21"/>
        <v>#REF!</v>
      </c>
      <c r="Z55" s="180" t="s">
        <v>322</v>
      </c>
      <c r="AB55" s="181" t="s">
        <v>323</v>
      </c>
      <c r="AC55" s="180" t="s">
        <v>58</v>
      </c>
      <c r="AD55" s="180" t="s">
        <v>57</v>
      </c>
      <c r="AF55" s="184" t="e">
        <f ca="1">"Requirement: "&amp;$S$44&amp;" answer of ""Escalating"""</f>
        <v>#REF!</v>
      </c>
    </row>
    <row r="56" spans="1:32" ht="21" customHeight="1">
      <c r="A56" s="362"/>
      <c r="B56" s="195"/>
      <c r="C56" s="750" t="s">
        <v>324</v>
      </c>
      <c r="D56" s="750"/>
      <c r="E56" s="750"/>
      <c r="F56" s="29"/>
      <c r="G56" s="626"/>
      <c r="H56" s="29"/>
      <c r="I56" s="29"/>
      <c r="J56" s="34"/>
      <c r="K56" s="360"/>
      <c r="Q56" s="182" t="s">
        <v>125</v>
      </c>
      <c r="S56" s="180" t="str">
        <f ca="1">SUBSTITUTE(CELL("address",G56),"$","")</f>
        <v>G56</v>
      </c>
      <c r="T56" s="242" t="str">
        <f t="shared" si="19"/>
        <v>2b</v>
      </c>
      <c r="U56" s="180" t="str">
        <f t="shared" ca="1" si="20"/>
        <v>2b. Offer Details</v>
      </c>
      <c r="V56" s="8" t="s">
        <v>144</v>
      </c>
      <c r="W56" s="180" t="s">
        <v>325</v>
      </c>
      <c r="X56" s="180">
        <v>1</v>
      </c>
      <c r="Y56" s="186" t="str">
        <f t="shared" ca="1" si="21"/>
        <v>2b_G56_escala_first_energy_1</v>
      </c>
      <c r="Z56" s="180" t="s">
        <v>283</v>
      </c>
      <c r="AB56" s="181" t="str">
        <f>"&gt;=0"</f>
        <v>&gt;=0</v>
      </c>
      <c r="AC56" s="180" t="s">
        <v>58</v>
      </c>
      <c r="AD56" s="180" t="s">
        <v>57</v>
      </c>
      <c r="AF56" s="184" t="str">
        <f ca="1">"Requirement: "&amp;$S$43&amp;" answer of ""Escalating"""</f>
        <v>Requirement: G43 answer of "Escalating"</v>
      </c>
    </row>
    <row r="57" spans="1:32" ht="9" customHeight="1">
      <c r="A57" s="362"/>
      <c r="B57" s="195"/>
      <c r="C57" s="354"/>
      <c r="D57" s="354"/>
      <c r="E57" s="354"/>
      <c r="F57" s="29"/>
      <c r="G57" s="477"/>
      <c r="H57" s="29"/>
      <c r="I57" s="29"/>
      <c r="J57" s="34"/>
      <c r="K57" s="360"/>
      <c r="P57" s="182" t="s">
        <v>128</v>
      </c>
      <c r="S57" s="180" t="e">
        <f ca="1">SUBSTITUTE(CELL("address",#REF!),"$","")</f>
        <v>#REF!</v>
      </c>
      <c r="T57" s="242" t="str">
        <f t="shared" si="19"/>
        <v>2b</v>
      </c>
      <c r="U57" s="180" t="str">
        <f t="shared" ca="1" si="20"/>
        <v>2b. Offer Details</v>
      </c>
      <c r="V57" s="8" t="s">
        <v>144</v>
      </c>
      <c r="W57" s="180" t="s">
        <v>325</v>
      </c>
      <c r="X57" s="180">
        <v>2</v>
      </c>
      <c r="Y57" s="186" t="e">
        <f t="shared" ca="1" si="21"/>
        <v>#REF!</v>
      </c>
      <c r="Z57" s="180" t="s">
        <v>283</v>
      </c>
      <c r="AB57" s="181" t="str">
        <f>"&gt;=0"</f>
        <v>&gt;=0</v>
      </c>
      <c r="AC57" s="180" t="s">
        <v>58</v>
      </c>
      <c r="AD57" s="180" t="s">
        <v>57</v>
      </c>
      <c r="AF57" s="184" t="e">
        <f ca="1">"Requirement: "&amp;$S$44&amp;" answer of ""Escalating"""</f>
        <v>#REF!</v>
      </c>
    </row>
    <row r="58" spans="1:32" ht="21" customHeight="1">
      <c r="A58" s="362"/>
      <c r="B58" s="195"/>
      <c r="C58" s="750" t="s">
        <v>320</v>
      </c>
      <c r="D58" s="750"/>
      <c r="E58" s="750"/>
      <c r="F58" s="29"/>
      <c r="G58" s="626"/>
      <c r="H58" s="29"/>
      <c r="I58" s="29"/>
      <c r="J58" s="34"/>
      <c r="K58" s="360"/>
      <c r="Q58" s="182" t="s">
        <v>125</v>
      </c>
      <c r="S58" s="180" t="str">
        <f ca="1">SUBSTITUTE(CELL("address",G58),"$","")</f>
        <v>G58</v>
      </c>
      <c r="T58" s="242" t="str">
        <f t="shared" si="19"/>
        <v>2b</v>
      </c>
      <c r="U58" s="180" t="str">
        <f t="shared" ca="1" si="20"/>
        <v>2b. Offer Details</v>
      </c>
      <c r="V58" s="8" t="s">
        <v>144</v>
      </c>
      <c r="W58" s="180" t="s">
        <v>326</v>
      </c>
      <c r="X58" s="180">
        <v>1</v>
      </c>
      <c r="Y58" s="186" t="str">
        <f t="shared" ca="1" si="21"/>
        <v>2b_G58_escala_annual_energy_1</v>
      </c>
      <c r="Z58" s="180" t="s">
        <v>322</v>
      </c>
      <c r="AB58" s="181" t="s">
        <v>323</v>
      </c>
      <c r="AC58" s="180" t="s">
        <v>58</v>
      </c>
      <c r="AD58" s="180" t="s">
        <v>57</v>
      </c>
      <c r="AF58" s="184" t="str">
        <f ca="1">"Requirement: "&amp;$S$43&amp;" answer of ""Escalating"""</f>
        <v>Requirement: G43 answer of "Escalating"</v>
      </c>
    </row>
    <row r="59" spans="1:32" ht="9" customHeight="1">
      <c r="A59" s="362"/>
      <c r="B59" s="195"/>
      <c r="C59" s="358"/>
      <c r="D59" s="358"/>
      <c r="E59" s="358"/>
      <c r="F59" s="29"/>
      <c r="G59" s="477"/>
      <c r="H59" s="29"/>
      <c r="I59" s="29"/>
      <c r="J59" s="34"/>
      <c r="K59" s="360"/>
      <c r="P59" s="182" t="s">
        <v>128</v>
      </c>
      <c r="S59" s="180" t="e">
        <f ca="1">SUBSTITUTE(CELL("address",#REF!),"$","")</f>
        <v>#REF!</v>
      </c>
      <c r="T59" s="242" t="str">
        <f t="shared" si="19"/>
        <v>2b</v>
      </c>
      <c r="U59" s="180" t="str">
        <f t="shared" ca="1" si="20"/>
        <v>2b. Offer Details</v>
      </c>
      <c r="V59" s="8" t="s">
        <v>144</v>
      </c>
      <c r="W59" s="180" t="s">
        <v>326</v>
      </c>
      <c r="X59" s="180">
        <v>3</v>
      </c>
      <c r="Y59" s="186" t="e">
        <f t="shared" ca="1" si="21"/>
        <v>#REF!</v>
      </c>
      <c r="Z59" s="180" t="s">
        <v>322</v>
      </c>
      <c r="AB59" s="181" t="s">
        <v>323</v>
      </c>
      <c r="AC59" s="180" t="s">
        <v>58</v>
      </c>
      <c r="AD59" s="180" t="s">
        <v>57</v>
      </c>
      <c r="AF59" s="184" t="e">
        <f ca="1">"Requirement: "&amp;$S$45&amp;" answer of ""Escalating"""</f>
        <v>#REF!</v>
      </c>
    </row>
    <row r="60" spans="1:32" ht="21" customHeight="1">
      <c r="A60" s="362"/>
      <c r="B60" s="195"/>
      <c r="C60" s="753" t="s">
        <v>327</v>
      </c>
      <c r="D60" s="753"/>
      <c r="E60" s="753"/>
      <c r="F60" s="29"/>
      <c r="G60" s="477"/>
      <c r="H60" s="29"/>
      <c r="I60" s="29"/>
      <c r="J60" s="34"/>
      <c r="K60" s="360"/>
      <c r="Q60" s="182" t="s">
        <v>125</v>
      </c>
      <c r="S60" s="8"/>
      <c r="T60" s="242"/>
      <c r="U60" s="8"/>
      <c r="V60" s="8"/>
    </row>
    <row r="61" spans="1:32" ht="21" customHeight="1">
      <c r="A61" s="362"/>
      <c r="B61" s="195"/>
      <c r="C61" s="785" t="s">
        <v>328</v>
      </c>
      <c r="D61" s="785"/>
      <c r="E61" s="785"/>
      <c r="F61" s="29"/>
      <c r="G61" s="626"/>
      <c r="H61" s="29"/>
      <c r="I61" s="29"/>
      <c r="J61" s="34"/>
      <c r="K61" s="360"/>
      <c r="Q61" s="182" t="s">
        <v>125</v>
      </c>
      <c r="S61" s="180" t="str">
        <f ca="1">SUBSTITUTE(CELL("address",G61),"$","")</f>
        <v>G61</v>
      </c>
      <c r="T61" s="242" t="str">
        <f t="shared" ref="T61:T68" si="22">$T$8</f>
        <v>2b</v>
      </c>
      <c r="U61" s="180" t="str">
        <f t="shared" ref="U61:U68" ca="1" si="23">MID(CELL("filename",T61),FIND("]",CELL("filename",T61))+1,256)</f>
        <v>2b. Offer Details</v>
      </c>
      <c r="V61" s="8" t="s">
        <v>144</v>
      </c>
      <c r="W61" s="180" t="s">
        <v>329</v>
      </c>
      <c r="X61" s="180">
        <v>1</v>
      </c>
      <c r="Y61" s="186" t="str">
        <f t="shared" ref="Y61:Y68" ca="1" si="24">T61&amp;"_"&amp;S61&amp;"_"&amp;W61&amp;"_"&amp;X61</f>
        <v>2b_G61_market_discount_1</v>
      </c>
      <c r="Z61" s="180" t="s">
        <v>283</v>
      </c>
      <c r="AB61" s="181" t="s">
        <v>330</v>
      </c>
      <c r="AC61" s="180" t="s">
        <v>58</v>
      </c>
      <c r="AD61" s="180" t="s">
        <v>57</v>
      </c>
      <c r="AF61" s="184" t="str">
        <f ca="1">"Requirement: "&amp;$S$43&amp;" answer of ""Market Indexed"""</f>
        <v>Requirement: G43 answer of "Market Indexed"</v>
      </c>
    </row>
    <row r="62" spans="1:32" ht="9" customHeight="1">
      <c r="A62" s="362"/>
      <c r="B62" s="195"/>
      <c r="C62" s="358"/>
      <c r="D62" s="358"/>
      <c r="E62" s="358"/>
      <c r="F62" s="29"/>
      <c r="G62" s="40"/>
      <c r="H62" s="29"/>
      <c r="I62" s="29"/>
      <c r="J62" s="34"/>
      <c r="K62" s="360"/>
      <c r="P62" s="182" t="s">
        <v>128</v>
      </c>
      <c r="S62" s="180" t="e">
        <f ca="1">SUBSTITUTE(CELL("address",#REF!),"$","")</f>
        <v>#REF!</v>
      </c>
      <c r="T62" s="242" t="str">
        <f t="shared" si="22"/>
        <v>2b</v>
      </c>
      <c r="U62" s="180" t="str">
        <f t="shared" ref="U62" ca="1" si="25">MID(CELL("filename",T62),FIND("]",CELL("filename",T62))+1,256)</f>
        <v>2b. Offer Details</v>
      </c>
      <c r="V62" s="8" t="s">
        <v>144</v>
      </c>
      <c r="W62" s="180" t="s">
        <v>331</v>
      </c>
      <c r="X62" s="180">
        <v>3</v>
      </c>
      <c r="Y62" s="186" t="e">
        <f t="shared" ref="Y62" ca="1" si="26">T62&amp;"_"&amp;S62&amp;"_"&amp;W62&amp;"_"&amp;X62</f>
        <v>#REF!</v>
      </c>
      <c r="Z62" s="180" t="s">
        <v>283</v>
      </c>
      <c r="AB62" s="181" t="str">
        <f>"&gt;=0"</f>
        <v>&gt;=0</v>
      </c>
      <c r="AC62" s="180" t="s">
        <v>58</v>
      </c>
      <c r="AD62" s="180" t="s">
        <v>57</v>
      </c>
    </row>
    <row r="63" spans="1:32" ht="21" customHeight="1">
      <c r="A63" s="362"/>
      <c r="B63" s="195"/>
      <c r="C63" s="753" t="s">
        <v>332</v>
      </c>
      <c r="D63" s="753"/>
      <c r="E63" s="753"/>
      <c r="F63" s="29"/>
      <c r="G63" s="29"/>
      <c r="H63" s="29"/>
      <c r="I63" s="29"/>
      <c r="J63" s="34"/>
      <c r="K63" s="360"/>
      <c r="T63" s="242"/>
      <c r="V63" s="8"/>
      <c r="Y63" s="186"/>
      <c r="AF63" s="184"/>
    </row>
    <row r="64" spans="1:32" ht="9" customHeight="1">
      <c r="A64" s="362"/>
      <c r="B64" s="195"/>
      <c r="C64" s="358"/>
      <c r="D64" s="358"/>
      <c r="E64" s="358"/>
      <c r="F64" s="29"/>
      <c r="G64" s="40"/>
      <c r="H64" s="29"/>
      <c r="I64" s="29"/>
      <c r="J64" s="34"/>
      <c r="K64" s="360"/>
      <c r="P64" s="182" t="s">
        <v>128</v>
      </c>
      <c r="S64" s="180" t="e">
        <f ca="1">SUBSTITUTE(CELL("address",#REF!),"$","")</f>
        <v>#REF!</v>
      </c>
      <c r="T64" s="242" t="str">
        <f t="shared" si="22"/>
        <v>2b</v>
      </c>
      <c r="U64" s="180" t="str">
        <f t="shared" ref="U64" ca="1" si="27">MID(CELL("filename",T64),FIND("]",CELL("filename",T64))+1,256)</f>
        <v>2b. Offer Details</v>
      </c>
      <c r="V64" s="8" t="s">
        <v>144</v>
      </c>
      <c r="W64" s="180" t="s">
        <v>331</v>
      </c>
      <c r="X64" s="180">
        <v>3</v>
      </c>
      <c r="Y64" s="186" t="e">
        <f t="shared" ref="Y64" ca="1" si="28">T64&amp;"_"&amp;S64&amp;"_"&amp;W64&amp;"_"&amp;X64</f>
        <v>#REF!</v>
      </c>
      <c r="Z64" s="180" t="s">
        <v>283</v>
      </c>
      <c r="AB64" s="181" t="str">
        <f>"&gt;=0"</f>
        <v>&gt;=0</v>
      </c>
      <c r="AC64" s="180" t="s">
        <v>58</v>
      </c>
      <c r="AD64" s="180" t="s">
        <v>57</v>
      </c>
    </row>
    <row r="65" spans="1:67" ht="45.75" customHeight="1">
      <c r="A65" s="362"/>
      <c r="B65" s="195"/>
      <c r="C65" s="784"/>
      <c r="D65" s="784"/>
      <c r="E65" s="784"/>
      <c r="F65" s="784"/>
      <c r="G65" s="784"/>
      <c r="H65" s="29"/>
      <c r="I65" s="29"/>
      <c r="J65" s="34"/>
      <c r="K65" s="360"/>
      <c r="T65" s="242"/>
      <c r="V65" s="8"/>
      <c r="Y65" s="186"/>
      <c r="AF65" s="184"/>
    </row>
    <row r="66" spans="1:67" ht="9" customHeight="1">
      <c r="A66" s="362"/>
      <c r="B66" s="195"/>
      <c r="C66" s="358"/>
      <c r="D66" s="358"/>
      <c r="E66" s="358"/>
      <c r="F66" s="29"/>
      <c r="G66" s="40"/>
      <c r="H66" s="29"/>
      <c r="I66" s="29"/>
      <c r="J66" s="34"/>
      <c r="K66" s="360"/>
      <c r="P66" s="182" t="s">
        <v>128</v>
      </c>
      <c r="S66" s="180" t="e">
        <f ca="1">SUBSTITUTE(CELL("address",#REF!),"$","")</f>
        <v>#REF!</v>
      </c>
      <c r="T66" s="242" t="str">
        <f t="shared" si="22"/>
        <v>2b</v>
      </c>
      <c r="U66" s="180" t="str">
        <f t="shared" ca="1" si="23"/>
        <v>2b. Offer Details</v>
      </c>
      <c r="V66" s="8" t="s">
        <v>144</v>
      </c>
      <c r="W66" s="180" t="s">
        <v>331</v>
      </c>
      <c r="X66" s="180">
        <v>3</v>
      </c>
      <c r="Y66" s="186" t="e">
        <f t="shared" ca="1" si="24"/>
        <v>#REF!</v>
      </c>
      <c r="Z66" s="180" t="s">
        <v>283</v>
      </c>
      <c r="AB66" s="181" t="str">
        <f>"&gt;=0"</f>
        <v>&gt;=0</v>
      </c>
      <c r="AC66" s="180" t="s">
        <v>58</v>
      </c>
      <c r="AD66" s="180" t="s">
        <v>57</v>
      </c>
    </row>
    <row r="67" spans="1:67" ht="21" customHeight="1">
      <c r="A67" s="362"/>
      <c r="B67" s="195"/>
      <c r="C67" s="773" t="s">
        <v>333</v>
      </c>
      <c r="D67" s="773"/>
      <c r="E67" s="773"/>
      <c r="F67" s="29"/>
      <c r="G67" s="462"/>
      <c r="H67" s="29"/>
      <c r="I67" s="29"/>
      <c r="J67" s="34"/>
      <c r="K67" s="360"/>
      <c r="Q67" s="182" t="s">
        <v>125</v>
      </c>
      <c r="S67" s="180" t="str">
        <f ca="1">SUBSTITUTE(CELL("address",G67),"$","")</f>
        <v>G67</v>
      </c>
      <c r="T67" s="242" t="str">
        <f t="shared" si="22"/>
        <v>2b</v>
      </c>
      <c r="U67" s="180" t="str">
        <f t="shared" ca="1" si="23"/>
        <v>2b. Offer Details</v>
      </c>
      <c r="V67" s="8" t="s">
        <v>144</v>
      </c>
      <c r="W67" s="180" t="s">
        <v>334</v>
      </c>
      <c r="X67" s="180">
        <v>1</v>
      </c>
      <c r="Y67" s="186" t="str">
        <f t="shared" ca="1" si="24"/>
        <v>2b_G67_other_charges_1</v>
      </c>
      <c r="Z67" s="180" t="s">
        <v>136</v>
      </c>
      <c r="AB67" s="181" t="str">
        <f>CONCATENATE(AL67,",",AM67)</f>
        <v>Yes,No</v>
      </c>
      <c r="AC67" s="180" t="s">
        <v>58</v>
      </c>
      <c r="AD67" s="180" t="s">
        <v>57</v>
      </c>
      <c r="AF67" s="184" t="e">
        <f>"Requirement: "&amp;#REF!&amp;" answer of ""Yes"""</f>
        <v>#REF!</v>
      </c>
      <c r="AL67" t="s">
        <v>57</v>
      </c>
      <c r="AM67" t="s">
        <v>58</v>
      </c>
    </row>
    <row r="68" spans="1:67" ht="9" customHeight="1">
      <c r="A68" s="362"/>
      <c r="B68" s="195"/>
      <c r="C68" s="358"/>
      <c r="D68" s="358"/>
      <c r="E68" s="358"/>
      <c r="F68" s="29"/>
      <c r="G68" s="34"/>
      <c r="H68" s="29"/>
      <c r="I68" s="29"/>
      <c r="J68" s="34"/>
      <c r="K68" s="360"/>
      <c r="P68" s="182" t="s">
        <v>128</v>
      </c>
      <c r="S68" s="180" t="e">
        <f ca="1">SUBSTITUTE(CELL("address",#REF!),"$","")</f>
        <v>#REF!</v>
      </c>
      <c r="T68" s="242" t="str">
        <f t="shared" si="22"/>
        <v>2b</v>
      </c>
      <c r="U68" s="180" t="str">
        <f t="shared" ca="1" si="23"/>
        <v>2b. Offer Details</v>
      </c>
      <c r="V68" s="8" t="s">
        <v>144</v>
      </c>
      <c r="W68" s="180" t="s">
        <v>334</v>
      </c>
      <c r="X68" s="180">
        <v>2</v>
      </c>
      <c r="Y68" s="186" t="e">
        <f t="shared" ca="1" si="24"/>
        <v>#REF!</v>
      </c>
      <c r="Z68" s="180" t="s">
        <v>136</v>
      </c>
      <c r="AB68" s="181" t="str">
        <f>CONCATENATE(AL68,",",AM68)</f>
        <v>Yes,No</v>
      </c>
      <c r="AC68" s="180" t="s">
        <v>58</v>
      </c>
      <c r="AD68" s="180" t="s">
        <v>57</v>
      </c>
      <c r="AF68" s="184" t="e">
        <f>"Requirement: "&amp;#REF!&amp;" answer of ""Yes"""</f>
        <v>#REF!</v>
      </c>
      <c r="AL68" t="s">
        <v>57</v>
      </c>
      <c r="AM68" t="s">
        <v>58</v>
      </c>
    </row>
    <row r="69" spans="1:67" ht="9" customHeight="1">
      <c r="A69" s="362"/>
      <c r="B69" s="195"/>
      <c r="C69" s="358"/>
      <c r="D69" s="358"/>
      <c r="E69" s="358"/>
      <c r="F69" s="29"/>
      <c r="G69" s="34"/>
      <c r="H69" s="29"/>
      <c r="I69" s="29"/>
      <c r="J69" s="34"/>
      <c r="K69" s="360"/>
      <c r="T69" s="242"/>
      <c r="V69" s="8"/>
      <c r="Y69" s="186"/>
      <c r="AF69" s="184"/>
    </row>
    <row r="70" spans="1:67" ht="21" customHeight="1">
      <c r="A70" s="359"/>
      <c r="B70" s="42" t="s">
        <v>335</v>
      </c>
      <c r="C70" s="42"/>
      <c r="D70" s="42"/>
      <c r="E70" s="42"/>
      <c r="F70" s="11"/>
      <c r="G70" s="11"/>
      <c r="H70" s="11"/>
      <c r="I70" s="11"/>
      <c r="J70" s="11"/>
      <c r="K70" s="360"/>
      <c r="Q70" s="182" t="s">
        <v>125</v>
      </c>
    </row>
    <row r="71" spans="1:67" ht="5.25" customHeight="1">
      <c r="A71" s="359"/>
      <c r="B71" s="42"/>
      <c r="C71" s="42"/>
      <c r="D71" s="42"/>
      <c r="E71" s="42"/>
      <c r="F71" s="11"/>
      <c r="G71" s="11"/>
      <c r="H71" s="11"/>
      <c r="I71" s="11"/>
      <c r="J71" s="11"/>
      <c r="K71" s="360"/>
      <c r="P71" s="182" t="s">
        <v>128</v>
      </c>
    </row>
    <row r="72" spans="1:67" ht="20.25" customHeight="1">
      <c r="A72" s="359"/>
      <c r="B72" s="786" t="s">
        <v>336</v>
      </c>
      <c r="C72" s="786"/>
      <c r="D72" s="786"/>
      <c r="E72" s="786"/>
      <c r="F72" s="786"/>
      <c r="G72" s="786"/>
      <c r="H72" s="786"/>
      <c r="I72" s="786"/>
      <c r="J72" s="786"/>
      <c r="K72" s="360"/>
      <c r="Q72" s="182" t="s">
        <v>125</v>
      </c>
    </row>
    <row r="73" spans="1:67" ht="5.25" customHeight="1">
      <c r="A73" s="359"/>
      <c r="B73" s="42"/>
      <c r="C73" s="42"/>
      <c r="D73" s="42"/>
      <c r="E73" s="42"/>
      <c r="F73" s="11"/>
      <c r="G73" s="11"/>
      <c r="H73" s="11"/>
      <c r="I73" s="11"/>
      <c r="J73" s="11"/>
      <c r="K73" s="360"/>
      <c r="P73" s="182" t="s">
        <v>128</v>
      </c>
    </row>
    <row r="74" spans="1:67" ht="37.5" customHeight="1">
      <c r="A74" s="359"/>
      <c r="B74" s="787" t="s">
        <v>337</v>
      </c>
      <c r="C74" s="787"/>
      <c r="D74" s="787"/>
      <c r="E74" s="787"/>
      <c r="F74" s="787"/>
      <c r="G74" s="787"/>
      <c r="H74" s="787"/>
      <c r="I74" s="787"/>
      <c r="J74" s="787"/>
      <c r="K74" s="360"/>
      <c r="Q74" s="182" t="s">
        <v>125</v>
      </c>
    </row>
    <row r="75" spans="1:67" ht="5.25" customHeight="1">
      <c r="A75" s="359"/>
      <c r="B75" s="328"/>
      <c r="C75" s="328"/>
      <c r="D75" s="328"/>
      <c r="E75" s="328"/>
      <c r="F75" s="30"/>
      <c r="G75" s="30"/>
      <c r="H75" s="30"/>
      <c r="I75" s="30"/>
      <c r="J75" s="30"/>
      <c r="K75" s="360"/>
      <c r="P75" s="182" t="s">
        <v>128</v>
      </c>
    </row>
    <row r="76" spans="1:67" s="236" customFormat="1" ht="37.5" customHeight="1">
      <c r="A76" s="365"/>
      <c r="B76" s="787" t="s">
        <v>338</v>
      </c>
      <c r="C76" s="787"/>
      <c r="D76" s="787"/>
      <c r="E76" s="787"/>
      <c r="F76" s="787"/>
      <c r="G76" s="787"/>
      <c r="H76" s="787"/>
      <c r="I76" s="787"/>
      <c r="J76" s="787"/>
      <c r="K76" s="366"/>
      <c r="O76"/>
      <c r="P76" s="246"/>
      <c r="Q76" s="246" t="s">
        <v>125</v>
      </c>
      <c r="S76" s="237"/>
      <c r="T76" s="180"/>
      <c r="U76" s="237"/>
      <c r="V76" s="237"/>
      <c r="W76" s="237"/>
      <c r="X76" s="237"/>
      <c r="Y76" s="237"/>
      <c r="Z76" s="237"/>
      <c r="AA76" s="237"/>
      <c r="AB76" s="247"/>
      <c r="AC76" s="237"/>
      <c r="AD76" s="237"/>
      <c r="AE76" s="237"/>
      <c r="AF76" s="237"/>
      <c r="AG76" s="237"/>
      <c r="AH76" s="237"/>
      <c r="AI76" s="237"/>
      <c r="BO76" s="261"/>
    </row>
    <row r="77" spans="1:67" ht="5.0999999999999996" customHeight="1">
      <c r="A77" s="359"/>
      <c r="B77" s="328"/>
      <c r="C77" s="328"/>
      <c r="D77" s="328"/>
      <c r="E77" s="328"/>
      <c r="F77" s="30"/>
      <c r="G77" s="30"/>
      <c r="H77" s="30"/>
      <c r="I77" s="30"/>
      <c r="J77" s="30"/>
      <c r="K77" s="360"/>
      <c r="P77" s="182" t="s">
        <v>128</v>
      </c>
    </row>
    <row r="78" spans="1:67" ht="6.6" customHeight="1">
      <c r="A78" s="359"/>
      <c r="B78" s="42"/>
      <c r="C78" s="42"/>
      <c r="D78" s="42"/>
      <c r="E78" s="42"/>
      <c r="F78" s="11"/>
      <c r="G78" s="11"/>
      <c r="H78" s="11"/>
      <c r="I78" s="11"/>
      <c r="J78" s="11"/>
      <c r="K78" s="360"/>
      <c r="P78" s="182" t="s">
        <v>128</v>
      </c>
    </row>
    <row r="79" spans="1:67" ht="125.25" customHeight="1">
      <c r="A79" s="359"/>
      <c r="B79" s="788"/>
      <c r="C79" s="789"/>
      <c r="D79" s="789"/>
      <c r="E79" s="789"/>
      <c r="F79" s="789"/>
      <c r="G79" s="789"/>
      <c r="H79" s="789"/>
      <c r="I79" s="789"/>
      <c r="J79" s="790"/>
      <c r="K79" s="360"/>
      <c r="Q79" s="183" t="s">
        <v>125</v>
      </c>
      <c r="R79" s="192"/>
      <c r="S79" s="180" t="str">
        <f ca="1">SUBSTITUTE(CELL("address",B79),"$","")</f>
        <v>B79</v>
      </c>
      <c r="T79" s="242" t="str">
        <f>$T$8</f>
        <v>2b</v>
      </c>
      <c r="U79" s="180" t="str">
        <f ca="1">MID(CELL("filename",T79),FIND("]",CELL("filename",T79))+1,256)</f>
        <v>2b. Offer Details</v>
      </c>
      <c r="V79" s="242" t="s">
        <v>144</v>
      </c>
      <c r="W79" s="180" t="s">
        <v>339</v>
      </c>
      <c r="Y79" s="186" t="str">
        <f ca="1">T79&amp;"_"&amp;S79&amp;"_"&amp;W79</f>
        <v>2b_B79_Additional_Offer_Details</v>
      </c>
      <c r="Z79" s="180" t="s">
        <v>133</v>
      </c>
      <c r="AA79" s="180">
        <v>2000</v>
      </c>
      <c r="AC79" s="180" t="s">
        <v>58</v>
      </c>
      <c r="AD79" s="180" t="s">
        <v>57</v>
      </c>
    </row>
    <row r="80" spans="1:67" ht="5.25" customHeight="1">
      <c r="A80" s="361"/>
      <c r="B80" s="11"/>
      <c r="C80" s="11"/>
      <c r="D80" s="11"/>
      <c r="E80" s="11"/>
      <c r="F80" s="44"/>
      <c r="G80" s="44"/>
      <c r="H80" s="333"/>
      <c r="I80" s="333"/>
      <c r="J80" s="333"/>
      <c r="K80" s="360"/>
      <c r="P80" s="182" t="s">
        <v>128</v>
      </c>
    </row>
    <row r="81" spans="1:67" ht="18" customHeight="1">
      <c r="A81" s="783" t="s">
        <v>340</v>
      </c>
      <c r="B81" s="720"/>
      <c r="C81" s="720"/>
      <c r="D81" s="720"/>
      <c r="E81" s="720"/>
      <c r="F81" s="721"/>
      <c r="G81" s="699"/>
      <c r="H81" s="701"/>
      <c r="I81" s="43"/>
      <c r="J81" s="43"/>
      <c r="K81" s="360"/>
      <c r="Q81" s="182" t="s">
        <v>125</v>
      </c>
      <c r="S81" s="180" t="str">
        <f ca="1">SUBSTITUTE(CELL("address",G81),"$","")</f>
        <v>G81</v>
      </c>
      <c r="T81" s="242" t="str">
        <f>$T$8</f>
        <v>2b</v>
      </c>
      <c r="U81" s="180" t="str">
        <f ca="1">MID(CELL("filename",T81),FIND("]",CELL("filename",T81))+1,256)</f>
        <v>2b. Offer Details</v>
      </c>
      <c r="V81" s="8" t="s">
        <v>144</v>
      </c>
      <c r="W81" s="180" t="s">
        <v>341</v>
      </c>
      <c r="Y81" s="186" t="str">
        <f ca="1">T81&amp;"_"&amp;S81&amp;"_"&amp;W81</f>
        <v>2b_G81_Pricing_Tax_Credits_used</v>
      </c>
      <c r="Z81" s="180" t="s">
        <v>136</v>
      </c>
      <c r="AB81" s="181" t="str">
        <f>CONCATENATE(AL81,",",AM81,",",AN81)</f>
        <v>Yes,No,N/A - Resource is baseload/dispatchable</v>
      </c>
      <c r="AC81" s="180" t="s">
        <v>57</v>
      </c>
      <c r="AD81" s="180" t="s">
        <v>57</v>
      </c>
      <c r="AL81" t="s">
        <v>57</v>
      </c>
      <c r="AM81" t="s">
        <v>58</v>
      </c>
      <c r="AN81" s="8" t="s">
        <v>342</v>
      </c>
    </row>
    <row r="82" spans="1:67" ht="5.25" customHeight="1">
      <c r="A82" s="361"/>
      <c r="B82" s="11"/>
      <c r="C82" s="11"/>
      <c r="D82" s="11"/>
      <c r="E82" s="11"/>
      <c r="F82" s="44"/>
      <c r="G82" s="44"/>
      <c r="H82" s="333"/>
      <c r="I82" s="333"/>
      <c r="J82" s="333"/>
      <c r="K82" s="360"/>
      <c r="P82" s="182" t="s">
        <v>128</v>
      </c>
    </row>
    <row r="83" spans="1:67" ht="28.5" customHeight="1">
      <c r="A83" s="776" t="s">
        <v>343</v>
      </c>
      <c r="B83" s="777"/>
      <c r="C83" s="777"/>
      <c r="D83" s="777"/>
      <c r="E83" s="777"/>
      <c r="F83" s="777"/>
      <c r="G83" s="778"/>
      <c r="H83" s="779"/>
      <c r="I83" s="779"/>
      <c r="J83" s="780"/>
      <c r="K83" s="360"/>
      <c r="Q83" s="182" t="s">
        <v>125</v>
      </c>
      <c r="S83" s="180" t="str">
        <f ca="1">SUBSTITUTE(CELL("address",G83),"$","")</f>
        <v>G83</v>
      </c>
      <c r="T83" s="242" t="str">
        <f>$T$8</f>
        <v>2b</v>
      </c>
      <c r="U83" s="180" t="str">
        <f ca="1">MID(CELL("filename",T83),FIND("]",CELL("filename",T83))+1,256)</f>
        <v>2b. Offer Details</v>
      </c>
      <c r="V83" s="8" t="s">
        <v>144</v>
      </c>
      <c r="W83" s="180" t="s">
        <v>344</v>
      </c>
      <c r="Y83" s="186" t="str">
        <f ca="1">T83&amp;"_"&amp;S83&amp;"_"&amp;W83</f>
        <v>2b_G83_Pricing_Tax_Credits_description</v>
      </c>
      <c r="Z83" s="180" t="s">
        <v>133</v>
      </c>
      <c r="AA83" s="180">
        <v>100</v>
      </c>
      <c r="AC83" s="180" t="s">
        <v>58</v>
      </c>
      <c r="AD83" s="180" t="s">
        <v>57</v>
      </c>
    </row>
    <row r="84" spans="1:67" ht="5.25" customHeight="1" thickBot="1">
      <c r="A84" s="361"/>
      <c r="B84" s="11"/>
      <c r="C84" s="11"/>
      <c r="D84" s="11"/>
      <c r="E84" s="11"/>
      <c r="F84" s="44"/>
      <c r="G84" s="44"/>
      <c r="H84" s="333"/>
      <c r="I84" s="333"/>
      <c r="J84" s="333"/>
      <c r="K84" s="360"/>
      <c r="P84" s="182" t="s">
        <v>128</v>
      </c>
    </row>
    <row r="85" spans="1:67" ht="19.5" thickTop="1" thickBot="1">
      <c r="A85" s="476" t="s">
        <v>345</v>
      </c>
      <c r="B85" s="64"/>
      <c r="C85" s="11"/>
      <c r="D85" s="11"/>
      <c r="E85" s="11"/>
      <c r="F85" s="44"/>
      <c r="G85" s="627"/>
      <c r="H85" s="49"/>
      <c r="I85" s="333"/>
      <c r="J85" s="333"/>
      <c r="K85" s="360"/>
      <c r="N85" s="286" t="s">
        <v>346</v>
      </c>
      <c r="Q85" s="182" t="s">
        <v>125</v>
      </c>
      <c r="S85" s="180" t="str">
        <f ca="1">SUBSTITUTE(CELL("address",G85),"$","")</f>
        <v>G85</v>
      </c>
      <c r="T85" s="242" t="str">
        <f>$T$8</f>
        <v>2b</v>
      </c>
      <c r="U85" s="180" t="str">
        <f ca="1">MID(CELL("filename",T85),FIND("]",CELL("filename",T85))+1,256)</f>
        <v>2b. Offer Details</v>
      </c>
      <c r="V85" s="8" t="s">
        <v>144</v>
      </c>
      <c r="W85" s="180" t="s">
        <v>347</v>
      </c>
      <c r="Y85" s="186" t="str">
        <f ca="1">T85&amp;"_"&amp;S85&amp;"_"&amp;W85</f>
        <v>2b_G85_Investment_tax_credit</v>
      </c>
      <c r="Z85" s="180" t="s">
        <v>322</v>
      </c>
      <c r="AB85" s="181" t="s">
        <v>323</v>
      </c>
      <c r="AC85" s="180" t="s">
        <v>58</v>
      </c>
      <c r="AD85" s="180" t="s">
        <v>57</v>
      </c>
      <c r="AI85"/>
    </row>
    <row r="86" spans="1:67" ht="5.25" customHeight="1" thickTop="1">
      <c r="A86" s="361"/>
      <c r="B86" s="11"/>
      <c r="C86" s="11"/>
      <c r="D86" s="11"/>
      <c r="E86" s="11"/>
      <c r="F86" s="44"/>
      <c r="G86" s="44"/>
      <c r="H86" s="333"/>
      <c r="I86" s="333"/>
      <c r="J86" s="333"/>
      <c r="K86" s="360"/>
      <c r="P86" s="182" t="s">
        <v>128</v>
      </c>
    </row>
    <row r="87" spans="1:67" ht="18" customHeight="1">
      <c r="A87" s="367" t="s">
        <v>348</v>
      </c>
      <c r="B87" s="355"/>
      <c r="C87" s="355"/>
      <c r="D87" s="355"/>
      <c r="E87" s="355"/>
      <c r="F87" s="355"/>
      <c r="G87" s="781"/>
      <c r="H87" s="782"/>
      <c r="I87" s="49"/>
      <c r="J87" s="69"/>
      <c r="K87" s="360"/>
      <c r="Q87" s="182" t="s">
        <v>125</v>
      </c>
      <c r="S87" s="180" t="str">
        <f ca="1">SUBSTITUTE(CELL("address",G87),"$","")</f>
        <v>G87</v>
      </c>
      <c r="T87" s="242" t="str">
        <f>$T$8</f>
        <v>2b</v>
      </c>
      <c r="U87" s="180" t="str">
        <f ca="1">MID(CELL("filename",T87),FIND("]",CELL("filename",T87))+1,256)</f>
        <v>2b. Offer Details</v>
      </c>
      <c r="V87" s="8" t="s">
        <v>144</v>
      </c>
      <c r="W87" s="180" t="s">
        <v>349</v>
      </c>
      <c r="Y87" s="186" t="str">
        <f ca="1">T87&amp;"_"&amp;S87&amp;"_"&amp;W87</f>
        <v>2b_G87_Qualification_for_Safe_Harbor</v>
      </c>
      <c r="Z87" s="180" t="s">
        <v>136</v>
      </c>
      <c r="AB87" s="181" t="str">
        <f>CONCATENATE(AL87,",",AM87)</f>
        <v>Physical work test with continuous construction,Incur 5% of total cost of the project</v>
      </c>
      <c r="AC87" s="180" t="s">
        <v>58</v>
      </c>
      <c r="AD87" s="180" t="s">
        <v>58</v>
      </c>
      <c r="AL87" s="181" t="s">
        <v>350</v>
      </c>
      <c r="AM87" t="s">
        <v>351</v>
      </c>
    </row>
    <row r="88" spans="1:67" ht="5.25" customHeight="1">
      <c r="A88" s="361"/>
      <c r="B88" s="11"/>
      <c r="C88" s="11"/>
      <c r="D88" s="11"/>
      <c r="E88" s="11"/>
      <c r="F88" s="44"/>
      <c r="G88" s="44"/>
      <c r="H88" s="333"/>
      <c r="I88" s="333"/>
      <c r="J88" s="333"/>
      <c r="K88" s="360"/>
      <c r="P88" s="182" t="s">
        <v>128</v>
      </c>
    </row>
    <row r="89" spans="1:67" ht="18">
      <c r="A89" s="368" t="s">
        <v>352</v>
      </c>
      <c r="B89" s="11"/>
      <c r="C89" s="11"/>
      <c r="D89" s="11"/>
      <c r="E89" s="11"/>
      <c r="F89" s="44"/>
      <c r="G89" s="44"/>
      <c r="H89" s="333"/>
      <c r="I89" s="333"/>
      <c r="J89" s="333"/>
      <c r="K89" s="360"/>
      <c r="Q89" s="182" t="s">
        <v>125</v>
      </c>
    </row>
    <row r="90" spans="1:67" ht="18">
      <c r="A90" s="772" t="s">
        <v>353</v>
      </c>
      <c r="B90" s="767"/>
      <c r="C90" s="767"/>
      <c r="D90" s="767"/>
      <c r="E90" s="767"/>
      <c r="F90" s="767"/>
      <c r="G90" s="627"/>
      <c r="H90" s="49" t="s">
        <v>354</v>
      </c>
      <c r="I90" s="69"/>
      <c r="J90" s="69"/>
      <c r="K90" s="360"/>
      <c r="Q90" s="182" t="s">
        <v>125</v>
      </c>
      <c r="S90" s="180" t="str">
        <f ca="1">SUBSTITUTE(CELL("address",G90),"$","")</f>
        <v>G90</v>
      </c>
      <c r="T90" s="242" t="str">
        <f>$T$8</f>
        <v>2b</v>
      </c>
      <c r="U90" s="180" t="str">
        <f ca="1">MID(CELL("filename",T90),FIND("]",CELL("filename",T90))+1,256)</f>
        <v>2b. Offer Details</v>
      </c>
      <c r="V90" s="8" t="s">
        <v>144</v>
      </c>
      <c r="W90" s="180" t="s">
        <v>355</v>
      </c>
      <c r="Y90" s="186" t="str">
        <f ca="1">T90&amp;"_"&amp;S90&amp;"_"&amp;W90</f>
        <v>2b_G90_Safe_Harbor_Qualifying_Year</v>
      </c>
      <c r="Z90" s="180" t="s">
        <v>279</v>
      </c>
      <c r="AB90" s="181" t="s">
        <v>356</v>
      </c>
      <c r="AC90" s="180" t="s">
        <v>58</v>
      </c>
      <c r="AD90" s="180" t="s">
        <v>58</v>
      </c>
      <c r="AH90" s="180" t="s">
        <v>357</v>
      </c>
      <c r="AI90"/>
    </row>
    <row r="91" spans="1:67" ht="5.25" customHeight="1">
      <c r="A91" s="368"/>
      <c r="B91" s="98"/>
      <c r="C91" s="98"/>
      <c r="D91" s="98"/>
      <c r="E91" s="98"/>
      <c r="F91" s="108"/>
      <c r="G91" s="336"/>
      <c r="H91" s="333"/>
      <c r="I91" s="333"/>
      <c r="J91" s="333"/>
      <c r="K91" s="360"/>
      <c r="P91" s="182" t="s">
        <v>128</v>
      </c>
      <c r="AI91"/>
    </row>
    <row r="92" spans="1:67" ht="21.75" customHeight="1">
      <c r="A92" s="772" t="s">
        <v>358</v>
      </c>
      <c r="B92" s="767"/>
      <c r="C92" s="767"/>
      <c r="D92" s="767"/>
      <c r="E92" s="767"/>
      <c r="F92" s="767"/>
      <c r="G92" s="628"/>
      <c r="H92" s="49" t="s">
        <v>359</v>
      </c>
      <c r="I92" s="69"/>
      <c r="J92" s="69"/>
      <c r="K92" s="360"/>
      <c r="Q92" s="182" t="s">
        <v>125</v>
      </c>
      <c r="S92" s="180" t="str">
        <f ca="1">SUBSTITUTE(CELL("address",G92),"$","")</f>
        <v>G92</v>
      </c>
      <c r="T92" s="242" t="str">
        <f>$T$8</f>
        <v>2b</v>
      </c>
      <c r="U92" s="180" t="str">
        <f ca="1">MID(CELL("filename",T92),FIND("]",CELL("filename",T92))+1,256)</f>
        <v>2b. Offer Details</v>
      </c>
      <c r="V92" s="8" t="s">
        <v>144</v>
      </c>
      <c r="W92" s="180" t="s">
        <v>360</v>
      </c>
      <c r="Y92" s="186" t="str">
        <f ca="1">T92&amp;"_"&amp;S92&amp;"_"&amp;W92</f>
        <v>2b_G92_Safe_Harbor_Expiring_Year</v>
      </c>
      <c r="Z92" s="180" t="s">
        <v>279</v>
      </c>
      <c r="AB92" s="181" t="s">
        <v>356</v>
      </c>
      <c r="AC92" s="180" t="s">
        <v>58</v>
      </c>
      <c r="AD92" s="180" t="s">
        <v>58</v>
      </c>
      <c r="AH92" s="180" t="s">
        <v>357</v>
      </c>
      <c r="AI92"/>
    </row>
    <row r="93" spans="1:67" ht="12.75" customHeight="1">
      <c r="A93" s="369"/>
      <c r="B93" s="194" t="s">
        <v>361</v>
      </c>
      <c r="C93" s="355"/>
      <c r="D93" s="355"/>
      <c r="E93" s="355"/>
      <c r="F93" s="355"/>
      <c r="G93" s="355"/>
      <c r="H93" s="49"/>
      <c r="I93" s="69"/>
      <c r="J93" s="69"/>
      <c r="K93" s="360"/>
      <c r="Q93" s="182" t="s">
        <v>125</v>
      </c>
      <c r="AI93"/>
    </row>
    <row r="94" spans="1:67" ht="5.25" customHeight="1">
      <c r="A94" s="368"/>
      <c r="B94" s="98"/>
      <c r="C94" s="98"/>
      <c r="D94" s="98"/>
      <c r="E94" s="98"/>
      <c r="F94" s="108"/>
      <c r="G94" s="336"/>
      <c r="H94" s="333"/>
      <c r="I94" s="333"/>
      <c r="J94" s="333"/>
      <c r="K94" s="360"/>
      <c r="P94" s="182" t="s">
        <v>128</v>
      </c>
      <c r="AI94"/>
    </row>
    <row r="95" spans="1:67" s="167" customFormat="1" ht="18">
      <c r="A95" s="367" t="s">
        <v>362</v>
      </c>
      <c r="B95" s="326"/>
      <c r="C95" s="326"/>
      <c r="D95" s="326"/>
      <c r="E95" s="326"/>
      <c r="F95" s="326"/>
      <c r="G95" s="326"/>
      <c r="H95" s="63"/>
      <c r="I95" s="63"/>
      <c r="J95" s="63"/>
      <c r="K95" s="370"/>
      <c r="L95"/>
      <c r="M95"/>
      <c r="N95"/>
      <c r="O95"/>
      <c r="P95" s="182"/>
      <c r="Q95" s="182" t="s">
        <v>125</v>
      </c>
      <c r="S95" s="180"/>
      <c r="T95" s="180"/>
      <c r="U95" s="180"/>
      <c r="V95" s="180"/>
      <c r="W95" s="180"/>
      <c r="X95" s="180"/>
      <c r="Y95" s="180"/>
      <c r="Z95" s="180"/>
      <c r="AA95" s="180"/>
      <c r="AB95" s="181"/>
      <c r="AC95" s="180"/>
      <c r="AD95" s="180"/>
      <c r="AE95" s="180"/>
      <c r="AF95" s="180"/>
      <c r="AG95" s="180"/>
      <c r="AH95" s="180"/>
      <c r="AI95"/>
      <c r="AJ95"/>
      <c r="AK95"/>
      <c r="BO95" s="263"/>
    </row>
    <row r="96" spans="1:67" ht="18">
      <c r="A96" s="772" t="s">
        <v>363</v>
      </c>
      <c r="B96" s="767"/>
      <c r="C96" s="767"/>
      <c r="D96" s="767"/>
      <c r="E96" s="767"/>
      <c r="F96" s="767"/>
      <c r="G96" s="628"/>
      <c r="H96" s="49" t="s">
        <v>354</v>
      </c>
      <c r="I96" s="69"/>
      <c r="J96" s="69"/>
      <c r="K96" s="360"/>
      <c r="Q96" s="182" t="s">
        <v>125</v>
      </c>
      <c r="S96" s="180" t="str">
        <f ca="1">SUBSTITUTE(CELL("address",G96),"$","")</f>
        <v>G96</v>
      </c>
      <c r="T96" s="242" t="str">
        <f>$T$8</f>
        <v>2b</v>
      </c>
      <c r="U96" s="180" t="str">
        <f ca="1">MID(CELL("filename",T96),FIND("]",CELL("filename",T96))+1,256)</f>
        <v>2b. Offer Details</v>
      </c>
      <c r="V96" s="8" t="s">
        <v>144</v>
      </c>
      <c r="W96" s="180" t="s">
        <v>364</v>
      </c>
      <c r="Y96" s="186" t="str">
        <f ca="1">T96&amp;"_"&amp;S96&amp;"_"&amp;W96</f>
        <v>2b_G96_Renewable_Tax_Credit_Project_Start_Date</v>
      </c>
      <c r="Z96" s="180" t="s">
        <v>279</v>
      </c>
      <c r="AB96" s="181" t="s">
        <v>356</v>
      </c>
      <c r="AC96" s="180" t="s">
        <v>58</v>
      </c>
      <c r="AD96" s="180" t="s">
        <v>58</v>
      </c>
      <c r="AH96" s="180" t="s">
        <v>357</v>
      </c>
      <c r="AI96"/>
    </row>
    <row r="97" spans="1:67" ht="5.25" customHeight="1">
      <c r="A97" s="368"/>
      <c r="B97" s="98"/>
      <c r="C97" s="98"/>
      <c r="D97" s="98"/>
      <c r="E97" s="98"/>
      <c r="F97" s="108"/>
      <c r="G97" s="336"/>
      <c r="H97" s="333"/>
      <c r="I97" s="333"/>
      <c r="J97" s="333"/>
      <c r="K97" s="360"/>
      <c r="P97" s="182" t="s">
        <v>128</v>
      </c>
      <c r="AI97"/>
    </row>
    <row r="98" spans="1:67" ht="18">
      <c r="A98" s="772" t="s">
        <v>365</v>
      </c>
      <c r="B98" s="767"/>
      <c r="C98" s="767"/>
      <c r="D98" s="767"/>
      <c r="E98" s="767"/>
      <c r="F98" s="767"/>
      <c r="G98" s="628"/>
      <c r="H98" s="49" t="s">
        <v>366</v>
      </c>
      <c r="I98" s="69"/>
      <c r="J98" s="69"/>
      <c r="K98" s="360"/>
      <c r="Q98" s="182" t="s">
        <v>125</v>
      </c>
      <c r="S98" s="180" t="str">
        <f ca="1">SUBSTITUTE(CELL("address",G98),"$","")</f>
        <v>G98</v>
      </c>
      <c r="T98" s="242" t="str">
        <f>$T$8</f>
        <v>2b</v>
      </c>
      <c r="U98" s="180" t="str">
        <f ca="1">MID(CELL("filename",T98),FIND("]",CELL("filename",T98))+1,256)</f>
        <v>2b. Offer Details</v>
      </c>
      <c r="V98" s="8" t="s">
        <v>144</v>
      </c>
      <c r="W98" s="180" t="s">
        <v>367</v>
      </c>
      <c r="Y98" s="186" t="str">
        <f ca="1">T98&amp;"_"&amp;S98&amp;"_"&amp;W98</f>
        <v>2b_G98_Renewable_Tax_Credit_Project_End_Date</v>
      </c>
      <c r="Z98" s="180" t="s">
        <v>279</v>
      </c>
      <c r="AB98" s="181" t="s">
        <v>356</v>
      </c>
      <c r="AC98" s="180" t="s">
        <v>58</v>
      </c>
      <c r="AD98" s="180" t="s">
        <v>58</v>
      </c>
      <c r="AH98" s="180" t="s">
        <v>357</v>
      </c>
      <c r="AI98"/>
    </row>
    <row r="99" spans="1:67" ht="5.25" customHeight="1">
      <c r="A99" s="371"/>
      <c r="B99" s="328"/>
      <c r="C99" s="30"/>
      <c r="D99" s="30"/>
      <c r="E99" s="30"/>
      <c r="F99" s="61"/>
      <c r="G99" s="49"/>
      <c r="H99" s="61"/>
      <c r="I99" s="61"/>
      <c r="J99" s="61"/>
      <c r="K99" s="360"/>
      <c r="P99" s="182" t="s">
        <v>128</v>
      </c>
    </row>
    <row r="100" spans="1:67" ht="5.25" customHeight="1">
      <c r="A100" s="371"/>
      <c r="B100" s="328"/>
      <c r="C100" s="30"/>
      <c r="D100" s="30"/>
      <c r="E100" s="30"/>
      <c r="F100" s="61"/>
      <c r="G100" s="49"/>
      <c r="H100" s="61"/>
      <c r="I100" s="61"/>
      <c r="J100" s="61"/>
      <c r="K100" s="360"/>
    </row>
    <row r="101" spans="1:67" ht="31.5" customHeight="1">
      <c r="A101" s="783" t="s">
        <v>368</v>
      </c>
      <c r="B101" s="720"/>
      <c r="C101" s="720"/>
      <c r="D101" s="720"/>
      <c r="E101" s="720"/>
      <c r="F101" s="721"/>
      <c r="G101" s="699"/>
      <c r="H101" s="701"/>
      <c r="I101" s="43"/>
      <c r="J101" s="43"/>
      <c r="K101" s="360"/>
      <c r="Q101" s="182" t="s">
        <v>125</v>
      </c>
      <c r="S101" s="180" t="str">
        <f ca="1">SUBSTITUTE(CELL("address",G101),"$","")</f>
        <v>G101</v>
      </c>
      <c r="T101" s="242" t="str">
        <f>$T$8</f>
        <v>2b</v>
      </c>
      <c r="U101" s="180" t="str">
        <f ca="1">MID(CELL("filename",T101),FIND("]",CELL("filename",T101))+1,256)</f>
        <v>2b. Offer Details</v>
      </c>
      <c r="V101" s="8" t="s">
        <v>144</v>
      </c>
      <c r="W101" s="180" t="s">
        <v>341</v>
      </c>
      <c r="Y101" s="186" t="str">
        <f ca="1">T101&amp;"_"&amp;S101&amp;"_"&amp;W101</f>
        <v>2b_G101_Pricing_Tax_Credits_used</v>
      </c>
      <c r="Z101" s="180" t="s">
        <v>136</v>
      </c>
      <c r="AB101" s="181" t="str">
        <f>CONCATENATE(AL101,",",AM101,",",AN101)</f>
        <v>Yes,No,N/A - Not renewable or non-emitting</v>
      </c>
      <c r="AC101" s="180" t="s">
        <v>57</v>
      </c>
      <c r="AD101" s="180" t="s">
        <v>57</v>
      </c>
      <c r="AL101" t="s">
        <v>57</v>
      </c>
      <c r="AM101" t="s">
        <v>58</v>
      </c>
      <c r="AN101" s="8" t="s">
        <v>369</v>
      </c>
    </row>
    <row r="102" spans="1:67" ht="6.75" customHeight="1">
      <c r="A102" s="371"/>
      <c r="B102" s="328"/>
      <c r="C102" s="30"/>
      <c r="D102" s="30"/>
      <c r="E102" s="30"/>
      <c r="F102" s="61"/>
      <c r="G102" s="275"/>
      <c r="H102" s="274"/>
      <c r="I102" s="61"/>
      <c r="J102" s="61"/>
      <c r="K102" s="360"/>
      <c r="P102" s="182" t="s">
        <v>128</v>
      </c>
    </row>
    <row r="103" spans="1:67" ht="30" customHeight="1">
      <c r="A103" s="783" t="s">
        <v>370</v>
      </c>
      <c r="B103" s="720"/>
      <c r="C103" s="720"/>
      <c r="D103" s="720"/>
      <c r="E103" s="720"/>
      <c r="F103" s="721"/>
      <c r="G103" s="699"/>
      <c r="H103" s="701"/>
      <c r="I103" s="43"/>
      <c r="J103" s="43"/>
      <c r="K103" s="360"/>
      <c r="Q103" s="182" t="s">
        <v>125</v>
      </c>
      <c r="S103" s="180" t="str">
        <f ca="1">SUBSTITUTE(CELL("address",G103),"$","")</f>
        <v>G103</v>
      </c>
      <c r="T103" s="242" t="str">
        <f>$T$8</f>
        <v>2b</v>
      </c>
      <c r="U103" s="180" t="str">
        <f ca="1">MID(CELL("filename",T103),FIND("]",CELL("filename",T103))+1,256)</f>
        <v>2b. Offer Details</v>
      </c>
      <c r="V103" s="8" t="s">
        <v>144</v>
      </c>
      <c r="W103" s="180" t="s">
        <v>341</v>
      </c>
      <c r="Y103" s="186" t="str">
        <f ca="1">T103&amp;"_"&amp;S103&amp;"_"&amp;W103</f>
        <v>2b_G103_Pricing_Tax_Credits_used</v>
      </c>
      <c r="Z103" s="180" t="s">
        <v>136</v>
      </c>
      <c r="AB103" s="181" t="str">
        <f>CONCATENATE(AL103,",",AM103,",",AN103)</f>
        <v>Yes,No,N/A - Facility located within PSE system (west of Cascades)</v>
      </c>
      <c r="AC103" s="180" t="s">
        <v>57</v>
      </c>
      <c r="AD103" s="180" t="s">
        <v>57</v>
      </c>
      <c r="AL103" t="s">
        <v>57</v>
      </c>
      <c r="AM103" t="s">
        <v>58</v>
      </c>
      <c r="AN103" s="8" t="s">
        <v>371</v>
      </c>
    </row>
    <row r="104" spans="1:67" ht="36" customHeight="1">
      <c r="A104" s="372"/>
      <c r="B104" s="202"/>
      <c r="C104" s="203"/>
      <c r="D104" s="203"/>
      <c r="E104" s="203"/>
      <c r="F104" s="204"/>
      <c r="G104" s="275"/>
      <c r="H104" s="274"/>
      <c r="I104" s="61"/>
      <c r="J104" s="61"/>
      <c r="K104" s="360"/>
      <c r="P104" s="182" t="s">
        <v>128</v>
      </c>
    </row>
    <row r="105" spans="1:67" ht="5.25" customHeight="1">
      <c r="A105" s="373"/>
      <c r="B105" s="59"/>
      <c r="C105" s="59"/>
      <c r="D105" s="59"/>
      <c r="E105" s="59"/>
      <c r="F105" s="374"/>
      <c r="G105" s="374"/>
      <c r="H105" s="375"/>
      <c r="I105" s="375"/>
      <c r="J105" s="375"/>
      <c r="K105" s="376"/>
      <c r="P105" s="255"/>
      <c r="Q105" s="255" t="s">
        <v>125</v>
      </c>
      <c r="R105" s="253"/>
      <c r="S105" s="254"/>
      <c r="T105" s="254"/>
      <c r="U105" s="254"/>
      <c r="V105" s="254"/>
      <c r="W105" s="254"/>
      <c r="X105" s="254"/>
      <c r="Y105" s="254"/>
      <c r="Z105" s="254"/>
      <c r="AA105" s="254"/>
      <c r="AB105" s="609"/>
      <c r="AC105" s="254"/>
      <c r="AD105" s="254"/>
      <c r="AE105" s="254"/>
      <c r="AF105" s="254"/>
      <c r="AG105" s="254"/>
      <c r="AH105" s="254"/>
      <c r="AI105" s="254"/>
      <c r="AJ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6"/>
    </row>
    <row r="106" spans="1:67" ht="18" customHeight="1">
      <c r="Q106" s="287" t="s">
        <v>372</v>
      </c>
      <c r="S106">
        <f ca="1">COUNTA(S8:S105)</f>
        <v>60</v>
      </c>
    </row>
  </sheetData>
  <sheetProtection algorithmName="SHA-512" hashValue="0nky+3JSUoDyCFzrirJYQGNNVQib2VtcVLQq0hSQxzOt/SK8/5LQ7WtalTieQPk/4yumpUUPzQO4hCc0OTRtEQ==" saltValue="pfoTAleOaAZ2uu96qvnemg==" spinCount="100000" sheet="1" selectLockedCells="1"/>
  <mergeCells count="74">
    <mergeCell ref="A103:F103"/>
    <mergeCell ref="A101:F101"/>
    <mergeCell ref="C60:E60"/>
    <mergeCell ref="G81:H81"/>
    <mergeCell ref="C63:E63"/>
    <mergeCell ref="C65:G65"/>
    <mergeCell ref="G101:H101"/>
    <mergeCell ref="G103:H103"/>
    <mergeCell ref="A90:F90"/>
    <mergeCell ref="C61:E61"/>
    <mergeCell ref="C67:E67"/>
    <mergeCell ref="B72:J72"/>
    <mergeCell ref="B74:J74"/>
    <mergeCell ref="B76:J76"/>
    <mergeCell ref="B79:J79"/>
    <mergeCell ref="A81:F81"/>
    <mergeCell ref="A83:F83"/>
    <mergeCell ref="G83:J83"/>
    <mergeCell ref="G87:H87"/>
    <mergeCell ref="A92:F92"/>
    <mergeCell ref="A96:F96"/>
    <mergeCell ref="A98:F98"/>
    <mergeCell ref="C35:E35"/>
    <mergeCell ref="C37:E37"/>
    <mergeCell ref="C43:E43"/>
    <mergeCell ref="C46:E46"/>
    <mergeCell ref="C58:E58"/>
    <mergeCell ref="C56:E56"/>
    <mergeCell ref="C53:E53"/>
    <mergeCell ref="C49:E49"/>
    <mergeCell ref="C51:E51"/>
    <mergeCell ref="C52:E52"/>
    <mergeCell ref="C47:E47"/>
    <mergeCell ref="A39:K39"/>
    <mergeCell ref="B44:G45"/>
    <mergeCell ref="C41:E41"/>
    <mergeCell ref="C54:E54"/>
    <mergeCell ref="AD1:AI1"/>
    <mergeCell ref="T2:U2"/>
    <mergeCell ref="A3:K3"/>
    <mergeCell ref="A1:K2"/>
    <mergeCell ref="A8:F8"/>
    <mergeCell ref="A4:K4"/>
    <mergeCell ref="A6:J6"/>
    <mergeCell ref="V2:V3"/>
    <mergeCell ref="S2:S3"/>
    <mergeCell ref="W2:W3"/>
    <mergeCell ref="X2:X3"/>
    <mergeCell ref="Y2:Y3"/>
    <mergeCell ref="Z2:Z3"/>
    <mergeCell ref="AI2:AI3"/>
    <mergeCell ref="AF2:AF3"/>
    <mergeCell ref="AH2:AH3"/>
    <mergeCell ref="C27:E27"/>
    <mergeCell ref="C33:E33"/>
    <mergeCell ref="S1:AC1"/>
    <mergeCell ref="A10:K10"/>
    <mergeCell ref="C25:E25"/>
    <mergeCell ref="C18:E18"/>
    <mergeCell ref="C23:E23"/>
    <mergeCell ref="C16:E16"/>
    <mergeCell ref="C29:E29"/>
    <mergeCell ref="C30:F30"/>
    <mergeCell ref="C31:E31"/>
    <mergeCell ref="AG2:AG3"/>
    <mergeCell ref="C21:E21"/>
    <mergeCell ref="AA2:AA3"/>
    <mergeCell ref="AB2:AB3"/>
    <mergeCell ref="AC2:AC3"/>
    <mergeCell ref="AD2:AD3"/>
    <mergeCell ref="AE2:AE3"/>
    <mergeCell ref="C14:F15"/>
    <mergeCell ref="C19:F20"/>
    <mergeCell ref="C12:F12"/>
  </mergeCells>
  <conditionalFormatting sqref="G18 G13 G33 G35 G37">
    <cfRule type="expression" dxfId="22" priority="69">
      <formula>#REF!&lt;&gt;"Yes"</formula>
    </cfRule>
  </conditionalFormatting>
  <conditionalFormatting sqref="H42:J42">
    <cfRule type="expression" dxfId="21" priority="28">
      <formula>OR(ISBLANK($G$13),$G$13="Asset Purchase",$G$13="Other - describe below")</formula>
    </cfRule>
  </conditionalFormatting>
  <conditionalFormatting sqref="I41:J41">
    <cfRule type="expression" dxfId="20" priority="27">
      <formula>OR(ISBLANK($G$13),$G$13="Asset Purchase",$G$13="Other - describe below")</formula>
    </cfRule>
  </conditionalFormatting>
  <conditionalFormatting sqref="G54">
    <cfRule type="expression" dxfId="19" priority="22">
      <formula>#REF!&lt;&gt;"Yes"</formula>
    </cfRule>
  </conditionalFormatting>
  <conditionalFormatting sqref="G47">
    <cfRule type="expression" dxfId="18" priority="25">
      <formula>#REF!&lt;&gt;"Yes"</formula>
    </cfRule>
  </conditionalFormatting>
  <conditionalFormatting sqref="G49">
    <cfRule type="expression" dxfId="17" priority="24">
      <formula>#REF!&lt;&gt;"Yes"</formula>
    </cfRule>
  </conditionalFormatting>
  <conditionalFormatting sqref="G52">
    <cfRule type="expression" dxfId="16" priority="23">
      <formula>#REF!&lt;&gt;"Yes"</formula>
    </cfRule>
  </conditionalFormatting>
  <conditionalFormatting sqref="G61">
    <cfRule type="expression" dxfId="15" priority="19">
      <formula>#REF!&lt;&gt;"Yes"</formula>
    </cfRule>
  </conditionalFormatting>
  <conditionalFormatting sqref="G56">
    <cfRule type="expression" dxfId="14" priority="21">
      <formula>#REF!&lt;&gt;"Yes"</formula>
    </cfRule>
  </conditionalFormatting>
  <conditionalFormatting sqref="G58">
    <cfRule type="expression" dxfId="13" priority="20">
      <formula>#REF!&lt;&gt;"Yes"</formula>
    </cfRule>
  </conditionalFormatting>
  <conditionalFormatting sqref="G21">
    <cfRule type="expression" dxfId="12" priority="18">
      <formula>#REF!&lt;&gt;"Yes"</formula>
    </cfRule>
  </conditionalFormatting>
  <conditionalFormatting sqref="G23">
    <cfRule type="expression" dxfId="11" priority="17">
      <formula>#REF!&lt;&gt;"Yes"</formula>
    </cfRule>
  </conditionalFormatting>
  <conditionalFormatting sqref="C65">
    <cfRule type="expression" dxfId="10" priority="15">
      <formula>#REF!&lt;&gt;"Yes"</formula>
    </cfRule>
  </conditionalFormatting>
  <conditionalFormatting sqref="G41">
    <cfRule type="expression" dxfId="9" priority="14">
      <formula>#REF!&lt;&gt;"Yes"</formula>
    </cfRule>
  </conditionalFormatting>
  <conditionalFormatting sqref="G43">
    <cfRule type="expression" dxfId="8" priority="13">
      <formula>#REF!&lt;&gt;"Yes"</formula>
    </cfRule>
  </conditionalFormatting>
  <conditionalFormatting sqref="G67">
    <cfRule type="expression" dxfId="7" priority="12">
      <formula>#REF!&lt;&gt;"Yes"</formula>
    </cfRule>
  </conditionalFormatting>
  <conditionalFormatting sqref="G25">
    <cfRule type="expression" dxfId="6" priority="11">
      <formula>#REF!&lt;&gt;"Yes"</formula>
    </cfRule>
  </conditionalFormatting>
  <conditionalFormatting sqref="G16">
    <cfRule type="expression" dxfId="5" priority="6">
      <formula>#REF!&lt;&gt;"Yes"</formula>
    </cfRule>
  </conditionalFormatting>
  <conditionalFormatting sqref="G27">
    <cfRule type="expression" dxfId="4" priority="5">
      <formula>#REF!&lt;&gt;"Yes"</formula>
    </cfRule>
  </conditionalFormatting>
  <conditionalFormatting sqref="G29">
    <cfRule type="expression" dxfId="3" priority="2">
      <formula>#REF!&lt;&gt;"Yes"</formula>
    </cfRule>
  </conditionalFormatting>
  <conditionalFormatting sqref="G31">
    <cfRule type="expression" dxfId="2" priority="1">
      <formula>#REF!&lt;&gt;"Yes"</formula>
    </cfRule>
  </conditionalFormatting>
  <dataValidations count="31">
    <dataValidation type="textLength" operator="lessThan" allowBlank="1" showInputMessage="1" showErrorMessage="1" promptTitle="Required Field" prompt="Field is limited to a maximum of 500 characters." sqref="G25">
      <formula1>501</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1">
      <formula1>2021</formula1>
    </dataValidation>
    <dataValidation type="decimal" operator="lessThanOrEqual" allowBlank="1" showInputMessage="1" showErrorMessage="1" promptTitle="Complete if applicable" prompt="  " sqref="G85">
      <formula1>1</formula1>
    </dataValidation>
    <dataValidation type="decimal" operator="greaterThan" allowBlank="1" showInputMessage="1" showErrorMessage="1" promptTitle="Complete if applicable" prompt="Required for asset sales and ownership options_x000a__x000a_Enter ownership / asset sale price" sqref="G23">
      <formula1>0</formula1>
    </dataValidation>
    <dataValidation type="whole" operator="greaterThan" allowBlank="1" showInputMessage="1" showErrorMessage="1" promptTitle="Complete if applicable" prompt="  yyyy" sqref="G92 G98 G96">
      <formula1>2000</formula1>
    </dataValidation>
    <dataValidation type="list" operator="greaterThan" allowBlank="1" showInputMessage="1" showErrorMessage="1" promptTitle="Complete if applicable" prompt="  " sqref="G87:H87">
      <formula1>$AL$87:$AM$87</formula1>
    </dataValidation>
    <dataValidation type="list" showInputMessage="1" showErrorMessage="1" promptTitle="Required field" prompt="Select response from the drop-down list." sqref="G13">
      <formula1>$AL$13:$AN$13</formula1>
    </dataValidation>
    <dataValidation type="list" operator="greaterThan" allowBlank="1" showInputMessage="1" showErrorMessage="1" promptTitle="Required field" prompt="Select from the drop-down list." sqref="G18 G29">
      <formula1>$AL$18:$AM$18</formula1>
    </dataValidation>
    <dataValidation type="list" operator="greaterThan" allowBlank="1" showInputMessage="1" showErrorMessage="1" promptTitle="Complete if applicable" prompt="Select from Drop Down Menu_x000a_" sqref="G43">
      <formula1>$AL$43:$AO$43</formula1>
    </dataValidation>
    <dataValidation type="list" showInputMessage="1" showErrorMessage="1" promptTitle="Required field" prompt="Select response from the drop-down list." sqref="G81:H81">
      <formula1>$AL$81:$AN$81</formula1>
    </dataValidation>
    <dataValidation type="list" showInputMessage="1" showErrorMessage="1" promptTitle="Required field" prompt="Select response from the drop-down list." sqref="G8">
      <formula1>$AL$8:$AN$8</formula1>
    </dataValidation>
    <dataValidation type="list" operator="greaterThan" allowBlank="1" showInputMessage="1" showErrorMessage="1" promptTitle="Complete if applicable" prompt="Select from the drop-down list." sqref="G67">
      <formula1>$AL$67:$AM$67</formula1>
    </dataValidation>
    <dataValidation type="date" operator="greaterThan" allowBlank="1" showInputMessage="1" showErrorMessage="1" errorTitle="Term start date" error="Enter start date in the following format:_x000a__x000a_mm/dd/yyyy" promptTitle="Required field" prompt="mm/dd/yyyy" sqref="G37 G33 G35">
      <formula1>1</formula1>
    </dataValidation>
    <dataValidation type="decimal" operator="greaterThanOrEqual" allowBlank="1" showInputMessage="1" showErrorMessage="1" promptTitle="Complete if applicable" prompt="Enter value of 0 if fixed price offer doesn't include a capacity component" sqref="G47">
      <formula1>0</formula1>
    </dataValidation>
    <dataValidation type="decimal" operator="greaterThanOrEqual" allowBlank="1" showInputMessage="1" showErrorMessage="1" promptTitle="Complete if applicable" prompt="Enter value of 0 if fixed price offer doesn't include an energy component" sqref="G49">
      <formula1>0</formula1>
    </dataValidation>
    <dataValidation type="decimal" operator="greaterThanOrEqual" allowBlank="1" showInputMessage="1" showErrorMessage="1" promptTitle="Complete if applicable" prompt="Enter value of 0 if escalating price offer doesn't include a capacity component" sqref="G52">
      <formula1>0</formula1>
    </dataValidation>
    <dataValidation type="decimal" operator="greaterThanOrEqual" allowBlank="1" showInputMessage="1" showErrorMessage="1" promptTitle="Complete if applicable" prompt="Enter value of 0 if escalating price offer doesn't include an energy component" sqref="G56">
      <formula1>0</formula1>
    </dataValidation>
    <dataValidation type="decimal" allowBlank="1" showInputMessage="1" showErrorMessage="1" error="Values should be between -50 and 50" promptTitle="Complete if applicable" prompt="   _x000a__x000a_" sqref="G61">
      <formula1>-50</formula1>
      <formula2>50</formula2>
    </dataValidation>
    <dataValidation type="decimal" allowBlank="1" showInputMessage="1" showErrorMessage="1" promptTitle="Complete if applicable" prompt="Enter value of 0 if escalating price offer doesn't include a capacity component" sqref="G54">
      <formula1>0</formula1>
      <formula2>1</formula2>
    </dataValidation>
    <dataValidation type="decimal" allowBlank="1" showInputMessage="1" showErrorMessage="1" promptTitle="Complete if applicable" prompt="Enter value of 0 if escalating price offer doesn't include an energy component" sqref="G58">
      <formula1>0</formula1>
      <formula2>1</formula2>
    </dataValidation>
    <dataValidation type="whole" operator="greaterThan" allowBlank="1" showInputMessage="1" showErrorMessage="1" promptTitle="Complete if applicable" prompt="  yyyy" sqref="G90">
      <formula1>1999</formula1>
    </dataValidation>
    <dataValidation allowBlank="1" showInputMessage="1" showErrorMessage="1" errorTitle="Select technology type from list" sqref="H90:J90 H92:J93 H98:J98 H96:J96 J87"/>
    <dataValidation type="textLength" operator="lessThan" allowBlank="1" showInputMessage="1" showErrorMessage="1" promptTitle="Complete if applicable" prompt="Field is limited to a maximum of 1,400 characters." sqref="B79:J79">
      <formula1>1401</formula1>
    </dataValidation>
    <dataValidation type="textLength" operator="lessThanOrEqual" showInputMessage="1" showErrorMessage="1" promptTitle="Complete if applicable" prompt="Field is limited to a maximum of 40 characters." sqref="G83:J83">
      <formula1>G83</formula1>
    </dataValidation>
    <dataValidation type="textLength" operator="lessThan" allowBlank="1" showInputMessage="1" showErrorMessage="1" promptTitle="Complete if applicable" prompt="Field is limited to a maximum of 400 characters." sqref="G41">
      <formula1>400</formula1>
    </dataValidation>
    <dataValidation type="whole" operator="greaterThan" showInputMessage="1" showErrorMessage="1" promptTitle="Required field" prompt="Capacity in MW" sqref="G27">
      <formula1>0</formula1>
    </dataValidation>
    <dataValidation type="textLength" operator="lessThan" allowBlank="1" showInputMessage="1" showErrorMessage="1" promptTitle="Complete if applicable" prompt="Provide additional offer details. Field is limited to a maximum of 300 characters." sqref="G16">
      <formula1>301</formula1>
    </dataValidation>
    <dataValidation type="textLength" operator="lessThan" allowBlank="1" showInputMessage="1" showErrorMessage="1" error="Values should be between -50 and 50" promptTitle="Complete if applicable" prompt="Field is limited to a maximum of 700 characters._x000a__x000a_" sqref="C65:G65">
      <formula1>700</formula1>
    </dataValidation>
    <dataValidation type="list" showInputMessage="1" showErrorMessage="1" promptTitle="Required field" prompt="Select response from the drop-down list." sqref="G103:H103">
      <formula1>$AL$103:$AM$103</formula1>
    </dataValidation>
    <dataValidation type="list" showInputMessage="1" showErrorMessage="1" promptTitle="Required field" prompt="Select response from the drop-down list." sqref="G101:H101">
      <formula1>$AL$101:$AN$101</formula1>
    </dataValidation>
    <dataValidation type="textLength" operator="lessThan" allowBlank="1" showInputMessage="1" showErrorMessage="1" errorTitle="Enter Valid Year" error="Year must be greater than current year" promptTitle="Complete if applicable" prompt="Capacity in MW" sqref="G31">
      <formula1>200</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79"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EA310"/>
  <sheetViews>
    <sheetView zoomScaleNormal="100" zoomScaleSheetLayoutView="100" workbookViewId="0">
      <pane ySplit="2" topLeftCell="A10" activePane="bottomLeft" state="frozen"/>
      <selection pane="bottomLeft" activeCell="F22" sqref="F22:H22"/>
    </sheetView>
  </sheetViews>
  <sheetFormatPr defaultColWidth="9.140625" defaultRowHeight="12.75"/>
  <cols>
    <col min="1" max="1" width="5" style="54" customWidth="1"/>
    <col min="2" max="2" width="9.7109375" style="54" customWidth="1"/>
    <col min="3" max="3" width="15.140625" style="54" customWidth="1"/>
    <col min="4" max="4" width="14.42578125" style="54" customWidth="1"/>
    <col min="5" max="5" width="18.85546875" style="54" customWidth="1"/>
    <col min="6" max="6" width="13.85546875" style="54" customWidth="1"/>
    <col min="7" max="7" width="19.140625" style="54" customWidth="1"/>
    <col min="8" max="8" width="10.5703125" style="54" customWidth="1"/>
    <col min="9" max="9" width="26.85546875" style="54" customWidth="1"/>
    <col min="10" max="10" width="1.7109375" style="54" customWidth="1"/>
    <col min="11" max="11" width="3.140625" hidden="1" customWidth="1"/>
    <col min="12" max="12" width="4.140625" hidden="1" customWidth="1"/>
    <col min="13" max="13" width="12.42578125" hidden="1" customWidth="1"/>
    <col min="14" max="14" width="6.7109375" hidden="1" customWidth="1"/>
    <col min="15" max="15" width="7.5703125" style="183" hidden="1" customWidth="1"/>
    <col min="16" max="16" width="3.28515625" style="183" hidden="1" customWidth="1"/>
    <col min="17" max="17" width="11" style="183" hidden="1" customWidth="1"/>
    <col min="18" max="18" width="26.28515625" style="183" hidden="1" customWidth="1"/>
    <col min="19" max="19" width="38.28515625" style="183" hidden="1" customWidth="1"/>
    <col min="20" max="20" width="8.28515625" style="183" hidden="1" customWidth="1"/>
    <col min="21" max="21" width="38.5703125" style="183" hidden="1" customWidth="1"/>
    <col min="22" max="22" width="9.140625" style="183" hidden="1" customWidth="1"/>
    <col min="23" max="23" width="11.140625" style="183" hidden="1" customWidth="1"/>
    <col min="24" max="24" width="20.42578125" style="183" hidden="1" customWidth="1"/>
    <col min="25" max="25" width="10.140625" style="183" hidden="1" customWidth="1"/>
    <col min="26" max="27" width="9.140625" style="183" hidden="1" customWidth="1"/>
    <col min="28" max="28" width="53" style="183" hidden="1" customWidth="1"/>
    <col min="29" max="29" width="54.7109375" style="183" hidden="1" customWidth="1"/>
    <col min="30" max="30" width="10.7109375" style="183" hidden="1" customWidth="1"/>
    <col min="31" max="31" width="9.140625" style="183" hidden="1" customWidth="1"/>
    <col min="32" max="33" width="9.140625" hidden="1" customWidth="1"/>
    <col min="34" max="34" width="10.28515625" hidden="1" customWidth="1"/>
    <col min="35" max="35" width="37.85546875" hidden="1" customWidth="1"/>
    <col min="36" max="40" width="5.5703125" hidden="1" customWidth="1"/>
    <col min="41" max="42" width="11.5703125" hidden="1" customWidth="1"/>
    <col min="43" max="43" width="6.5703125" hidden="1" customWidth="1"/>
    <col min="44" max="62" width="9.140625" hidden="1" customWidth="1"/>
    <col min="63" max="63" width="9.140625" style="251" hidden="1" customWidth="1"/>
    <col min="64" max="64" width="9.140625" style="54" hidden="1" customWidth="1"/>
    <col min="65" max="68" width="9.140625" style="54" customWidth="1"/>
    <col min="69" max="16384" width="9.140625" style="54"/>
  </cols>
  <sheetData>
    <row r="1" spans="1:130" ht="24.75" customHeight="1">
      <c r="A1" s="823" t="s">
        <v>373</v>
      </c>
      <c r="B1" s="824"/>
      <c r="C1" s="824"/>
      <c r="D1" s="824"/>
      <c r="E1" s="824"/>
      <c r="F1" s="824"/>
      <c r="G1" s="824"/>
      <c r="H1" s="824"/>
      <c r="I1" s="824"/>
      <c r="J1" s="825"/>
      <c r="O1" s="826" t="s">
        <v>105</v>
      </c>
      <c r="P1" s="826"/>
      <c r="Q1" s="826"/>
      <c r="R1" s="826"/>
      <c r="S1" s="826"/>
      <c r="T1" s="826"/>
      <c r="U1" s="826"/>
      <c r="V1" s="826"/>
      <c r="W1" s="826"/>
      <c r="X1" s="826"/>
      <c r="Y1" s="826"/>
      <c r="Z1" s="793" t="s">
        <v>106</v>
      </c>
      <c r="AA1" s="793"/>
      <c r="AB1" s="793"/>
      <c r="AC1" s="793"/>
      <c r="AD1" s="793"/>
      <c r="AE1" s="793"/>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row>
    <row r="2" spans="1:130" ht="15.75" thickBot="1">
      <c r="A2" s="758" t="s">
        <v>17</v>
      </c>
      <c r="B2" s="708"/>
      <c r="C2" s="708"/>
      <c r="D2" s="708"/>
      <c r="E2" s="708"/>
      <c r="F2" s="708"/>
      <c r="G2" s="708"/>
      <c r="H2" s="708"/>
      <c r="I2" s="708"/>
      <c r="J2" s="708"/>
      <c r="K2" s="759"/>
      <c r="M2" t="s">
        <v>107</v>
      </c>
      <c r="O2" s="794" t="s">
        <v>109</v>
      </c>
      <c r="P2" s="796" t="s">
        <v>110</v>
      </c>
      <c r="Q2" s="796"/>
      <c r="R2" s="791" t="s">
        <v>20</v>
      </c>
      <c r="S2" s="791" t="s">
        <v>111</v>
      </c>
      <c r="T2" s="791" t="s">
        <v>112</v>
      </c>
      <c r="U2" s="791" t="s">
        <v>113</v>
      </c>
      <c r="V2" s="791" t="s">
        <v>114</v>
      </c>
      <c r="W2" s="791" t="s">
        <v>115</v>
      </c>
      <c r="X2" s="791" t="s">
        <v>116</v>
      </c>
      <c r="Y2" s="791" t="s">
        <v>117</v>
      </c>
      <c r="Z2" s="791" t="s">
        <v>118</v>
      </c>
      <c r="AA2" s="791" t="s">
        <v>119</v>
      </c>
      <c r="AB2" s="791" t="s">
        <v>120</v>
      </c>
      <c r="AC2" s="791" t="s">
        <v>121</v>
      </c>
      <c r="AD2" s="791" t="s">
        <v>122</v>
      </c>
      <c r="AE2" s="791" t="s">
        <v>123</v>
      </c>
      <c r="AG2" s="11"/>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row>
    <row r="3" spans="1:130" ht="16.5" customHeight="1" thickBot="1">
      <c r="A3" s="324" t="s">
        <v>374</v>
      </c>
      <c r="B3" s="31"/>
      <c r="C3" s="31"/>
      <c r="D3" s="31"/>
      <c r="E3" s="31"/>
      <c r="F3" s="3"/>
      <c r="G3" s="3"/>
      <c r="H3" s="3"/>
      <c r="I3" s="3"/>
      <c r="J3" s="7"/>
      <c r="M3" t="s">
        <v>107</v>
      </c>
      <c r="N3" t="s">
        <v>108</v>
      </c>
      <c r="O3" s="795"/>
      <c r="P3" s="329" t="s">
        <v>126</v>
      </c>
      <c r="Q3" s="271" t="s">
        <v>127</v>
      </c>
      <c r="R3" s="792"/>
      <c r="S3" s="792"/>
      <c r="T3" s="792"/>
      <c r="U3" s="792"/>
      <c r="V3" s="792"/>
      <c r="W3" s="792"/>
      <c r="X3" s="792"/>
      <c r="Y3" s="792"/>
      <c r="Z3" s="792"/>
      <c r="AA3" s="792"/>
      <c r="AB3" s="792"/>
      <c r="AC3" s="792"/>
      <c r="AD3" s="792"/>
      <c r="AE3" s="792"/>
      <c r="AF3" s="253"/>
      <c r="AH3" s="264" t="s">
        <v>22</v>
      </c>
      <c r="AI3" s="264" t="s">
        <v>23</v>
      </c>
      <c r="AJ3" s="264" t="s">
        <v>24</v>
      </c>
      <c r="AK3" s="253" t="s">
        <v>25</v>
      </c>
      <c r="AL3" s="253" t="s">
        <v>26</v>
      </c>
      <c r="AM3" s="253" t="s">
        <v>27</v>
      </c>
      <c r="AN3" s="253" t="s">
        <v>28</v>
      </c>
      <c r="AO3" s="253" t="s">
        <v>29</v>
      </c>
      <c r="AP3" s="253" t="s">
        <v>30</v>
      </c>
      <c r="AQ3" s="253" t="s">
        <v>31</v>
      </c>
      <c r="AR3" s="253" t="s">
        <v>32</v>
      </c>
      <c r="AS3" s="253" t="s">
        <v>33</v>
      </c>
      <c r="AT3" s="253" t="s">
        <v>34</v>
      </c>
      <c r="AU3" s="253" t="s">
        <v>35</v>
      </c>
      <c r="AV3" s="253" t="s">
        <v>36</v>
      </c>
      <c r="AW3" s="253" t="s">
        <v>37</v>
      </c>
      <c r="AX3" s="253" t="s">
        <v>38</v>
      </c>
      <c r="AY3" s="253" t="s">
        <v>39</v>
      </c>
      <c r="AZ3" s="253" t="s">
        <v>40</v>
      </c>
      <c r="BA3" s="253" t="s">
        <v>41</v>
      </c>
      <c r="BB3" s="253" t="s">
        <v>42</v>
      </c>
      <c r="BC3" s="253" t="s">
        <v>43</v>
      </c>
      <c r="BD3" s="253" t="s">
        <v>44</v>
      </c>
      <c r="BE3" s="253" t="s">
        <v>45</v>
      </c>
      <c r="BF3" s="253" t="s">
        <v>46</v>
      </c>
      <c r="BG3" s="253" t="s">
        <v>47</v>
      </c>
      <c r="BH3" s="253" t="s">
        <v>48</v>
      </c>
      <c r="BI3" s="253" t="s">
        <v>49</v>
      </c>
      <c r="BJ3" s="253" t="s">
        <v>50</v>
      </c>
      <c r="BK3" s="256" t="s">
        <v>51</v>
      </c>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row>
    <row r="4" spans="1:130" ht="7.7" customHeight="1">
      <c r="A4" s="322"/>
      <c r="B4" s="323"/>
      <c r="C4" s="323"/>
      <c r="D4" s="323"/>
      <c r="E4" s="323"/>
      <c r="F4" s="317"/>
      <c r="G4" s="323"/>
      <c r="H4" s="33"/>
      <c r="I4" s="33"/>
      <c r="J4" s="46"/>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row>
    <row r="5" spans="1:130" customFormat="1" ht="7.7" customHeight="1">
      <c r="A5" s="322"/>
      <c r="B5" s="323"/>
      <c r="C5" s="323"/>
      <c r="D5" s="323"/>
      <c r="E5" s="323"/>
      <c r="F5" s="317"/>
      <c r="G5" s="323"/>
      <c r="H5" s="33"/>
      <c r="I5" s="33"/>
      <c r="J5" s="46"/>
      <c r="O5" s="183"/>
      <c r="P5" s="183"/>
      <c r="Q5" s="183"/>
      <c r="R5" s="183"/>
      <c r="S5" s="183"/>
      <c r="T5" s="183"/>
      <c r="U5" s="183"/>
      <c r="V5" s="183"/>
      <c r="W5" s="183"/>
      <c r="X5" s="183"/>
      <c r="Y5" s="183"/>
      <c r="Z5" s="183"/>
      <c r="AA5" s="183"/>
      <c r="AB5" s="183"/>
      <c r="AC5" s="183"/>
      <c r="AE5" s="183"/>
      <c r="BK5" s="251"/>
    </row>
    <row r="6" spans="1:130" ht="12.75" customHeight="1">
      <c r="A6" s="613"/>
      <c r="B6" s="802" t="s">
        <v>375</v>
      </c>
      <c r="C6" s="803"/>
      <c r="D6" s="803"/>
      <c r="E6" s="803"/>
      <c r="F6" s="803"/>
      <c r="G6" s="803"/>
      <c r="H6" s="803"/>
      <c r="I6" s="804"/>
      <c r="J6" s="46"/>
      <c r="AC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row>
    <row r="7" spans="1:130" ht="12.75" customHeight="1">
      <c r="A7" s="613"/>
      <c r="B7" s="805"/>
      <c r="C7" s="806"/>
      <c r="D7" s="806"/>
      <c r="E7" s="806"/>
      <c r="F7" s="806"/>
      <c r="G7" s="806"/>
      <c r="H7" s="806"/>
      <c r="I7" s="807"/>
      <c r="J7" s="46"/>
      <c r="AC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row>
    <row r="8" spans="1:130" ht="7.7" customHeight="1">
      <c r="A8" s="322"/>
      <c r="B8" s="323"/>
      <c r="C8" s="323"/>
      <c r="D8" s="323"/>
      <c r="E8" s="323"/>
      <c r="F8" s="317"/>
      <c r="G8" s="323"/>
      <c r="H8" s="33"/>
      <c r="I8" s="33"/>
      <c r="J8" s="46"/>
      <c r="AC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row>
    <row r="9" spans="1:130" ht="7.7" customHeight="1" thickBot="1">
      <c r="A9" s="322"/>
      <c r="B9" s="323"/>
      <c r="C9" s="323"/>
      <c r="D9" s="323"/>
      <c r="E9" s="323"/>
      <c r="F9" s="317"/>
      <c r="G9" s="323"/>
      <c r="H9" s="33"/>
      <c r="I9" s="33"/>
      <c r="J9" s="46"/>
      <c r="AC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row>
    <row r="10" spans="1:130" customFormat="1" ht="16.5" customHeight="1" thickBot="1">
      <c r="A10" s="755" t="s">
        <v>376</v>
      </c>
      <c r="B10" s="711"/>
      <c r="C10" s="711"/>
      <c r="D10" s="711"/>
      <c r="E10" s="711"/>
      <c r="F10" s="711"/>
      <c r="G10" s="711"/>
      <c r="H10" s="711"/>
      <c r="I10" s="711"/>
      <c r="J10" s="756"/>
      <c r="R10" s="180"/>
      <c r="S10" s="180"/>
      <c r="T10" s="180"/>
      <c r="U10" s="180"/>
      <c r="V10" s="180"/>
      <c r="W10" s="180"/>
      <c r="X10" s="180"/>
      <c r="Y10" s="180"/>
      <c r="Z10" s="180"/>
      <c r="AA10" s="181"/>
      <c r="AB10" s="180"/>
      <c r="AD10" s="180"/>
      <c r="AE10" s="180"/>
      <c r="AF10" s="180"/>
      <c r="AG10" s="180"/>
      <c r="AH10" s="180"/>
      <c r="BK10" s="251"/>
    </row>
    <row r="11" spans="1:130" customFormat="1" ht="6" customHeight="1">
      <c r="A11" s="2"/>
      <c r="B11" s="1"/>
      <c r="C11" s="1"/>
      <c r="D11" s="1"/>
      <c r="E11" s="1"/>
      <c r="F11" s="1"/>
      <c r="G11" s="1"/>
      <c r="H11" s="1"/>
      <c r="I11" s="1"/>
      <c r="J11" s="214"/>
      <c r="R11" s="180"/>
      <c r="S11" s="180"/>
      <c r="T11" s="180"/>
      <c r="U11" s="180"/>
      <c r="V11" s="180"/>
      <c r="W11" s="180"/>
      <c r="X11" s="180"/>
      <c r="Y11" s="180"/>
      <c r="Z11" s="180"/>
      <c r="AA11" s="181"/>
      <c r="AB11" s="180"/>
      <c r="AD11" s="180"/>
      <c r="AE11" s="180"/>
      <c r="AF11" s="180"/>
      <c r="AG11" s="180"/>
      <c r="AH11" s="180"/>
      <c r="BK11" s="251"/>
    </row>
    <row r="12" spans="1:130" customFormat="1" ht="18" customHeight="1">
      <c r="A12" s="322" t="s">
        <v>377</v>
      </c>
      <c r="B12" s="323"/>
      <c r="C12" s="323"/>
      <c r="D12" s="323"/>
      <c r="E12" s="323"/>
      <c r="F12" s="812"/>
      <c r="G12" s="813"/>
      <c r="H12" s="813"/>
      <c r="I12" s="814"/>
      <c r="J12" s="215"/>
      <c r="O12" s="180" t="str">
        <f ca="1">SUBSTITUTE(CELL("address",F12),"$","")</f>
        <v>F12</v>
      </c>
      <c r="P12" s="224">
        <v>3</v>
      </c>
      <c r="Q12" s="180" t="str">
        <f ca="1">MID(CELL("filename",P12),FIND("]",CELL("filename",P12))+1,256)</f>
        <v>3. Facility</v>
      </c>
      <c r="R12" s="180" t="s">
        <v>378</v>
      </c>
      <c r="S12" s="180" t="s">
        <v>379</v>
      </c>
      <c r="T12" s="180"/>
      <c r="U12" s="180" t="str">
        <f ca="1">P12&amp;"_"&amp;O12&amp;"_"&amp;S12</f>
        <v>3_F12_Project_Facility_Name</v>
      </c>
      <c r="V12" s="180" t="s">
        <v>133</v>
      </c>
      <c r="W12" s="180">
        <v>100</v>
      </c>
      <c r="X12" s="181"/>
      <c r="Y12" s="180" t="s">
        <v>57</v>
      </c>
      <c r="Z12" s="180" t="s">
        <v>58</v>
      </c>
      <c r="AA12" s="180"/>
      <c r="AB12" s="180"/>
      <c r="AD12" s="180"/>
      <c r="AE12" s="180"/>
      <c r="BK12" s="251"/>
    </row>
    <row r="13" spans="1:130" customFormat="1" ht="4.5" customHeight="1">
      <c r="A13" s="322"/>
      <c r="B13" s="323"/>
      <c r="C13" s="323"/>
      <c r="D13" s="323"/>
      <c r="E13" s="323"/>
      <c r="F13" s="33"/>
      <c r="G13" s="33"/>
      <c r="H13" s="33"/>
      <c r="I13" s="33"/>
      <c r="J13" s="337"/>
      <c r="O13" s="180"/>
      <c r="P13" s="180"/>
      <c r="Q13" s="180"/>
      <c r="R13" s="180"/>
      <c r="S13" s="180"/>
      <c r="T13" s="180"/>
      <c r="U13" s="180"/>
      <c r="V13" s="180"/>
      <c r="W13" s="180"/>
      <c r="X13" s="181"/>
      <c r="Y13" s="180"/>
      <c r="Z13" s="180"/>
      <c r="AA13" s="180"/>
      <c r="AB13" s="180"/>
      <c r="AD13" s="180"/>
      <c r="AE13" s="180"/>
      <c r="BK13" s="251"/>
    </row>
    <row r="14" spans="1:130" customFormat="1" ht="5.0999999999999996" customHeight="1">
      <c r="A14" s="322"/>
      <c r="B14" s="323"/>
      <c r="C14" s="323"/>
      <c r="D14" s="323"/>
      <c r="E14" s="323"/>
      <c r="F14" s="33"/>
      <c r="G14" s="33"/>
      <c r="H14" s="33"/>
      <c r="I14" s="33"/>
      <c r="J14" s="337"/>
      <c r="K14" s="387"/>
      <c r="P14" s="182"/>
      <c r="Q14" s="182"/>
      <c r="S14" s="180"/>
      <c r="T14" s="242"/>
      <c r="U14" s="180"/>
      <c r="V14" s="8"/>
      <c r="W14" s="180"/>
      <c r="X14" s="180"/>
      <c r="Y14" s="186"/>
      <c r="Z14" s="180"/>
      <c r="AA14" s="180"/>
      <c r="AB14" s="181"/>
      <c r="AC14" s="180"/>
      <c r="AD14" s="180"/>
      <c r="AE14" s="180"/>
      <c r="AF14" s="184"/>
      <c r="AG14" s="180"/>
      <c r="AH14" s="180"/>
      <c r="AI14" s="180"/>
      <c r="AK14" s="8"/>
      <c r="AL14" s="8"/>
      <c r="AM14" s="8"/>
      <c r="AN14" s="8"/>
    </row>
    <row r="15" spans="1:130" customFormat="1" ht="43.5" customHeight="1">
      <c r="A15" s="322" t="s">
        <v>380</v>
      </c>
      <c r="B15" s="49"/>
      <c r="C15" s="323"/>
      <c r="D15" s="323"/>
      <c r="E15" s="323"/>
      <c r="F15" s="812"/>
      <c r="G15" s="813"/>
      <c r="H15" s="813"/>
      <c r="I15" s="814"/>
      <c r="J15" s="337"/>
      <c r="K15" s="387"/>
      <c r="P15" s="182"/>
      <c r="Q15" s="182"/>
      <c r="S15" s="180"/>
      <c r="T15" s="242"/>
      <c r="U15" s="180"/>
      <c r="V15" s="8"/>
      <c r="W15" s="180"/>
      <c r="X15" s="180"/>
      <c r="Y15" s="186"/>
      <c r="Z15" s="180"/>
      <c r="AA15" s="180"/>
      <c r="AB15" s="181"/>
      <c r="AC15" s="180"/>
      <c r="AD15" s="180"/>
      <c r="AE15" s="180"/>
      <c r="AF15" s="184"/>
      <c r="AG15" s="180"/>
      <c r="AH15" s="180"/>
      <c r="AI15" s="180"/>
      <c r="AK15" s="8"/>
      <c r="AL15" s="8"/>
      <c r="AM15" s="8"/>
      <c r="AN15" s="8"/>
    </row>
    <row r="16" spans="1:130" customFormat="1" ht="5.0999999999999996" customHeight="1">
      <c r="A16" s="322"/>
      <c r="B16" s="323"/>
      <c r="C16" s="323"/>
      <c r="D16" s="323"/>
      <c r="E16" s="323"/>
      <c r="F16" s="33"/>
      <c r="G16" s="33"/>
      <c r="H16" s="33"/>
      <c r="I16" s="33"/>
      <c r="J16" s="337"/>
      <c r="K16" s="387"/>
      <c r="P16" s="182"/>
      <c r="Q16" s="182"/>
      <c r="S16" s="180"/>
      <c r="T16" s="242"/>
      <c r="U16" s="180"/>
      <c r="V16" s="8"/>
      <c r="W16" s="180"/>
      <c r="X16" s="180"/>
      <c r="Y16" s="186"/>
      <c r="Z16" s="180"/>
      <c r="AA16" s="180"/>
      <c r="AB16" s="181"/>
      <c r="AC16" s="180"/>
      <c r="AD16" s="180"/>
      <c r="AE16" s="180"/>
      <c r="AF16" s="184"/>
      <c r="AG16" s="180"/>
      <c r="AH16" s="180"/>
      <c r="AI16" s="180"/>
      <c r="AK16" s="8"/>
      <c r="AL16" s="8"/>
      <c r="AM16" s="8"/>
      <c r="AN16" s="8"/>
    </row>
    <row r="17" spans="1:131" customFormat="1">
      <c r="A17" s="322" t="s">
        <v>381</v>
      </c>
      <c r="B17" s="323"/>
      <c r="C17" s="323"/>
      <c r="D17" s="323"/>
      <c r="E17" s="323"/>
      <c r="F17" s="38"/>
      <c r="G17" s="38"/>
      <c r="H17" s="249"/>
      <c r="I17" s="249"/>
      <c r="J17" s="215"/>
      <c r="O17" s="180"/>
      <c r="P17" s="180"/>
      <c r="Q17" s="180"/>
      <c r="R17" s="180"/>
      <c r="S17" s="180"/>
      <c r="T17" s="180"/>
      <c r="U17" s="180"/>
      <c r="V17" s="180"/>
      <c r="W17" s="180"/>
      <c r="X17" s="181"/>
      <c r="Y17" s="180"/>
      <c r="Z17" s="180"/>
      <c r="AA17" s="180"/>
      <c r="AB17" s="180"/>
      <c r="AD17" s="180"/>
      <c r="BK17" s="251"/>
    </row>
    <row r="18" spans="1:131" customFormat="1" ht="18" customHeight="1">
      <c r="A18" s="91" t="s">
        <v>382</v>
      </c>
      <c r="B18" s="326"/>
      <c r="C18" s="49"/>
      <c r="D18" s="49"/>
      <c r="E18" s="49"/>
      <c r="F18" s="820"/>
      <c r="G18" s="821"/>
      <c r="H18" s="822"/>
      <c r="I18" s="33"/>
      <c r="J18" s="337"/>
      <c r="O18" s="180" t="str">
        <f ca="1">SUBSTITUTE(CELL("address",F18),"$","")</f>
        <v>F18</v>
      </c>
      <c r="P18" s="180">
        <f>$P$12</f>
        <v>3</v>
      </c>
      <c r="Q18" s="180" t="str">
        <f ca="1">MID(CELL("filename",P18),FIND("]",CELL("filename",P18))+1,256)</f>
        <v>3. Facility</v>
      </c>
      <c r="R18" s="180" t="s">
        <v>378</v>
      </c>
      <c r="S18" s="180" t="s">
        <v>383</v>
      </c>
      <c r="T18" s="180"/>
      <c r="U18" s="180" t="str">
        <f ca="1">P18&amp;"_"&amp;O18&amp;"_"&amp;S18</f>
        <v>3_F18_City_Town</v>
      </c>
      <c r="V18" s="180" t="s">
        <v>133</v>
      </c>
      <c r="W18" s="180">
        <v>100</v>
      </c>
      <c r="X18" s="181"/>
      <c r="Y18" s="180" t="s">
        <v>57</v>
      </c>
      <c r="Z18" s="180" t="s">
        <v>58</v>
      </c>
      <c r="AA18" s="180"/>
      <c r="AB18" s="180"/>
      <c r="AD18" s="180"/>
      <c r="BK18" s="251"/>
    </row>
    <row r="19" spans="1:131" customFormat="1" ht="6" customHeight="1">
      <c r="A19" s="106"/>
      <c r="B19" s="107"/>
      <c r="C19" s="105"/>
      <c r="D19" s="105"/>
      <c r="E19" s="30"/>
      <c r="F19" s="323"/>
      <c r="G19" s="323"/>
      <c r="H19" s="49"/>
      <c r="I19" s="249"/>
      <c r="J19" s="215"/>
      <c r="O19" s="180"/>
      <c r="P19" s="180"/>
      <c r="Q19" s="180"/>
      <c r="R19" s="180"/>
      <c r="S19" s="180"/>
      <c r="T19" s="180"/>
      <c r="U19" s="180"/>
      <c r="V19" s="180"/>
      <c r="W19" s="180"/>
      <c r="X19" s="181"/>
      <c r="Y19" s="180"/>
      <c r="Z19" s="180"/>
      <c r="AA19" s="180"/>
      <c r="AB19" s="180"/>
      <c r="AD19" s="180"/>
      <c r="BK19" s="251"/>
    </row>
    <row r="20" spans="1:131" customFormat="1" ht="22.5" customHeight="1">
      <c r="A20" s="91" t="s">
        <v>384</v>
      </c>
      <c r="B20" s="326"/>
      <c r="C20" s="49"/>
      <c r="D20" s="49"/>
      <c r="E20" s="49"/>
      <c r="F20" s="820"/>
      <c r="G20" s="821"/>
      <c r="H20" s="822"/>
      <c r="I20" s="33"/>
      <c r="J20" s="337"/>
      <c r="O20" s="180" t="str">
        <f ca="1">SUBSTITUTE(CELL("address",F20),"$","")</f>
        <v>F20</v>
      </c>
      <c r="P20" s="180">
        <f>$P$12</f>
        <v>3</v>
      </c>
      <c r="Q20" s="180" t="str">
        <f ca="1">MID(CELL("filename",P20),FIND("]",CELL("filename",P20))+1,256)</f>
        <v>3. Facility</v>
      </c>
      <c r="R20" s="180" t="s">
        <v>378</v>
      </c>
      <c r="S20" s="180" t="s">
        <v>384</v>
      </c>
      <c r="T20" s="180"/>
      <c r="U20" s="180" t="str">
        <f ca="1">P20&amp;"_"&amp;O20&amp;"_"&amp;S20</f>
        <v>3_F20_County</v>
      </c>
      <c r="V20" s="180" t="s">
        <v>133</v>
      </c>
      <c r="W20" s="180">
        <v>100</v>
      </c>
      <c r="X20" s="181"/>
      <c r="Y20" s="180" t="s">
        <v>57</v>
      </c>
      <c r="Z20" s="180" t="s">
        <v>58</v>
      </c>
      <c r="AA20" s="180"/>
      <c r="AB20" s="180"/>
      <c r="AD20" s="180"/>
      <c r="BK20" s="251"/>
    </row>
    <row r="21" spans="1:131" customFormat="1" ht="6" customHeight="1">
      <c r="A21" s="106"/>
      <c r="B21" s="107"/>
      <c r="C21" s="105"/>
      <c r="D21" s="105"/>
      <c r="E21" s="30"/>
      <c r="F21" s="323"/>
      <c r="G21" s="323"/>
      <c r="H21" s="49"/>
      <c r="I21" s="249"/>
      <c r="J21" s="215"/>
      <c r="O21" s="180"/>
      <c r="P21" s="180"/>
      <c r="Q21" s="180"/>
      <c r="R21" s="180"/>
      <c r="S21" s="180"/>
      <c r="T21" s="180"/>
      <c r="U21" s="180"/>
      <c r="V21" s="180"/>
      <c r="W21" s="180"/>
      <c r="X21" s="181"/>
      <c r="Y21" s="180"/>
      <c r="Z21" s="180"/>
      <c r="AA21" s="180"/>
      <c r="AB21" s="180"/>
      <c r="AD21" s="180"/>
      <c r="BK21" s="251"/>
    </row>
    <row r="22" spans="1:131" customFormat="1" ht="21.75" customHeight="1">
      <c r="A22" s="91" t="s">
        <v>385</v>
      </c>
      <c r="B22" s="326"/>
      <c r="C22" s="49"/>
      <c r="D22" s="49"/>
      <c r="E22" s="49"/>
      <c r="F22" s="846"/>
      <c r="G22" s="847"/>
      <c r="H22" s="848"/>
      <c r="I22" s="33"/>
      <c r="J22" s="337"/>
      <c r="O22" s="180" t="str">
        <f ca="1">SUBSTITUTE(CELL("address",F22),"$","")</f>
        <v>F22</v>
      </c>
      <c r="P22" s="180">
        <f>$P$12</f>
        <v>3</v>
      </c>
      <c r="Q22" s="180" t="str">
        <f ca="1">MID(CELL("filename",P22),FIND("]",CELL("filename",P22))+1,256)</f>
        <v>3. Facility</v>
      </c>
      <c r="R22" s="180" t="s">
        <v>378</v>
      </c>
      <c r="S22" s="180" t="s">
        <v>386</v>
      </c>
      <c r="T22" s="180"/>
      <c r="U22" s="180" t="str">
        <f ca="1">P22&amp;"_"&amp;O22&amp;"_"&amp;S22</f>
        <v>3_F22_State_Province</v>
      </c>
      <c r="V22" s="180" t="s">
        <v>136</v>
      </c>
      <c r="W22" s="180"/>
      <c r="X22" s="181" t="str">
        <f>CONCATENATE(AH22,",",AI22,",",AJ22,",",AK22,",",AL22,",",AM22,",",AN22,",",AO22,",",AP22)</f>
        <v>WA,OR,ID,MT,NV,CA,WY,B.C. Canada,A.B. Canada</v>
      </c>
      <c r="Y22" s="180" t="s">
        <v>57</v>
      </c>
      <c r="Z22" s="180" t="s">
        <v>58</v>
      </c>
      <c r="AA22" s="180"/>
      <c r="AB22" s="180"/>
      <c r="AD22" s="180"/>
      <c r="AH22" t="s">
        <v>387</v>
      </c>
      <c r="AI22" t="s">
        <v>388</v>
      </c>
      <c r="AJ22" t="s">
        <v>389</v>
      </c>
      <c r="AK22" t="s">
        <v>390</v>
      </c>
      <c r="AL22" t="s">
        <v>391</v>
      </c>
      <c r="AM22" t="s">
        <v>392</v>
      </c>
      <c r="AN22" t="s">
        <v>393</v>
      </c>
      <c r="AO22" t="s">
        <v>394</v>
      </c>
      <c r="AP22" t="s">
        <v>395</v>
      </c>
      <c r="BK22" s="251"/>
    </row>
    <row r="23" spans="1:131" customFormat="1" ht="6" customHeight="1">
      <c r="A23" s="106"/>
      <c r="B23" s="107"/>
      <c r="C23" s="105"/>
      <c r="D23" s="105"/>
      <c r="E23" s="30"/>
      <c r="F23" s="323"/>
      <c r="G23" s="323"/>
      <c r="H23" s="49"/>
      <c r="I23" s="249"/>
      <c r="J23" s="215"/>
      <c r="O23" s="180"/>
      <c r="P23" s="180"/>
      <c r="Q23" s="180"/>
      <c r="R23" s="180"/>
      <c r="S23" s="180"/>
      <c r="T23" s="180"/>
      <c r="U23" s="180"/>
      <c r="V23" s="180"/>
      <c r="W23" s="180"/>
      <c r="X23" s="181"/>
      <c r="Y23" s="180"/>
      <c r="Z23" s="180"/>
      <c r="AA23" s="180"/>
      <c r="AB23" s="180"/>
      <c r="AD23" s="180"/>
      <c r="BK23" s="251"/>
    </row>
    <row r="24" spans="1:131" customFormat="1" ht="24.75" customHeight="1">
      <c r="A24" s="91" t="s">
        <v>396</v>
      </c>
      <c r="B24" s="326"/>
      <c r="C24" s="49"/>
      <c r="D24" s="49"/>
      <c r="E24" s="49"/>
      <c r="F24" s="815"/>
      <c r="G24" s="816"/>
      <c r="H24" s="817"/>
      <c r="I24" s="33"/>
      <c r="J24" s="337"/>
      <c r="M24" s="8"/>
      <c r="O24" s="180" t="str">
        <f ca="1">SUBSTITUTE(CELL("address",F24),"$","")</f>
        <v>F24</v>
      </c>
      <c r="P24" s="180">
        <f>$P$12</f>
        <v>3</v>
      </c>
      <c r="Q24" s="180" t="str">
        <f ca="1">MID(CELL("filename",P24),FIND("]",CELL("filename",P24))+1,256)</f>
        <v>3. Facility</v>
      </c>
      <c r="R24" s="180" t="s">
        <v>378</v>
      </c>
      <c r="S24" s="180" t="s">
        <v>397</v>
      </c>
      <c r="T24" s="180"/>
      <c r="U24" s="180" t="str">
        <f ca="1">P24&amp;"_"&amp;O24&amp;"_"&amp;S24</f>
        <v>3_F24_Latitude</v>
      </c>
      <c r="V24" s="180" t="s">
        <v>283</v>
      </c>
      <c r="W24" s="180" t="s">
        <v>398</v>
      </c>
      <c r="X24" s="182" t="s">
        <v>399</v>
      </c>
      <c r="Y24" s="180" t="s">
        <v>57</v>
      </c>
      <c r="Z24" s="180" t="s">
        <v>58</v>
      </c>
      <c r="AA24" s="180"/>
      <c r="AB24" s="180"/>
      <c r="AD24" s="180"/>
      <c r="BK24" s="251"/>
    </row>
    <row r="25" spans="1:131" customFormat="1" ht="6" customHeight="1">
      <c r="A25" s="106"/>
      <c r="B25" s="107"/>
      <c r="C25" s="105"/>
      <c r="D25" s="105"/>
      <c r="E25" s="30"/>
      <c r="F25" s="323"/>
      <c r="G25" s="323"/>
      <c r="H25" s="49"/>
      <c r="I25" s="249"/>
      <c r="J25" s="215"/>
      <c r="O25" s="180"/>
      <c r="P25" s="180"/>
      <c r="Q25" s="180"/>
      <c r="R25" s="180"/>
      <c r="S25" s="180"/>
      <c r="T25" s="180"/>
      <c r="U25" s="180"/>
      <c r="V25" s="180"/>
      <c r="W25" s="180"/>
      <c r="X25" s="181"/>
      <c r="Y25" s="180"/>
      <c r="Z25" s="180"/>
      <c r="AA25" s="180"/>
      <c r="AB25" s="180"/>
      <c r="AD25" s="180"/>
      <c r="BK25" s="251"/>
    </row>
    <row r="26" spans="1:131" customFormat="1" ht="26.25" customHeight="1">
      <c r="A26" s="91" t="s">
        <v>400</v>
      </c>
      <c r="B26" s="326"/>
      <c r="C26" s="49"/>
      <c r="D26" s="49"/>
      <c r="E26" s="49"/>
      <c r="F26" s="815"/>
      <c r="G26" s="816"/>
      <c r="H26" s="817"/>
      <c r="I26" s="33"/>
      <c r="J26" s="337"/>
      <c r="M26" s="8"/>
      <c r="O26" s="180" t="str">
        <f ca="1">SUBSTITUTE(CELL("address",F26),"$","")</f>
        <v>F26</v>
      </c>
      <c r="P26" s="180">
        <f>$P$12</f>
        <v>3</v>
      </c>
      <c r="Q26" s="180" t="str">
        <f ca="1">MID(CELL("filename",P26),FIND("]",CELL("filename",P26))+1,256)</f>
        <v>3. Facility</v>
      </c>
      <c r="R26" s="180" t="s">
        <v>378</v>
      </c>
      <c r="S26" s="180" t="s">
        <v>401</v>
      </c>
      <c r="T26" s="180"/>
      <c r="U26" s="180" t="str">
        <f ca="1">P26&amp;"_"&amp;O26&amp;"_"&amp;S26</f>
        <v>3_F26_Longitude</v>
      </c>
      <c r="V26" s="180" t="s">
        <v>283</v>
      </c>
      <c r="W26" s="180" t="s">
        <v>398</v>
      </c>
      <c r="X26" s="182" t="s">
        <v>402</v>
      </c>
      <c r="Y26" s="180" t="s">
        <v>57</v>
      </c>
      <c r="Z26" s="180" t="s">
        <v>58</v>
      </c>
      <c r="AA26" s="180"/>
      <c r="AB26" s="180"/>
      <c r="AD26" s="180"/>
      <c r="BK26" s="251"/>
    </row>
    <row r="27" spans="1:131" customFormat="1" ht="6" customHeight="1">
      <c r="A27" s="104"/>
      <c r="B27" s="105"/>
      <c r="C27" s="105"/>
      <c r="D27" s="105"/>
      <c r="E27" s="30"/>
      <c r="F27" s="323"/>
      <c r="G27" s="323"/>
      <c r="H27" s="49"/>
      <c r="I27" s="249"/>
      <c r="J27" s="215"/>
      <c r="R27" s="180"/>
      <c r="S27" s="180"/>
      <c r="T27" s="180"/>
      <c r="U27" s="180"/>
      <c r="V27" s="180"/>
      <c r="W27" s="180"/>
      <c r="X27" s="180"/>
      <c r="Y27" s="180"/>
      <c r="Z27" s="180"/>
      <c r="AA27" s="181"/>
      <c r="AB27" s="180"/>
      <c r="AD27" s="180"/>
      <c r="AE27" s="180"/>
      <c r="AF27" s="180"/>
      <c r="AG27" s="180"/>
      <c r="BK27" s="251"/>
    </row>
    <row r="28" spans="1:131" customFormat="1" ht="6" customHeight="1" thickBot="1">
      <c r="A28" s="322"/>
      <c r="B28" s="323"/>
      <c r="C28" s="323"/>
      <c r="D28" s="323"/>
      <c r="E28" s="323"/>
      <c r="F28" s="317"/>
      <c r="G28" s="317"/>
      <c r="H28" s="317"/>
      <c r="I28" s="249"/>
      <c r="J28" s="216"/>
      <c r="R28" s="180"/>
      <c r="S28" s="180"/>
      <c r="T28" s="180"/>
      <c r="U28" s="180"/>
      <c r="V28" s="180"/>
      <c r="W28" s="180"/>
      <c r="X28" s="180"/>
      <c r="Y28" s="180"/>
      <c r="Z28" s="180"/>
      <c r="AA28" s="181"/>
      <c r="AB28" s="180"/>
      <c r="AD28" s="180"/>
      <c r="AE28" s="180"/>
      <c r="AF28" s="180"/>
      <c r="AG28" s="180"/>
      <c r="BK28" s="251"/>
    </row>
    <row r="29" spans="1:131" ht="15.75" customHeight="1" thickBot="1">
      <c r="A29" s="755" t="s">
        <v>403</v>
      </c>
      <c r="B29" s="711"/>
      <c r="C29" s="711"/>
      <c r="D29" s="711"/>
      <c r="E29" s="711"/>
      <c r="F29" s="711"/>
      <c r="G29" s="711"/>
      <c r="H29" s="711"/>
      <c r="I29" s="711"/>
      <c r="J29" s="756"/>
      <c r="AC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row>
    <row r="30" spans="1:131" ht="7.7" customHeight="1">
      <c r="A30" s="322"/>
      <c r="B30" s="323"/>
      <c r="C30" s="323"/>
      <c r="D30" s="323"/>
      <c r="E30" s="323"/>
      <c r="F30" s="317"/>
      <c r="G30" s="323"/>
      <c r="H30" s="33"/>
      <c r="I30" s="33"/>
      <c r="J30" s="46"/>
      <c r="AC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row>
    <row r="31" spans="1:131" ht="18">
      <c r="A31" s="327" t="s">
        <v>404</v>
      </c>
      <c r="B31" s="62"/>
      <c r="C31" s="62"/>
      <c r="D31" s="62"/>
      <c r="E31" s="62"/>
      <c r="F31" s="43"/>
      <c r="G31" s="616"/>
      <c r="H31" s="49" t="s">
        <v>405</v>
      </c>
      <c r="I31" s="338"/>
      <c r="J31" s="35"/>
      <c r="O31" s="180" t="str">
        <f ca="1">SUBSTITUTE(CELL("address",G31),"$","")</f>
        <v>G31</v>
      </c>
      <c r="P31" s="180">
        <f>$P$12</f>
        <v>3</v>
      </c>
      <c r="Q31" s="180" t="str">
        <f ca="1">MID(CELL("filename",P31),FIND("]",CELL("filename",P31))+1,256)</f>
        <v>3. Facility</v>
      </c>
      <c r="R31" s="183" t="s">
        <v>403</v>
      </c>
      <c r="S31" s="183" t="s">
        <v>406</v>
      </c>
      <c r="U31" s="180" t="str">
        <f ca="1">P31&amp;"_"&amp;O31&amp;"_"&amp;S31</f>
        <v>3_G31_Project_Size</v>
      </c>
      <c r="V31" s="183" t="s">
        <v>407</v>
      </c>
      <c r="X31" s="183" t="str">
        <f>"&gt;=0"</f>
        <v>&gt;=0</v>
      </c>
      <c r="Y31" s="183" t="s">
        <v>57</v>
      </c>
      <c r="Z31" s="180" t="s">
        <v>58</v>
      </c>
      <c r="AC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row>
    <row r="32" spans="1:131" ht="7.7" customHeight="1">
      <c r="A32" s="322"/>
      <c r="B32" s="323"/>
      <c r="C32" s="323"/>
      <c r="D32" s="323"/>
      <c r="E32" s="323"/>
      <c r="F32" s="317"/>
      <c r="G32" s="323"/>
      <c r="H32" s="33"/>
      <c r="I32" s="33"/>
      <c r="J32" s="46"/>
      <c r="AC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row>
    <row r="33" spans="1:131" s="147" customFormat="1" ht="18" customHeight="1">
      <c r="A33" s="849" t="s">
        <v>408</v>
      </c>
      <c r="B33" s="850"/>
      <c r="C33" s="850"/>
      <c r="D33" s="850"/>
      <c r="E33" s="850"/>
      <c r="F33" s="850"/>
      <c r="G33" s="850"/>
      <c r="H33" s="851"/>
      <c r="I33" s="620"/>
      <c r="J33" s="68"/>
      <c r="K33"/>
      <c r="L33" s="192"/>
      <c r="M33"/>
      <c r="N33"/>
      <c r="O33" s="180" t="str">
        <f ca="1">SUBSTITUTE(CELL("address",I33),"$","")</f>
        <v>I33</v>
      </c>
      <c r="P33" s="180">
        <f>$P$12</f>
        <v>3</v>
      </c>
      <c r="Q33" s="180" t="str">
        <f ca="1">MID(CELL("filename",P33),FIND("]",CELL("filename",P33))+1,256)</f>
        <v>3. Facility</v>
      </c>
      <c r="R33" s="183" t="s">
        <v>403</v>
      </c>
      <c r="S33" s="183" t="s">
        <v>409</v>
      </c>
      <c r="T33" s="183"/>
      <c r="U33" s="180" t="str">
        <f ca="1">P33&amp;"_"&amp;O33&amp;"_"&amp;S33</f>
        <v>3_I33_Map_Attached_of_Project_area</v>
      </c>
      <c r="V33" s="183" t="s">
        <v>136</v>
      </c>
      <c r="W33" s="183"/>
      <c r="X33" s="181" t="str">
        <f>CONCATENATE(AH33,",",AI33)</f>
        <v>Submitted,Not Submitted</v>
      </c>
      <c r="Y33" s="183" t="s">
        <v>57</v>
      </c>
      <c r="Z33" s="180" t="s">
        <v>58</v>
      </c>
      <c r="AA33" s="183"/>
      <c r="AB33" s="183"/>
      <c r="AC33"/>
      <c r="AD33" s="183"/>
      <c r="AE33" s="183"/>
      <c r="AF33" s="192"/>
      <c r="AG33" s="192"/>
      <c r="AH33" s="192" t="s">
        <v>166</v>
      </c>
      <c r="AI33" s="192" t="s">
        <v>167</v>
      </c>
      <c r="AJ33" s="192"/>
      <c r="AK33" s="192"/>
      <c r="AL33" s="192"/>
      <c r="AM33" s="192"/>
      <c r="AN33" s="192"/>
      <c r="AO33" s="192"/>
      <c r="AP33" s="192"/>
      <c r="AQ33" s="192"/>
      <c r="AR33" s="192"/>
      <c r="AS33" s="192"/>
      <c r="AT33" s="192"/>
      <c r="AU33" s="192"/>
      <c r="AV33" s="192"/>
      <c r="AW33" s="192"/>
      <c r="AX33" s="192"/>
      <c r="AY33" s="192"/>
      <c r="AZ33" s="192"/>
      <c r="BA33" s="192"/>
      <c r="BB33" s="192"/>
      <c r="BC33" s="192"/>
      <c r="BD33" s="192"/>
      <c r="BE33" s="192"/>
      <c r="BF33" s="192"/>
      <c r="BG33" s="192"/>
      <c r="BH33" s="192"/>
      <c r="BI33" s="192"/>
      <c r="BJ33" s="192"/>
      <c r="BK33" s="25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192"/>
      <c r="CP33" s="192"/>
      <c r="CQ33" s="192"/>
      <c r="CR33" s="192"/>
      <c r="CS33" s="192"/>
      <c r="CT33" s="192"/>
      <c r="CU33" s="192"/>
      <c r="CV33" s="192"/>
      <c r="CW33" s="192"/>
      <c r="CX33" s="192"/>
      <c r="CY33" s="192"/>
      <c r="CZ33" s="192"/>
      <c r="DA33" s="192"/>
      <c r="DB33" s="192"/>
      <c r="DC33" s="192"/>
      <c r="DD33" s="192"/>
      <c r="DE33" s="192"/>
      <c r="DF33" s="192"/>
      <c r="DG33" s="192"/>
      <c r="DH33" s="192"/>
      <c r="DI33" s="192"/>
      <c r="DJ33" s="192"/>
      <c r="DK33" s="192"/>
      <c r="DL33" s="192"/>
      <c r="DM33" s="192"/>
      <c r="DN33" s="192"/>
      <c r="DO33" s="192"/>
      <c r="DP33" s="192"/>
      <c r="DQ33" s="192"/>
      <c r="DR33" s="192"/>
      <c r="DS33" s="192"/>
      <c r="DT33" s="192"/>
      <c r="DU33" s="192"/>
      <c r="DV33" s="192"/>
      <c r="DW33" s="192"/>
      <c r="DX33" s="192"/>
      <c r="DY33" s="192"/>
      <c r="DZ33" s="192"/>
      <c r="EA33" s="192"/>
    </row>
    <row r="34" spans="1:131" s="238" customFormat="1" ht="12.75" customHeight="1">
      <c r="A34" s="391"/>
      <c r="B34" s="392" t="s">
        <v>410</v>
      </c>
      <c r="C34" s="393"/>
      <c r="D34" s="393"/>
      <c r="E34" s="393"/>
      <c r="F34" s="393"/>
      <c r="G34" s="393"/>
      <c r="H34" s="394"/>
      <c r="I34" s="395"/>
      <c r="J34" s="235"/>
      <c r="K34"/>
      <c r="L34" s="236"/>
      <c r="M34" s="236"/>
      <c r="N34"/>
      <c r="O34" s="183"/>
      <c r="P34" s="183"/>
      <c r="Q34" s="236"/>
      <c r="R34" s="236"/>
      <c r="S34" s="236"/>
      <c r="T34" s="237"/>
      <c r="U34" s="237"/>
      <c r="V34" s="237"/>
      <c r="W34" s="237"/>
      <c r="X34" s="237"/>
      <c r="Y34" s="237"/>
      <c r="Z34" s="237"/>
      <c r="AA34" s="237"/>
      <c r="AB34" s="237"/>
      <c r="AC34"/>
      <c r="AD34" s="237"/>
      <c r="AE34" s="237"/>
      <c r="AF34" s="237"/>
      <c r="AG34" s="237"/>
      <c r="AH34" s="237"/>
      <c r="AI34" s="237"/>
      <c r="AJ34" s="237"/>
      <c r="AK34" s="236"/>
      <c r="AL34" s="236"/>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61"/>
      <c r="BL34" s="236"/>
      <c r="BM34" s="236"/>
      <c r="BN34" s="236"/>
      <c r="BO34" s="236"/>
      <c r="BP34" s="236"/>
      <c r="BQ34" s="236"/>
      <c r="BR34" s="236"/>
      <c r="BS34" s="236"/>
      <c r="BT34" s="236"/>
      <c r="BU34" s="236"/>
      <c r="BV34" s="236"/>
      <c r="BW34" s="236"/>
      <c r="BX34" s="236"/>
      <c r="BY34" s="236"/>
      <c r="BZ34" s="236"/>
      <c r="CA34" s="236"/>
      <c r="CB34" s="236"/>
      <c r="CC34" s="236"/>
      <c r="CD34" s="236"/>
      <c r="CE34" s="236"/>
      <c r="CF34" s="236"/>
      <c r="CG34" s="236"/>
      <c r="CH34" s="236"/>
      <c r="CI34" s="236"/>
      <c r="CJ34" s="236"/>
      <c r="CK34" s="236"/>
      <c r="CL34" s="236"/>
      <c r="CM34" s="236"/>
      <c r="CN34" s="236"/>
      <c r="CO34" s="236"/>
      <c r="CP34" s="236"/>
      <c r="CQ34" s="236"/>
      <c r="CR34" s="236"/>
      <c r="CS34" s="236"/>
      <c r="CT34" s="236"/>
      <c r="CU34" s="236"/>
      <c r="CV34" s="236"/>
      <c r="CW34" s="236"/>
      <c r="CX34" s="236"/>
      <c r="CY34" s="236"/>
      <c r="CZ34" s="236"/>
      <c r="DA34" s="236"/>
      <c r="DB34" s="236"/>
      <c r="DC34" s="236"/>
      <c r="DD34" s="236"/>
      <c r="DE34" s="236"/>
      <c r="DF34" s="236"/>
      <c r="DG34" s="236"/>
      <c r="DH34" s="236"/>
      <c r="DI34" s="236"/>
      <c r="DJ34" s="236"/>
      <c r="DK34" s="236"/>
      <c r="DL34" s="236"/>
      <c r="DM34" s="236"/>
      <c r="DN34" s="236"/>
      <c r="DO34" s="236"/>
      <c r="DP34" s="236"/>
      <c r="DQ34" s="236"/>
      <c r="DR34" s="236"/>
      <c r="DS34" s="236"/>
      <c r="DT34" s="236"/>
      <c r="DU34" s="236"/>
      <c r="DV34" s="236"/>
      <c r="DW34" s="236"/>
      <c r="DX34" s="236"/>
      <c r="DY34" s="236"/>
      <c r="DZ34" s="236"/>
      <c r="EA34" s="236"/>
    </row>
    <row r="35" spans="1:131" ht="12.75" customHeight="1">
      <c r="A35" s="818" t="s">
        <v>411</v>
      </c>
      <c r="B35" s="819"/>
      <c r="C35" s="819"/>
      <c r="D35" s="819"/>
      <c r="E35" s="819"/>
      <c r="F35" s="819"/>
      <c r="G35" s="819"/>
      <c r="H35" s="819"/>
      <c r="I35" s="819"/>
      <c r="J35" s="35"/>
      <c r="AC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row>
    <row r="36" spans="1:131" ht="7.7" customHeight="1">
      <c r="A36" s="322"/>
      <c r="B36" s="323"/>
      <c r="C36" s="323"/>
      <c r="D36" s="323"/>
      <c r="E36" s="323"/>
      <c r="F36" s="317"/>
      <c r="G36" s="323"/>
      <c r="H36" s="33"/>
      <c r="I36" s="33"/>
      <c r="J36" s="46"/>
      <c r="AC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row>
    <row r="37" spans="1:131" s="147" customFormat="1" ht="24.95" customHeight="1">
      <c r="A37" s="834" t="s">
        <v>412</v>
      </c>
      <c r="B37" s="692"/>
      <c r="C37" s="692"/>
      <c r="D37" s="692"/>
      <c r="E37" s="692"/>
      <c r="F37" s="692"/>
      <c r="G37" s="692"/>
      <c r="H37" s="702"/>
      <c r="I37" s="621"/>
      <c r="J37" s="68"/>
      <c r="K37"/>
      <c r="L37" s="192"/>
      <c r="M37"/>
      <c r="N37"/>
      <c r="O37" s="180" t="str">
        <f ca="1">SUBSTITUTE(CELL("address",I37),"$","")</f>
        <v>I37</v>
      </c>
      <c r="P37" s="180">
        <f>$P$12</f>
        <v>3</v>
      </c>
      <c r="Q37" s="180" t="str">
        <f ca="1">MID(CELL("filename",P37),FIND("]",CELL("filename",P37))+1,256)</f>
        <v>3. Facility</v>
      </c>
      <c r="R37" s="183" t="s">
        <v>403</v>
      </c>
      <c r="S37" s="183" t="s">
        <v>413</v>
      </c>
      <c r="T37" s="183"/>
      <c r="U37" s="180" t="str">
        <f ca="1">P37&amp;"_"&amp;O37&amp;"_"&amp;S37</f>
        <v>3_I37_Project_have_leases_easements</v>
      </c>
      <c r="V37" s="183" t="s">
        <v>136</v>
      </c>
      <c r="W37" s="183"/>
      <c r="X37" s="181" t="str">
        <f>CONCATENATE(AH37,",",AI37)</f>
        <v>Yes,No</v>
      </c>
      <c r="Y37" s="183" t="s">
        <v>57</v>
      </c>
      <c r="Z37" s="180" t="s">
        <v>58</v>
      </c>
      <c r="AA37" s="183"/>
      <c r="AB37" s="183"/>
      <c r="AC37"/>
      <c r="AD37" s="183"/>
      <c r="AE37" s="183"/>
      <c r="AF37" s="192"/>
      <c r="AG37" s="192"/>
      <c r="AH37" s="192" t="s">
        <v>57</v>
      </c>
      <c r="AI37" s="192" t="s">
        <v>58</v>
      </c>
      <c r="AJ37" s="192"/>
      <c r="AK37" s="192"/>
      <c r="AL37" s="192"/>
      <c r="AM37" s="192"/>
      <c r="AN37" s="192"/>
      <c r="AO37" s="192"/>
      <c r="AP37" s="192"/>
      <c r="AQ37" s="192"/>
      <c r="AR37" s="192"/>
      <c r="AS37" s="192"/>
      <c r="AT37" s="192"/>
      <c r="AU37" s="192"/>
      <c r="AV37" s="192"/>
      <c r="AW37" s="192"/>
      <c r="AX37" s="192"/>
      <c r="AY37" s="192"/>
      <c r="AZ37" s="192"/>
      <c r="BA37" s="192"/>
      <c r="BB37" s="192"/>
      <c r="BC37" s="192"/>
      <c r="BD37" s="192"/>
      <c r="BE37" s="192"/>
      <c r="BF37" s="192"/>
      <c r="BG37" s="192"/>
      <c r="BH37" s="192"/>
      <c r="BI37" s="192"/>
      <c r="BJ37" s="192"/>
      <c r="BK37" s="25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192"/>
      <c r="CP37" s="192"/>
      <c r="CQ37" s="192"/>
      <c r="CR37" s="192"/>
      <c r="CS37" s="192"/>
      <c r="CT37" s="192"/>
      <c r="CU37" s="192"/>
      <c r="CV37" s="192"/>
      <c r="CW37" s="192"/>
      <c r="CX37" s="192"/>
      <c r="CY37" s="192"/>
      <c r="CZ37" s="192"/>
      <c r="DA37" s="192"/>
      <c r="DB37" s="192"/>
      <c r="DC37" s="192"/>
      <c r="DD37" s="192"/>
      <c r="DE37" s="192"/>
      <c r="DF37" s="192"/>
      <c r="DG37" s="192"/>
      <c r="DH37" s="192"/>
      <c r="DI37" s="192"/>
      <c r="DJ37" s="192"/>
      <c r="DK37" s="192"/>
      <c r="DL37" s="192"/>
      <c r="DM37" s="192"/>
      <c r="DN37" s="192"/>
      <c r="DO37" s="192"/>
      <c r="DP37" s="192"/>
      <c r="DQ37" s="192"/>
      <c r="DR37" s="192"/>
      <c r="DS37" s="192"/>
      <c r="DT37" s="192"/>
      <c r="DU37" s="192"/>
      <c r="DV37" s="192"/>
      <c r="DW37" s="192"/>
      <c r="DX37" s="192"/>
      <c r="DY37" s="192"/>
      <c r="DZ37" s="192"/>
      <c r="EA37" s="192"/>
    </row>
    <row r="38" spans="1:131" ht="7.7" customHeight="1">
      <c r="A38" s="322"/>
      <c r="B38" s="323"/>
      <c r="C38" s="323"/>
      <c r="D38" s="323"/>
      <c r="E38" s="323"/>
      <c r="F38" s="317"/>
      <c r="G38" s="323"/>
      <c r="H38" s="33"/>
      <c r="I38" s="33"/>
      <c r="J38" s="46"/>
      <c r="AC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row>
    <row r="39" spans="1:131" ht="7.7" customHeight="1">
      <c r="A39" s="322"/>
      <c r="B39" s="323"/>
      <c r="C39" s="323"/>
      <c r="D39" s="323"/>
      <c r="E39" s="323"/>
      <c r="F39" s="317"/>
      <c r="G39" s="323"/>
      <c r="H39" s="33"/>
      <c r="I39" s="33"/>
      <c r="J39" s="46"/>
      <c r="AC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row>
    <row r="40" spans="1:131" ht="18" customHeight="1">
      <c r="A40" s="327" t="s">
        <v>414</v>
      </c>
      <c r="B40" s="65"/>
      <c r="C40" s="42"/>
      <c r="D40" s="42"/>
      <c r="E40" s="42"/>
      <c r="F40" s="11"/>
      <c r="G40" s="11"/>
      <c r="H40" s="11"/>
      <c r="I40" s="11"/>
      <c r="J40" s="35"/>
      <c r="AC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row>
    <row r="41" spans="1:131" ht="46.5" customHeight="1">
      <c r="A41" s="836" t="s">
        <v>415</v>
      </c>
      <c r="B41" s="831"/>
      <c r="C41" s="831"/>
      <c r="D41" s="831"/>
      <c r="E41" s="831"/>
      <c r="F41" s="831" t="s">
        <v>416</v>
      </c>
      <c r="G41" s="831"/>
      <c r="H41" s="832"/>
      <c r="I41" s="833"/>
      <c r="J41" s="35"/>
      <c r="N41" s="8"/>
      <c r="O41" s="180" t="str">
        <f ca="1">SUBSTITUTE(CELL("address",H41),"$","")</f>
        <v>H41</v>
      </c>
      <c r="P41" s="180">
        <f>$P$12</f>
        <v>3</v>
      </c>
      <c r="Q41" s="180" t="str">
        <f ca="1">MID(CELL("filename",P41),FIND("]",CELL("filename",P41))+1,256)</f>
        <v>3. Facility</v>
      </c>
      <c r="R41" s="183" t="s">
        <v>403</v>
      </c>
      <c r="S41" s="180" t="s">
        <v>417</v>
      </c>
      <c r="T41" s="180"/>
      <c r="U41" s="180" t="str">
        <f ca="1">P41&amp;"_"&amp;O41&amp;"_"&amp;S41</f>
        <v>3_H41_Project_Description_submitted</v>
      </c>
      <c r="V41" s="183" t="s">
        <v>136</v>
      </c>
      <c r="X41" s="181" t="str">
        <f>CONCATENATE(AH41,",",AI41)</f>
        <v>Submitted,Not Submitted</v>
      </c>
      <c r="Y41" s="183" t="s">
        <v>57</v>
      </c>
      <c r="Z41" s="180" t="s">
        <v>58</v>
      </c>
      <c r="AC41"/>
      <c r="AF41" s="192"/>
      <c r="AG41" s="192"/>
      <c r="AH41" s="192" t="s">
        <v>166</v>
      </c>
      <c r="AI41" s="192" t="s">
        <v>167</v>
      </c>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row>
    <row r="42" spans="1:131" s="183" customFormat="1" ht="15.75" customHeight="1">
      <c r="A42" s="322"/>
      <c r="B42" s="323"/>
      <c r="C42" s="323"/>
      <c r="D42" s="323"/>
      <c r="E42" s="323"/>
      <c r="F42" s="213" t="s">
        <v>418</v>
      </c>
      <c r="G42" s="323"/>
      <c r="H42" s="33"/>
      <c r="I42" s="33"/>
      <c r="J42" s="46"/>
      <c r="K42"/>
      <c r="M42"/>
      <c r="N42"/>
      <c r="AC42"/>
      <c r="AF42"/>
      <c r="AG42"/>
      <c r="AH42"/>
      <c r="AI42"/>
      <c r="AJ42"/>
      <c r="AK42"/>
      <c r="AL42"/>
      <c r="AM42"/>
      <c r="AN42"/>
      <c r="AO42"/>
      <c r="AP42"/>
      <c r="AQ42"/>
      <c r="AR42"/>
      <c r="AS42"/>
      <c r="AT42"/>
      <c r="AU42"/>
      <c r="AV42"/>
      <c r="AW42"/>
      <c r="AX42"/>
      <c r="AY42"/>
      <c r="AZ42"/>
      <c r="BA42"/>
      <c r="BK42" s="262"/>
    </row>
    <row r="43" spans="1:131" s="183" customFormat="1" ht="125.25" customHeight="1">
      <c r="A43" s="809"/>
      <c r="B43" s="810"/>
      <c r="C43" s="810"/>
      <c r="D43" s="810"/>
      <c r="E43" s="810"/>
      <c r="F43" s="810"/>
      <c r="G43" s="810"/>
      <c r="H43" s="810"/>
      <c r="I43" s="811"/>
      <c r="J43" s="35"/>
      <c r="K43"/>
      <c r="M43"/>
      <c r="N43"/>
      <c r="O43" s="180" t="str">
        <f ca="1">SUBSTITUTE(CELL("address",A43),"$","")</f>
        <v>A43</v>
      </c>
      <c r="P43" s="180">
        <f>$P$12</f>
        <v>3</v>
      </c>
      <c r="Q43" s="180" t="str">
        <f ca="1">MID(CELL("filename",P43),FIND("]",CELL("filename",P43))+1,256)</f>
        <v>3. Facility</v>
      </c>
      <c r="R43" s="183" t="s">
        <v>403</v>
      </c>
      <c r="S43" s="183" t="s">
        <v>419</v>
      </c>
      <c r="U43" s="180" t="str">
        <f ca="1">P43&amp;"_"&amp;O43&amp;"_"&amp;S43</f>
        <v>3_A43_Project_Description_key_components</v>
      </c>
      <c r="V43" s="183" t="s">
        <v>133</v>
      </c>
      <c r="W43" s="183">
        <v>2000</v>
      </c>
      <c r="Y43" s="183" t="s">
        <v>57</v>
      </c>
      <c r="Z43" s="180" t="s">
        <v>58</v>
      </c>
      <c r="AB43"/>
      <c r="AC43"/>
      <c r="AF43"/>
      <c r="AG43"/>
      <c r="AH43"/>
      <c r="AI43"/>
      <c r="AJ43"/>
      <c r="AK43"/>
      <c r="AL43"/>
      <c r="AM43"/>
      <c r="AN43"/>
      <c r="AO43"/>
      <c r="AP43"/>
      <c r="AQ43"/>
      <c r="AR43"/>
      <c r="AS43"/>
      <c r="AT43"/>
      <c r="AU43"/>
      <c r="AV43"/>
      <c r="AW43"/>
      <c r="AX43"/>
      <c r="AY43"/>
      <c r="AZ43"/>
      <c r="BA43"/>
      <c r="BK43" s="262"/>
    </row>
    <row r="44" spans="1:131" s="183" customFormat="1" ht="7.7" customHeight="1">
      <c r="A44" s="322"/>
      <c r="B44" s="323"/>
      <c r="C44" s="323"/>
      <c r="D44" s="323"/>
      <c r="E44" s="323"/>
      <c r="F44" s="317"/>
      <c r="G44" s="323"/>
      <c r="H44" s="33"/>
      <c r="I44" s="33"/>
      <c r="J44" s="46"/>
      <c r="K44"/>
      <c r="M44"/>
      <c r="N44"/>
      <c r="AC44"/>
      <c r="AF44"/>
      <c r="AG44"/>
      <c r="AH44"/>
      <c r="AI44"/>
      <c r="AJ44"/>
      <c r="AK44"/>
      <c r="AL44"/>
      <c r="AM44"/>
      <c r="AN44"/>
      <c r="AO44"/>
      <c r="AP44"/>
      <c r="AQ44"/>
      <c r="AR44"/>
      <c r="AS44"/>
      <c r="AT44"/>
      <c r="AU44"/>
      <c r="AV44"/>
      <c r="AW44"/>
      <c r="AX44"/>
      <c r="AY44"/>
      <c r="AZ44"/>
      <c r="BA44"/>
      <c r="BK44" s="262"/>
    </row>
    <row r="45" spans="1:131" s="183" customFormat="1" ht="18">
      <c r="A45" s="327" t="s">
        <v>420</v>
      </c>
      <c r="B45" s="62"/>
      <c r="C45" s="30"/>
      <c r="D45" s="30"/>
      <c r="E45" s="30"/>
      <c r="F45" s="43"/>
      <c r="G45" s="614"/>
      <c r="H45" s="49"/>
      <c r="I45" s="338"/>
      <c r="J45" s="35"/>
      <c r="K45"/>
      <c r="M45"/>
      <c r="N45"/>
      <c r="O45" s="180" t="str">
        <f ca="1">SUBSTITUTE(CELL("address",G45),"$","")</f>
        <v>G45</v>
      </c>
      <c r="P45" s="180">
        <f>$P$12</f>
        <v>3</v>
      </c>
      <c r="Q45" s="180" t="str">
        <f ca="1">MID(CELL("filename",P45),FIND("]",CELL("filename",P45))+1,256)</f>
        <v>3. Facility</v>
      </c>
      <c r="R45" s="183" t="s">
        <v>403</v>
      </c>
      <c r="S45" s="183" t="s">
        <v>421</v>
      </c>
      <c r="U45" s="180" t="str">
        <f ca="1">P45&amp;"_"&amp;O45&amp;"_"&amp;S45</f>
        <v>3_G45_Project_Expansion</v>
      </c>
      <c r="V45" s="183" t="s">
        <v>136</v>
      </c>
      <c r="X45" s="181" t="str">
        <f>CONCATENATE(AH45,",",AI45)</f>
        <v>Yes,No</v>
      </c>
      <c r="Y45" s="183" t="s">
        <v>57</v>
      </c>
      <c r="Z45" s="180" t="s">
        <v>58</v>
      </c>
      <c r="AC45"/>
      <c r="AF45" s="192"/>
      <c r="AG45" s="192"/>
      <c r="AH45" s="192" t="s">
        <v>57</v>
      </c>
      <c r="AI45" s="192" t="s">
        <v>58</v>
      </c>
      <c r="AJ45"/>
      <c r="AK45"/>
      <c r="AL45"/>
      <c r="AM45"/>
      <c r="AN45"/>
      <c r="AO45"/>
      <c r="AP45"/>
      <c r="AQ45"/>
      <c r="AR45"/>
      <c r="AS45"/>
      <c r="AT45"/>
      <c r="AU45"/>
      <c r="AV45"/>
      <c r="AW45"/>
      <c r="AX45"/>
      <c r="AY45"/>
      <c r="AZ45"/>
      <c r="BA45"/>
      <c r="BK45" s="262"/>
    </row>
    <row r="46" spans="1:131" s="183" customFormat="1" ht="7.7" customHeight="1">
      <c r="A46" s="322"/>
      <c r="B46" s="323"/>
      <c r="C46" s="323"/>
      <c r="D46" s="323"/>
      <c r="E46" s="323"/>
      <c r="F46" s="317"/>
      <c r="G46" s="323"/>
      <c r="H46" s="33"/>
      <c r="I46" s="33"/>
      <c r="J46" s="46"/>
      <c r="K46"/>
      <c r="M46"/>
      <c r="N46"/>
      <c r="AC46"/>
      <c r="AF46"/>
      <c r="AG46"/>
      <c r="AH46"/>
      <c r="AI46"/>
      <c r="AJ46"/>
      <c r="AK46"/>
      <c r="AL46"/>
      <c r="AM46"/>
      <c r="AN46"/>
      <c r="AO46"/>
      <c r="AP46"/>
      <c r="AQ46"/>
      <c r="AR46"/>
      <c r="AS46"/>
      <c r="AT46"/>
      <c r="AU46"/>
      <c r="AV46"/>
      <c r="AW46"/>
      <c r="AX46"/>
      <c r="AY46"/>
      <c r="AZ46"/>
      <c r="BA46"/>
      <c r="BK46" s="262"/>
    </row>
    <row r="47" spans="1:131" s="183" customFormat="1" ht="18" customHeight="1">
      <c r="A47" s="840" t="s">
        <v>422</v>
      </c>
      <c r="B47" s="841"/>
      <c r="C47" s="841"/>
      <c r="D47" s="841"/>
      <c r="E47" s="841"/>
      <c r="F47" s="841"/>
      <c r="G47" s="841"/>
      <c r="H47" s="841"/>
      <c r="I47" s="841"/>
      <c r="J47" s="35"/>
      <c r="K47"/>
      <c r="M47"/>
      <c r="N47"/>
      <c r="AC47"/>
      <c r="AF47"/>
      <c r="AG47"/>
      <c r="AH47"/>
      <c r="AI47"/>
      <c r="AJ47"/>
      <c r="AK47"/>
      <c r="AL47"/>
      <c r="AM47"/>
      <c r="AN47"/>
      <c r="AO47"/>
      <c r="AP47"/>
      <c r="AQ47"/>
      <c r="AR47"/>
      <c r="AS47"/>
      <c r="AT47"/>
      <c r="AU47"/>
      <c r="AV47"/>
      <c r="AW47"/>
      <c r="AX47"/>
      <c r="AY47"/>
      <c r="AZ47"/>
      <c r="BA47"/>
      <c r="BK47" s="262"/>
    </row>
    <row r="48" spans="1:131" s="183" customFormat="1" ht="9" customHeight="1">
      <c r="A48" s="322"/>
      <c r="B48" s="323"/>
      <c r="C48" s="323"/>
      <c r="D48" s="323"/>
      <c r="E48" s="323"/>
      <c r="F48" s="317"/>
      <c r="G48" s="323"/>
      <c r="H48" s="33"/>
      <c r="I48" s="33"/>
      <c r="J48" s="46"/>
      <c r="K48"/>
      <c r="M48"/>
      <c r="N48"/>
      <c r="AC48"/>
      <c r="AF48"/>
      <c r="AG48"/>
      <c r="AH48"/>
      <c r="AI48"/>
      <c r="AJ48"/>
      <c r="AK48"/>
      <c r="AL48"/>
      <c r="AM48"/>
      <c r="AN48"/>
      <c r="AO48"/>
      <c r="AP48"/>
      <c r="AQ48"/>
      <c r="AR48"/>
      <c r="AS48"/>
      <c r="AT48"/>
      <c r="AU48"/>
      <c r="AV48"/>
      <c r="AW48"/>
      <c r="AX48"/>
      <c r="AY48"/>
      <c r="AZ48"/>
      <c r="BA48"/>
      <c r="BK48" s="262"/>
    </row>
    <row r="49" spans="1:131" s="183" customFormat="1" ht="125.25" customHeight="1">
      <c r="A49" s="837"/>
      <c r="B49" s="838"/>
      <c r="C49" s="838"/>
      <c r="D49" s="838"/>
      <c r="E49" s="838"/>
      <c r="F49" s="838"/>
      <c r="G49" s="838"/>
      <c r="H49" s="838"/>
      <c r="I49" s="839"/>
      <c r="J49" s="35"/>
      <c r="K49"/>
      <c r="M49"/>
      <c r="N49"/>
      <c r="O49" s="180" t="str">
        <f ca="1">SUBSTITUTE(CELL("address",A49),"$","")</f>
        <v>A49</v>
      </c>
      <c r="P49" s="180">
        <f>$P$12</f>
        <v>3</v>
      </c>
      <c r="Q49" s="180" t="str">
        <f ca="1">MID(CELL("filename",P49),FIND("]",CELL("filename",P49))+1,256)</f>
        <v>3. Facility</v>
      </c>
      <c r="R49" s="183" t="s">
        <v>403</v>
      </c>
      <c r="S49" s="183" t="s">
        <v>423</v>
      </c>
      <c r="U49" s="180" t="str">
        <f ca="1">P49&amp;"_"&amp;O49&amp;"_"&amp;S49</f>
        <v>3_A49_Potential_for_additional_description</v>
      </c>
      <c r="V49" s="183" t="s">
        <v>133</v>
      </c>
      <c r="W49" s="183">
        <v>2000</v>
      </c>
      <c r="Y49" s="183" t="s">
        <v>58</v>
      </c>
      <c r="Z49" s="180" t="s">
        <v>58</v>
      </c>
      <c r="AB49" s="184" t="str">
        <f ca="1">"Requirement: "&amp;O45&amp;" answer of ""Yes"""</f>
        <v>Requirement: G45 answer of "Yes"</v>
      </c>
      <c r="AC49"/>
      <c r="AF49"/>
      <c r="AG49"/>
      <c r="AH49"/>
      <c r="AI49"/>
      <c r="AJ49"/>
      <c r="AK49"/>
      <c r="AL49"/>
      <c r="AM49"/>
      <c r="AN49"/>
      <c r="AO49"/>
      <c r="AP49"/>
      <c r="AQ49"/>
      <c r="AR49"/>
      <c r="AS49"/>
      <c r="AT49"/>
      <c r="AU49"/>
      <c r="AV49"/>
      <c r="AW49"/>
      <c r="AX49"/>
      <c r="AY49"/>
      <c r="AZ49"/>
      <c r="BA49"/>
      <c r="BK49" s="262"/>
    </row>
    <row r="50" spans="1:131" s="183" customFormat="1" ht="9" customHeight="1" thickBot="1">
      <c r="A50" s="322"/>
      <c r="B50" s="323"/>
      <c r="C50" s="323"/>
      <c r="D50" s="323"/>
      <c r="E50" s="323"/>
      <c r="F50" s="317"/>
      <c r="G50" s="323"/>
      <c r="H50" s="33"/>
      <c r="I50" s="33"/>
      <c r="J50" s="46"/>
      <c r="K50"/>
      <c r="M50"/>
      <c r="N50"/>
      <c r="AC50"/>
      <c r="AF50"/>
      <c r="AG50"/>
      <c r="AH50"/>
      <c r="AI50"/>
      <c r="AJ50"/>
      <c r="AK50"/>
      <c r="AL50"/>
      <c r="AM50"/>
      <c r="AN50"/>
      <c r="AO50"/>
      <c r="AP50"/>
      <c r="AQ50"/>
      <c r="AR50"/>
      <c r="AS50"/>
      <c r="AT50"/>
      <c r="AU50"/>
      <c r="AV50"/>
      <c r="AW50"/>
      <c r="AX50"/>
      <c r="AY50"/>
      <c r="AZ50"/>
      <c r="BA50"/>
      <c r="BK50" s="262"/>
    </row>
    <row r="51" spans="1:131" s="400" customFormat="1" ht="15.75" customHeight="1" thickBot="1">
      <c r="A51" s="396" t="s">
        <v>424</v>
      </c>
      <c r="B51" s="397"/>
      <c r="C51" s="397"/>
      <c r="D51" s="397"/>
      <c r="E51" s="397"/>
      <c r="F51" s="398"/>
      <c r="G51" s="398"/>
      <c r="H51" s="398"/>
      <c r="I51" s="398"/>
      <c r="J51" s="399"/>
      <c r="K51" s="426"/>
      <c r="L51" s="406"/>
      <c r="M51" s="426"/>
      <c r="N51" s="426"/>
      <c r="O51" s="406"/>
      <c r="P51" s="406"/>
      <c r="Q51" s="406"/>
      <c r="R51" s="406"/>
      <c r="S51" s="406"/>
      <c r="T51" s="406"/>
      <c r="U51" s="406"/>
      <c r="V51" s="406"/>
      <c r="W51" s="406"/>
      <c r="X51" s="406"/>
      <c r="Y51" s="406"/>
      <c r="Z51" s="406"/>
      <c r="AA51" s="406"/>
      <c r="AB51" s="406"/>
      <c r="AC51" s="426"/>
      <c r="AD51" s="406"/>
      <c r="AE51" s="406"/>
      <c r="AF51" s="426"/>
      <c r="AG51" s="426"/>
      <c r="AH51" s="426"/>
      <c r="AI51" s="426"/>
      <c r="AJ51" s="426"/>
      <c r="AK51" s="426"/>
      <c r="AL51" s="426"/>
      <c r="AM51" s="426"/>
      <c r="AN51" s="426"/>
      <c r="AO51" s="426"/>
      <c r="AP51" s="426"/>
      <c r="AQ51" s="426"/>
      <c r="AR51" s="426"/>
      <c r="AS51" s="426"/>
      <c r="AT51" s="426"/>
      <c r="AU51" s="426"/>
      <c r="AV51" s="426"/>
      <c r="AW51" s="426"/>
      <c r="AX51" s="426"/>
      <c r="AY51" s="426"/>
      <c r="AZ51" s="426"/>
      <c r="BA51" s="426"/>
      <c r="BB51" s="406"/>
      <c r="BC51" s="406"/>
      <c r="BD51" s="406"/>
      <c r="BE51" s="406"/>
      <c r="BF51" s="406"/>
      <c r="BG51" s="406"/>
      <c r="BH51" s="406"/>
      <c r="BI51" s="406"/>
      <c r="BJ51" s="406"/>
      <c r="BK51" s="474"/>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c r="CU51" s="406"/>
      <c r="CV51" s="406"/>
      <c r="CW51" s="406"/>
      <c r="CX51" s="406"/>
      <c r="CY51" s="406"/>
      <c r="CZ51" s="406"/>
      <c r="DA51" s="406"/>
      <c r="DB51" s="406"/>
      <c r="DC51" s="406"/>
      <c r="DD51" s="406"/>
      <c r="DE51" s="406"/>
      <c r="DF51" s="406"/>
      <c r="DG51" s="406"/>
      <c r="DH51" s="406"/>
      <c r="DI51" s="406"/>
      <c r="DJ51" s="406"/>
      <c r="DK51" s="406"/>
      <c r="DL51" s="406"/>
      <c r="DM51" s="406"/>
      <c r="DN51" s="406"/>
      <c r="DO51" s="406"/>
      <c r="DP51" s="406"/>
      <c r="DQ51" s="406"/>
      <c r="DR51" s="406"/>
      <c r="DS51" s="406"/>
      <c r="DT51" s="406"/>
      <c r="DU51" s="406"/>
      <c r="DV51" s="406"/>
      <c r="DW51" s="406"/>
      <c r="DX51" s="406"/>
      <c r="DY51" s="406"/>
      <c r="DZ51" s="406"/>
      <c r="EA51" s="406"/>
    </row>
    <row r="52" spans="1:131" s="400" customFormat="1" ht="9" customHeight="1">
      <c r="A52" s="401"/>
      <c r="B52" s="402"/>
      <c r="C52" s="402"/>
      <c r="D52" s="402"/>
      <c r="E52" s="402"/>
      <c r="F52" s="403"/>
      <c r="G52" s="403"/>
      <c r="H52" s="403"/>
      <c r="I52" s="403"/>
      <c r="J52" s="404"/>
      <c r="K52" s="426"/>
      <c r="L52" s="406"/>
      <c r="M52" s="426"/>
      <c r="N52" s="426"/>
      <c r="O52" s="406"/>
      <c r="P52" s="406"/>
      <c r="Q52" s="406"/>
      <c r="R52" s="406"/>
      <c r="S52" s="406"/>
      <c r="T52" s="406"/>
      <c r="U52" s="406"/>
      <c r="V52" s="406"/>
      <c r="W52" s="406"/>
      <c r="X52" s="406"/>
      <c r="Y52" s="406"/>
      <c r="Z52" s="406"/>
      <c r="AA52" s="406"/>
      <c r="AB52" s="406"/>
      <c r="AC52" s="426"/>
      <c r="AD52" s="406"/>
      <c r="AE52" s="406"/>
      <c r="AF52" s="426"/>
      <c r="AG52" s="426"/>
      <c r="AH52" s="426"/>
      <c r="AI52" s="426"/>
      <c r="AJ52" s="426"/>
      <c r="AK52" s="426"/>
      <c r="AL52" s="426"/>
      <c r="AM52" s="426"/>
      <c r="AN52" s="426"/>
      <c r="AO52" s="426"/>
      <c r="AP52" s="426"/>
      <c r="AQ52" s="426"/>
      <c r="AR52" s="426"/>
      <c r="AS52" s="426"/>
      <c r="AT52" s="426"/>
      <c r="AU52" s="426"/>
      <c r="AV52" s="426"/>
      <c r="AW52" s="426"/>
      <c r="AX52" s="426"/>
      <c r="AY52" s="426"/>
      <c r="AZ52" s="426"/>
      <c r="BA52" s="426"/>
      <c r="BB52" s="406"/>
      <c r="BC52" s="406"/>
      <c r="BD52" s="406"/>
      <c r="BE52" s="406"/>
      <c r="BF52" s="406"/>
      <c r="BG52" s="406"/>
      <c r="BH52" s="406"/>
      <c r="BI52" s="406"/>
      <c r="BJ52" s="406"/>
      <c r="BK52" s="474"/>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c r="CU52" s="406"/>
      <c r="CV52" s="406"/>
      <c r="CW52" s="406"/>
      <c r="CX52" s="406"/>
      <c r="CY52" s="406"/>
      <c r="CZ52" s="406"/>
      <c r="DA52" s="406"/>
      <c r="DB52" s="406"/>
      <c r="DC52" s="406"/>
      <c r="DD52" s="406"/>
      <c r="DE52" s="406"/>
      <c r="DF52" s="406"/>
      <c r="DG52" s="406"/>
      <c r="DH52" s="406"/>
      <c r="DI52" s="406"/>
      <c r="DJ52" s="406"/>
      <c r="DK52" s="406"/>
      <c r="DL52" s="406"/>
      <c r="DM52" s="406"/>
      <c r="DN52" s="406"/>
      <c r="DO52" s="406"/>
      <c r="DP52" s="406"/>
      <c r="DQ52" s="406"/>
      <c r="DR52" s="406"/>
      <c r="DS52" s="406"/>
      <c r="DT52" s="406"/>
      <c r="DU52" s="406"/>
      <c r="DV52" s="406"/>
      <c r="DW52" s="406"/>
      <c r="DX52" s="406"/>
      <c r="DY52" s="406"/>
      <c r="DZ52" s="406"/>
      <c r="EA52" s="406"/>
    </row>
    <row r="53" spans="1:131" s="400" customFormat="1" ht="45" customHeight="1">
      <c r="A53" s="827" t="s">
        <v>425</v>
      </c>
      <c r="B53" s="828"/>
      <c r="C53" s="828"/>
      <c r="D53" s="828"/>
      <c r="E53" s="828"/>
      <c r="F53" s="828"/>
      <c r="G53" s="828"/>
      <c r="H53" s="828"/>
      <c r="I53" s="828"/>
      <c r="J53" s="408"/>
      <c r="K53" s="426"/>
      <c r="L53" s="406"/>
      <c r="M53" s="426"/>
      <c r="N53" s="426"/>
      <c r="O53" s="406"/>
      <c r="P53" s="406"/>
      <c r="Q53" s="406"/>
      <c r="R53" s="406"/>
      <c r="S53" s="406"/>
      <c r="T53" s="406"/>
      <c r="U53" s="406"/>
      <c r="V53" s="406"/>
      <c r="W53" s="406"/>
      <c r="X53" s="406"/>
      <c r="Y53" s="406"/>
      <c r="Z53" s="406"/>
      <c r="AA53" s="406"/>
      <c r="AB53" s="406"/>
      <c r="AC53" s="426"/>
      <c r="AD53" s="406"/>
      <c r="AE53" s="406"/>
      <c r="AF53" s="426"/>
      <c r="AG53" s="426"/>
      <c r="AH53" s="426"/>
      <c r="AI53" s="426"/>
      <c r="AJ53" s="426"/>
      <c r="AK53" s="426"/>
      <c r="AL53" s="426"/>
      <c r="AM53" s="426"/>
      <c r="AN53" s="426"/>
      <c r="AO53" s="426"/>
      <c r="AP53" s="426"/>
      <c r="AQ53" s="426"/>
      <c r="AR53" s="426"/>
      <c r="AS53" s="426"/>
      <c r="AT53" s="426"/>
      <c r="AU53" s="426"/>
      <c r="AV53" s="426"/>
      <c r="AW53" s="426"/>
      <c r="AX53" s="426"/>
      <c r="AY53" s="426"/>
      <c r="AZ53" s="426"/>
      <c r="BA53" s="426"/>
      <c r="BB53" s="406"/>
      <c r="BC53" s="406"/>
      <c r="BD53" s="406"/>
      <c r="BE53" s="406"/>
      <c r="BF53" s="406"/>
      <c r="BG53" s="406"/>
      <c r="BH53" s="406"/>
      <c r="BI53" s="406"/>
      <c r="BJ53" s="406"/>
      <c r="BK53" s="474"/>
      <c r="BL53" s="406"/>
      <c r="BM53" s="406"/>
      <c r="BN53" s="406"/>
      <c r="BO53" s="406"/>
      <c r="BP53" s="406"/>
      <c r="BQ53" s="406"/>
      <c r="BR53" s="406"/>
      <c r="BS53" s="406"/>
      <c r="BT53" s="406"/>
      <c r="BU53" s="406"/>
      <c r="BV53" s="406"/>
      <c r="BW53" s="406"/>
      <c r="BX53" s="406"/>
      <c r="BY53" s="406"/>
      <c r="BZ53" s="406"/>
      <c r="CA53" s="406"/>
      <c r="CB53" s="406"/>
      <c r="CC53" s="406"/>
      <c r="CD53" s="406"/>
      <c r="CE53" s="406"/>
      <c r="CF53" s="406"/>
      <c r="CG53" s="406"/>
      <c r="CH53" s="406"/>
      <c r="CI53" s="406"/>
      <c r="CJ53" s="406"/>
      <c r="CK53" s="406"/>
      <c r="CL53" s="406"/>
      <c r="CM53" s="406"/>
      <c r="CN53" s="406"/>
      <c r="CO53" s="406"/>
      <c r="CP53" s="406"/>
      <c r="CQ53" s="406"/>
      <c r="CR53" s="406"/>
      <c r="CS53" s="406"/>
      <c r="CT53" s="406"/>
      <c r="CU53" s="406"/>
      <c r="CV53" s="406"/>
      <c r="CW53" s="406"/>
      <c r="CX53" s="406"/>
      <c r="CY53" s="406"/>
      <c r="CZ53" s="406"/>
      <c r="DA53" s="406"/>
      <c r="DB53" s="406"/>
      <c r="DC53" s="406"/>
      <c r="DD53" s="406"/>
      <c r="DE53" s="406"/>
      <c r="DF53" s="406"/>
      <c r="DG53" s="406"/>
      <c r="DH53" s="406"/>
      <c r="DI53" s="406"/>
      <c r="DJ53" s="406"/>
      <c r="DK53" s="406"/>
      <c r="DL53" s="406"/>
      <c r="DM53" s="406"/>
      <c r="DN53" s="406"/>
      <c r="DO53" s="406"/>
      <c r="DP53" s="406"/>
      <c r="DQ53" s="406"/>
      <c r="DR53" s="406"/>
      <c r="DS53" s="406"/>
      <c r="DT53" s="406"/>
      <c r="DU53" s="406"/>
      <c r="DV53" s="406"/>
      <c r="DW53" s="406"/>
      <c r="DX53" s="406"/>
      <c r="DY53" s="406"/>
      <c r="DZ53" s="406"/>
      <c r="EA53" s="406"/>
    </row>
    <row r="54" spans="1:131" s="410" customFormat="1" ht="21" customHeight="1">
      <c r="A54" s="852" t="s">
        <v>426</v>
      </c>
      <c r="B54" s="808"/>
      <c r="C54" s="808"/>
      <c r="D54" s="808"/>
      <c r="E54" s="808"/>
      <c r="F54" s="808" t="s">
        <v>416</v>
      </c>
      <c r="G54" s="835"/>
      <c r="H54" s="800"/>
      <c r="I54" s="801"/>
      <c r="J54" s="409"/>
      <c r="K54" s="426"/>
      <c r="L54" s="426"/>
      <c r="M54" s="426"/>
      <c r="N54" s="426"/>
      <c r="O54" s="406" t="str">
        <f ca="1">SUBSTITUTE(CELL("address",H54),"$","")</f>
        <v>H54</v>
      </c>
      <c r="P54" s="406">
        <f>$P$12</f>
        <v>3</v>
      </c>
      <c r="Q54" s="406" t="str">
        <f ca="1">MID(CELL("filename",P54),FIND("]",CELL("filename",P54))+1,256)</f>
        <v>3. Facility</v>
      </c>
      <c r="R54" s="406" t="s">
        <v>427</v>
      </c>
      <c r="S54" s="406" t="s">
        <v>428</v>
      </c>
      <c r="T54" s="406"/>
      <c r="U54" s="406" t="str">
        <f ca="1">P54&amp;"_"&amp;O54&amp;"_"&amp;S54</f>
        <v>3_H54_Site_control_submitted</v>
      </c>
      <c r="V54" s="406" t="s">
        <v>136</v>
      </c>
      <c r="W54" s="406"/>
      <c r="X54" s="407" t="str">
        <f>CONCATENATE(AH54,",",AI54)</f>
        <v>Submitted,Not Submitted</v>
      </c>
      <c r="Y54" s="406" t="s">
        <v>57</v>
      </c>
      <c r="Z54" s="406" t="s">
        <v>58</v>
      </c>
      <c r="AA54" s="406"/>
      <c r="AB54" s="406"/>
      <c r="AC54" s="426"/>
      <c r="AD54" s="406"/>
      <c r="AE54" s="406"/>
      <c r="AF54" s="428"/>
      <c r="AG54" s="428"/>
      <c r="AH54" s="428" t="s">
        <v>166</v>
      </c>
      <c r="AI54" s="428" t="s">
        <v>167</v>
      </c>
      <c r="AJ54" s="426"/>
      <c r="AK54" s="426"/>
      <c r="AL54" s="426"/>
      <c r="AM54" s="426"/>
      <c r="AN54" s="426"/>
      <c r="AO54" s="426"/>
      <c r="AP54" s="426"/>
      <c r="AQ54" s="426"/>
      <c r="AR54" s="426"/>
      <c r="AS54" s="426"/>
      <c r="AT54" s="426"/>
      <c r="AU54" s="426"/>
      <c r="AV54" s="426"/>
      <c r="AW54" s="426"/>
      <c r="AX54" s="426"/>
      <c r="AY54" s="426"/>
      <c r="AZ54" s="426"/>
      <c r="BA54" s="426"/>
      <c r="BB54" s="426"/>
      <c r="BC54" s="426"/>
      <c r="BD54" s="426"/>
      <c r="BE54" s="426"/>
      <c r="BF54" s="426"/>
      <c r="BG54" s="426"/>
      <c r="BH54" s="426"/>
      <c r="BI54" s="426"/>
      <c r="BJ54" s="426"/>
      <c r="BK54" s="427"/>
      <c r="BL54" s="426"/>
      <c r="BM54" s="426"/>
      <c r="BN54" s="426"/>
      <c r="BO54" s="426"/>
      <c r="BP54" s="426"/>
      <c r="BQ54" s="426"/>
      <c r="BR54" s="426"/>
      <c r="BS54" s="426"/>
      <c r="BT54" s="426"/>
      <c r="BU54" s="426"/>
      <c r="BV54" s="426"/>
      <c r="BW54" s="426"/>
      <c r="BX54" s="426"/>
      <c r="BY54" s="426"/>
      <c r="BZ54" s="426"/>
      <c r="CA54" s="426"/>
      <c r="CB54" s="426"/>
      <c r="CC54" s="426"/>
      <c r="CD54" s="426"/>
      <c r="CE54" s="426"/>
      <c r="CF54" s="426"/>
      <c r="CG54" s="426"/>
      <c r="CH54" s="426"/>
      <c r="CI54" s="426"/>
      <c r="CJ54" s="426"/>
      <c r="CK54" s="426"/>
      <c r="CL54" s="426"/>
      <c r="CM54" s="426"/>
      <c r="CN54" s="426"/>
      <c r="CO54" s="426"/>
      <c r="CP54" s="426"/>
      <c r="CQ54" s="426"/>
      <c r="CR54" s="426"/>
      <c r="CS54" s="426"/>
      <c r="CT54" s="426"/>
      <c r="CU54" s="426"/>
      <c r="CV54" s="426"/>
      <c r="CW54" s="426"/>
      <c r="CX54" s="426"/>
      <c r="CY54" s="426"/>
      <c r="CZ54" s="426"/>
      <c r="DA54" s="426"/>
      <c r="DB54" s="426"/>
      <c r="DC54" s="426"/>
      <c r="DD54" s="426"/>
      <c r="DE54" s="426"/>
      <c r="DF54" s="426"/>
      <c r="DG54" s="426"/>
      <c r="DH54" s="426"/>
      <c r="DI54" s="426"/>
      <c r="DJ54" s="426"/>
      <c r="DK54" s="426"/>
      <c r="DL54" s="426"/>
      <c r="DM54" s="426"/>
      <c r="DN54" s="426"/>
      <c r="DO54" s="426"/>
      <c r="DP54" s="426"/>
      <c r="DQ54" s="426"/>
      <c r="DR54" s="426"/>
      <c r="DS54" s="426"/>
      <c r="DT54" s="426"/>
      <c r="DU54" s="426"/>
      <c r="DV54" s="426"/>
      <c r="DW54" s="426"/>
      <c r="DX54" s="426"/>
      <c r="DY54" s="426"/>
      <c r="DZ54" s="426"/>
      <c r="EA54" s="426"/>
    </row>
    <row r="55" spans="1:131" s="410" customFormat="1" ht="19.5" customHeight="1">
      <c r="A55" s="411"/>
      <c r="B55" s="412"/>
      <c r="C55" s="412"/>
      <c r="D55" s="412"/>
      <c r="E55" s="412"/>
      <c r="F55" s="413" t="s">
        <v>429</v>
      </c>
      <c r="G55" s="414"/>
      <c r="H55" s="415"/>
      <c r="I55" s="416"/>
      <c r="J55" s="409"/>
      <c r="K55" s="426"/>
      <c r="L55" s="426"/>
      <c r="M55" s="426"/>
      <c r="N55" s="426"/>
      <c r="O55" s="406"/>
      <c r="P55" s="406"/>
      <c r="Q55" s="406"/>
      <c r="R55" s="406"/>
      <c r="S55" s="406"/>
      <c r="T55" s="406"/>
      <c r="U55" s="406"/>
      <c r="V55" s="406"/>
      <c r="W55" s="406"/>
      <c r="X55" s="407"/>
      <c r="Y55" s="406"/>
      <c r="Z55" s="406"/>
      <c r="AA55" s="406"/>
      <c r="AB55" s="406"/>
      <c r="AC55" s="426"/>
      <c r="AD55" s="406"/>
      <c r="AE55" s="406"/>
      <c r="AF55" s="426"/>
      <c r="AG55" s="426"/>
      <c r="AH55" s="426"/>
      <c r="AI55" s="426"/>
      <c r="AJ55" s="426"/>
      <c r="AK55" s="426"/>
      <c r="AL55" s="426"/>
      <c r="AM55" s="426"/>
      <c r="AN55" s="426"/>
      <c r="AO55" s="426"/>
      <c r="AP55" s="426"/>
      <c r="AQ55" s="426"/>
      <c r="AR55" s="426"/>
      <c r="AS55" s="426"/>
      <c r="AT55" s="426"/>
      <c r="AU55" s="426"/>
      <c r="AV55" s="426"/>
      <c r="AW55" s="426"/>
      <c r="AX55" s="426"/>
      <c r="AY55" s="426"/>
      <c r="AZ55" s="426"/>
      <c r="BA55" s="426"/>
      <c r="BB55" s="426"/>
      <c r="BC55" s="426"/>
      <c r="BD55" s="426"/>
      <c r="BE55" s="426"/>
      <c r="BF55" s="426"/>
      <c r="BG55" s="426"/>
      <c r="BH55" s="426"/>
      <c r="BI55" s="426"/>
      <c r="BJ55" s="426"/>
      <c r="BK55" s="427"/>
      <c r="BL55" s="426"/>
      <c r="BM55" s="426"/>
      <c r="BN55" s="426"/>
      <c r="BO55" s="426"/>
      <c r="BP55" s="426"/>
      <c r="BQ55" s="426"/>
      <c r="BR55" s="426"/>
      <c r="BS55" s="426"/>
      <c r="BT55" s="426"/>
      <c r="BU55" s="426"/>
      <c r="BV55" s="426"/>
      <c r="BW55" s="426"/>
      <c r="BX55" s="426"/>
      <c r="BY55" s="426"/>
      <c r="BZ55" s="426"/>
      <c r="CA55" s="426"/>
      <c r="CB55" s="426"/>
      <c r="CC55" s="426"/>
      <c r="CD55" s="426"/>
      <c r="CE55" s="426"/>
      <c r="CF55" s="426"/>
      <c r="CG55" s="426"/>
      <c r="CH55" s="426"/>
      <c r="CI55" s="426"/>
      <c r="CJ55" s="426"/>
      <c r="CK55" s="426"/>
      <c r="CL55" s="426"/>
      <c r="CM55" s="426"/>
      <c r="CN55" s="426"/>
      <c r="CO55" s="426"/>
      <c r="CP55" s="426"/>
      <c r="CQ55" s="426"/>
      <c r="CR55" s="426"/>
      <c r="CS55" s="426"/>
      <c r="CT55" s="426"/>
      <c r="CU55" s="426"/>
      <c r="CV55" s="426"/>
      <c r="CW55" s="426"/>
      <c r="CX55" s="426"/>
      <c r="CY55" s="426"/>
      <c r="CZ55" s="426"/>
      <c r="DA55" s="426"/>
      <c r="DB55" s="426"/>
      <c r="DC55" s="426"/>
      <c r="DD55" s="426"/>
      <c r="DE55" s="426"/>
      <c r="DF55" s="426"/>
      <c r="DG55" s="426"/>
      <c r="DH55" s="426"/>
      <c r="DI55" s="426"/>
      <c r="DJ55" s="426"/>
      <c r="DK55" s="426"/>
      <c r="DL55" s="426"/>
      <c r="DM55" s="426"/>
      <c r="DN55" s="426"/>
      <c r="DO55" s="426"/>
      <c r="DP55" s="426"/>
      <c r="DQ55" s="426"/>
      <c r="DR55" s="426"/>
      <c r="DS55" s="426"/>
      <c r="DT55" s="426"/>
      <c r="DU55" s="426"/>
      <c r="DV55" s="426"/>
      <c r="DW55" s="426"/>
      <c r="DX55" s="426"/>
      <c r="DY55" s="426"/>
      <c r="DZ55" s="426"/>
      <c r="EA55" s="426"/>
    </row>
    <row r="56" spans="1:131" s="183" customFormat="1" ht="85.5" customHeight="1">
      <c r="A56" s="809"/>
      <c r="B56" s="810"/>
      <c r="C56" s="810"/>
      <c r="D56" s="810"/>
      <c r="E56" s="810"/>
      <c r="F56" s="810"/>
      <c r="G56" s="810"/>
      <c r="H56" s="810"/>
      <c r="I56" s="811"/>
      <c r="J56" s="45"/>
      <c r="K56"/>
      <c r="M56"/>
      <c r="N56"/>
      <c r="O56" s="180" t="str">
        <f ca="1">SUBSTITUTE(CELL("address",A56),"$","")</f>
        <v>A56</v>
      </c>
      <c r="P56" s="180">
        <f>$P$12</f>
        <v>3</v>
      </c>
      <c r="Q56" s="180" t="str">
        <f ca="1">MID(CELL("filename",P56),FIND("]",CELL("filename",P56))+1,256)</f>
        <v>3. Facility</v>
      </c>
      <c r="R56" s="183" t="s">
        <v>427</v>
      </c>
      <c r="S56" s="183" t="s">
        <v>430</v>
      </c>
      <c r="U56" s="180" t="str">
        <f ca="1">P56&amp;"_"&amp;O56&amp;"_"&amp;S56</f>
        <v>3_A56_Site_description</v>
      </c>
      <c r="V56" s="183" t="s">
        <v>304</v>
      </c>
      <c r="W56" s="183">
        <v>2000</v>
      </c>
      <c r="Y56" s="183" t="s">
        <v>57</v>
      </c>
      <c r="Z56" s="180" t="s">
        <v>58</v>
      </c>
      <c r="AB56"/>
      <c r="AC56"/>
      <c r="AF56"/>
      <c r="AG56"/>
      <c r="AH56"/>
      <c r="AI56"/>
      <c r="AJ56"/>
      <c r="AK56"/>
      <c r="AL56"/>
      <c r="AM56"/>
      <c r="AN56"/>
      <c r="AO56"/>
      <c r="AP56"/>
      <c r="AQ56"/>
      <c r="AR56"/>
      <c r="AS56"/>
      <c r="AT56"/>
      <c r="AU56"/>
      <c r="AV56"/>
      <c r="AW56"/>
      <c r="AX56"/>
      <c r="AY56"/>
      <c r="AZ56"/>
      <c r="BA56"/>
      <c r="BK56" s="262"/>
    </row>
    <row r="57" spans="1:131" s="183" customFormat="1" ht="9" customHeight="1" thickBot="1">
      <c r="A57" s="39"/>
      <c r="B57" s="37"/>
      <c r="C57" s="37"/>
      <c r="D57" s="37"/>
      <c r="E57" s="37"/>
      <c r="F57" s="37"/>
      <c r="G57" s="37"/>
      <c r="H57" s="40"/>
      <c r="I57" s="40"/>
      <c r="J57" s="45"/>
      <c r="K57"/>
      <c r="M57"/>
      <c r="N57"/>
      <c r="AC57"/>
      <c r="AF57"/>
      <c r="AG57"/>
      <c r="AH57"/>
      <c r="AI57"/>
      <c r="AJ57"/>
      <c r="AK57"/>
      <c r="AL57"/>
      <c r="AM57"/>
      <c r="AN57"/>
      <c r="AO57"/>
      <c r="AP57"/>
      <c r="AQ57"/>
      <c r="AR57"/>
      <c r="AS57"/>
      <c r="AT57"/>
      <c r="AU57"/>
      <c r="AV57"/>
      <c r="AW57"/>
      <c r="AX57"/>
      <c r="AY57"/>
      <c r="AZ57"/>
      <c r="BA57"/>
      <c r="BK57" s="262"/>
    </row>
    <row r="58" spans="1:131" ht="15.75" thickBot="1">
      <c r="A58" s="324" t="s">
        <v>431</v>
      </c>
      <c r="B58" s="31"/>
      <c r="C58" s="31"/>
      <c r="D58" s="31"/>
      <c r="E58" s="31"/>
      <c r="F58" s="3"/>
      <c r="G58" s="3"/>
      <c r="H58" s="3"/>
      <c r="I58" s="3"/>
      <c r="J58" s="7"/>
      <c r="O58" s="180"/>
      <c r="P58" s="180"/>
      <c r="Q58" s="180"/>
      <c r="R58" s="180"/>
      <c r="S58" s="180"/>
      <c r="T58" s="180"/>
      <c r="U58" s="180"/>
      <c r="V58" s="180"/>
      <c r="W58" s="180"/>
      <c r="X58" s="181"/>
      <c r="Y58" s="180"/>
      <c r="Z58" s="180"/>
      <c r="AA58" s="180"/>
      <c r="AB58" s="180"/>
      <c r="AC58"/>
      <c r="AD58" s="180"/>
      <c r="AE58" s="180"/>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row>
    <row r="59" spans="1:131" ht="6.75" customHeight="1">
      <c r="A59" s="4"/>
      <c r="B59" s="32"/>
      <c r="C59" s="32"/>
      <c r="D59" s="32"/>
      <c r="E59" s="32"/>
      <c r="F59" s="5"/>
      <c r="G59" s="5"/>
      <c r="H59" s="5"/>
      <c r="I59" s="5"/>
      <c r="J59" s="6"/>
      <c r="O59" s="180"/>
      <c r="P59" s="180"/>
      <c r="Q59" s="180"/>
      <c r="R59" s="180"/>
      <c r="S59" s="180"/>
      <c r="T59" s="180"/>
      <c r="U59" s="180"/>
      <c r="V59" s="180"/>
      <c r="W59" s="180"/>
      <c r="X59" s="181"/>
      <c r="Y59" s="180"/>
      <c r="Z59" s="180"/>
      <c r="AA59" s="180"/>
      <c r="AB59" s="180"/>
      <c r="AC59"/>
      <c r="AD59" s="180"/>
      <c r="AE59" s="180"/>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row>
    <row r="60" spans="1:131" ht="25.5" customHeight="1">
      <c r="A60" s="827" t="s">
        <v>432</v>
      </c>
      <c r="B60" s="828"/>
      <c r="C60" s="828"/>
      <c r="D60" s="828"/>
      <c r="E60" s="828"/>
      <c r="F60" s="828"/>
      <c r="G60" s="828"/>
      <c r="H60" s="800"/>
      <c r="I60" s="801"/>
      <c r="J60" s="95"/>
      <c r="O60" s="180" t="str">
        <f ca="1">SUBSTITUTE(CELL("address",H60),"$","")</f>
        <v>H60</v>
      </c>
      <c r="P60" s="180">
        <f>$P$12</f>
        <v>3</v>
      </c>
      <c r="Q60" s="180" t="str">
        <f ca="1">MID(CELL("filename",P60),FIND("]",CELL("filename",P60))+1,256)</f>
        <v>3. Facility</v>
      </c>
      <c r="R60" s="180" t="s">
        <v>431</v>
      </c>
      <c r="S60" s="180" t="s">
        <v>433</v>
      </c>
      <c r="T60" s="180"/>
      <c r="U60" s="180" t="str">
        <f ca="1">P60&amp;"_"&amp;O60&amp;"_"&amp;S60</f>
        <v>3_H60_Permitting_Checklist</v>
      </c>
      <c r="V60" s="180" t="s">
        <v>136</v>
      </c>
      <c r="W60" s="180"/>
      <c r="X60" s="181" t="str">
        <f>CONCATENATE(AH60,",",AI60)</f>
        <v>Submitted,Not Submitted</v>
      </c>
      <c r="Y60" s="180" t="s">
        <v>57</v>
      </c>
      <c r="Z60" s="180" t="s">
        <v>58</v>
      </c>
      <c r="AA60" s="180"/>
      <c r="AB60" s="180"/>
      <c r="AC60"/>
      <c r="AD60" s="180"/>
      <c r="AE60" s="180"/>
      <c r="AH60" s="192" t="s">
        <v>166</v>
      </c>
      <c r="AI60" s="192" t="s">
        <v>167</v>
      </c>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row>
    <row r="61" spans="1:131" s="238" customFormat="1" ht="12.75" customHeight="1">
      <c r="A61" s="391"/>
      <c r="B61" s="417" t="s">
        <v>434</v>
      </c>
      <c r="C61" s="393"/>
      <c r="D61" s="393"/>
      <c r="E61" s="393"/>
      <c r="F61" s="393"/>
      <c r="G61" s="393"/>
      <c r="H61" s="394"/>
      <c r="I61" s="395"/>
      <c r="J61" s="235"/>
      <c r="K61"/>
      <c r="L61" s="236"/>
      <c r="M61" s="236"/>
      <c r="N61"/>
      <c r="O61" s="180"/>
      <c r="P61" s="180"/>
      <c r="Q61" s="236"/>
      <c r="R61" s="236"/>
      <c r="S61" s="236"/>
      <c r="T61" s="237"/>
      <c r="U61" s="237"/>
      <c r="V61" s="237"/>
      <c r="W61" s="237"/>
      <c r="X61" s="237"/>
      <c r="Y61" s="237"/>
      <c r="Z61" s="237"/>
      <c r="AA61" s="237"/>
      <c r="AB61" s="237"/>
      <c r="AC61"/>
      <c r="AD61" s="237"/>
      <c r="AE61" s="237"/>
      <c r="AF61" s="237"/>
      <c r="AG61" s="237"/>
      <c r="AH61" s="237"/>
      <c r="AI61" s="237"/>
      <c r="AJ61" s="237"/>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61"/>
      <c r="BL61" s="236"/>
      <c r="BM61" s="236"/>
      <c r="BN61" s="236"/>
      <c r="BO61" s="236"/>
      <c r="BP61" s="236"/>
      <c r="BQ61" s="236"/>
      <c r="BR61" s="236"/>
      <c r="BS61" s="236"/>
      <c r="BT61" s="236"/>
      <c r="BU61" s="236"/>
      <c r="BV61" s="236"/>
      <c r="BW61" s="236"/>
      <c r="BX61" s="236"/>
      <c r="BY61" s="236"/>
      <c r="BZ61" s="236"/>
      <c r="CA61" s="236"/>
      <c r="CB61" s="236"/>
      <c r="CC61" s="236"/>
      <c r="CD61" s="236"/>
      <c r="CE61" s="236"/>
      <c r="CF61" s="236"/>
      <c r="CG61" s="236"/>
      <c r="CH61" s="236"/>
      <c r="CI61" s="236"/>
      <c r="CJ61" s="236"/>
      <c r="CK61" s="236"/>
      <c r="CL61" s="236"/>
      <c r="CM61" s="236"/>
      <c r="CN61" s="236"/>
      <c r="CO61" s="236"/>
      <c r="CP61" s="236"/>
      <c r="CQ61" s="236"/>
      <c r="CR61" s="236"/>
      <c r="CS61" s="236"/>
      <c r="CT61" s="236"/>
      <c r="CU61" s="236"/>
      <c r="CV61" s="236"/>
      <c r="CW61" s="236"/>
      <c r="CX61" s="236"/>
      <c r="CY61" s="236"/>
      <c r="CZ61" s="236"/>
      <c r="DA61" s="236"/>
      <c r="DB61" s="236"/>
      <c r="DC61" s="236"/>
      <c r="DD61" s="236"/>
      <c r="DE61" s="236"/>
      <c r="DF61" s="236"/>
      <c r="DG61" s="236"/>
      <c r="DH61" s="236"/>
      <c r="DI61" s="236"/>
      <c r="DJ61" s="236"/>
      <c r="DK61" s="236"/>
      <c r="DL61" s="236"/>
      <c r="DM61" s="236"/>
      <c r="DN61" s="236"/>
      <c r="DO61" s="236"/>
      <c r="DP61" s="236"/>
      <c r="DQ61" s="236"/>
      <c r="DR61" s="236"/>
      <c r="DS61" s="236"/>
      <c r="DT61" s="236"/>
      <c r="DU61" s="236"/>
      <c r="DV61" s="236"/>
      <c r="DW61" s="236"/>
      <c r="DX61" s="236"/>
      <c r="DY61" s="236"/>
      <c r="DZ61" s="236"/>
      <c r="EA61" s="236"/>
    </row>
    <row r="62" spans="1:131" s="100" customFormat="1" ht="52.5" customHeight="1">
      <c r="A62" s="829" t="s">
        <v>435</v>
      </c>
      <c r="B62" s="830"/>
      <c r="C62" s="830"/>
      <c r="D62" s="830"/>
      <c r="E62" s="830"/>
      <c r="F62" s="830"/>
      <c r="G62" s="830"/>
      <c r="H62" s="830"/>
      <c r="I62" s="830"/>
      <c r="J62" s="97"/>
      <c r="K62"/>
      <c r="L62" s="8"/>
      <c r="M62"/>
      <c r="N62"/>
      <c r="O62" s="180"/>
      <c r="P62" s="180"/>
      <c r="Q62" s="180"/>
      <c r="R62" s="180"/>
      <c r="S62" s="180"/>
      <c r="T62" s="180"/>
      <c r="U62" s="180"/>
      <c r="V62" s="180"/>
      <c r="W62" s="180"/>
      <c r="X62" s="181"/>
      <c r="Y62" s="180"/>
      <c r="Z62" s="180"/>
      <c r="AA62" s="180"/>
      <c r="AB62" s="180"/>
      <c r="AC62"/>
      <c r="AD62" s="180"/>
      <c r="AE62" s="180"/>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260"/>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row>
    <row r="63" spans="1:131" ht="6.75" customHeight="1">
      <c r="A63" s="418"/>
      <c r="B63" s="419"/>
      <c r="C63" s="419"/>
      <c r="D63" s="419"/>
      <c r="E63" s="419"/>
      <c r="F63" s="420"/>
      <c r="G63" s="420"/>
      <c r="H63" s="420"/>
      <c r="I63" s="420"/>
      <c r="J63" s="95"/>
      <c r="O63" s="180"/>
      <c r="P63" s="180"/>
      <c r="Q63" s="180"/>
      <c r="R63" s="180"/>
      <c r="S63" s="180"/>
      <c r="T63" s="180"/>
      <c r="U63" s="180"/>
      <c r="V63" s="180"/>
      <c r="W63" s="180"/>
      <c r="X63" s="181"/>
      <c r="Y63" s="180"/>
      <c r="Z63" s="180"/>
      <c r="AA63" s="180"/>
      <c r="AB63" s="180"/>
      <c r="AC63"/>
      <c r="AD63" s="180"/>
      <c r="AE63" s="180"/>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row>
    <row r="64" spans="1:131" s="147" customFormat="1" ht="26.1" customHeight="1">
      <c r="A64" s="797" t="s">
        <v>436</v>
      </c>
      <c r="B64" s="798"/>
      <c r="C64" s="798"/>
      <c r="D64" s="798"/>
      <c r="E64" s="798"/>
      <c r="F64" s="798"/>
      <c r="G64" s="798"/>
      <c r="H64" s="800"/>
      <c r="I64" s="801"/>
      <c r="J64" s="68"/>
      <c r="K64"/>
      <c r="L64" s="192"/>
      <c r="M64"/>
      <c r="N64"/>
      <c r="O64" s="180" t="str">
        <f ca="1">SUBSTITUTE(CELL("address",H64),"$","")</f>
        <v>H64</v>
      </c>
      <c r="P64" s="180">
        <f>$P$12</f>
        <v>3</v>
      </c>
      <c r="Q64" s="180" t="str">
        <f ca="1">MID(CELL("filename",P64),FIND("]",CELL("filename",P64))+1,256)</f>
        <v>3. Facility</v>
      </c>
      <c r="R64" s="180" t="s">
        <v>431</v>
      </c>
      <c r="S64" s="180" t="s">
        <v>437</v>
      </c>
      <c r="T64" s="180"/>
      <c r="U64" s="180" t="str">
        <f ca="1">P64&amp;"_"&amp;O64&amp;"_"&amp;S64</f>
        <v>3_H64_Discretionary_Permits_in_Possession</v>
      </c>
      <c r="V64" s="183" t="s">
        <v>136</v>
      </c>
      <c r="W64" s="183"/>
      <c r="X64" s="181" t="str">
        <f>CONCATENATE(AH64,",",AI64,",",AJ64)</f>
        <v>Yes,No,Not Applicable</v>
      </c>
      <c r="Y64" s="183" t="s">
        <v>57</v>
      </c>
      <c r="Z64" s="180" t="s">
        <v>58</v>
      </c>
      <c r="AA64" s="183"/>
      <c r="AB64" s="183"/>
      <c r="AC64"/>
      <c r="AD64" s="183"/>
      <c r="AE64" s="183"/>
      <c r="AF64" s="192"/>
      <c r="AG64" s="192"/>
      <c r="AH64" s="192" t="s">
        <v>57</v>
      </c>
      <c r="AI64" s="192" t="s">
        <v>58</v>
      </c>
      <c r="AJ64" s="192" t="s">
        <v>68</v>
      </c>
      <c r="AK64" s="192"/>
      <c r="AL64" s="192"/>
      <c r="AM64" s="192"/>
      <c r="AN64" s="192"/>
      <c r="AO64" s="192"/>
      <c r="AP64" s="192"/>
      <c r="AQ64" s="192"/>
      <c r="AR64" s="192"/>
      <c r="AS64" s="192"/>
      <c r="AT64" s="192"/>
      <c r="AU64" s="192"/>
      <c r="AV64" s="192"/>
      <c r="AW64" s="192"/>
      <c r="AX64" s="192"/>
      <c r="AY64" s="192"/>
      <c r="AZ64" s="192"/>
      <c r="BA64" s="192"/>
      <c r="BB64" s="192"/>
      <c r="BC64" s="192"/>
      <c r="BD64" s="192"/>
      <c r="BE64" s="252"/>
      <c r="BF64" s="192"/>
      <c r="BG64" s="192"/>
      <c r="BH64" s="192"/>
      <c r="BI64" s="192"/>
      <c r="BJ64" s="192"/>
      <c r="BK64" s="252"/>
      <c r="BL64" s="192"/>
      <c r="BM64" s="192"/>
      <c r="BN64" s="192"/>
      <c r="BO64" s="192"/>
      <c r="BP64" s="192"/>
      <c r="BQ64" s="192"/>
      <c r="BR64" s="192"/>
      <c r="BS64" s="192"/>
      <c r="BT64" s="192"/>
      <c r="BU64" s="192"/>
      <c r="BV64" s="192"/>
      <c r="BW64" s="192"/>
      <c r="BX64" s="192"/>
      <c r="BY64" s="192"/>
      <c r="BZ64" s="192"/>
      <c r="CA64" s="192"/>
      <c r="CB64" s="192"/>
      <c r="CC64" s="192"/>
      <c r="CD64" s="192"/>
      <c r="CE64" s="192"/>
      <c r="CF64" s="192"/>
      <c r="CG64" s="192"/>
      <c r="CH64" s="192"/>
      <c r="CI64" s="192"/>
      <c r="CJ64" s="192"/>
      <c r="CK64" s="192"/>
      <c r="CL64" s="192"/>
      <c r="CM64" s="192"/>
      <c r="CN64" s="192"/>
      <c r="CO64" s="192"/>
      <c r="CP64" s="192"/>
      <c r="CQ64" s="192"/>
      <c r="CR64" s="192"/>
      <c r="CS64" s="192"/>
      <c r="CT64" s="192"/>
      <c r="CU64" s="192"/>
      <c r="CV64" s="192"/>
      <c r="CW64" s="192"/>
      <c r="CX64" s="192"/>
      <c r="CY64" s="192"/>
      <c r="CZ64" s="192"/>
      <c r="DA64" s="192"/>
      <c r="DB64" s="192"/>
      <c r="DC64" s="192"/>
      <c r="DD64" s="192"/>
      <c r="DE64" s="192"/>
      <c r="DF64" s="192"/>
      <c r="DG64" s="192"/>
      <c r="DH64" s="192"/>
      <c r="DI64" s="192"/>
      <c r="DJ64" s="192"/>
      <c r="DK64" s="192"/>
      <c r="DL64" s="192"/>
      <c r="DM64" s="192"/>
      <c r="DN64" s="192"/>
      <c r="DO64" s="192"/>
      <c r="DP64" s="192"/>
      <c r="DQ64" s="192"/>
      <c r="DR64" s="192"/>
      <c r="DS64" s="192"/>
      <c r="DT64" s="192"/>
      <c r="DU64" s="192"/>
      <c r="DV64" s="192"/>
      <c r="DW64" s="192"/>
      <c r="DX64" s="192"/>
      <c r="DY64" s="192"/>
      <c r="DZ64" s="192"/>
      <c r="EA64" s="192"/>
    </row>
    <row r="65" spans="1:131" ht="6.75" customHeight="1">
      <c r="A65" s="418"/>
      <c r="B65" s="419"/>
      <c r="C65" s="419"/>
      <c r="D65" s="419"/>
      <c r="E65" s="419"/>
      <c r="F65" s="420"/>
      <c r="G65" s="420"/>
      <c r="H65" s="420"/>
      <c r="I65" s="420"/>
      <c r="J65" s="95"/>
      <c r="O65" s="180"/>
      <c r="P65" s="180"/>
      <c r="Q65" s="180"/>
      <c r="R65" s="180"/>
      <c r="S65" s="180"/>
      <c r="T65" s="180"/>
      <c r="U65" s="180"/>
      <c r="V65" s="180"/>
      <c r="W65" s="180"/>
      <c r="X65" s="181"/>
      <c r="Y65" s="180"/>
      <c r="Z65" s="180"/>
      <c r="AA65" s="180"/>
      <c r="AB65" s="180"/>
      <c r="AC65"/>
      <c r="AD65" s="180"/>
      <c r="AE65" s="180"/>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row>
    <row r="66" spans="1:131" s="147" customFormat="1" ht="26.1" hidden="1" customHeight="1">
      <c r="A66" s="797" t="s">
        <v>438</v>
      </c>
      <c r="B66" s="798"/>
      <c r="C66" s="798"/>
      <c r="D66" s="798"/>
      <c r="E66" s="798"/>
      <c r="F66" s="798"/>
      <c r="G66" s="798"/>
      <c r="H66" s="853"/>
      <c r="I66" s="854"/>
      <c r="J66" s="68"/>
      <c r="K66"/>
      <c r="L66" s="192"/>
      <c r="M66"/>
      <c r="N66"/>
      <c r="O66" s="180" t="str">
        <f ca="1">SUBSTITUTE(CELL("address",H66),"$","")</f>
        <v>H66</v>
      </c>
      <c r="P66" s="180">
        <f>$P$12</f>
        <v>3</v>
      </c>
      <c r="Q66" s="180" t="str">
        <f ca="1">MID(CELL("filename",P66),FIND("]",CELL("filename",P66))+1,256)</f>
        <v>3. Facility</v>
      </c>
      <c r="R66" s="180" t="s">
        <v>431</v>
      </c>
      <c r="S66" s="180" t="s">
        <v>439</v>
      </c>
      <c r="T66" s="180"/>
      <c r="U66" s="180" t="str">
        <f ca="1">P66&amp;"_"&amp;O66&amp;"_"&amp;S66</f>
        <v>3_H66_Discretionary_Permits_for_Gen_Tie_line</v>
      </c>
      <c r="V66" s="183" t="s">
        <v>136</v>
      </c>
      <c r="W66" s="183"/>
      <c r="X66" s="181" t="str">
        <f>CONCATENATE(AH66,",",AI66)</f>
        <v>Yes,No</v>
      </c>
      <c r="Y66" s="183" t="s">
        <v>57</v>
      </c>
      <c r="Z66" s="180" t="s">
        <v>58</v>
      </c>
      <c r="AA66" s="183"/>
      <c r="AB66" s="183"/>
      <c r="AC66"/>
      <c r="AD66" s="183"/>
      <c r="AE66" s="183"/>
      <c r="AF66" s="192"/>
      <c r="AG66" s="192"/>
      <c r="AH66" s="192" t="s">
        <v>57</v>
      </c>
      <c r="AI66" s="192" t="s">
        <v>58</v>
      </c>
      <c r="AJ66" s="192"/>
      <c r="AK66" s="192"/>
      <c r="AL66" s="192"/>
      <c r="AM66" s="192"/>
      <c r="AN66" s="192"/>
      <c r="AO66" s="192"/>
      <c r="AP66" s="192"/>
      <c r="AQ66" s="192"/>
      <c r="AR66" s="192"/>
      <c r="AS66" s="192"/>
      <c r="AT66" s="192"/>
      <c r="AU66" s="192"/>
      <c r="AV66" s="192"/>
      <c r="AW66" s="192"/>
      <c r="AX66" s="192"/>
      <c r="AY66" s="192"/>
      <c r="AZ66" s="192"/>
      <c r="BA66" s="192"/>
      <c r="BB66" s="192"/>
      <c r="BC66" s="192"/>
      <c r="BD66" s="192"/>
      <c r="BE66" s="192"/>
      <c r="BF66" s="192"/>
      <c r="BG66" s="192"/>
      <c r="BH66" s="192"/>
      <c r="BI66" s="192"/>
      <c r="BJ66" s="192"/>
      <c r="BK66" s="25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92"/>
      <c r="CT66" s="192"/>
      <c r="CU66" s="192"/>
      <c r="CV66" s="192"/>
      <c r="CW66" s="192"/>
      <c r="CX66" s="192"/>
      <c r="CY66" s="192"/>
      <c r="CZ66" s="192"/>
      <c r="DA66" s="192"/>
      <c r="DB66" s="192"/>
      <c r="DC66" s="192"/>
      <c r="DD66" s="192"/>
      <c r="DE66" s="192"/>
      <c r="DF66" s="192"/>
      <c r="DG66" s="192"/>
      <c r="DH66" s="192"/>
      <c r="DI66" s="192"/>
      <c r="DJ66" s="192"/>
      <c r="DK66" s="192"/>
      <c r="DL66" s="192"/>
      <c r="DM66" s="192"/>
      <c r="DN66" s="192"/>
      <c r="DO66" s="192"/>
      <c r="DP66" s="192"/>
      <c r="DQ66" s="192"/>
      <c r="DR66" s="192"/>
      <c r="DS66" s="192"/>
      <c r="DT66" s="192"/>
      <c r="DU66" s="192"/>
      <c r="DV66" s="192"/>
      <c r="DW66" s="192"/>
      <c r="DX66" s="192"/>
      <c r="DY66" s="192"/>
      <c r="DZ66" s="192"/>
      <c r="EA66" s="192"/>
    </row>
    <row r="67" spans="1:131" ht="6" customHeight="1">
      <c r="A67" s="389"/>
      <c r="B67" s="390"/>
      <c r="C67" s="390"/>
      <c r="D67" s="390"/>
      <c r="E67" s="390"/>
      <c r="F67" s="421"/>
      <c r="G67" s="390"/>
      <c r="H67" s="422"/>
      <c r="I67" s="422"/>
      <c r="J67" s="46"/>
      <c r="O67" s="180"/>
      <c r="P67" s="180"/>
      <c r="Q67" s="180"/>
      <c r="R67" s="180"/>
      <c r="S67" s="180"/>
      <c r="T67" s="180"/>
      <c r="U67" s="180"/>
      <c r="V67" s="180"/>
      <c r="W67" s="180"/>
      <c r="X67" s="181"/>
      <c r="Y67" s="180"/>
      <c r="Z67" s="180"/>
      <c r="AA67" s="180"/>
      <c r="AB67" s="180"/>
      <c r="AC67"/>
      <c r="AD67" s="180"/>
      <c r="AE67" s="180"/>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row>
    <row r="68" spans="1:131" s="100" customFormat="1" ht="21" customHeight="1">
      <c r="A68" s="827" t="s">
        <v>440</v>
      </c>
      <c r="B68" s="828"/>
      <c r="C68" s="828"/>
      <c r="D68" s="828"/>
      <c r="E68" s="828"/>
      <c r="F68" s="828"/>
      <c r="G68" s="828"/>
      <c r="H68" s="828"/>
      <c r="I68" s="828"/>
      <c r="J68" s="97"/>
      <c r="K68"/>
      <c r="L68" s="8"/>
      <c r="M68"/>
      <c r="N68"/>
      <c r="O68" s="180"/>
      <c r="P68" s="8"/>
      <c r="Q68" s="180"/>
      <c r="R68" s="180"/>
      <c r="S68" s="180"/>
      <c r="T68" s="180"/>
      <c r="U68" s="180"/>
      <c r="V68" s="180"/>
      <c r="W68" s="180"/>
      <c r="X68" s="181"/>
      <c r="Y68" s="180"/>
      <c r="Z68" s="180"/>
      <c r="AA68" s="180"/>
      <c r="AB68" s="180"/>
      <c r="AC68"/>
      <c r="AD68" s="180"/>
      <c r="AE68" s="180"/>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260"/>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row>
    <row r="69" spans="1:131" ht="6.75" customHeight="1">
      <c r="A69" s="411" t="s">
        <v>441</v>
      </c>
      <c r="B69" s="412"/>
      <c r="C69" s="412"/>
      <c r="D69" s="412"/>
      <c r="E69" s="412"/>
      <c r="F69" s="414"/>
      <c r="G69" s="414"/>
      <c r="H69" s="415"/>
      <c r="I69" s="416"/>
      <c r="J69" s="35"/>
      <c r="O69" s="180"/>
      <c r="P69" s="180"/>
      <c r="Q69" s="180"/>
      <c r="R69" s="180"/>
      <c r="S69" s="180"/>
      <c r="T69" s="180"/>
      <c r="U69" s="180"/>
      <c r="V69" s="180"/>
      <c r="W69" s="180"/>
      <c r="X69" s="181"/>
      <c r="Y69" s="180"/>
      <c r="Z69" s="180"/>
      <c r="AA69" s="180"/>
      <c r="AB69" s="180"/>
      <c r="AC69"/>
      <c r="AD69" s="180"/>
      <c r="AE69" s="180"/>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row>
    <row r="70" spans="1:131" ht="24.75" customHeight="1">
      <c r="A70" s="852" t="s">
        <v>426</v>
      </c>
      <c r="B70" s="808"/>
      <c r="C70" s="808"/>
      <c r="D70" s="808"/>
      <c r="E70" s="808"/>
      <c r="F70" s="808" t="s">
        <v>416</v>
      </c>
      <c r="G70" s="808"/>
      <c r="H70" s="800"/>
      <c r="I70" s="801"/>
      <c r="J70" s="35"/>
      <c r="N70" s="8"/>
      <c r="O70" s="180" t="str">
        <f ca="1">SUBSTITUTE(CELL("address",H70),"$","")</f>
        <v>H70</v>
      </c>
      <c r="P70" s="180">
        <f>$P$12</f>
        <v>3</v>
      </c>
      <c r="Q70" s="180" t="str">
        <f ca="1">MID(CELL("filename",P70),FIND("]",CELL("filename",P70))+1,256)</f>
        <v>3. Facility</v>
      </c>
      <c r="R70" s="180" t="s">
        <v>431</v>
      </c>
      <c r="S70" s="180" t="s">
        <v>442</v>
      </c>
      <c r="T70" s="180"/>
      <c r="U70" s="180" t="str">
        <f ca="1">P70&amp;"_"&amp;O70&amp;"_"&amp;S70</f>
        <v>3_H70_Status_of_Applications_and_Proceedings_and_schedule_for_obtaining_permits_Submitted</v>
      </c>
      <c r="V70" s="183" t="s">
        <v>136</v>
      </c>
      <c r="X70" s="181" t="str">
        <f>CONCATENATE(AH70,",",AI70)</f>
        <v>Submitted,Not Submitted</v>
      </c>
      <c r="Y70" s="183" t="s">
        <v>57</v>
      </c>
      <c r="Z70" s="180" t="s">
        <v>58</v>
      </c>
      <c r="AC70"/>
      <c r="AF70" s="192"/>
      <c r="AG70" s="192"/>
      <c r="AH70" s="192" t="s">
        <v>166</v>
      </c>
      <c r="AI70" s="192" t="s">
        <v>167</v>
      </c>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row>
    <row r="71" spans="1:131" ht="14.25" customHeight="1">
      <c r="A71" s="411"/>
      <c r="B71" s="412"/>
      <c r="C71" s="412"/>
      <c r="D71" s="412"/>
      <c r="E71" s="412"/>
      <c r="F71" s="413" t="s">
        <v>443</v>
      </c>
      <c r="G71" s="414"/>
      <c r="H71" s="415"/>
      <c r="I71" s="416"/>
      <c r="J71" s="35"/>
      <c r="O71" s="180"/>
      <c r="P71" s="180"/>
      <c r="Q71" s="180"/>
      <c r="R71" s="180"/>
      <c r="S71" s="180"/>
      <c r="T71" s="180"/>
      <c r="U71" s="180"/>
      <c r="V71" s="180"/>
      <c r="W71" s="180"/>
      <c r="X71" s="181"/>
      <c r="Y71" s="180"/>
      <c r="Z71" s="180"/>
      <c r="AA71" s="180"/>
      <c r="AB71" s="180"/>
      <c r="AC71"/>
      <c r="AD71" s="180"/>
      <c r="AE71" s="180"/>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row>
    <row r="72" spans="1:131" ht="170.1" customHeight="1">
      <c r="A72" s="809"/>
      <c r="B72" s="810"/>
      <c r="C72" s="810"/>
      <c r="D72" s="810"/>
      <c r="E72" s="810"/>
      <c r="F72" s="810"/>
      <c r="G72" s="810"/>
      <c r="H72" s="810"/>
      <c r="I72" s="811"/>
      <c r="J72" s="45"/>
      <c r="O72" s="180" t="str">
        <f ca="1">SUBSTITUTE(CELL("address",A72),"$","")</f>
        <v>A72</v>
      </c>
      <c r="P72" s="180">
        <f>$P$12</f>
        <v>3</v>
      </c>
      <c r="Q72" s="180" t="str">
        <f ca="1">MID(CELL("filename",P72),FIND("]",CELL("filename",P72))+1,256)</f>
        <v>3. Facility</v>
      </c>
      <c r="R72" s="180" t="s">
        <v>431</v>
      </c>
      <c r="S72" s="180" t="s">
        <v>444</v>
      </c>
      <c r="T72" s="180"/>
      <c r="U72" s="180" t="str">
        <f ca="1">P72&amp;"_"&amp;O72&amp;"_"&amp;S72</f>
        <v>3_A72_Status_of_Applications_and_Proceedings_and_schedule_for_obtaining_permits</v>
      </c>
      <c r="V72" s="180" t="s">
        <v>133</v>
      </c>
      <c r="W72" s="180">
        <v>2000</v>
      </c>
      <c r="X72" s="181"/>
      <c r="Y72" s="183" t="s">
        <v>57</v>
      </c>
      <c r="Z72" s="180" t="s">
        <v>58</v>
      </c>
      <c r="AB72"/>
      <c r="AC72"/>
      <c r="AD72" s="180"/>
      <c r="AE72" s="180"/>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row>
    <row r="73" spans="1:131" ht="6" customHeight="1">
      <c r="A73" s="322"/>
      <c r="B73" s="323"/>
      <c r="C73" s="323"/>
      <c r="D73" s="323"/>
      <c r="E73" s="323"/>
      <c r="F73" s="317"/>
      <c r="G73" s="323"/>
      <c r="H73" s="33"/>
      <c r="I73" s="33"/>
      <c r="J73" s="46"/>
      <c r="O73" s="180"/>
      <c r="P73" s="180"/>
      <c r="Q73" s="180"/>
      <c r="R73" s="180"/>
      <c r="S73" s="180"/>
      <c r="T73" s="180"/>
      <c r="U73" s="180"/>
      <c r="V73" s="180"/>
      <c r="W73" s="180"/>
      <c r="X73" s="181"/>
      <c r="Y73" s="180"/>
      <c r="Z73" s="180"/>
      <c r="AA73" s="180"/>
      <c r="AB73" s="180"/>
      <c r="AC73"/>
      <c r="AD73" s="180"/>
      <c r="AE73" s="180"/>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row>
    <row r="74" spans="1:131" ht="24.95" customHeight="1">
      <c r="A74" s="797" t="s">
        <v>445</v>
      </c>
      <c r="B74" s="798"/>
      <c r="C74" s="798"/>
      <c r="D74" s="798"/>
      <c r="E74" s="798"/>
      <c r="F74" s="798"/>
      <c r="G74" s="799"/>
      <c r="H74" s="800"/>
      <c r="I74" s="801"/>
      <c r="J74" s="45"/>
      <c r="O74" s="180" t="str">
        <f ca="1">SUBSTITUTE(CELL("address",H74),"$","")</f>
        <v>H74</v>
      </c>
      <c r="P74" s="180">
        <f>$P$12</f>
        <v>3</v>
      </c>
      <c r="Q74" s="180" t="str">
        <f ca="1">MID(CELL("filename",P74),FIND("]",CELL("filename",P74))+1,256)</f>
        <v>3. Facility</v>
      </c>
      <c r="R74" s="180" t="s">
        <v>431</v>
      </c>
      <c r="S74" s="180" t="s">
        <v>446</v>
      </c>
      <c r="T74" s="180"/>
      <c r="U74" s="180" t="str">
        <f ca="1">P74&amp;"_"&amp;O74&amp;"_"&amp;S74</f>
        <v>3_H74_Project_in_Ceded_land_Historically_used_by_Native_American_Tribe_other_tribal_impacts</v>
      </c>
      <c r="V74" s="183" t="s">
        <v>136</v>
      </c>
      <c r="X74" s="181" t="str">
        <f>CONCATENATE(AH74,",",AI74)</f>
        <v>Yes,No</v>
      </c>
      <c r="Y74" s="183" t="s">
        <v>57</v>
      </c>
      <c r="Z74" s="180" t="s">
        <v>58</v>
      </c>
      <c r="AC74"/>
      <c r="AF74" s="192"/>
      <c r="AG74" s="192"/>
      <c r="AH74" s="192" t="s">
        <v>57</v>
      </c>
      <c r="AI74" s="192" t="s">
        <v>58</v>
      </c>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row>
    <row r="75" spans="1:131" ht="6.75" customHeight="1">
      <c r="A75" s="411"/>
      <c r="B75" s="412"/>
      <c r="C75" s="412"/>
      <c r="D75" s="412"/>
      <c r="E75" s="412"/>
      <c r="F75" s="414"/>
      <c r="G75" s="414"/>
      <c r="H75" s="415"/>
      <c r="I75" s="416"/>
      <c r="J75" s="35"/>
      <c r="O75" s="180"/>
      <c r="P75" s="180"/>
      <c r="Q75" s="180"/>
      <c r="R75" s="180"/>
      <c r="S75" s="180"/>
      <c r="T75" s="180"/>
      <c r="U75" s="180"/>
      <c r="V75" s="180"/>
      <c r="W75" s="180"/>
      <c r="X75" s="181"/>
      <c r="Y75" s="180"/>
      <c r="Z75" s="180"/>
      <c r="AA75" s="180"/>
      <c r="AB75" s="180"/>
      <c r="AC75"/>
      <c r="AD75" s="180"/>
      <c r="AE75" s="180"/>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row>
    <row r="76" spans="1:131" ht="25.5" customHeight="1">
      <c r="A76" s="423"/>
      <c r="B76" s="405" t="s">
        <v>447</v>
      </c>
      <c r="C76" s="424"/>
      <c r="D76" s="424"/>
      <c r="E76" s="424"/>
      <c r="F76" s="405"/>
      <c r="G76" s="405"/>
      <c r="H76" s="845"/>
      <c r="I76" s="845"/>
      <c r="J76" s="45"/>
      <c r="O76" s="180" t="str">
        <f ca="1">SUBSTITUTE(CELL("address",H76),"$","")</f>
        <v>H76</v>
      </c>
      <c r="P76" s="180">
        <f>$P$12</f>
        <v>3</v>
      </c>
      <c r="Q76" s="180" t="str">
        <f ca="1">MID(CELL("filename",P76),FIND("]",CELL("filename",P76))+1,256)</f>
        <v>3. Facility</v>
      </c>
      <c r="R76" s="180" t="s">
        <v>431</v>
      </c>
      <c r="S76" s="180" t="s">
        <v>448</v>
      </c>
      <c r="T76" s="180"/>
      <c r="U76" s="180" t="str">
        <f ca="1">P76&amp;"_"&amp;O76&amp;"_"&amp;S76</f>
        <v>3_H76_Discussions_with_Tribe</v>
      </c>
      <c r="V76" s="180" t="s">
        <v>136</v>
      </c>
      <c r="W76" s="180"/>
      <c r="X76" s="181" t="str">
        <f>CONCATENATE(AH76,",",AI76)</f>
        <v>Yes,No</v>
      </c>
      <c r="Y76" s="180" t="s">
        <v>58</v>
      </c>
      <c r="Z76" s="180" t="s">
        <v>58</v>
      </c>
      <c r="AA76" s="180"/>
      <c r="AB76" s="180" t="str">
        <f ca="1">"Requirement: "&amp;O74&amp;" answer of ""Yes"""</f>
        <v>Requirement: H74 answer of "Yes"</v>
      </c>
      <c r="AC76"/>
      <c r="AD76" s="180"/>
      <c r="AE76" s="180"/>
      <c r="AH76" s="192" t="s">
        <v>57</v>
      </c>
      <c r="AI76" s="192" t="s">
        <v>58</v>
      </c>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row>
    <row r="77" spans="1:131" ht="6.75" customHeight="1">
      <c r="A77" s="411"/>
      <c r="B77" s="412"/>
      <c r="C77" s="412"/>
      <c r="D77" s="412"/>
      <c r="E77" s="412"/>
      <c r="F77" s="414"/>
      <c r="G77" s="414"/>
      <c r="H77" s="415"/>
      <c r="I77" s="416"/>
      <c r="J77" s="35"/>
      <c r="O77" s="180"/>
      <c r="P77" s="180"/>
      <c r="Q77" s="180"/>
      <c r="R77" s="180"/>
      <c r="S77" s="180"/>
      <c r="T77" s="180"/>
      <c r="U77" s="180"/>
      <c r="V77" s="180"/>
      <c r="W77" s="180"/>
      <c r="X77" s="181"/>
      <c r="Y77" s="180"/>
      <c r="Z77" s="180"/>
      <c r="AA77" s="180"/>
      <c r="AB77" s="180"/>
      <c r="AC77"/>
      <c r="AD77" s="180"/>
      <c r="AE77" s="180"/>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row>
    <row r="78" spans="1:131" ht="18" customHeight="1">
      <c r="A78" s="423"/>
      <c r="B78" s="405" t="s">
        <v>449</v>
      </c>
      <c r="C78" s="424"/>
      <c r="D78" s="424"/>
      <c r="E78" s="424"/>
      <c r="F78" s="405"/>
      <c r="G78" s="405"/>
      <c r="H78" s="405"/>
      <c r="I78" s="425"/>
      <c r="J78" s="45"/>
      <c r="O78" s="180"/>
      <c r="P78" s="180"/>
      <c r="Q78" s="180"/>
      <c r="R78" s="180"/>
      <c r="S78" s="180"/>
      <c r="T78" s="180"/>
      <c r="U78" s="180"/>
      <c r="V78" s="180"/>
      <c r="W78" s="180"/>
      <c r="X78" s="181"/>
      <c r="Y78" s="180"/>
      <c r="Z78" s="180"/>
      <c r="AA78" s="180"/>
      <c r="AB78" s="180"/>
      <c r="AC78"/>
      <c r="AD78" s="180"/>
      <c r="AE78" s="180"/>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row>
    <row r="79" spans="1:131" ht="6.75" customHeight="1">
      <c r="A79" s="200"/>
      <c r="B79" s="201"/>
      <c r="C79" s="201"/>
      <c r="D79" s="201"/>
      <c r="E79" s="201"/>
      <c r="F79" s="377"/>
      <c r="G79" s="377"/>
      <c r="H79" s="378"/>
      <c r="I79" s="379"/>
      <c r="J79" s="35"/>
      <c r="O79" s="180"/>
      <c r="P79" s="180"/>
      <c r="Q79" s="180"/>
      <c r="R79" s="180"/>
      <c r="S79" s="180"/>
      <c r="T79" s="180"/>
      <c r="U79" s="180"/>
      <c r="V79" s="180"/>
      <c r="W79" s="180"/>
      <c r="X79" s="181"/>
      <c r="Y79" s="180"/>
      <c r="Z79" s="180"/>
      <c r="AA79" s="180"/>
      <c r="AB79" s="180"/>
      <c r="AC79"/>
      <c r="AD79" s="180"/>
      <c r="AE79" s="180"/>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row>
    <row r="80" spans="1:131" ht="125.45" customHeight="1">
      <c r="A80" s="821"/>
      <c r="B80" s="821"/>
      <c r="C80" s="821"/>
      <c r="D80" s="821"/>
      <c r="E80" s="821"/>
      <c r="F80" s="821"/>
      <c r="G80" s="821"/>
      <c r="H80" s="821"/>
      <c r="I80" s="821"/>
      <c r="J80" s="45"/>
      <c r="O80" s="180" t="str">
        <f ca="1">SUBSTITUTE(CELL("address",A80),"$","")</f>
        <v>A80</v>
      </c>
      <c r="P80" s="180">
        <f>$P$12</f>
        <v>3</v>
      </c>
      <c r="Q80" s="180" t="str">
        <f ca="1">MID(CELL("filename",P80),FIND("]",CELL("filename",P80))+1,256)</f>
        <v>3. Facility</v>
      </c>
      <c r="R80" s="180" t="s">
        <v>431</v>
      </c>
      <c r="S80" s="180" t="s">
        <v>450</v>
      </c>
      <c r="T80" s="180"/>
      <c r="U80" s="180" t="str">
        <f ca="1">P80&amp;"_"&amp;O80&amp;"_"&amp;S80</f>
        <v>3_A80_Description_of_Discussions_with_Tribe_future_plans</v>
      </c>
      <c r="V80" s="180" t="s">
        <v>133</v>
      </c>
      <c r="W80" s="180">
        <v>2000</v>
      </c>
      <c r="X80" s="181"/>
      <c r="Y80" s="180" t="s">
        <v>58</v>
      </c>
      <c r="Z80" s="180" t="s">
        <v>58</v>
      </c>
      <c r="AA80" s="180"/>
      <c r="AB80" s="180" t="str">
        <f ca="1">"Requirement: "&amp;O74&amp;" answer of ""Yes"""</f>
        <v>Requirement: H74 answer of "Yes"</v>
      </c>
      <c r="AC80"/>
      <c r="AD80" s="180"/>
      <c r="AE80" s="1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row>
    <row r="81" spans="1:131" ht="6" customHeight="1">
      <c r="A81" s="381"/>
      <c r="B81" s="350"/>
      <c r="C81" s="350"/>
      <c r="D81" s="350"/>
      <c r="E81" s="350"/>
      <c r="F81" s="350"/>
      <c r="G81" s="350"/>
      <c r="H81" s="350"/>
      <c r="I81" s="350"/>
      <c r="J81" s="70"/>
      <c r="O81" s="180"/>
      <c r="P81"/>
      <c r="Q81" s="180"/>
      <c r="R81" s="180"/>
      <c r="S81" s="180"/>
      <c r="T81" s="180"/>
      <c r="U81" s="180"/>
      <c r="V81" s="180"/>
      <c r="W81" s="180"/>
      <c r="X81" s="181"/>
      <c r="Y81" s="180"/>
      <c r="Z81" s="180"/>
      <c r="AA81" s="180"/>
      <c r="AB81" s="180"/>
      <c r="AC81"/>
      <c r="AD81" s="180"/>
      <c r="AE81" s="180"/>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row>
    <row r="82" spans="1:131" ht="24.95" customHeight="1">
      <c r="A82" s="797" t="s">
        <v>451</v>
      </c>
      <c r="B82" s="798"/>
      <c r="C82" s="798"/>
      <c r="D82" s="798"/>
      <c r="E82" s="798"/>
      <c r="F82" s="798"/>
      <c r="G82" s="799"/>
      <c r="H82" s="832"/>
      <c r="I82" s="833"/>
      <c r="J82" s="45"/>
      <c r="O82" s="180" t="str">
        <f ca="1">SUBSTITUTE(CELL("address",H82),"$","")</f>
        <v>H82</v>
      </c>
      <c r="P82" s="180">
        <f>$P$12</f>
        <v>3</v>
      </c>
      <c r="Q82" s="180" t="str">
        <f ca="1">MID(CELL("filename",P82),FIND("]",CELL("filename",P82))+1,256)</f>
        <v>3. Facility</v>
      </c>
      <c r="R82" s="180" t="s">
        <v>431</v>
      </c>
      <c r="S82" s="180" t="s">
        <v>452</v>
      </c>
      <c r="T82" s="180"/>
      <c r="U82" s="180" t="str">
        <f ca="1">P82&amp;"_"&amp;O82&amp;"_"&amp;S82</f>
        <v>3_H82_Tribal_Notifications_permit_conditions_costs_with_Tribal_Agreement</v>
      </c>
      <c r="V82" s="183" t="s">
        <v>136</v>
      </c>
      <c r="X82" s="181" t="str">
        <f>CONCATENATE(AH82,",",AI82)</f>
        <v>Yes,No</v>
      </c>
      <c r="Y82" s="183" t="s">
        <v>57</v>
      </c>
      <c r="Z82" s="180" t="s">
        <v>58</v>
      </c>
      <c r="AC82"/>
      <c r="AF82" s="192"/>
      <c r="AG82" s="192"/>
      <c r="AH82" s="192" t="s">
        <v>57</v>
      </c>
      <c r="AI82" s="192" t="s">
        <v>58</v>
      </c>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row>
    <row r="83" spans="1:131" ht="6.75" customHeight="1">
      <c r="A83" s="411"/>
      <c r="B83" s="412"/>
      <c r="C83" s="412"/>
      <c r="D83" s="412"/>
      <c r="E83" s="412"/>
      <c r="F83" s="414"/>
      <c r="G83" s="414"/>
      <c r="H83" s="378"/>
      <c r="I83" s="379"/>
      <c r="J83" s="35"/>
      <c r="O83" s="180"/>
      <c r="P83" s="180"/>
      <c r="Q83" s="180"/>
      <c r="R83" s="180"/>
      <c r="S83" s="180"/>
      <c r="T83" s="180"/>
      <c r="U83" s="180"/>
      <c r="V83" s="180"/>
      <c r="W83" s="180"/>
      <c r="X83" s="181"/>
      <c r="Y83" s="180"/>
      <c r="Z83" s="180"/>
      <c r="AA83" s="180"/>
      <c r="AB83" s="180"/>
      <c r="AC83"/>
      <c r="AD83" s="180"/>
      <c r="AE83" s="180"/>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row>
    <row r="84" spans="1:131" ht="18" customHeight="1">
      <c r="A84" s="423"/>
      <c r="B84" s="405" t="s">
        <v>453</v>
      </c>
      <c r="C84" s="424"/>
      <c r="D84" s="424"/>
      <c r="E84" s="424"/>
      <c r="F84" s="405"/>
      <c r="G84" s="425"/>
      <c r="H84" s="380"/>
      <c r="I84" s="380"/>
      <c r="J84" s="45"/>
      <c r="O84" s="180"/>
      <c r="P84" s="180"/>
      <c r="Q84" s="180"/>
      <c r="R84" s="180"/>
      <c r="S84" s="180"/>
      <c r="T84" s="180"/>
      <c r="U84" s="180"/>
      <c r="V84" s="180"/>
      <c r="W84" s="180"/>
      <c r="X84" s="181"/>
      <c r="Y84" s="180"/>
      <c r="Z84" s="180"/>
      <c r="AA84" s="180"/>
      <c r="AB84" s="180"/>
      <c r="AC84"/>
      <c r="AD84" s="180"/>
      <c r="AE84" s="180"/>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row>
    <row r="85" spans="1:131" ht="6.75" customHeight="1">
      <c r="A85" s="50"/>
      <c r="B85" s="30"/>
      <c r="C85" s="30"/>
      <c r="D85" s="30"/>
      <c r="E85" s="30"/>
      <c r="F85" s="43"/>
      <c r="G85" s="43"/>
      <c r="H85" s="340"/>
      <c r="I85" s="338"/>
      <c r="J85" s="35"/>
      <c r="O85" s="180"/>
      <c r="P85" s="180"/>
      <c r="Q85" s="180"/>
      <c r="R85" s="180"/>
      <c r="S85" s="180"/>
      <c r="T85" s="180"/>
      <c r="U85" s="180"/>
      <c r="V85" s="180"/>
      <c r="W85" s="180"/>
      <c r="X85" s="181"/>
      <c r="Y85" s="180"/>
      <c r="Z85" s="180"/>
      <c r="AA85" s="180"/>
      <c r="AB85" s="180"/>
      <c r="AC85"/>
      <c r="AD85" s="180"/>
      <c r="AE85" s="180"/>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row>
    <row r="86" spans="1:131" ht="125.45" customHeight="1">
      <c r="A86" s="821"/>
      <c r="B86" s="821"/>
      <c r="C86" s="821"/>
      <c r="D86" s="821"/>
      <c r="E86" s="821"/>
      <c r="F86" s="821"/>
      <c r="G86" s="821"/>
      <c r="H86" s="821"/>
      <c r="I86" s="821"/>
      <c r="J86" s="45"/>
      <c r="O86" s="180" t="str">
        <f ca="1">SUBSTITUTE(CELL("address",A86),"$","")</f>
        <v>A86</v>
      </c>
      <c r="P86" s="180">
        <f>$P$12</f>
        <v>3</v>
      </c>
      <c r="Q86" s="180" t="str">
        <f ca="1">MID(CELL("filename",P86),FIND("]",CELL("filename",P86))+1,256)</f>
        <v>3. Facility</v>
      </c>
      <c r="R86" s="180" t="s">
        <v>431</v>
      </c>
      <c r="S86" s="180" t="s">
        <v>454</v>
      </c>
      <c r="T86" s="180"/>
      <c r="U86" s="180" t="str">
        <f ca="1">P86&amp;"_"&amp;O86&amp;"_"&amp;S86</f>
        <v>3_A86_Descriptions_of_Tribal_Notifications_permit_conditions_or_costs_with_Tribal_Agreement</v>
      </c>
      <c r="V86" s="180" t="s">
        <v>133</v>
      </c>
      <c r="W86" s="180">
        <v>2000</v>
      </c>
      <c r="X86" s="181"/>
      <c r="Y86" s="180" t="s">
        <v>58</v>
      </c>
      <c r="Z86" s="180" t="s">
        <v>58</v>
      </c>
      <c r="AA86" s="180"/>
      <c r="AB86" s="180" t="str">
        <f ca="1">"Requirement: "&amp;O82&amp;" answer of ""Yes"""</f>
        <v>Requirement: H82 answer of "Yes"</v>
      </c>
      <c r="AC86"/>
      <c r="AD86" s="180"/>
      <c r="AE86" s="180"/>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row>
    <row r="87" spans="1:131" ht="6" customHeight="1" thickBot="1">
      <c r="A87" s="322"/>
      <c r="B87" s="323"/>
      <c r="C87" s="323"/>
      <c r="D87" s="323"/>
      <c r="E87" s="323"/>
      <c r="F87" s="317"/>
      <c r="G87" s="317"/>
      <c r="H87" s="317"/>
      <c r="I87" s="30"/>
      <c r="J87" s="35"/>
      <c r="O87" s="180"/>
      <c r="P87" s="180"/>
      <c r="Q87" s="180"/>
      <c r="R87" s="180"/>
      <c r="S87" s="180"/>
      <c r="T87" s="180"/>
      <c r="U87" s="180"/>
      <c r="V87" s="180"/>
      <c r="W87" s="180"/>
      <c r="X87" s="181"/>
      <c r="Y87" s="180"/>
      <c r="Z87" s="180"/>
      <c r="AA87" s="180"/>
      <c r="AB87" s="180"/>
      <c r="AC87"/>
      <c r="AD87" s="180"/>
      <c r="AE87" s="180"/>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row>
    <row r="88" spans="1:131" ht="15.75" thickBot="1">
      <c r="A88" s="324" t="s">
        <v>455</v>
      </c>
      <c r="B88" s="31"/>
      <c r="C88" s="31"/>
      <c r="D88" s="31"/>
      <c r="E88" s="31"/>
      <c r="F88" s="3"/>
      <c r="G88" s="3"/>
      <c r="H88" s="3"/>
      <c r="I88" s="3"/>
      <c r="J88" s="7"/>
      <c r="M88" s="192"/>
      <c r="O88" s="180"/>
      <c r="P88" s="180"/>
      <c r="Q88" s="180"/>
      <c r="R88" s="180"/>
      <c r="S88" s="180"/>
      <c r="T88" s="180"/>
      <c r="U88" s="180"/>
      <c r="V88" s="180"/>
      <c r="W88" s="180"/>
      <c r="X88" s="181"/>
      <c r="Y88" s="180"/>
      <c r="Z88" s="180"/>
      <c r="AA88" s="180"/>
      <c r="AB88" s="180"/>
      <c r="AC88"/>
      <c r="AD88" s="180"/>
      <c r="AE88" s="180"/>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row>
    <row r="89" spans="1:131" ht="6.75" customHeight="1">
      <c r="A89" s="4"/>
      <c r="B89" s="32"/>
      <c r="C89" s="32"/>
      <c r="D89" s="32"/>
      <c r="E89" s="32"/>
      <c r="F89" s="5"/>
      <c r="G89" s="5"/>
      <c r="H89" s="5"/>
      <c r="I89" s="5"/>
      <c r="J89" s="6"/>
      <c r="M89" s="192"/>
      <c r="O89" s="180"/>
      <c r="P89" s="180"/>
      <c r="Q89" s="180"/>
      <c r="R89" s="180"/>
      <c r="S89" s="180"/>
      <c r="T89" s="180"/>
      <c r="U89" s="180"/>
      <c r="V89" s="180"/>
      <c r="W89" s="180"/>
      <c r="X89" s="181"/>
      <c r="Y89" s="180"/>
      <c r="Z89" s="180"/>
      <c r="AA89" s="180"/>
      <c r="AB89" s="180"/>
      <c r="AC89"/>
      <c r="AD89" s="180"/>
      <c r="AE89" s="180"/>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row>
    <row r="90" spans="1:131" s="147" customFormat="1" ht="24.95" customHeight="1">
      <c r="A90" s="834" t="s">
        <v>456</v>
      </c>
      <c r="B90" s="692"/>
      <c r="C90" s="692"/>
      <c r="D90" s="692"/>
      <c r="E90" s="692"/>
      <c r="F90" s="692"/>
      <c r="G90" s="692"/>
      <c r="H90" s="832"/>
      <c r="I90" s="833"/>
      <c r="J90" s="68"/>
      <c r="K90"/>
      <c r="L90" s="192"/>
      <c r="M90" s="192"/>
      <c r="N90"/>
      <c r="O90" s="180" t="str">
        <f ca="1">SUBSTITUTE(CELL("address",H90),"$","")</f>
        <v>H90</v>
      </c>
      <c r="P90" s="180">
        <f>$P$12</f>
        <v>3</v>
      </c>
      <c r="Q90" s="180" t="str">
        <f ca="1">MID(CELL("filename",P90),FIND("]",CELL("filename",P90))+1,256)</f>
        <v>3. Facility</v>
      </c>
      <c r="R90" s="180" t="s">
        <v>457</v>
      </c>
      <c r="S90" s="180" t="s">
        <v>458</v>
      </c>
      <c r="T90" s="180"/>
      <c r="U90" s="180" t="str">
        <f ca="1">P90&amp;"_"&amp;O90&amp;"_"&amp;S90</f>
        <v>3_H90_Known_Environmental_Issues</v>
      </c>
      <c r="V90" s="183" t="s">
        <v>136</v>
      </c>
      <c r="W90" s="183"/>
      <c r="X90" s="181" t="str">
        <f>CONCATENATE(AH90,",",AI90)</f>
        <v>Yes,No</v>
      </c>
      <c r="Y90" s="183" t="s">
        <v>57</v>
      </c>
      <c r="Z90" s="180" t="s">
        <v>58</v>
      </c>
      <c r="AA90" s="183"/>
      <c r="AB90" s="183"/>
      <c r="AC90"/>
      <c r="AD90" s="183"/>
      <c r="AE90" s="183"/>
      <c r="AF90" s="192"/>
      <c r="AG90" s="192"/>
      <c r="AH90" s="192" t="s">
        <v>57</v>
      </c>
      <c r="AI90" s="192" t="s">
        <v>58</v>
      </c>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25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192"/>
      <c r="DW90" s="192"/>
      <c r="DX90" s="192"/>
      <c r="DY90" s="192"/>
      <c r="DZ90" s="192"/>
      <c r="EA90" s="192"/>
    </row>
    <row r="91" spans="1:131" ht="6.75" customHeight="1">
      <c r="A91" s="92"/>
      <c r="B91" s="93"/>
      <c r="C91" s="93"/>
      <c r="D91" s="93"/>
      <c r="E91" s="93"/>
      <c r="F91" s="94"/>
      <c r="G91" s="94"/>
      <c r="H91" s="94"/>
      <c r="I91" s="94"/>
      <c r="J91" s="95"/>
      <c r="M91" s="192"/>
      <c r="O91" s="180"/>
      <c r="P91" s="180"/>
      <c r="Q91" s="180"/>
      <c r="R91" s="180"/>
      <c r="S91" s="180"/>
      <c r="T91" s="180"/>
      <c r="U91" s="180"/>
      <c r="V91" s="180"/>
      <c r="W91" s="180"/>
      <c r="X91" s="181"/>
      <c r="Y91" s="180"/>
      <c r="Z91" s="180"/>
      <c r="AA91" s="180"/>
      <c r="AB91" s="180"/>
      <c r="AC91"/>
      <c r="AD91" s="180"/>
      <c r="AE91" s="180"/>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row>
    <row r="92" spans="1:131" ht="38.25" customHeight="1">
      <c r="A92" s="842" t="s">
        <v>459</v>
      </c>
      <c r="B92" s="715"/>
      <c r="C92" s="715"/>
      <c r="D92" s="715"/>
      <c r="E92" s="715"/>
      <c r="F92" s="715"/>
      <c r="G92" s="715"/>
      <c r="H92" s="715"/>
      <c r="I92" s="715"/>
      <c r="J92" s="95"/>
      <c r="M92" s="192"/>
      <c r="O92" s="180"/>
      <c r="P92" s="180"/>
      <c r="Q92" s="180"/>
      <c r="R92" s="180"/>
      <c r="S92" s="180"/>
      <c r="T92" s="180"/>
      <c r="U92" s="180"/>
      <c r="V92" s="180"/>
      <c r="W92" s="180"/>
      <c r="X92" s="181"/>
      <c r="Y92" s="180"/>
      <c r="Z92" s="180"/>
      <c r="AA92" s="180"/>
      <c r="AB92" s="180"/>
      <c r="AC92"/>
      <c r="AD92" s="180"/>
      <c r="AE92" s="180"/>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row>
    <row r="93" spans="1:131" ht="6.75" customHeight="1">
      <c r="A93" s="50" t="s">
        <v>441</v>
      </c>
      <c r="B93" s="30"/>
      <c r="C93" s="30"/>
      <c r="D93" s="30"/>
      <c r="E93" s="30"/>
      <c r="F93" s="43"/>
      <c r="G93" s="43"/>
      <c r="H93" s="340"/>
      <c r="I93" s="338"/>
      <c r="J93" s="35"/>
      <c r="M93" s="192"/>
      <c r="O93" s="180"/>
      <c r="P93" s="180"/>
      <c r="Q93" s="180"/>
      <c r="R93" s="180"/>
      <c r="S93" s="180"/>
      <c r="T93" s="180"/>
      <c r="U93" s="180"/>
      <c r="V93" s="180"/>
      <c r="W93" s="180"/>
      <c r="X93" s="181"/>
      <c r="Y93" s="180"/>
      <c r="Z93" s="180"/>
      <c r="AA93" s="180"/>
      <c r="AB93" s="180"/>
      <c r="AC93"/>
      <c r="AD93" s="180"/>
      <c r="AE93" s="180"/>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row>
    <row r="94" spans="1:131" ht="23.25" customHeight="1">
      <c r="A94" s="836" t="s">
        <v>426</v>
      </c>
      <c r="B94" s="831"/>
      <c r="C94" s="831"/>
      <c r="D94" s="831"/>
      <c r="E94" s="831"/>
      <c r="F94" s="831" t="s">
        <v>416</v>
      </c>
      <c r="G94" s="831"/>
      <c r="H94" s="832"/>
      <c r="I94" s="833"/>
      <c r="J94" s="35"/>
      <c r="N94" s="8"/>
      <c r="O94" s="180" t="str">
        <f ca="1">SUBSTITUTE(CELL("address",H94),"$","")</f>
        <v>H94</v>
      </c>
      <c r="P94" s="180">
        <f>$P$12</f>
        <v>3</v>
      </c>
      <c r="Q94" s="180" t="str">
        <f ca="1">MID(CELL("filename",P94),FIND("]",CELL("filename",P94))+1,256)</f>
        <v>3. Facility</v>
      </c>
      <c r="R94" s="180" t="s">
        <v>457</v>
      </c>
      <c r="S94" s="180" t="s">
        <v>460</v>
      </c>
      <c r="T94" s="180"/>
      <c r="U94" s="180" t="str">
        <f ca="1">P94&amp;"_"&amp;O94&amp;"_"&amp;S94</f>
        <v>3_H94_Known_Environmental_Issues_Submitted</v>
      </c>
      <c r="V94" s="183" t="s">
        <v>136</v>
      </c>
      <c r="X94" s="181" t="str">
        <f>CONCATENATE(AH94,",",AI94)</f>
        <v>Submitted,Not Submitted</v>
      </c>
      <c r="Y94" s="183" t="s">
        <v>58</v>
      </c>
      <c r="Z94" s="180" t="s">
        <v>58</v>
      </c>
      <c r="AB94" s="180" t="str">
        <f ca="1">"Requirement: "&amp;O90&amp;" answer of ""Yes"""</f>
        <v>Requirement: H90 answer of "Yes"</v>
      </c>
      <c r="AC94"/>
      <c r="AF94" s="192"/>
      <c r="AG94" s="192"/>
      <c r="AH94" s="192" t="s">
        <v>166</v>
      </c>
      <c r="AI94" s="192" t="s">
        <v>167</v>
      </c>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row>
    <row r="95" spans="1:131" ht="15" customHeight="1">
      <c r="A95" s="50"/>
      <c r="B95" s="30"/>
      <c r="C95" s="30"/>
      <c r="D95" s="30"/>
      <c r="E95" s="30"/>
      <c r="F95" s="213" t="s">
        <v>461</v>
      </c>
      <c r="G95" s="43"/>
      <c r="H95" s="340"/>
      <c r="I95" s="338"/>
      <c r="J95" s="35"/>
      <c r="M95" s="192"/>
      <c r="O95" s="180"/>
      <c r="P95" s="180"/>
      <c r="Q95" s="180"/>
      <c r="R95" s="180"/>
      <c r="S95" s="180"/>
      <c r="T95" s="180"/>
      <c r="U95" s="180"/>
      <c r="V95" s="180"/>
      <c r="W95" s="180"/>
      <c r="X95" s="181"/>
      <c r="Y95" s="180"/>
      <c r="Z95" s="180"/>
      <c r="AA95" s="180"/>
      <c r="AB95" s="180"/>
      <c r="AC95"/>
      <c r="AD95" s="180"/>
      <c r="AE95" s="180"/>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row>
    <row r="96" spans="1:131" ht="170.1" customHeight="1">
      <c r="A96" s="820"/>
      <c r="B96" s="821"/>
      <c r="C96" s="821"/>
      <c r="D96" s="821"/>
      <c r="E96" s="821"/>
      <c r="F96" s="821"/>
      <c r="G96" s="821"/>
      <c r="H96" s="821"/>
      <c r="I96" s="821"/>
      <c r="J96" s="45"/>
      <c r="M96" s="192"/>
      <c r="O96" s="180" t="str">
        <f ca="1">SUBSTITUTE(CELL("address",A96),"$","")</f>
        <v>A96</v>
      </c>
      <c r="P96" s="180">
        <f>$P$12</f>
        <v>3</v>
      </c>
      <c r="Q96" s="180" t="str">
        <f ca="1">MID(CELL("filename",P96),FIND("]",CELL("filename",P96))+1,256)</f>
        <v>3. Facility</v>
      </c>
      <c r="R96" s="180" t="s">
        <v>457</v>
      </c>
      <c r="S96" s="180" t="s">
        <v>462</v>
      </c>
      <c r="T96" s="180"/>
      <c r="U96" s="180" t="str">
        <f ca="1">P96&amp;"_"&amp;O96&amp;"_"&amp;S96</f>
        <v>3_A96_Describe_Environmental_Issues</v>
      </c>
      <c r="V96" s="180" t="s">
        <v>133</v>
      </c>
      <c r="W96" s="180">
        <v>2000</v>
      </c>
      <c r="X96" s="181"/>
      <c r="Y96" s="183" t="s">
        <v>58</v>
      </c>
      <c r="Z96" s="180" t="s">
        <v>58</v>
      </c>
      <c r="AB96" s="180" t="str">
        <f ca="1">"Requirement: "&amp;O90&amp;" answer of ""Yes"""</f>
        <v>Requirement: H90 answer of "Yes"</v>
      </c>
      <c r="AC96"/>
      <c r="AD96" s="180"/>
      <c r="AE96" s="180"/>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row>
    <row r="97" spans="1:131" ht="6" customHeight="1">
      <c r="A97" s="322"/>
      <c r="B97" s="323"/>
      <c r="C97" s="323"/>
      <c r="D97" s="323"/>
      <c r="E97" s="323"/>
      <c r="F97" s="317"/>
      <c r="G97" s="317"/>
      <c r="H97" s="317"/>
      <c r="I97" s="30"/>
      <c r="J97" s="35"/>
      <c r="M97" s="192"/>
      <c r="O97" s="180"/>
      <c r="P97" s="180"/>
      <c r="Q97" s="180"/>
      <c r="R97" s="180"/>
      <c r="S97" s="180"/>
      <c r="T97" s="180"/>
      <c r="U97" s="180"/>
      <c r="V97" s="180"/>
      <c r="W97" s="180"/>
      <c r="X97" s="181"/>
      <c r="Y97" s="180"/>
      <c r="Z97" s="180"/>
      <c r="AA97" s="180"/>
      <c r="AB97" s="180"/>
      <c r="AC97"/>
      <c r="AD97" s="180"/>
      <c r="AE97" s="180"/>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row>
    <row r="98" spans="1:131" s="147" customFormat="1" ht="18" customHeight="1">
      <c r="A98" s="834" t="s">
        <v>463</v>
      </c>
      <c r="B98" s="692"/>
      <c r="C98" s="692"/>
      <c r="D98" s="692"/>
      <c r="E98" s="692"/>
      <c r="F98" s="692"/>
      <c r="G98" s="692"/>
      <c r="H98" s="832"/>
      <c r="I98" s="833"/>
      <c r="J98" s="68"/>
      <c r="K98"/>
      <c r="L98" s="192"/>
      <c r="M98" s="192"/>
      <c r="N98"/>
      <c r="O98" s="180" t="str">
        <f ca="1">SUBSTITUTE(CELL("address",H98),"$","")</f>
        <v>H98</v>
      </c>
      <c r="P98" s="180">
        <f>$P$12</f>
        <v>3</v>
      </c>
      <c r="Q98" s="180" t="str">
        <f ca="1">MID(CELL("filename",P98),FIND("]",CELL("filename",P98))+1,256)</f>
        <v>3. Facility</v>
      </c>
      <c r="R98" s="180" t="s">
        <v>457</v>
      </c>
      <c r="S98" s="180" t="s">
        <v>464</v>
      </c>
      <c r="T98" s="180"/>
      <c r="U98" s="180" t="str">
        <f ca="1">P98&amp;"_"&amp;O98&amp;"_"&amp;S98</f>
        <v>3_H98_Studies_Assessments</v>
      </c>
      <c r="V98" s="180" t="s">
        <v>136</v>
      </c>
      <c r="W98" s="180"/>
      <c r="X98" s="181" t="str">
        <f>CONCATENATE(AH98,",",AI98)</f>
        <v>Yes,No</v>
      </c>
      <c r="Y98" s="183" t="s">
        <v>57</v>
      </c>
      <c r="Z98" s="180" t="s">
        <v>58</v>
      </c>
      <c r="AA98" s="183"/>
      <c r="AB98" s="183"/>
      <c r="AC98"/>
      <c r="AD98" s="183"/>
      <c r="AE98" s="183"/>
      <c r="AF98" s="192"/>
      <c r="AG98" s="192"/>
      <c r="AH98" s="192" t="s">
        <v>57</v>
      </c>
      <c r="AI98" s="192" t="s">
        <v>58</v>
      </c>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25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192"/>
      <c r="DW98" s="192"/>
      <c r="DX98" s="192"/>
      <c r="DY98" s="192"/>
      <c r="DZ98" s="192"/>
      <c r="EA98" s="192"/>
    </row>
    <row r="99" spans="1:131" ht="6" customHeight="1">
      <c r="A99" s="322"/>
      <c r="B99" s="323"/>
      <c r="C99" s="323"/>
      <c r="D99" s="323"/>
      <c r="E99" s="323"/>
      <c r="F99" s="317"/>
      <c r="G99" s="317"/>
      <c r="H99" s="317"/>
      <c r="I99" s="30"/>
      <c r="J99" s="35"/>
      <c r="M99" s="192"/>
      <c r="O99" s="180"/>
      <c r="P99" s="180"/>
      <c r="Q99" s="180"/>
      <c r="R99" s="180"/>
      <c r="S99" s="180"/>
      <c r="T99" s="180"/>
      <c r="U99" s="180"/>
      <c r="V99" s="180"/>
      <c r="W99" s="180"/>
      <c r="X99" s="181"/>
      <c r="Y99" s="180"/>
      <c r="Z99" s="180"/>
      <c r="AA99" s="180"/>
      <c r="AB99" s="180"/>
      <c r="AC99"/>
      <c r="AD99" s="180"/>
      <c r="AE99" s="180"/>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row>
    <row r="100" spans="1:131" s="147" customFormat="1" ht="18" customHeight="1">
      <c r="A100" s="843" t="s">
        <v>465</v>
      </c>
      <c r="B100" s="844"/>
      <c r="C100" s="844"/>
      <c r="D100" s="844"/>
      <c r="E100" s="844"/>
      <c r="F100" s="844"/>
      <c r="G100" s="844"/>
      <c r="H100" s="845"/>
      <c r="I100" s="845"/>
      <c r="J100" s="68"/>
      <c r="K100"/>
      <c r="L100" s="192"/>
      <c r="M100" s="192"/>
      <c r="N100"/>
      <c r="O100" s="180" t="str">
        <f ca="1">SUBSTITUTE(CELL("address",H100),"$","")</f>
        <v>H100</v>
      </c>
      <c r="P100" s="180">
        <f>$P$12</f>
        <v>3</v>
      </c>
      <c r="Q100" s="180" t="str">
        <f ca="1">MID(CELL("filename",P100),FIND("]",CELL("filename",P100))+1,256)</f>
        <v>3. Facility</v>
      </c>
      <c r="R100" s="180" t="s">
        <v>457</v>
      </c>
      <c r="S100" s="180" t="s">
        <v>466</v>
      </c>
      <c r="T100" s="180"/>
      <c r="U100" s="180" t="str">
        <f t="shared" ref="U100" ca="1" si="0">P100&amp;"_"&amp;O100&amp;"_"&amp;S100</f>
        <v>3_H100_Availability_Studies_Assessments</v>
      </c>
      <c r="V100" s="180" t="s">
        <v>136</v>
      </c>
      <c r="W100" s="180"/>
      <c r="X100" s="181" t="str">
        <f>CONCATENATE(AH100,",",AI100)</f>
        <v>Yes,No</v>
      </c>
      <c r="Y100" s="183" t="s">
        <v>58</v>
      </c>
      <c r="Z100" s="180" t="s">
        <v>58</v>
      </c>
      <c r="AA100" s="183"/>
      <c r="AB100" s="180" t="str">
        <f ca="1">"Requirement: "&amp;O98&amp;" answer of ""Yes"""</f>
        <v>Requirement: H98 answer of "Yes"</v>
      </c>
      <c r="AC100"/>
      <c r="AD100" s="183"/>
      <c r="AE100" s="183"/>
      <c r="AF100" s="192"/>
      <c r="AG100" s="192"/>
      <c r="AH100" s="192" t="s">
        <v>57</v>
      </c>
      <c r="AI100" s="192" t="s">
        <v>58</v>
      </c>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25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192"/>
      <c r="DW100" s="192"/>
      <c r="DX100" s="192"/>
      <c r="DY100" s="192"/>
      <c r="DZ100" s="192"/>
      <c r="EA100" s="192"/>
    </row>
    <row r="101" spans="1:131" ht="6" customHeight="1">
      <c r="A101" s="322"/>
      <c r="B101" s="323"/>
      <c r="C101" s="323"/>
      <c r="D101" s="323"/>
      <c r="E101" s="323"/>
      <c r="F101" s="317"/>
      <c r="G101" s="317"/>
      <c r="H101" s="317"/>
      <c r="I101" s="30"/>
      <c r="J101" s="35"/>
      <c r="M101" s="192"/>
      <c r="O101" s="180"/>
      <c r="P101" s="180"/>
      <c r="Q101" s="180"/>
      <c r="R101" s="180"/>
      <c r="S101" s="180"/>
      <c r="T101" s="180"/>
      <c r="U101" s="180"/>
      <c r="V101" s="180"/>
      <c r="W101" s="180"/>
      <c r="X101" s="181"/>
      <c r="Y101" s="180"/>
      <c r="Z101" s="180"/>
      <c r="AA101" s="180"/>
      <c r="AB101" s="180"/>
      <c r="AC101"/>
      <c r="AD101" s="180"/>
      <c r="AE101" s="180"/>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row>
    <row r="102" spans="1:131" s="147" customFormat="1" ht="18" customHeight="1">
      <c r="A102" s="834" t="s">
        <v>467</v>
      </c>
      <c r="B102" s="692"/>
      <c r="C102" s="692"/>
      <c r="D102" s="692"/>
      <c r="E102" s="692"/>
      <c r="F102" s="692"/>
      <c r="G102" s="692"/>
      <c r="H102" s="832"/>
      <c r="I102" s="833"/>
      <c r="J102" s="68"/>
      <c r="K102"/>
      <c r="L102" s="192"/>
      <c r="M102" s="192"/>
      <c r="N102"/>
      <c r="O102" s="180" t="str">
        <f ca="1">SUBSTITUTE(CELL("address",H102),"$","")</f>
        <v>H102</v>
      </c>
      <c r="P102" s="180">
        <f>$P$12</f>
        <v>3</v>
      </c>
      <c r="Q102" s="180" t="str">
        <f ca="1">MID(CELL("filename",P102),FIND("]",CELL("filename",P102))+1,256)</f>
        <v>3. Facility</v>
      </c>
      <c r="R102" s="180" t="s">
        <v>457</v>
      </c>
      <c r="S102" s="180" t="s">
        <v>468</v>
      </c>
      <c r="T102" s="180"/>
      <c r="U102" s="180" t="str">
        <f ca="1">P102&amp;"_"&amp;O102&amp;"_"&amp;S102</f>
        <v>3_H102_Additional_Studies_Assessments_in_Progress</v>
      </c>
      <c r="V102" s="180" t="s">
        <v>136</v>
      </c>
      <c r="W102" s="180"/>
      <c r="X102" s="181" t="str">
        <f>CONCATENATE(AH102,",",AI102)</f>
        <v>Yes,No</v>
      </c>
      <c r="Y102" s="183" t="s">
        <v>57</v>
      </c>
      <c r="Z102" s="180" t="s">
        <v>58</v>
      </c>
      <c r="AA102" s="183"/>
      <c r="AB102" s="183"/>
      <c r="AC102"/>
      <c r="AD102" s="183"/>
      <c r="AE102" s="183"/>
      <c r="AF102" s="192"/>
      <c r="AG102" s="192"/>
      <c r="AH102" s="192" t="s">
        <v>57</v>
      </c>
      <c r="AI102" s="192" t="s">
        <v>58</v>
      </c>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25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192"/>
      <c r="DW102" s="192"/>
      <c r="DX102" s="192"/>
      <c r="DY102" s="192"/>
      <c r="DZ102" s="192"/>
      <c r="EA102" s="192"/>
    </row>
    <row r="103" spans="1:131" ht="6" customHeight="1">
      <c r="A103" s="322"/>
      <c r="B103" s="323"/>
      <c r="C103" s="323"/>
      <c r="D103" s="323"/>
      <c r="E103" s="323"/>
      <c r="F103" s="317"/>
      <c r="G103" s="317"/>
      <c r="H103" s="317"/>
      <c r="I103" s="30"/>
      <c r="J103" s="35"/>
      <c r="M103" s="192"/>
      <c r="O103" s="180"/>
      <c r="P103" s="180"/>
      <c r="Q103" s="180"/>
      <c r="R103" s="180"/>
      <c r="S103" s="180"/>
      <c r="T103" s="180"/>
      <c r="U103" s="180"/>
      <c r="V103" s="180"/>
      <c r="W103" s="180"/>
      <c r="X103" s="181"/>
      <c r="Y103" s="180"/>
      <c r="Z103" s="180"/>
      <c r="AA103" s="180"/>
      <c r="AB103" s="180"/>
      <c r="AC103"/>
      <c r="AD103" s="180"/>
      <c r="AE103" s="180"/>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row>
    <row r="104" spans="1:131" s="147" customFormat="1" ht="18" customHeight="1">
      <c r="A104" s="834" t="s">
        <v>469</v>
      </c>
      <c r="B104" s="692"/>
      <c r="C104" s="692"/>
      <c r="D104" s="692"/>
      <c r="E104" s="692"/>
      <c r="F104" s="692"/>
      <c r="G104" s="692"/>
      <c r="H104" s="832"/>
      <c r="I104" s="833"/>
      <c r="J104" s="95"/>
      <c r="K104"/>
      <c r="L104" s="192"/>
      <c r="M104" s="192"/>
      <c r="N104"/>
      <c r="O104" s="180" t="str">
        <f ca="1">SUBSTITUTE(CELL("address",H104),"$","")</f>
        <v>H104</v>
      </c>
      <c r="P104" s="180">
        <f>$P$12</f>
        <v>3</v>
      </c>
      <c r="Q104" s="180" t="str">
        <f ca="1">MID(CELL("filename",P104),FIND("]",CELL("filename",P104))+1,256)</f>
        <v>3. Facility</v>
      </c>
      <c r="R104" s="180" t="s">
        <v>457</v>
      </c>
      <c r="S104" s="180" t="s">
        <v>470</v>
      </c>
      <c r="T104" s="180"/>
      <c r="U104" s="180" t="str">
        <f ca="1">P104&amp;"_"&amp;O104&amp;"_"&amp;S104</f>
        <v>3_H104_List_of_Studies_Completed_In_Progress_and_Planned</v>
      </c>
      <c r="V104" s="180" t="s">
        <v>136</v>
      </c>
      <c r="W104" s="180"/>
      <c r="X104" s="181" t="str">
        <f>CONCATENATE(AH104,",",AI104)</f>
        <v>Submitted,Not Submitted</v>
      </c>
      <c r="Y104" s="180" t="s">
        <v>57</v>
      </c>
      <c r="Z104" s="180" t="s">
        <v>58</v>
      </c>
      <c r="AA104" s="180"/>
      <c r="AB104" s="180"/>
      <c r="AC104"/>
      <c r="AD104" s="180"/>
      <c r="AE104" s="180"/>
      <c r="AF104"/>
      <c r="AG104"/>
      <c r="AH104" s="192" t="s">
        <v>166</v>
      </c>
      <c r="AI104" s="192" t="s">
        <v>167</v>
      </c>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25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192"/>
      <c r="DW104" s="192"/>
      <c r="DX104" s="192"/>
      <c r="DY104" s="192"/>
      <c r="DZ104" s="192"/>
      <c r="EA104" s="192"/>
    </row>
    <row r="105" spans="1:131" s="238" customFormat="1" ht="12.75" customHeight="1">
      <c r="A105" s="232"/>
      <c r="B105" s="268" t="s">
        <v>471</v>
      </c>
      <c r="C105" s="233"/>
      <c r="D105" s="233"/>
      <c r="E105" s="233"/>
      <c r="F105" s="233"/>
      <c r="G105" s="233"/>
      <c r="H105" s="234"/>
      <c r="I105" s="339"/>
      <c r="J105" s="235"/>
      <c r="K105"/>
      <c r="L105" s="236"/>
      <c r="M105" s="236"/>
      <c r="N105"/>
      <c r="O105" s="180"/>
      <c r="P105" s="180"/>
      <c r="Q105" s="236"/>
      <c r="R105" s="236"/>
      <c r="S105" s="236"/>
      <c r="T105" s="237"/>
      <c r="U105" s="237"/>
      <c r="V105" s="237"/>
      <c r="W105" s="237"/>
      <c r="X105" s="237"/>
      <c r="Y105" s="237"/>
      <c r="Z105" s="237"/>
      <c r="AA105" s="237"/>
      <c r="AB105" s="237"/>
      <c r="AC105"/>
      <c r="AD105" s="237"/>
      <c r="AE105" s="237"/>
      <c r="AF105" s="237"/>
      <c r="AG105" s="237"/>
      <c r="AH105" s="237"/>
      <c r="AI105" s="237"/>
      <c r="AJ105" s="237"/>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61"/>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row>
    <row r="106" spans="1:131" ht="26.1" customHeight="1">
      <c r="A106" s="842" t="s">
        <v>472</v>
      </c>
      <c r="B106" s="715"/>
      <c r="C106" s="715"/>
      <c r="D106" s="715"/>
      <c r="E106" s="715"/>
      <c r="F106" s="715"/>
      <c r="G106" s="715"/>
      <c r="H106" s="715"/>
      <c r="I106" s="715"/>
      <c r="J106" s="95"/>
      <c r="M106" s="192"/>
      <c r="O106" s="180"/>
      <c r="P106" s="180"/>
      <c r="Q106" s="180"/>
      <c r="R106" s="180"/>
      <c r="S106" s="180"/>
      <c r="T106" s="180"/>
      <c r="U106" s="180"/>
      <c r="V106" s="180"/>
      <c r="W106" s="180"/>
      <c r="X106" s="181"/>
      <c r="Y106" s="180"/>
      <c r="Z106" s="180"/>
      <c r="AA106" s="180"/>
      <c r="AB106" s="180"/>
      <c r="AC106"/>
      <c r="AD106" s="180"/>
      <c r="AE106" s="180"/>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row>
    <row r="107" spans="1:131" ht="6.75" customHeight="1">
      <c r="A107" s="50"/>
      <c r="B107" s="30"/>
      <c r="C107" s="30"/>
      <c r="D107" s="30"/>
      <c r="E107" s="30"/>
      <c r="F107" s="43"/>
      <c r="G107" s="43"/>
      <c r="H107" s="340"/>
      <c r="I107" s="338"/>
      <c r="J107" s="35"/>
      <c r="M107" s="192"/>
      <c r="O107" s="180"/>
      <c r="P107" s="180"/>
      <c r="Q107" s="180"/>
      <c r="R107" s="180"/>
      <c r="S107" s="180"/>
      <c r="T107" s="180"/>
      <c r="U107" s="180"/>
      <c r="V107" s="180"/>
      <c r="W107" s="180"/>
      <c r="X107" s="181"/>
      <c r="Y107" s="180"/>
      <c r="Z107" s="180"/>
      <c r="AA107" s="180"/>
      <c r="AB107" s="180"/>
      <c r="AC107"/>
      <c r="AD107" s="180"/>
      <c r="AE107" s="180"/>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row>
    <row r="108" spans="1:131" s="148" customFormat="1" ht="26.1" customHeight="1">
      <c r="A108" s="843" t="s">
        <v>473</v>
      </c>
      <c r="B108" s="855"/>
      <c r="C108" s="855"/>
      <c r="D108" s="855"/>
      <c r="E108" s="855"/>
      <c r="F108" s="855"/>
      <c r="G108" s="855"/>
      <c r="H108" s="855"/>
      <c r="I108" s="855"/>
      <c r="J108" s="146"/>
      <c r="K108"/>
      <c r="L108" s="167"/>
      <c r="M108" s="192"/>
      <c r="N108"/>
      <c r="O108" s="180"/>
      <c r="P108" s="167"/>
      <c r="Q108" s="180"/>
      <c r="R108" s="180"/>
      <c r="S108" s="180"/>
      <c r="T108" s="180"/>
      <c r="U108" s="180"/>
      <c r="V108" s="180"/>
      <c r="W108" s="180"/>
      <c r="X108" s="181"/>
      <c r="Y108" s="180"/>
      <c r="Z108" s="180"/>
      <c r="AA108" s="180"/>
      <c r="AB108" s="180"/>
      <c r="AC108"/>
      <c r="AD108" s="180"/>
      <c r="AE108" s="180"/>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263"/>
      <c r="BL108" s="167"/>
      <c r="BM108" s="167"/>
      <c r="BN108" s="167"/>
      <c r="BO108" s="167"/>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67"/>
      <c r="DF108" s="167"/>
      <c r="DG108" s="167"/>
      <c r="DH108" s="167"/>
      <c r="DI108" s="167"/>
      <c r="DJ108" s="167"/>
      <c r="DK108" s="167"/>
      <c r="DL108" s="167"/>
      <c r="DM108" s="167"/>
      <c r="DN108" s="167"/>
      <c r="DO108" s="167"/>
      <c r="DP108" s="167"/>
      <c r="DQ108" s="167"/>
      <c r="DR108" s="167"/>
      <c r="DS108" s="167"/>
      <c r="DT108" s="167"/>
      <c r="DU108" s="167"/>
      <c r="DV108" s="167"/>
      <c r="DW108" s="167"/>
      <c r="DX108" s="167"/>
      <c r="DY108" s="167"/>
      <c r="DZ108" s="167"/>
      <c r="EA108" s="167"/>
    </row>
    <row r="109" spans="1:131" ht="6" customHeight="1">
      <c r="A109" s="322"/>
      <c r="B109" s="323"/>
      <c r="C109" s="323"/>
      <c r="D109" s="323"/>
      <c r="E109" s="323"/>
      <c r="F109" s="317"/>
      <c r="G109" s="317"/>
      <c r="H109" s="317"/>
      <c r="I109" s="30"/>
      <c r="J109" s="35"/>
      <c r="M109" s="192"/>
      <c r="O109" s="180"/>
      <c r="P109" s="180"/>
      <c r="Q109" s="180"/>
      <c r="R109" s="180"/>
      <c r="S109" s="180"/>
      <c r="T109" s="180"/>
      <c r="U109" s="180"/>
      <c r="V109" s="180"/>
      <c r="W109" s="180"/>
      <c r="X109" s="181"/>
      <c r="Y109" s="180"/>
      <c r="Z109" s="180"/>
      <c r="AA109" s="180"/>
      <c r="AB109" s="180"/>
      <c r="AC109"/>
      <c r="AD109" s="180"/>
      <c r="AE109" s="180"/>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row>
    <row r="110" spans="1:131" ht="6" customHeight="1">
      <c r="A110" s="39"/>
      <c r="B110" s="37"/>
      <c r="C110" s="37"/>
      <c r="D110" s="37"/>
      <c r="E110" s="37"/>
      <c r="F110" s="37"/>
      <c r="G110" s="37"/>
      <c r="H110" s="40"/>
      <c r="I110" s="40"/>
      <c r="J110" s="45"/>
      <c r="M110" s="192"/>
      <c r="O110" s="180"/>
      <c r="P110" s="180"/>
      <c r="Q110" s="180"/>
      <c r="R110" s="180"/>
      <c r="S110" s="180"/>
      <c r="T110" s="180"/>
      <c r="U110" s="180"/>
      <c r="V110" s="180"/>
      <c r="W110" s="180"/>
      <c r="X110" s="181"/>
      <c r="Y110" s="180"/>
      <c r="Z110" s="180"/>
      <c r="AA110" s="180"/>
      <c r="AB110" s="180"/>
      <c r="AC110"/>
      <c r="AD110" s="180"/>
      <c r="AE110" s="18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row>
    <row r="111" spans="1:131" s="147" customFormat="1" ht="26.1" customHeight="1">
      <c r="A111" s="834" t="s">
        <v>474</v>
      </c>
      <c r="B111" s="692"/>
      <c r="C111" s="692"/>
      <c r="D111" s="692"/>
      <c r="E111" s="692"/>
      <c r="F111" s="692"/>
      <c r="G111" s="692"/>
      <c r="H111" s="832"/>
      <c r="I111" s="833"/>
      <c r="J111" s="68"/>
      <c r="K111"/>
      <c r="L111" s="192"/>
      <c r="M111" s="192"/>
      <c r="N111"/>
      <c r="O111" s="180" t="str">
        <f ca="1">SUBSTITUTE(CELL("address",H111),"$","")</f>
        <v>H111</v>
      </c>
      <c r="P111" s="180">
        <f>$P$12</f>
        <v>3</v>
      </c>
      <c r="Q111" s="180" t="str">
        <f ca="1">MID(CELL("filename",P111),FIND("]",CELL("filename",P111))+1,256)</f>
        <v>3. Facility</v>
      </c>
      <c r="R111" s="180" t="s">
        <v>457</v>
      </c>
      <c r="S111" s="180" t="s">
        <v>475</v>
      </c>
      <c r="T111" s="180"/>
      <c r="U111" s="180" t="str">
        <f ca="1">P111&amp;"_"&amp;O111&amp;"_"&amp;S111</f>
        <v>3_H111_Plan_for_Community_Engagement</v>
      </c>
      <c r="V111" s="180" t="s">
        <v>136</v>
      </c>
      <c r="W111" s="180"/>
      <c r="X111" s="181" t="str">
        <f>CONCATENATE(AH111,",",AI111)</f>
        <v>Yes,No</v>
      </c>
      <c r="Y111" s="183" t="s">
        <v>57</v>
      </c>
      <c r="Z111" s="180" t="s">
        <v>58</v>
      </c>
      <c r="AA111" s="183"/>
      <c r="AB111" s="183"/>
      <c r="AC111"/>
      <c r="AD111" s="183"/>
      <c r="AE111" s="183"/>
      <c r="AF111" s="192"/>
      <c r="AG111" s="192"/>
      <c r="AH111" s="192" t="s">
        <v>57</v>
      </c>
      <c r="AI111" s="192" t="s">
        <v>58</v>
      </c>
      <c r="AJ111" s="192"/>
      <c r="AK111" s="192"/>
      <c r="AL111" s="192"/>
      <c r="AM111" s="192"/>
      <c r="AN111" s="192"/>
      <c r="AO111" s="192"/>
      <c r="AP111" s="192"/>
      <c r="AQ111" s="192"/>
      <c r="AR111" s="192"/>
      <c r="AS111" s="192"/>
      <c r="AT111" s="192"/>
      <c r="AU111" s="192"/>
      <c r="AV111" s="192"/>
      <c r="AW111" s="192"/>
      <c r="AX111" s="192"/>
      <c r="AY111" s="192"/>
      <c r="AZ111" s="192"/>
      <c r="BA111" s="192"/>
      <c r="BB111" s="192"/>
      <c r="BC111" s="192"/>
      <c r="BD111" s="192"/>
      <c r="BE111" s="192"/>
      <c r="BF111" s="192"/>
      <c r="BG111" s="192"/>
      <c r="BH111" s="192"/>
      <c r="BI111" s="192"/>
      <c r="BJ111" s="192"/>
      <c r="BK111" s="252"/>
      <c r="BL111" s="192"/>
      <c r="BM111" s="192"/>
      <c r="BN111" s="192"/>
      <c r="BO111" s="192"/>
      <c r="BP111" s="192"/>
      <c r="BQ111" s="192"/>
      <c r="BR111" s="192"/>
      <c r="BS111" s="192"/>
      <c r="BT111" s="192"/>
      <c r="BU111" s="192"/>
      <c r="BV111" s="192"/>
      <c r="BW111" s="192"/>
      <c r="BX111" s="192"/>
      <c r="BY111" s="192"/>
      <c r="BZ111" s="192"/>
      <c r="CA111" s="192"/>
      <c r="CB111" s="192"/>
      <c r="CC111" s="192"/>
      <c r="CD111" s="192"/>
      <c r="CE111" s="192"/>
      <c r="CF111" s="192"/>
      <c r="CG111" s="192"/>
      <c r="CH111" s="192"/>
      <c r="CI111" s="192"/>
      <c r="CJ111" s="192"/>
      <c r="CK111" s="192"/>
      <c r="CL111" s="192"/>
      <c r="CM111" s="192"/>
      <c r="CN111" s="192"/>
      <c r="CO111" s="192"/>
      <c r="CP111" s="192"/>
      <c r="CQ111" s="192"/>
      <c r="CR111" s="192"/>
      <c r="CS111" s="192"/>
      <c r="CT111" s="192"/>
      <c r="CU111" s="192"/>
      <c r="CV111" s="192"/>
      <c r="CW111" s="192"/>
      <c r="CX111" s="192"/>
      <c r="CY111" s="192"/>
      <c r="CZ111" s="192"/>
      <c r="DA111" s="192"/>
      <c r="DB111" s="192"/>
      <c r="DC111" s="192"/>
      <c r="DD111" s="192"/>
      <c r="DE111" s="192"/>
      <c r="DF111" s="192"/>
      <c r="DG111" s="192"/>
      <c r="DH111" s="192"/>
      <c r="DI111" s="192"/>
      <c r="DJ111" s="192"/>
      <c r="DK111" s="192"/>
      <c r="DL111" s="192"/>
      <c r="DM111" s="192"/>
      <c r="DN111" s="192"/>
      <c r="DO111" s="192"/>
      <c r="DP111" s="192"/>
      <c r="DQ111" s="192"/>
      <c r="DR111" s="192"/>
      <c r="DS111" s="192"/>
      <c r="DT111" s="192"/>
      <c r="DU111" s="192"/>
      <c r="DV111" s="192"/>
      <c r="DW111" s="192"/>
      <c r="DX111" s="192"/>
      <c r="DY111" s="192"/>
      <c r="DZ111" s="192"/>
      <c r="EA111" s="192"/>
    </row>
    <row r="112" spans="1:131" ht="6" customHeight="1">
      <c r="A112" s="39"/>
      <c r="B112" s="37"/>
      <c r="C112" s="37"/>
      <c r="D112" s="37"/>
      <c r="E112" s="37"/>
      <c r="F112" s="37"/>
      <c r="G112" s="37"/>
      <c r="H112" s="40"/>
      <c r="I112" s="40"/>
      <c r="J112" s="45"/>
      <c r="M112" s="192"/>
      <c r="O112" s="180"/>
      <c r="P112" s="180"/>
      <c r="Q112" s="180"/>
      <c r="R112" s="180"/>
      <c r="S112" s="180"/>
      <c r="T112" s="180"/>
      <c r="U112" s="180"/>
      <c r="V112" s="180"/>
      <c r="W112" s="180"/>
      <c r="X112" s="181"/>
      <c r="Y112" s="180"/>
      <c r="Z112" s="180"/>
      <c r="AA112" s="180"/>
      <c r="AB112" s="180"/>
      <c r="AC112"/>
      <c r="AD112" s="180"/>
      <c r="AE112" s="180"/>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row>
    <row r="113" spans="1:131" ht="18" customHeight="1">
      <c r="A113" s="843" t="s">
        <v>476</v>
      </c>
      <c r="B113" s="844"/>
      <c r="C113" s="844"/>
      <c r="D113" s="844"/>
      <c r="E113" s="844"/>
      <c r="F113" s="844"/>
      <c r="G113" s="844"/>
      <c r="H113" s="844"/>
      <c r="I113" s="844"/>
      <c r="J113" s="95"/>
      <c r="M113" s="192"/>
      <c r="O113" s="180"/>
      <c r="P113" s="180"/>
      <c r="Q113" s="180"/>
      <c r="R113" s="180"/>
      <c r="S113" s="180"/>
      <c r="T113" s="180"/>
      <c r="U113" s="180"/>
      <c r="V113" s="180"/>
      <c r="W113" s="180"/>
      <c r="X113" s="181"/>
      <c r="Y113" s="180"/>
      <c r="Z113" s="180"/>
      <c r="AA113" s="180"/>
      <c r="AB113" s="180"/>
      <c r="AC113"/>
      <c r="AD113" s="180"/>
      <c r="AE113" s="180"/>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row>
    <row r="114" spans="1:131" ht="6.75" customHeight="1">
      <c r="A114" s="50" t="s">
        <v>441</v>
      </c>
      <c r="B114" s="30"/>
      <c r="C114" s="30"/>
      <c r="D114" s="30"/>
      <c r="E114" s="30"/>
      <c r="F114" s="43"/>
      <c r="G114" s="43"/>
      <c r="H114" s="340"/>
      <c r="I114" s="338"/>
      <c r="J114" s="35"/>
      <c r="M114" s="192"/>
      <c r="O114" s="180"/>
      <c r="P114" s="180"/>
      <c r="Q114" s="180"/>
      <c r="R114" s="180"/>
      <c r="S114" s="180"/>
      <c r="T114" s="180"/>
      <c r="U114" s="180"/>
      <c r="V114" s="180"/>
      <c r="W114" s="180"/>
      <c r="X114" s="181"/>
      <c r="Y114" s="180"/>
      <c r="Z114" s="180"/>
      <c r="AA114" s="180"/>
      <c r="AB114" s="180"/>
      <c r="AC114"/>
      <c r="AD114" s="180"/>
      <c r="AE114" s="180"/>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row>
    <row r="115" spans="1:131" ht="15" customHeight="1">
      <c r="A115" s="836" t="s">
        <v>426</v>
      </c>
      <c r="B115" s="831"/>
      <c r="C115" s="831"/>
      <c r="D115" s="831"/>
      <c r="E115" s="831"/>
      <c r="F115" s="831" t="s">
        <v>416</v>
      </c>
      <c r="G115" s="831"/>
      <c r="H115" s="832"/>
      <c r="I115" s="833"/>
      <c r="J115" s="35"/>
      <c r="N115" s="8"/>
      <c r="O115" s="180" t="str">
        <f ca="1">SUBSTITUTE(CELL("address",H115),"$","")</f>
        <v>H115</v>
      </c>
      <c r="P115" s="180">
        <f>$P$12</f>
        <v>3</v>
      </c>
      <c r="Q115" s="180" t="str">
        <f ca="1">MID(CELL("filename",P115),FIND("]",CELL("filename",P115))+1,256)</f>
        <v>3. Facility</v>
      </c>
      <c r="R115" s="180" t="s">
        <v>457</v>
      </c>
      <c r="S115" s="180" t="s">
        <v>477</v>
      </c>
      <c r="T115" s="180"/>
      <c r="U115" s="180" t="str">
        <f ca="1">P115&amp;"_"&amp;O115&amp;"_"&amp;S115</f>
        <v>3_H115_Submittal_of_Plan_for_Community_Engagement</v>
      </c>
      <c r="V115" s="183" t="s">
        <v>136</v>
      </c>
      <c r="X115" s="181" t="str">
        <f>CONCATENATE(AH115,",",AI115)</f>
        <v>Submitted,Not Submitted</v>
      </c>
      <c r="Y115" s="183" t="s">
        <v>58</v>
      </c>
      <c r="Z115" s="180" t="s">
        <v>58</v>
      </c>
      <c r="AB115" s="180" t="str">
        <f ca="1">"Requirement: "&amp;O111&amp;" answer of ""Yes"""</f>
        <v>Requirement: H111 answer of "Yes"</v>
      </c>
      <c r="AC115"/>
      <c r="AF115" s="192"/>
      <c r="AG115" s="192"/>
      <c r="AH115" s="192" t="s">
        <v>166</v>
      </c>
      <c r="AI115" s="192" t="s">
        <v>167</v>
      </c>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row>
    <row r="116" spans="1:131" ht="13.5" customHeight="1">
      <c r="A116" s="50"/>
      <c r="B116" s="30"/>
      <c r="C116" s="30"/>
      <c r="D116" s="30"/>
      <c r="E116" s="30"/>
      <c r="F116" s="213" t="s">
        <v>478</v>
      </c>
      <c r="G116" s="43"/>
      <c r="H116" s="340"/>
      <c r="I116" s="338"/>
      <c r="J116" s="35"/>
      <c r="M116" s="192"/>
      <c r="O116" s="180"/>
      <c r="P116" s="180"/>
      <c r="Q116" s="180"/>
      <c r="R116" s="180"/>
      <c r="S116" s="180"/>
      <c r="T116" s="180"/>
      <c r="U116" s="180"/>
      <c r="V116" s="180"/>
      <c r="W116" s="180"/>
      <c r="X116" s="181"/>
      <c r="Y116" s="180"/>
      <c r="Z116" s="180"/>
      <c r="AA116" s="180"/>
      <c r="AB116" s="180"/>
      <c r="AC116"/>
      <c r="AD116" s="180"/>
      <c r="AE116" s="180"/>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row>
    <row r="117" spans="1:131" ht="125.45" customHeight="1">
      <c r="A117" s="837"/>
      <c r="B117" s="838"/>
      <c r="C117" s="838"/>
      <c r="D117" s="838"/>
      <c r="E117" s="838"/>
      <c r="F117" s="838"/>
      <c r="G117" s="838"/>
      <c r="H117" s="838"/>
      <c r="I117" s="839"/>
      <c r="J117" s="45"/>
      <c r="M117" s="192"/>
      <c r="O117" s="180" t="str">
        <f ca="1">SUBSTITUTE(CELL("address",A117),"$","")</f>
        <v>A117</v>
      </c>
      <c r="P117" s="180">
        <f>$P$12</f>
        <v>3</v>
      </c>
      <c r="Q117" s="180" t="str">
        <f ca="1">MID(CELL("filename",P117),FIND("]",CELL("filename",P117))+1,256)</f>
        <v>3. Facility</v>
      </c>
      <c r="R117" s="180" t="s">
        <v>457</v>
      </c>
      <c r="S117" s="180" t="s">
        <v>479</v>
      </c>
      <c r="T117" s="180"/>
      <c r="U117" s="180" t="str">
        <f ca="1">P117&amp;"_"&amp;O117&amp;"_"&amp;S117</f>
        <v>3_A117_Description_of_Plan_for_Community_Engagement</v>
      </c>
      <c r="V117" s="180" t="s">
        <v>133</v>
      </c>
      <c r="W117" s="180">
        <v>2000</v>
      </c>
      <c r="X117" s="181"/>
      <c r="Y117" s="183" t="s">
        <v>58</v>
      </c>
      <c r="Z117" s="180" t="s">
        <v>58</v>
      </c>
      <c r="AB117" s="180" t="str">
        <f ca="1">"Requirement: "&amp;O111&amp;" answer of ""Yes"""</f>
        <v>Requirement: H111 answer of "Yes"</v>
      </c>
      <c r="AC117"/>
      <c r="AD117" s="180"/>
      <c r="AE117" s="180"/>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row>
    <row r="118" spans="1:131" ht="6" customHeight="1" thickBot="1">
      <c r="A118" s="322"/>
      <c r="B118" s="323"/>
      <c r="C118" s="323"/>
      <c r="D118" s="323"/>
      <c r="E118" s="323"/>
      <c r="F118" s="317"/>
      <c r="G118" s="323"/>
      <c r="H118" s="33"/>
      <c r="I118" s="33"/>
      <c r="J118" s="46"/>
      <c r="M118" s="192"/>
      <c r="O118" s="180"/>
      <c r="P118" s="180"/>
      <c r="Q118" s="180"/>
      <c r="R118" s="180"/>
      <c r="S118" s="180"/>
      <c r="T118" s="180"/>
      <c r="U118" s="180"/>
      <c r="V118" s="180"/>
      <c r="W118" s="180"/>
      <c r="X118" s="181"/>
      <c r="Y118" s="180"/>
      <c r="Z118" s="180"/>
      <c r="AA118" s="180"/>
      <c r="AB118" s="180"/>
      <c r="AC118"/>
      <c r="AD118" s="180"/>
      <c r="AE118" s="180"/>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row>
    <row r="119" spans="1:131" ht="15.75" customHeight="1" thickBot="1">
      <c r="A119" s="755" t="s">
        <v>480</v>
      </c>
      <c r="B119" s="711"/>
      <c r="C119" s="711"/>
      <c r="D119" s="711"/>
      <c r="E119" s="711"/>
      <c r="F119" s="711"/>
      <c r="G119" s="711"/>
      <c r="H119" s="711"/>
      <c r="I119" s="711"/>
      <c r="J119" s="756"/>
      <c r="AC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row>
    <row r="120" spans="1:131" ht="7.7" customHeight="1">
      <c r="A120" s="101"/>
      <c r="B120" s="103"/>
      <c r="C120" s="103"/>
      <c r="D120" s="103"/>
      <c r="E120" s="103"/>
      <c r="F120" s="109"/>
      <c r="G120" s="103"/>
      <c r="H120" s="110"/>
      <c r="I120" s="110"/>
      <c r="J120" s="102"/>
      <c r="AC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row>
    <row r="121" spans="1:131" ht="18" customHeight="1">
      <c r="A121" s="322" t="s">
        <v>481</v>
      </c>
      <c r="B121" s="49"/>
      <c r="C121" s="49"/>
      <c r="D121" s="49"/>
      <c r="E121" s="49"/>
      <c r="F121" s="49"/>
      <c r="G121" s="49"/>
      <c r="H121" s="40"/>
      <c r="I121" s="614"/>
      <c r="J121" s="45"/>
      <c r="O121" s="180" t="str">
        <f ca="1">SUBSTITUTE(CELL("address",I121),"$","")</f>
        <v>I121</v>
      </c>
      <c r="P121" s="180">
        <f>$P$12</f>
        <v>3</v>
      </c>
      <c r="Q121" s="180" t="str">
        <f ca="1">MID(CELL("filename",P121),FIND("]",CELL("filename",P121))+1,256)</f>
        <v>3. Facility</v>
      </c>
      <c r="R121" s="183" t="s">
        <v>480</v>
      </c>
      <c r="S121" s="183" t="s">
        <v>482</v>
      </c>
      <c r="U121" s="180" t="str">
        <f ca="1">P121&amp;"_"&amp;O121&amp;"_"&amp;S121</f>
        <v>3_I121_Community_or_Stakeholder_Concerns</v>
      </c>
      <c r="V121" s="183" t="s">
        <v>136</v>
      </c>
      <c r="X121" s="181" t="str">
        <f>CONCATENATE(AH121,",",AI121)</f>
        <v>Yes,No</v>
      </c>
      <c r="Y121" s="183" t="s">
        <v>57</v>
      </c>
      <c r="Z121" s="180" t="s">
        <v>58</v>
      </c>
      <c r="AC121"/>
      <c r="AF121" s="192"/>
      <c r="AG121" s="192"/>
      <c r="AH121" s="192" t="s">
        <v>57</v>
      </c>
      <c r="AI121" s="192" t="s">
        <v>58</v>
      </c>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row>
    <row r="122" spans="1:131" ht="7.7" customHeight="1">
      <c r="A122" s="322"/>
      <c r="B122" s="323"/>
      <c r="C122" s="323"/>
      <c r="D122" s="323"/>
      <c r="E122" s="323"/>
      <c r="F122" s="317"/>
      <c r="G122" s="323"/>
      <c r="H122" s="33"/>
      <c r="I122" s="33"/>
      <c r="J122" s="46"/>
      <c r="AC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row>
    <row r="123" spans="1:131" s="147" customFormat="1" ht="15" customHeight="1">
      <c r="A123" s="834" t="s">
        <v>483</v>
      </c>
      <c r="B123" s="692"/>
      <c r="C123" s="692"/>
      <c r="D123" s="692"/>
      <c r="E123" s="692"/>
      <c r="F123" s="692"/>
      <c r="G123" s="692"/>
      <c r="H123" s="692"/>
      <c r="I123" s="692"/>
      <c r="J123" s="95"/>
      <c r="K123"/>
      <c r="L123" s="192"/>
      <c r="M123"/>
      <c r="N123"/>
      <c r="O123" s="183"/>
      <c r="P123" s="183"/>
      <c r="Q123" s="183"/>
      <c r="R123" s="183"/>
      <c r="S123" s="183"/>
      <c r="T123" s="183"/>
      <c r="U123" s="183"/>
      <c r="V123" s="183"/>
      <c r="W123" s="183"/>
      <c r="X123" s="183"/>
      <c r="Y123" s="183"/>
      <c r="Z123" s="183"/>
      <c r="AA123" s="183"/>
      <c r="AB123" s="183"/>
      <c r="AC123"/>
      <c r="AD123" s="183"/>
      <c r="AE123" s="183"/>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25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192"/>
      <c r="DW123" s="192"/>
      <c r="DX123" s="192"/>
      <c r="DY123" s="192"/>
      <c r="DZ123" s="192"/>
      <c r="EA123" s="192"/>
    </row>
    <row r="124" spans="1:131" ht="7.7" customHeight="1">
      <c r="A124" s="322"/>
      <c r="B124" s="323"/>
      <c r="C124" s="323"/>
      <c r="D124" s="323"/>
      <c r="E124" s="323"/>
      <c r="F124" s="317"/>
      <c r="G124" s="323"/>
      <c r="H124" s="33"/>
      <c r="I124" s="33"/>
      <c r="J124" s="46"/>
      <c r="Q124" s="180"/>
      <c r="AC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row>
    <row r="125" spans="1:131" ht="15" customHeight="1">
      <c r="A125" s="836" t="s">
        <v>426</v>
      </c>
      <c r="B125" s="831"/>
      <c r="C125" s="831"/>
      <c r="D125" s="831"/>
      <c r="E125" s="831"/>
      <c r="F125" s="831" t="s">
        <v>416</v>
      </c>
      <c r="G125" s="831"/>
      <c r="H125" s="832"/>
      <c r="I125" s="833"/>
      <c r="J125" s="35"/>
      <c r="N125" s="8"/>
      <c r="O125" s="180" t="str">
        <f ca="1">SUBSTITUTE(CELL("address",H125),"$","")</f>
        <v>H125</v>
      </c>
      <c r="P125" s="180">
        <f>$P$12</f>
        <v>3</v>
      </c>
      <c r="Q125" s="180" t="str">
        <f t="shared" ref="Q125" ca="1" si="1">MID(CELL("filename",P125),FIND("]",CELL("filename",P125))+1,256)</f>
        <v>3. Facility</v>
      </c>
      <c r="R125" s="183" t="s">
        <v>480</v>
      </c>
      <c r="S125" s="183" t="s">
        <v>484</v>
      </c>
      <c r="U125" s="180" t="str">
        <f ca="1">P125&amp;"_"&amp;O125&amp;"_"&amp;S125</f>
        <v>3_H125_Ongoing_Community_or_Stakeholder_Relations</v>
      </c>
      <c r="V125" s="183" t="s">
        <v>136</v>
      </c>
      <c r="X125" s="181" t="str">
        <f>CONCATENATE(AH125,",",AI125)</f>
        <v>Submitted,Not Submitted</v>
      </c>
      <c r="Y125" s="183" t="s">
        <v>57</v>
      </c>
      <c r="Z125" s="180" t="s">
        <v>58</v>
      </c>
      <c r="AC125"/>
      <c r="AF125" s="192"/>
      <c r="AG125" s="192"/>
      <c r="AH125" s="192" t="s">
        <v>166</v>
      </c>
      <c r="AI125" s="192" t="s">
        <v>167</v>
      </c>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row>
    <row r="126" spans="1:131" ht="12" customHeight="1">
      <c r="A126" s="322"/>
      <c r="B126" s="323"/>
      <c r="C126" s="323"/>
      <c r="D126" s="323"/>
      <c r="E126" s="323"/>
      <c r="F126" s="213" t="s">
        <v>485</v>
      </c>
      <c r="G126" s="323"/>
      <c r="H126" s="33"/>
      <c r="I126" s="33"/>
      <c r="J126" s="46"/>
      <c r="AC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row>
    <row r="127" spans="1:131" ht="204.95" customHeight="1">
      <c r="A127" s="837"/>
      <c r="B127" s="838"/>
      <c r="C127" s="838"/>
      <c r="D127" s="838"/>
      <c r="E127" s="838"/>
      <c r="F127" s="838"/>
      <c r="G127" s="838"/>
      <c r="H127" s="838"/>
      <c r="I127" s="839"/>
      <c r="J127" s="45"/>
      <c r="O127" s="180" t="str">
        <f ca="1">SUBSTITUTE(CELL("address",A127),"$","")</f>
        <v>A127</v>
      </c>
      <c r="P127" s="180">
        <f>$P$12</f>
        <v>3</v>
      </c>
      <c r="Q127" s="180" t="str">
        <f ca="1">MID(CELL("filename",P127),FIND("]",CELL("filename",P127))+1,256)</f>
        <v>3. Facility</v>
      </c>
      <c r="R127" s="183" t="s">
        <v>480</v>
      </c>
      <c r="S127" s="183" t="s">
        <v>486</v>
      </c>
      <c r="U127" s="180" t="str">
        <f ca="1">P127&amp;"_"&amp;O127&amp;"_"&amp;S127</f>
        <v>3_A127_Description_of_Community_or_Stakeholder_Concerns</v>
      </c>
      <c r="V127" s="183" t="s">
        <v>133</v>
      </c>
      <c r="W127" s="183">
        <v>2000</v>
      </c>
      <c r="Y127" s="183" t="s">
        <v>57</v>
      </c>
      <c r="Z127" s="180" t="s">
        <v>58</v>
      </c>
      <c r="AB127"/>
      <c r="AC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row>
    <row r="128" spans="1:131" ht="7.7" customHeight="1">
      <c r="A128" s="322"/>
      <c r="B128" s="323"/>
      <c r="C128" s="323"/>
      <c r="D128" s="323"/>
      <c r="E128" s="323"/>
      <c r="F128" s="317"/>
      <c r="G128" s="323"/>
      <c r="H128" s="33"/>
      <c r="I128" s="33"/>
      <c r="J128" s="46"/>
      <c r="AC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row>
    <row r="129" spans="1:131" ht="7.7" customHeight="1" thickBot="1">
      <c r="A129" s="71"/>
      <c r="B129" s="72"/>
      <c r="C129" s="72"/>
      <c r="D129" s="72"/>
      <c r="E129" s="72"/>
      <c r="F129" s="47"/>
      <c r="G129" s="72"/>
      <c r="H129" s="96"/>
      <c r="I129" s="96"/>
      <c r="J129" s="48"/>
      <c r="O129" s="264"/>
      <c r="P129" s="264"/>
      <c r="Q129" s="264"/>
      <c r="R129" s="264"/>
      <c r="S129" s="264"/>
      <c r="T129" s="264"/>
      <c r="U129" s="264"/>
      <c r="V129" s="264"/>
      <c r="W129" s="264"/>
      <c r="X129" s="264"/>
      <c r="Y129" s="264"/>
      <c r="Z129" s="264"/>
      <c r="AA129" s="264"/>
      <c r="AB129" s="264"/>
      <c r="AC129" s="253"/>
      <c r="AD129" s="264"/>
      <c r="AE129" s="264"/>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6"/>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row>
    <row r="130" spans="1:131">
      <c r="A130"/>
      <c r="B130"/>
      <c r="C130"/>
      <c r="D130"/>
      <c r="E130"/>
      <c r="F130"/>
      <c r="G130"/>
      <c r="H130"/>
      <c r="I130"/>
      <c r="J130"/>
      <c r="O130">
        <f ca="1">COUNTA(O4:O129)</f>
        <v>38</v>
      </c>
      <c r="AC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row>
    <row r="131" spans="1:131">
      <c r="A131"/>
      <c r="B131"/>
      <c r="C131"/>
      <c r="D131"/>
      <c r="E131"/>
      <c r="F131"/>
      <c r="G131"/>
      <c r="H131"/>
      <c r="I131"/>
      <c r="J131"/>
      <c r="AC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row>
    <row r="132" spans="1:131">
      <c r="A132"/>
      <c r="B132"/>
      <c r="C132"/>
      <c r="D132"/>
      <c r="E132"/>
      <c r="F132"/>
      <c r="G132"/>
      <c r="H132"/>
      <c r="I132"/>
      <c r="J132"/>
      <c r="AC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row>
    <row r="133" spans="1:131">
      <c r="A133"/>
      <c r="B133"/>
      <c r="C133"/>
      <c r="D133"/>
      <c r="E133"/>
      <c r="F133"/>
      <c r="G133"/>
      <c r="H133"/>
      <c r="I133"/>
      <c r="J133"/>
      <c r="AC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row>
    <row r="134" spans="1:131">
      <c r="A134"/>
      <c r="B134"/>
      <c r="C134"/>
      <c r="D134"/>
      <c r="E134"/>
      <c r="F134"/>
      <c r="G134"/>
      <c r="H134"/>
      <c r="I134"/>
      <c r="J134"/>
      <c r="AC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row>
    <row r="135" spans="1:131">
      <c r="A135"/>
      <c r="B135"/>
      <c r="C135"/>
      <c r="D135"/>
      <c r="E135"/>
      <c r="F135"/>
      <c r="G135"/>
      <c r="H135"/>
      <c r="I135"/>
      <c r="J135"/>
      <c r="AC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row>
    <row r="136" spans="1:131">
      <c r="A136"/>
      <c r="B136"/>
      <c r="C136"/>
      <c r="D136"/>
      <c r="E136"/>
      <c r="F136"/>
      <c r="G136"/>
      <c r="H136"/>
      <c r="I136"/>
      <c r="J136"/>
      <c r="AC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row>
    <row r="137" spans="1:131">
      <c r="A137"/>
      <c r="B137"/>
      <c r="C137"/>
      <c r="D137"/>
      <c r="E137"/>
      <c r="F137"/>
      <c r="G137"/>
      <c r="H137"/>
      <c r="I137"/>
      <c r="J137"/>
      <c r="AC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row>
    <row r="138" spans="1:131">
      <c r="A138"/>
      <c r="B138"/>
      <c r="C138"/>
      <c r="D138"/>
      <c r="E138"/>
      <c r="F138"/>
      <c r="G138"/>
      <c r="H138"/>
      <c r="I138"/>
      <c r="J138"/>
      <c r="AC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row>
    <row r="139" spans="1:131">
      <c r="A139"/>
      <c r="B139"/>
      <c r="C139"/>
      <c r="D139"/>
      <c r="E139"/>
      <c r="F139"/>
      <c r="G139"/>
      <c r="H139"/>
      <c r="I139"/>
      <c r="J139"/>
      <c r="AC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row>
    <row r="140" spans="1:131">
      <c r="A140"/>
      <c r="B140"/>
      <c r="C140"/>
      <c r="D140"/>
      <c r="E140"/>
      <c r="F140"/>
      <c r="G140"/>
      <c r="H140"/>
      <c r="I140"/>
      <c r="J140"/>
      <c r="AC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row>
    <row r="141" spans="1:131">
      <c r="A141"/>
      <c r="B141"/>
      <c r="C141"/>
      <c r="D141"/>
      <c r="E141"/>
      <c r="F141"/>
      <c r="G141"/>
      <c r="H141"/>
      <c r="I141"/>
      <c r="J141"/>
      <c r="AC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row>
    <row r="142" spans="1:131">
      <c r="A142"/>
      <c r="B142"/>
      <c r="C142"/>
      <c r="D142"/>
      <c r="E142"/>
      <c r="F142"/>
      <c r="G142"/>
      <c r="H142"/>
      <c r="I142"/>
      <c r="J142"/>
      <c r="AC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row>
    <row r="143" spans="1:131">
      <c r="A143"/>
      <c r="B143"/>
      <c r="C143"/>
      <c r="D143"/>
      <c r="E143"/>
      <c r="F143"/>
      <c r="G143"/>
      <c r="H143"/>
      <c r="I143"/>
      <c r="J143"/>
      <c r="AC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row>
    <row r="144" spans="1:131">
      <c r="A144"/>
      <c r="B144"/>
      <c r="C144"/>
      <c r="D144"/>
      <c r="E144"/>
      <c r="F144"/>
      <c r="G144"/>
      <c r="H144"/>
      <c r="I144"/>
      <c r="J144"/>
      <c r="AC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row>
    <row r="145" spans="1:131">
      <c r="A145"/>
      <c r="B145"/>
      <c r="C145"/>
      <c r="D145"/>
      <c r="E145"/>
      <c r="F145"/>
      <c r="G145"/>
      <c r="H145"/>
      <c r="I145"/>
      <c r="J145"/>
      <c r="AC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row>
    <row r="146" spans="1:131">
      <c r="A146"/>
      <c r="B146"/>
      <c r="C146"/>
      <c r="D146"/>
      <c r="E146"/>
      <c r="F146"/>
      <c r="G146"/>
      <c r="H146"/>
      <c r="I146"/>
      <c r="J146"/>
      <c r="AC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row>
    <row r="147" spans="1:131">
      <c r="A147"/>
      <c r="B147"/>
      <c r="C147"/>
      <c r="D147"/>
      <c r="E147"/>
      <c r="F147"/>
      <c r="G147"/>
      <c r="H147"/>
      <c r="I147"/>
      <c r="J147"/>
      <c r="AC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row>
    <row r="148" spans="1:131">
      <c r="A148"/>
      <c r="B148"/>
      <c r="C148"/>
      <c r="D148"/>
      <c r="E148"/>
      <c r="F148"/>
      <c r="G148"/>
      <c r="H148"/>
      <c r="I148"/>
      <c r="J148"/>
      <c r="AC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row>
    <row r="149" spans="1:131">
      <c r="A149"/>
      <c r="B149"/>
      <c r="C149"/>
      <c r="D149"/>
      <c r="E149"/>
      <c r="F149"/>
      <c r="G149"/>
      <c r="H149"/>
      <c r="I149"/>
      <c r="J149"/>
      <c r="AC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row>
    <row r="150" spans="1:131">
      <c r="A150"/>
      <c r="B150"/>
      <c r="C150"/>
      <c r="D150"/>
      <c r="E150"/>
      <c r="F150"/>
      <c r="G150"/>
      <c r="H150"/>
      <c r="I150"/>
      <c r="J150"/>
      <c r="AC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row>
    <row r="151" spans="1:131">
      <c r="A151"/>
      <c r="B151"/>
      <c r="C151"/>
      <c r="D151"/>
      <c r="E151"/>
      <c r="F151"/>
      <c r="G151"/>
      <c r="H151"/>
      <c r="I151"/>
      <c r="J151"/>
      <c r="AC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row>
    <row r="152" spans="1:131">
      <c r="A152"/>
      <c r="B152"/>
      <c r="C152"/>
      <c r="D152"/>
      <c r="E152"/>
      <c r="F152"/>
      <c r="G152"/>
      <c r="H152"/>
      <c r="I152"/>
      <c r="J152"/>
      <c r="AC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row>
    <row r="153" spans="1:131">
      <c r="A153"/>
      <c r="B153"/>
      <c r="C153"/>
      <c r="D153"/>
      <c r="E153"/>
      <c r="F153"/>
      <c r="G153"/>
      <c r="H153"/>
      <c r="I153"/>
      <c r="J153"/>
      <c r="AC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row>
    <row r="154" spans="1:131">
      <c r="A154"/>
      <c r="B154"/>
      <c r="C154"/>
      <c r="D154"/>
      <c r="E154"/>
      <c r="F154"/>
      <c r="G154"/>
      <c r="H154"/>
      <c r="I154"/>
      <c r="J154"/>
      <c r="AC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row>
    <row r="155" spans="1:131">
      <c r="A155"/>
      <c r="B155"/>
      <c r="C155"/>
      <c r="D155"/>
      <c r="E155"/>
      <c r="F155"/>
      <c r="G155"/>
      <c r="H155"/>
      <c r="I155"/>
      <c r="J155"/>
      <c r="AC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row>
    <row r="156" spans="1:131">
      <c r="A156"/>
      <c r="B156"/>
      <c r="C156"/>
      <c r="D156"/>
      <c r="E156"/>
      <c r="F156"/>
      <c r="G156"/>
      <c r="H156"/>
      <c r="I156"/>
      <c r="J156"/>
      <c r="AC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row>
    <row r="157" spans="1:131">
      <c r="A157"/>
      <c r="B157"/>
      <c r="C157"/>
      <c r="D157"/>
      <c r="E157"/>
      <c r="F157"/>
      <c r="G157"/>
      <c r="H157"/>
      <c r="I157"/>
      <c r="J157"/>
      <c r="AC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row>
    <row r="158" spans="1:131">
      <c r="A158"/>
      <c r="B158"/>
      <c r="C158"/>
      <c r="D158"/>
      <c r="E158"/>
      <c r="F158"/>
      <c r="G158"/>
      <c r="H158"/>
      <c r="I158"/>
      <c r="J158"/>
      <c r="AC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row>
    <row r="159" spans="1:131">
      <c r="A159"/>
      <c r="B159"/>
      <c r="C159"/>
      <c r="D159"/>
      <c r="E159"/>
      <c r="F159"/>
      <c r="G159"/>
      <c r="H159"/>
      <c r="I159"/>
      <c r="J159"/>
      <c r="AC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row>
    <row r="160" spans="1:131">
      <c r="A160"/>
      <c r="B160"/>
      <c r="C160"/>
      <c r="D160"/>
      <c r="E160"/>
      <c r="F160"/>
      <c r="G160"/>
      <c r="H160"/>
      <c r="I160"/>
      <c r="J160"/>
      <c r="AC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row>
    <row r="161" spans="1:131">
      <c r="A161"/>
      <c r="B161"/>
      <c r="C161"/>
      <c r="D161"/>
      <c r="E161"/>
      <c r="F161"/>
      <c r="G161"/>
      <c r="H161"/>
      <c r="I161"/>
      <c r="J161"/>
      <c r="AC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row>
    <row r="162" spans="1:131">
      <c r="A162"/>
      <c r="B162"/>
      <c r="C162"/>
      <c r="D162"/>
      <c r="E162"/>
      <c r="F162"/>
      <c r="G162"/>
      <c r="H162"/>
      <c r="I162"/>
      <c r="J162"/>
      <c r="AC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row>
    <row r="163" spans="1:131">
      <c r="A163"/>
      <c r="B163"/>
      <c r="C163"/>
      <c r="D163"/>
      <c r="E163"/>
      <c r="F163"/>
      <c r="G163"/>
      <c r="H163"/>
      <c r="I163"/>
      <c r="J163"/>
      <c r="AC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row>
    <row r="164" spans="1:131">
      <c r="A164"/>
      <c r="B164"/>
      <c r="C164"/>
      <c r="D164"/>
      <c r="E164"/>
      <c r="F164"/>
      <c r="G164"/>
      <c r="H164"/>
      <c r="I164"/>
      <c r="J164"/>
      <c r="AC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row>
    <row r="165" spans="1:131">
      <c r="A165"/>
      <c r="B165"/>
      <c r="C165"/>
      <c r="D165"/>
      <c r="E165"/>
      <c r="F165"/>
      <c r="G165"/>
      <c r="H165"/>
      <c r="I165"/>
      <c r="J165"/>
      <c r="AC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row>
    <row r="166" spans="1:131">
      <c r="A166"/>
      <c r="B166"/>
      <c r="C166"/>
      <c r="D166"/>
      <c r="E166"/>
      <c r="F166"/>
      <c r="G166"/>
      <c r="H166"/>
      <c r="I166"/>
      <c r="J166"/>
      <c r="AC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row>
    <row r="167" spans="1:131">
      <c r="A167"/>
      <c r="B167"/>
      <c r="C167"/>
      <c r="D167"/>
      <c r="E167"/>
      <c r="F167"/>
      <c r="G167"/>
      <c r="H167"/>
      <c r="I167"/>
      <c r="J167"/>
      <c r="AC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row>
    <row r="168" spans="1:131">
      <c r="A168"/>
      <c r="B168"/>
      <c r="C168"/>
      <c r="D168"/>
      <c r="E168"/>
      <c r="F168"/>
      <c r="G168"/>
      <c r="H168"/>
      <c r="I168"/>
      <c r="J168"/>
      <c r="AC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row>
    <row r="169" spans="1:131">
      <c r="A169"/>
      <c r="B169"/>
      <c r="C169"/>
      <c r="D169"/>
      <c r="E169"/>
      <c r="F169"/>
      <c r="G169"/>
      <c r="H169"/>
      <c r="I169"/>
      <c r="J169"/>
      <c r="AC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row>
    <row r="170" spans="1:131">
      <c r="A170"/>
      <c r="B170"/>
      <c r="C170"/>
      <c r="D170"/>
      <c r="E170"/>
      <c r="F170"/>
      <c r="G170"/>
      <c r="H170"/>
      <c r="I170"/>
      <c r="J170"/>
      <c r="AC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row>
    <row r="171" spans="1:131">
      <c r="A171"/>
      <c r="B171"/>
      <c r="C171"/>
      <c r="D171"/>
      <c r="E171"/>
      <c r="F171"/>
      <c r="G171"/>
      <c r="H171"/>
      <c r="I171"/>
      <c r="J171"/>
      <c r="AC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row>
    <row r="172" spans="1:131">
      <c r="A172"/>
      <c r="B172"/>
      <c r="C172"/>
      <c r="D172"/>
      <c r="E172"/>
      <c r="F172"/>
      <c r="G172"/>
      <c r="H172"/>
      <c r="I172"/>
      <c r="J172"/>
      <c r="AC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row>
    <row r="173" spans="1:131">
      <c r="A173"/>
      <c r="B173"/>
      <c r="C173"/>
      <c r="D173"/>
      <c r="E173"/>
      <c r="F173"/>
      <c r="G173"/>
      <c r="H173"/>
      <c r="I173"/>
      <c r="J173"/>
      <c r="AC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row>
    <row r="174" spans="1:131">
      <c r="A174"/>
      <c r="B174"/>
      <c r="C174"/>
      <c r="D174"/>
      <c r="E174"/>
      <c r="F174"/>
      <c r="G174"/>
      <c r="H174"/>
      <c r="I174"/>
      <c r="J174"/>
      <c r="AC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row>
    <row r="175" spans="1:131">
      <c r="A175"/>
      <c r="B175"/>
      <c r="C175"/>
      <c r="D175"/>
      <c r="E175"/>
      <c r="F175"/>
      <c r="G175"/>
      <c r="H175"/>
      <c r="I175"/>
      <c r="J175"/>
      <c r="AC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row>
    <row r="176" spans="1:131">
      <c r="A176"/>
      <c r="B176"/>
      <c r="C176"/>
      <c r="D176"/>
      <c r="E176"/>
      <c r="F176"/>
      <c r="G176"/>
      <c r="H176"/>
      <c r="I176"/>
      <c r="J176"/>
      <c r="AC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row>
    <row r="177" spans="1:131">
      <c r="A177"/>
      <c r="B177"/>
      <c r="C177"/>
      <c r="D177"/>
      <c r="E177"/>
      <c r="F177"/>
      <c r="G177"/>
      <c r="H177"/>
      <c r="I177"/>
      <c r="J177"/>
      <c r="AC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row>
    <row r="178" spans="1:131">
      <c r="A178"/>
      <c r="B178"/>
      <c r="C178"/>
      <c r="D178"/>
      <c r="E178"/>
      <c r="F178"/>
      <c r="G178"/>
      <c r="H178"/>
      <c r="I178"/>
      <c r="J178"/>
      <c r="AC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row>
    <row r="179" spans="1:131">
      <c r="A179"/>
      <c r="B179"/>
      <c r="C179"/>
      <c r="D179"/>
      <c r="E179"/>
      <c r="F179"/>
      <c r="G179"/>
      <c r="H179"/>
      <c r="I179"/>
      <c r="J179"/>
      <c r="AC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row>
    <row r="180" spans="1:131">
      <c r="A180"/>
      <c r="B180"/>
      <c r="C180"/>
      <c r="D180"/>
      <c r="E180"/>
      <c r="F180"/>
      <c r="G180"/>
      <c r="H180"/>
      <c r="I180"/>
      <c r="J180"/>
      <c r="AC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row>
    <row r="181" spans="1:131">
      <c r="A181"/>
      <c r="B181"/>
      <c r="C181"/>
      <c r="D181"/>
      <c r="E181"/>
      <c r="F181"/>
      <c r="G181"/>
      <c r="H181"/>
      <c r="I181"/>
      <c r="J181"/>
      <c r="AC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row>
    <row r="182" spans="1:131">
      <c r="A182"/>
      <c r="B182"/>
      <c r="C182"/>
      <c r="D182"/>
      <c r="E182"/>
      <c r="F182"/>
      <c r="G182"/>
      <c r="H182"/>
      <c r="I182"/>
      <c r="J182"/>
      <c r="AC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row>
    <row r="183" spans="1:131">
      <c r="A183"/>
      <c r="B183"/>
      <c r="C183"/>
      <c r="D183"/>
      <c r="E183"/>
      <c r="F183"/>
      <c r="G183"/>
      <c r="H183"/>
      <c r="I183"/>
      <c r="J183"/>
      <c r="AC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row>
    <row r="184" spans="1:131">
      <c r="A184"/>
      <c r="B184"/>
      <c r="C184"/>
      <c r="D184"/>
      <c r="E184"/>
      <c r="F184"/>
      <c r="G184"/>
      <c r="H184"/>
      <c r="I184"/>
      <c r="J184"/>
      <c r="AC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row>
    <row r="185" spans="1:131">
      <c r="A185"/>
      <c r="B185"/>
      <c r="C185"/>
      <c r="D185"/>
      <c r="E185"/>
      <c r="F185"/>
      <c r="G185"/>
      <c r="H185"/>
      <c r="I185"/>
      <c r="J185"/>
      <c r="AC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row>
    <row r="186" spans="1:131">
      <c r="A186"/>
      <c r="B186"/>
      <c r="C186"/>
      <c r="D186"/>
      <c r="E186"/>
      <c r="F186"/>
      <c r="G186"/>
      <c r="H186"/>
      <c r="I186"/>
      <c r="J186"/>
      <c r="AC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row>
    <row r="187" spans="1:131">
      <c r="A187"/>
      <c r="B187"/>
      <c r="C187"/>
      <c r="D187"/>
      <c r="E187"/>
      <c r="F187"/>
      <c r="G187"/>
      <c r="H187"/>
      <c r="I187"/>
      <c r="J187"/>
      <c r="AC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row>
    <row r="188" spans="1:131">
      <c r="A188"/>
      <c r="B188"/>
      <c r="C188"/>
      <c r="D188"/>
      <c r="E188"/>
      <c r="F188"/>
      <c r="G188"/>
      <c r="H188"/>
      <c r="I188"/>
      <c r="J188"/>
      <c r="AC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row>
    <row r="189" spans="1:131">
      <c r="A189"/>
      <c r="B189"/>
      <c r="C189"/>
      <c r="D189"/>
      <c r="E189"/>
      <c r="F189"/>
      <c r="G189"/>
      <c r="H189"/>
      <c r="I189"/>
      <c r="J189"/>
      <c r="AC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row>
    <row r="190" spans="1:131">
      <c r="A190"/>
      <c r="B190"/>
      <c r="C190"/>
      <c r="D190"/>
      <c r="E190"/>
      <c r="F190"/>
      <c r="G190"/>
      <c r="H190"/>
      <c r="I190"/>
      <c r="J190"/>
      <c r="AC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row>
    <row r="191" spans="1:131">
      <c r="A191"/>
      <c r="B191"/>
      <c r="C191"/>
      <c r="D191"/>
      <c r="E191"/>
      <c r="F191"/>
      <c r="G191"/>
      <c r="H191"/>
      <c r="I191"/>
      <c r="J191"/>
      <c r="AC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row>
    <row r="192" spans="1:131">
      <c r="A192"/>
      <c r="B192"/>
      <c r="C192"/>
      <c r="D192"/>
      <c r="E192"/>
      <c r="F192"/>
      <c r="G192"/>
      <c r="H192"/>
      <c r="I192"/>
      <c r="J192"/>
      <c r="AC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row>
    <row r="193" spans="1:131">
      <c r="A193"/>
      <c r="B193"/>
      <c r="C193"/>
      <c r="D193"/>
      <c r="E193"/>
      <c r="F193"/>
      <c r="G193"/>
      <c r="H193"/>
      <c r="I193"/>
      <c r="J193"/>
      <c r="AC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row>
    <row r="194" spans="1:131">
      <c r="A194"/>
      <c r="B194"/>
      <c r="C194"/>
      <c r="D194"/>
      <c r="E194"/>
      <c r="F194"/>
      <c r="G194"/>
      <c r="H194"/>
      <c r="I194"/>
      <c r="J194"/>
      <c r="AC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row>
    <row r="195" spans="1:131">
      <c r="A195"/>
      <c r="B195"/>
      <c r="C195"/>
      <c r="D195"/>
      <c r="E195"/>
      <c r="F195"/>
      <c r="G195"/>
      <c r="H195"/>
      <c r="I195"/>
      <c r="J195"/>
      <c r="AC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row>
    <row r="196" spans="1:131">
      <c r="A196"/>
      <c r="B196"/>
      <c r="C196"/>
      <c r="D196"/>
      <c r="E196"/>
      <c r="F196"/>
      <c r="G196"/>
      <c r="H196"/>
      <c r="I196"/>
      <c r="J196"/>
      <c r="AC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row>
    <row r="197" spans="1:131">
      <c r="A197"/>
      <c r="B197"/>
      <c r="C197"/>
      <c r="D197"/>
      <c r="E197"/>
      <c r="F197"/>
      <c r="G197"/>
      <c r="H197"/>
      <c r="I197"/>
      <c r="J197"/>
      <c r="AC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row>
    <row r="198" spans="1:131">
      <c r="A198"/>
      <c r="B198"/>
      <c r="C198"/>
      <c r="D198"/>
      <c r="E198"/>
      <c r="F198"/>
      <c r="G198"/>
      <c r="H198"/>
      <c r="I198"/>
      <c r="J198"/>
      <c r="AC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row>
    <row r="199" spans="1:131">
      <c r="A199"/>
      <c r="B199"/>
      <c r="C199"/>
      <c r="D199"/>
      <c r="E199"/>
      <c r="F199"/>
      <c r="G199"/>
      <c r="H199"/>
      <c r="I199"/>
      <c r="J199"/>
      <c r="AC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row>
    <row r="200" spans="1:131">
      <c r="A200"/>
      <c r="B200"/>
      <c r="C200"/>
      <c r="D200"/>
      <c r="E200"/>
      <c r="F200"/>
      <c r="G200"/>
      <c r="H200"/>
      <c r="I200"/>
      <c r="J200"/>
      <c r="AC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row>
    <row r="201" spans="1:131">
      <c r="A201"/>
      <c r="B201"/>
      <c r="C201"/>
      <c r="D201"/>
      <c r="E201"/>
      <c r="F201"/>
      <c r="G201"/>
      <c r="H201"/>
      <c r="I201"/>
      <c r="J201"/>
      <c r="AC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row>
    <row r="202" spans="1:131">
      <c r="A202"/>
      <c r="B202"/>
      <c r="C202"/>
      <c r="D202"/>
      <c r="E202"/>
      <c r="F202"/>
      <c r="G202"/>
      <c r="H202"/>
      <c r="I202"/>
      <c r="J202"/>
      <c r="AC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row>
    <row r="203" spans="1:131">
      <c r="A203"/>
      <c r="B203"/>
      <c r="C203"/>
      <c r="D203"/>
      <c r="E203"/>
      <c r="F203"/>
      <c r="G203"/>
      <c r="H203"/>
      <c r="I203"/>
      <c r="J203"/>
      <c r="AC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row>
    <row r="204" spans="1:131">
      <c r="A204"/>
      <c r="B204"/>
      <c r="C204"/>
      <c r="D204"/>
      <c r="E204"/>
      <c r="F204"/>
      <c r="G204"/>
      <c r="H204"/>
      <c r="I204"/>
      <c r="J204"/>
      <c r="AC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row>
    <row r="205" spans="1:131">
      <c r="A205"/>
      <c r="B205"/>
      <c r="C205"/>
      <c r="D205"/>
      <c r="E205"/>
      <c r="F205"/>
      <c r="G205"/>
      <c r="H205"/>
      <c r="I205"/>
      <c r="J205"/>
      <c r="AC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row>
    <row r="206" spans="1:131">
      <c r="A206"/>
      <c r="B206"/>
      <c r="C206"/>
      <c r="D206"/>
      <c r="E206"/>
      <c r="F206"/>
      <c r="G206"/>
      <c r="H206"/>
      <c r="I206"/>
      <c r="J206"/>
      <c r="AC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row>
    <row r="207" spans="1:131">
      <c r="A207"/>
      <c r="B207"/>
      <c r="C207"/>
      <c r="D207"/>
      <c r="E207"/>
      <c r="F207"/>
      <c r="G207"/>
      <c r="H207"/>
      <c r="I207"/>
      <c r="J207"/>
      <c r="AC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row>
    <row r="208" spans="1:131">
      <c r="AC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row>
    <row r="209" spans="29:131">
      <c r="AC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row>
    <row r="210" spans="29:131">
      <c r="AC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row>
    <row r="211" spans="29:131">
      <c r="AC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row>
    <row r="212" spans="29:131">
      <c r="AC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row>
    <row r="213" spans="29:131">
      <c r="AC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row>
    <row r="214" spans="29:131">
      <c r="AC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row>
    <row r="215" spans="29:131">
      <c r="AC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row>
    <row r="216" spans="29:131">
      <c r="AC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row>
    <row r="217" spans="29:131">
      <c r="AC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row>
    <row r="218" spans="29:131">
      <c r="AC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row>
    <row r="219" spans="29:131">
      <c r="AC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row>
    <row r="220" spans="29:131">
      <c r="AC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row>
    <row r="221" spans="29:131">
      <c r="AC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row>
    <row r="222" spans="29:131">
      <c r="AC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row>
    <row r="223" spans="29:131">
      <c r="AC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row>
    <row r="224" spans="29:131">
      <c r="AC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row>
    <row r="225" spans="29:131">
      <c r="AC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row>
    <row r="226" spans="29:131">
      <c r="AC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row>
    <row r="227" spans="29:131">
      <c r="AC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row>
    <row r="228" spans="29:131">
      <c r="AC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row>
    <row r="229" spans="29:131">
      <c r="AC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row>
    <row r="230" spans="29:131">
      <c r="AC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row>
    <row r="231" spans="29:131">
      <c r="AC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row>
    <row r="232" spans="29:131">
      <c r="AC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row>
    <row r="233" spans="29:131">
      <c r="AC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row>
    <row r="234" spans="29:131">
      <c r="AC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row>
    <row r="235" spans="29:131">
      <c r="AC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row>
    <row r="236" spans="29:131">
      <c r="AC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row>
    <row r="237" spans="29:131">
      <c r="AC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row>
    <row r="238" spans="29:131">
      <c r="AC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row>
    <row r="239" spans="29:131">
      <c r="AC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row>
    <row r="240" spans="29:131">
      <c r="AC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row>
    <row r="241" spans="29:131">
      <c r="AC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row>
    <row r="242" spans="29:131">
      <c r="AC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row>
    <row r="243" spans="29:131">
      <c r="AC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row>
    <row r="244" spans="29:131">
      <c r="AC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row>
    <row r="245" spans="29:131">
      <c r="AC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row>
    <row r="246" spans="29:131">
      <c r="AC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row>
    <row r="247" spans="29:131">
      <c r="AC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row>
    <row r="248" spans="29:131">
      <c r="AC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row>
    <row r="249" spans="29:131">
      <c r="AC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row>
    <row r="250" spans="29:131">
      <c r="AC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row>
    <row r="251" spans="29:131">
      <c r="AC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row>
    <row r="252" spans="29:131">
      <c r="AC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row>
    <row r="253" spans="29:131">
      <c r="AC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row>
    <row r="254" spans="29:131">
      <c r="AC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row>
    <row r="255" spans="29:131">
      <c r="AC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row>
    <row r="256" spans="29:131">
      <c r="AC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row>
    <row r="257" spans="29:29">
      <c r="AC257"/>
    </row>
    <row r="258" spans="29:29">
      <c r="AC258"/>
    </row>
    <row r="259" spans="29:29">
      <c r="AC259"/>
    </row>
    <row r="260" spans="29:29">
      <c r="AC260"/>
    </row>
    <row r="261" spans="29:29">
      <c r="AC261"/>
    </row>
    <row r="262" spans="29:29">
      <c r="AC262"/>
    </row>
    <row r="263" spans="29:29">
      <c r="AC263"/>
    </row>
    <row r="264" spans="29:29">
      <c r="AC264"/>
    </row>
    <row r="265" spans="29:29">
      <c r="AC265"/>
    </row>
    <row r="266" spans="29:29">
      <c r="AC266"/>
    </row>
    <row r="267" spans="29:29">
      <c r="AC267"/>
    </row>
    <row r="268" spans="29:29">
      <c r="AC268"/>
    </row>
    <row r="269" spans="29:29">
      <c r="AC269"/>
    </row>
    <row r="270" spans="29:29">
      <c r="AC270"/>
    </row>
    <row r="271" spans="29:29">
      <c r="AC271"/>
    </row>
    <row r="272" spans="29:29">
      <c r="AC272"/>
    </row>
    <row r="273" spans="29:29">
      <c r="AC273"/>
    </row>
    <row r="274" spans="29:29">
      <c r="AC274"/>
    </row>
    <row r="275" spans="29:29">
      <c r="AC275"/>
    </row>
    <row r="276" spans="29:29">
      <c r="AC276"/>
    </row>
    <row r="277" spans="29:29">
      <c r="AC277"/>
    </row>
    <row r="278" spans="29:29">
      <c r="AC278"/>
    </row>
    <row r="279" spans="29:29">
      <c r="AC279"/>
    </row>
    <row r="280" spans="29:29">
      <c r="AC280"/>
    </row>
    <row r="281" spans="29:29">
      <c r="AC281"/>
    </row>
    <row r="282" spans="29:29">
      <c r="AC282"/>
    </row>
    <row r="283" spans="29:29">
      <c r="AC283"/>
    </row>
    <row r="284" spans="29:29">
      <c r="AC284"/>
    </row>
    <row r="285" spans="29:29">
      <c r="AC285"/>
    </row>
    <row r="286" spans="29:29">
      <c r="AC286"/>
    </row>
    <row r="287" spans="29:29">
      <c r="AC287"/>
    </row>
    <row r="288" spans="29:29">
      <c r="AC288"/>
    </row>
    <row r="289" spans="29:29">
      <c r="AC289"/>
    </row>
    <row r="290" spans="29:29">
      <c r="AC290"/>
    </row>
    <row r="291" spans="29:29">
      <c r="AC291"/>
    </row>
    <row r="292" spans="29:29">
      <c r="AC292"/>
    </row>
    <row r="293" spans="29:29">
      <c r="AC293"/>
    </row>
    <row r="294" spans="29:29">
      <c r="AC294"/>
    </row>
    <row r="295" spans="29:29">
      <c r="AC295"/>
    </row>
    <row r="296" spans="29:29">
      <c r="AC296"/>
    </row>
    <row r="297" spans="29:29">
      <c r="AC297"/>
    </row>
    <row r="298" spans="29:29">
      <c r="AC298"/>
    </row>
    <row r="299" spans="29:29">
      <c r="AC299"/>
    </row>
    <row r="300" spans="29:29">
      <c r="AC300"/>
    </row>
    <row r="301" spans="29:29">
      <c r="AC301"/>
    </row>
    <row r="302" spans="29:29">
      <c r="AC302"/>
    </row>
    <row r="303" spans="29:29">
      <c r="AC303"/>
    </row>
    <row r="304" spans="29:29">
      <c r="AC304"/>
    </row>
    <row r="305" spans="29:29">
      <c r="AC305"/>
    </row>
    <row r="306" spans="29:29">
      <c r="AC306"/>
    </row>
    <row r="307" spans="29:29">
      <c r="AC307"/>
    </row>
    <row r="308" spans="29:29">
      <c r="AC308"/>
    </row>
    <row r="309" spans="29:29">
      <c r="AC309"/>
    </row>
    <row r="310" spans="29:29">
      <c r="AC310"/>
    </row>
  </sheetData>
  <sheetProtection algorithmName="SHA-512" hashValue="i5GUoc/29Vpkkz4o8tOMOlkGbK5hScXHUmWSIQXX9XbDG7h+tiKjBlUny374+uFCzGQkn2Zp5H9MF1TOibPw+g==" saltValue="4QQeoNEYAkw6FnpdY3Rmkw==" spinCount="100000" sheet="1" objects="1" scenarios="1" selectLockedCells="1"/>
  <mergeCells count="93">
    <mergeCell ref="F125:G125"/>
    <mergeCell ref="H125:I125"/>
    <mergeCell ref="A111:G111"/>
    <mergeCell ref="H64:I64"/>
    <mergeCell ref="A66:G66"/>
    <mergeCell ref="H66:I66"/>
    <mergeCell ref="A68:I68"/>
    <mergeCell ref="A108:I108"/>
    <mergeCell ref="A125:E125"/>
    <mergeCell ref="A115:E115"/>
    <mergeCell ref="A94:E94"/>
    <mergeCell ref="A70:E70"/>
    <mergeCell ref="H76:I76"/>
    <mergeCell ref="A80:I80"/>
    <mergeCell ref="A119:J119"/>
    <mergeCell ref="H111:I111"/>
    <mergeCell ref="A117:I117"/>
    <mergeCell ref="A106:I106"/>
    <mergeCell ref="A102:G102"/>
    <mergeCell ref="H102:I102"/>
    <mergeCell ref="A104:G104"/>
    <mergeCell ref="H104:I104"/>
    <mergeCell ref="F115:G115"/>
    <mergeCell ref="H115:I115"/>
    <mergeCell ref="F22:H22"/>
    <mergeCell ref="A33:H33"/>
    <mergeCell ref="A54:E54"/>
    <mergeCell ref="A82:G82"/>
    <mergeCell ref="A113:I113"/>
    <mergeCell ref="A127:I127"/>
    <mergeCell ref="A47:I47"/>
    <mergeCell ref="A49:I49"/>
    <mergeCell ref="H82:I82"/>
    <mergeCell ref="A86:I86"/>
    <mergeCell ref="A90:G90"/>
    <mergeCell ref="H90:I90"/>
    <mergeCell ref="A92:I92"/>
    <mergeCell ref="A96:I96"/>
    <mergeCell ref="A98:G98"/>
    <mergeCell ref="H98:I98"/>
    <mergeCell ref="A100:G100"/>
    <mergeCell ref="H100:I100"/>
    <mergeCell ref="F94:G94"/>
    <mergeCell ref="H94:I94"/>
    <mergeCell ref="A123:I123"/>
    <mergeCell ref="A1:J1"/>
    <mergeCell ref="O1:Y1"/>
    <mergeCell ref="A60:G60"/>
    <mergeCell ref="H60:I60"/>
    <mergeCell ref="A62:I62"/>
    <mergeCell ref="F41:G41"/>
    <mergeCell ref="H41:I41"/>
    <mergeCell ref="A37:H37"/>
    <mergeCell ref="A53:I53"/>
    <mergeCell ref="F54:G54"/>
    <mergeCell ref="H54:I54"/>
    <mergeCell ref="A41:E41"/>
    <mergeCell ref="A43:I43"/>
    <mergeCell ref="A56:I56"/>
    <mergeCell ref="Y2:Y3"/>
    <mergeCell ref="A10:J10"/>
    <mergeCell ref="Z2:Z3"/>
    <mergeCell ref="AA2:AA3"/>
    <mergeCell ref="A74:G74"/>
    <mergeCell ref="H74:I74"/>
    <mergeCell ref="H70:I70"/>
    <mergeCell ref="A64:G64"/>
    <mergeCell ref="B6:I7"/>
    <mergeCell ref="F70:G70"/>
    <mergeCell ref="A72:I72"/>
    <mergeCell ref="F12:I12"/>
    <mergeCell ref="F24:H24"/>
    <mergeCell ref="F15:I15"/>
    <mergeCell ref="A35:I35"/>
    <mergeCell ref="F26:H26"/>
    <mergeCell ref="F18:H18"/>
    <mergeCell ref="F20:H20"/>
    <mergeCell ref="AC2:AC3"/>
    <mergeCell ref="A2:K2"/>
    <mergeCell ref="A29:J29"/>
    <mergeCell ref="Z1:AE1"/>
    <mergeCell ref="O2:O3"/>
    <mergeCell ref="P2:Q2"/>
    <mergeCell ref="R2:R3"/>
    <mergeCell ref="S2:S3"/>
    <mergeCell ref="T2:T3"/>
    <mergeCell ref="U2:U3"/>
    <mergeCell ref="AB2:AB3"/>
    <mergeCell ref="AD2:AD3"/>
    <mergeCell ref="AE2:AE3"/>
    <mergeCell ref="V2:V3"/>
    <mergeCell ref="W2:W3"/>
    <mergeCell ref="X2:X3"/>
  </mergeCells>
  <dataValidations xWindow="654" yWindow="384" count="39">
    <dataValidation allowBlank="1" showInputMessage="1" showErrorMessage="1" errorTitle="Select technology type from list" sqref="J121 J56:J57 H121 G84:J84 H57:I57 J82 J72 I78:J78 J74 J80 J76 J86 J117 J96 H112:J112 H110:J110 H61 H34 H105 J127"/>
    <dataValidation type="decimal" operator="greaterThanOrEqual" showInputMessage="1" showErrorMessage="1" promptTitle="Required field" prompt="  " sqref="G31">
      <formula1>0</formula1>
    </dataValidation>
    <dataValidation type="textLength" operator="lessThan" showInputMessage="1" showErrorMessage="1" promptTitle="Required field" prompt="Field is limited to a maximumm of 1,200 characters." sqref="A43:I43">
      <formula1>1201</formula1>
    </dataValidation>
    <dataValidation type="textLength" operator="lessThan" allowBlank="1" showInputMessage="1" showErrorMessage="1" promptTitle="Complete if applicable" prompt="Field is limited to a maximumm of 2,000 characters." sqref="A127:I127">
      <formula1>2001</formula1>
    </dataValidation>
    <dataValidation type="textLength" operator="lessThan" showInputMessage="1" showErrorMessage="1" promptTitle="Required field " prompt="Field is limited to a maximum of 1,500 characters." sqref="A56:I56">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86:B86">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80:B80">
      <formula1>1151</formula1>
    </dataValidation>
    <dataValidation type="textLength" operator="lessThan" allowBlank="1" showInputMessage="1" showErrorMessage="1" promptTitle="Required field" prompt="Field is limited to a maximum of 1,500 characters." sqref="A72:I72">
      <formula1>1501</formula1>
    </dataValidation>
    <dataValidation type="textLength" operator="lessThan" allowBlank="1" showInputMessage="1" showErrorMessage="1" promptTitle="Complete as applicable" prompt="Field is limited to a maximum of 1,150 characters." sqref="A117:B117">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96:B96">
      <formula1>1501</formula1>
    </dataValidation>
    <dataValidation type="textLength" operator="lessThan" allowBlank="1" showInputMessage="1" showErrorMessage="1" promptTitle="Required Field" prompt="Field is limited to a maximum of 35 characters." sqref="F18:H18">
      <formula1>36</formula1>
    </dataValidation>
    <dataValidation type="textLength" operator="lessThan" showInputMessage="1" showErrorMessage="1" promptTitle="Required field" prompt="Field is limited to a maximum of 35 characters." sqref="F20:H20">
      <formula1>36</formula1>
    </dataValidation>
    <dataValidation type="textLength" operator="lessThan" showInputMessage="1" showErrorMessage="1" promptTitle="Required field" prompt="Form field is limited to a maximum of 200 characters." sqref="F12:I12">
      <formula1>201</formula1>
    </dataValidation>
    <dataValidation type="decimal" showInputMessage="1" showErrorMessage="1" promptTitle="Required field" prompt="please use Decimal degrees formatting for Longitude" sqref="F26:H26">
      <formula1>-360</formula1>
      <formula2>360</formula2>
    </dataValidation>
    <dataValidation type="list" showInputMessage="1" showErrorMessage="1" promptTitle="Required field" prompt="Select response from drop-down list." sqref="H66:I66 H64:I64">
      <formula1>$AH$64:$AJ$64</formula1>
    </dataValidation>
    <dataValidation type="list" showInputMessage="1" showErrorMessage="1" promptTitle="Required field" prompt="Select response from drop-down list." sqref="H74:I74">
      <formula1>$AH$74:$AI$74</formula1>
    </dataValidation>
    <dataValidation type="list" showInputMessage="1" showErrorMessage="1" promptTitle="Required field" prompt="Select response from drop-down list." sqref="H82:I82">
      <formula1>$AH$82:$AI$82</formula1>
    </dataValidation>
    <dataValidation type="list" showInputMessage="1" showErrorMessage="1" promptTitle="Required field" prompt="Select response from drop-down list." sqref="H90:I90">
      <formula1>$AH$90:$AI$90</formula1>
    </dataValidation>
    <dataValidation type="list" showInputMessage="1" showErrorMessage="1" promptTitle="Required field" prompt="Select response from drop-down list." sqref="H98:I98">
      <formula1>$AH$98:$AI$98</formula1>
    </dataValidation>
    <dataValidation type="list" showInputMessage="1" showErrorMessage="1" promptTitle="Required field" prompt="Select response from drop-down list." sqref="H102:I102">
      <formula1>$AH$102:$AI$102</formula1>
    </dataValidation>
    <dataValidation type="list" showInputMessage="1" showErrorMessage="1" promptTitle="Required field" prompt="Select response from drop-down list." sqref="H111:I111">
      <formula1>$AH$111:$AI$111</formula1>
    </dataValidation>
    <dataValidation type="list" operator="greaterThanOrEqual" showInputMessage="1" showErrorMessage="1" promptTitle="Required field" prompt="Select response from drop-down list." sqref="G45">
      <formula1>$AH$45:$AI$45</formula1>
    </dataValidation>
    <dataValidation type="list" showInputMessage="1" showErrorMessage="1" promptTitle="Required field" prompt="Select response from drop-down list._x000a_Include &quot;Environmental Studies&quot; in filename of submitted document." sqref="H104:I104">
      <formula1>$AH$104:$AI$104</formula1>
    </dataValidation>
    <dataValidation type="list" showInputMessage="1" showErrorMessage="1" promptTitle="Required field" prompt="Select response from drop-down list." sqref="I37">
      <formula1>$AH$37:$AI$37</formula1>
    </dataValidation>
    <dataValidation type="list" operator="greaterThanOrEqual" showInputMessage="1" showErrorMessage="1" promptTitle="Required field" prompt="Select response from drop-down list." sqref="I121">
      <formula1>$AH$121:$AI$121</formula1>
    </dataValidation>
    <dataValidation type="list" showInputMessage="1" showErrorMessage="1" promptTitle="Required field" prompt="Select response from drop-down list._x000a_(include &quot;Project Map&quot; in filename of submitted document)" sqref="I33">
      <formula1>$AH$33:$AI$33</formula1>
    </dataValidation>
    <dataValidation type="list" allowBlank="1" showInputMessage="1" showErrorMessage="1" promptTitle="Complete if applicable" prompt="Field is required if response to previous question is yes._x000a__x000a_Select response from drop-down list." sqref="H76:I76">
      <formula1>$AH$76:$AI$76</formula1>
    </dataValidation>
    <dataValidation type="list" allowBlank="1" showInputMessage="1" showErrorMessage="1" promptTitle="Complete if applicable" prompt="Required if environmental studies are available._x000a__x000a_Select response from drop-down list." sqref="H100:I100">
      <formula1>$AH$100:$AI$100</formula1>
    </dataValidation>
    <dataValidation type="list" showInputMessage="1" showErrorMessage="1" promptTitle="Required field" prompt="Select response from the drop-down list." sqref="F22:H22">
      <formula1>$AH$22:$AP$22</formula1>
    </dataValidation>
    <dataValidation type="list" showInputMessage="1" showErrorMessage="1" promptTitle="Required field" prompt="Select response from drop-down list." sqref="H60:I60">
      <formula1>$AH$60:$AI$60</formula1>
    </dataValidation>
    <dataValidation type="list" showInputMessage="1" showErrorMessage="1" promptTitle="Required field" prompt="Select response from drop-down list._x000a_Include &quot;Community Relations&quot; in filename of submitted document._x000a_" sqref="H125:I125">
      <formula1>$AH$125:$AI$125</formula1>
    </dataValidation>
    <dataValidation type="list" showInputMessage="1" showErrorMessage="1" promptTitle="Required field" prompt="Select response from drop-down list._x000a_(include &quot;Project Description&quot; in filename of submitted document)" sqref="H41:I41">
      <formula1>$AH$41:$AI$41</formula1>
    </dataValidation>
    <dataValidation type="list" showInputMessage="1" showErrorMessage="1" promptTitle="Required field" prompt="Select response from drop-down list._x000a_(include &quot;Permit Status&quot; in filename of submitted document)" sqref="H70:I70">
      <formula1>$AH$70:$AI$70</formula1>
    </dataValidation>
    <dataValidation type="list" showInputMessage="1" showErrorMessage="1" promptTitle="Required field" prompt="Select response from drop-down list._x000a_(include &quot;Environmental Issues&quot; in filename of submitted document)" sqref="H94:I94">
      <formula1>$AH$94:$AI$94</formula1>
    </dataValidation>
    <dataValidation type="list" showInputMessage="1" showErrorMessage="1" promptTitle="Required field" prompt="Select response from drop-down list._x000a_Include &quot;Community Plan&quot; in filename of submitted document." sqref="H115:I115">
      <formula1>$AH$115:$AI$115</formula1>
    </dataValidation>
    <dataValidation type="list" showInputMessage="1" showErrorMessage="1" promptTitle="Required field" prompt="Select response from drop-down list._x000a_(include &quot;Land Agreements&quot; in filename of submitted document)" sqref="H54:I54">
      <formula1>$AH$54:$AI$54</formula1>
    </dataValidation>
    <dataValidation type="decimal" showInputMessage="1" showErrorMessage="1" promptTitle="Required field" prompt="please use Decimal degrees formatting for Latitude" sqref="F24:H24">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49:I49">
      <formula1>1201</formula1>
    </dataValidation>
    <dataValidation type="textLength" operator="lessThan" allowBlank="1" showInputMessage="1" showErrorMessage="1" promptTitle="Required field" prompt="Please describe resource type. Form field is limited to a maximum of 300 characters." sqref="F15:I15">
      <formula1>300</formula1>
    </dataValidation>
  </dataValidations>
  <pageMargins left="0.7" right="0.7" top="0.75" bottom="0.75" header="0.3" footer="0.3"/>
  <pageSetup scale="70" fitToHeight="10" orientation="portrait" r:id="rId1"/>
  <headerFooter>
    <oddFooter>&amp;C&amp;"Arial,Italic"B-&amp;P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1:AK216"/>
  <sheetViews>
    <sheetView showGridLines="0" zoomScaleNormal="100" workbookViewId="0">
      <pane ySplit="2" topLeftCell="A3" activePane="bottomLeft" state="frozen"/>
      <selection pane="bottomLeft" activeCell="D4" sqref="D4"/>
    </sheetView>
  </sheetViews>
  <sheetFormatPr defaultRowHeight="12.75"/>
  <cols>
    <col min="1" max="1" width="49.140625" style="182" bestFit="1" customWidth="1"/>
    <col min="2" max="2" width="11.85546875" style="182" customWidth="1"/>
    <col min="3" max="3" width="4.28515625" style="182" customWidth="1"/>
    <col min="4" max="4" width="57.140625" style="182" customWidth="1"/>
    <col min="5" max="5" width="4" style="182" customWidth="1"/>
    <col min="6" max="6" width="9.85546875" customWidth="1"/>
    <col min="7" max="7" width="4.28515625" hidden="1" customWidth="1"/>
    <col min="8" max="8" width="12.85546875" hidden="1" customWidth="1"/>
    <col min="9" max="9" width="13" hidden="1" customWidth="1"/>
    <col min="10" max="10" width="14.28515625" hidden="1" customWidth="1"/>
    <col min="11" max="11" width="6" customWidth="1"/>
    <col min="12" max="12" width="28.140625" customWidth="1"/>
    <col min="13" max="14" width="5.5703125" customWidth="1"/>
    <col min="15" max="36" width="9.140625" customWidth="1"/>
    <col min="37" max="37" width="9.140625" style="251" customWidth="1"/>
  </cols>
  <sheetData>
    <row r="1" spans="1:9" ht="21">
      <c r="A1" s="823" t="s">
        <v>487</v>
      </c>
      <c r="B1" s="824"/>
      <c r="C1" s="824"/>
      <c r="D1" s="824"/>
      <c r="E1" s="824"/>
      <c r="F1" s="825"/>
    </row>
    <row r="2" spans="1:9" ht="15.75" customHeight="1" thickBot="1">
      <c r="A2" s="859" t="s">
        <v>488</v>
      </c>
      <c r="B2" s="708"/>
      <c r="C2" s="708"/>
      <c r="D2" s="708"/>
      <c r="E2" s="708"/>
      <c r="F2" s="860"/>
    </row>
    <row r="3" spans="1:9" ht="5.25" customHeight="1">
      <c r="A3" s="330"/>
      <c r="B3" s="29"/>
      <c r="C3" s="29"/>
      <c r="D3" s="29"/>
      <c r="E3" s="29"/>
      <c r="F3" s="70"/>
    </row>
    <row r="4" spans="1:9" ht="51.75" customHeight="1">
      <c r="A4" s="573" t="s">
        <v>489</v>
      </c>
      <c r="B4" s="29"/>
      <c r="C4" s="29"/>
      <c r="D4" s="617"/>
      <c r="E4" s="29"/>
      <c r="F4" s="70"/>
    </row>
    <row r="5" spans="1:9" ht="5.25" customHeight="1">
      <c r="A5" s="330"/>
      <c r="B5" s="29"/>
      <c r="C5" s="29"/>
      <c r="D5" s="29"/>
      <c r="E5" s="29"/>
      <c r="F5" s="70"/>
    </row>
    <row r="6" spans="1:9" ht="5.25" customHeight="1">
      <c r="A6" s="331"/>
      <c r="B6" s="29"/>
      <c r="C6" s="29"/>
      <c r="D6" s="29"/>
      <c r="E6" s="29"/>
      <c r="F6" s="70"/>
    </row>
    <row r="7" spans="1:9" ht="18" customHeight="1">
      <c r="A7" s="269" t="s">
        <v>490</v>
      </c>
      <c r="B7" s="29"/>
      <c r="C7" s="29"/>
      <c r="D7" s="341"/>
      <c r="E7" s="29"/>
      <c r="F7" s="70"/>
      <c r="H7" t="s">
        <v>491</v>
      </c>
      <c r="I7" t="s">
        <v>492</v>
      </c>
    </row>
    <row r="8" spans="1:9" ht="5.25" customHeight="1">
      <c r="A8" s="499"/>
      <c r="B8" s="29"/>
      <c r="C8" s="29"/>
      <c r="D8" s="29"/>
      <c r="E8" s="29"/>
      <c r="F8" s="70"/>
      <c r="H8" t="s">
        <v>491</v>
      </c>
      <c r="I8" t="s">
        <v>492</v>
      </c>
    </row>
    <row r="9" spans="1:9" ht="5.25" customHeight="1">
      <c r="A9" s="499"/>
      <c r="B9" s="29"/>
      <c r="C9" s="29"/>
      <c r="D9" s="29"/>
      <c r="E9" s="29"/>
      <c r="F9" s="70"/>
      <c r="H9" t="s">
        <v>491</v>
      </c>
      <c r="I9" t="s">
        <v>492</v>
      </c>
    </row>
    <row r="10" spans="1:9" ht="14.25" customHeight="1">
      <c r="A10" s="270" t="s">
        <v>493</v>
      </c>
      <c r="B10" s="29"/>
      <c r="C10" s="29"/>
      <c r="D10" s="617"/>
      <c r="E10" s="29"/>
      <c r="F10" s="70"/>
    </row>
    <row r="11" spans="1:9" ht="4.5" customHeight="1">
      <c r="A11" s="499"/>
      <c r="B11" s="29"/>
      <c r="C11" s="29"/>
      <c r="D11" s="29"/>
      <c r="E11" s="29"/>
      <c r="F11" s="70"/>
    </row>
    <row r="12" spans="1:9" ht="4.5" customHeight="1">
      <c r="A12" s="499"/>
      <c r="B12" s="29"/>
      <c r="C12" s="29"/>
      <c r="D12" s="29"/>
      <c r="E12" s="29"/>
      <c r="F12" s="70"/>
    </row>
    <row r="13" spans="1:9" ht="33" customHeight="1">
      <c r="A13" s="269" t="s">
        <v>494</v>
      </c>
      <c r="B13" s="29"/>
      <c r="C13" s="29"/>
      <c r="D13" s="617"/>
      <c r="E13" s="29"/>
      <c r="F13" s="70"/>
      <c r="H13" t="s">
        <v>495</v>
      </c>
      <c r="I13" t="s">
        <v>496</v>
      </c>
    </row>
    <row r="14" spans="1:9" ht="5.25" customHeight="1">
      <c r="A14" s="330"/>
      <c r="B14" s="29"/>
      <c r="C14" s="29"/>
      <c r="D14" s="29"/>
      <c r="E14" s="29"/>
      <c r="F14" s="70"/>
      <c r="H14" t="s">
        <v>495</v>
      </c>
      <c r="I14" t="s">
        <v>496</v>
      </c>
    </row>
    <row r="15" spans="1:9" ht="5.25" customHeight="1">
      <c r="A15" s="330"/>
      <c r="B15" s="29"/>
      <c r="C15" s="29"/>
      <c r="D15" s="29"/>
      <c r="E15" s="29"/>
      <c r="F15" s="70"/>
      <c r="H15" t="s">
        <v>495</v>
      </c>
      <c r="I15" t="s">
        <v>496</v>
      </c>
    </row>
    <row r="16" spans="1:9" ht="5.25" customHeight="1">
      <c r="A16" s="330"/>
      <c r="B16" s="29"/>
      <c r="C16" s="29"/>
      <c r="D16" s="29"/>
      <c r="E16" s="29"/>
      <c r="F16" s="70"/>
    </row>
    <row r="17" spans="1:9" ht="5.25" customHeight="1" thickBot="1">
      <c r="A17" s="331"/>
      <c r="B17" s="29"/>
      <c r="C17" s="29"/>
      <c r="D17" s="29"/>
      <c r="E17" s="29"/>
      <c r="F17" s="70"/>
    </row>
    <row r="18" spans="1:9" ht="13.5" thickBot="1">
      <c r="A18" s="856" t="s">
        <v>497</v>
      </c>
      <c r="B18" s="857"/>
      <c r="C18" s="857"/>
      <c r="D18" s="857"/>
      <c r="E18" s="857"/>
      <c r="F18" s="858"/>
    </row>
    <row r="19" spans="1:9" ht="5.25" customHeight="1">
      <c r="A19" s="331"/>
      <c r="B19" s="29"/>
      <c r="C19" s="29"/>
      <c r="D19" s="29"/>
      <c r="E19" s="29"/>
      <c r="F19" s="70"/>
    </row>
    <row r="20" spans="1:9" ht="15.75" customHeight="1">
      <c r="A20" s="211" t="s">
        <v>498</v>
      </c>
      <c r="B20" s="29"/>
      <c r="C20" s="29"/>
      <c r="D20" s="29"/>
      <c r="E20" s="29"/>
      <c r="F20" s="70"/>
    </row>
    <row r="21" spans="1:9" ht="38.25" customHeight="1">
      <c r="A21" s="499" t="s">
        <v>499</v>
      </c>
      <c r="B21" s="29"/>
      <c r="C21" s="29"/>
      <c r="D21" s="617"/>
      <c r="E21" s="29"/>
      <c r="F21" s="70"/>
    </row>
    <row r="22" spans="1:9" ht="5.25" customHeight="1">
      <c r="A22" s="499"/>
      <c r="B22" s="29"/>
      <c r="C22" s="29"/>
      <c r="D22" s="29"/>
      <c r="E22" s="29"/>
      <c r="F22" s="70"/>
    </row>
    <row r="23" spans="1:9" ht="5.25" customHeight="1">
      <c r="A23" s="499"/>
      <c r="B23" s="29"/>
      <c r="C23" s="29"/>
      <c r="D23" s="29"/>
      <c r="E23" s="29"/>
      <c r="F23" s="70"/>
    </row>
    <row r="24" spans="1:9" ht="37.5" customHeight="1">
      <c r="A24" s="330" t="s">
        <v>500</v>
      </c>
      <c r="B24" s="29"/>
      <c r="C24" s="29"/>
      <c r="D24" s="617"/>
      <c r="E24" s="29"/>
      <c r="F24" s="70"/>
    </row>
    <row r="25" spans="1:9" ht="5.25" hidden="1" customHeight="1">
      <c r="A25" s="330"/>
      <c r="B25" s="29"/>
      <c r="C25" s="29"/>
      <c r="D25" s="29"/>
      <c r="E25" s="29"/>
      <c r="F25" s="70"/>
    </row>
    <row r="26" spans="1:9" ht="5.25" hidden="1" customHeight="1">
      <c r="A26" s="330"/>
      <c r="B26" s="29"/>
      <c r="C26" s="29"/>
      <c r="D26" s="29"/>
      <c r="E26" s="29"/>
      <c r="F26" s="70"/>
    </row>
    <row r="27" spans="1:9" ht="17.25" hidden="1" customHeight="1" thickTop="1" thickBot="1">
      <c r="A27" s="330"/>
      <c r="B27" s="29"/>
      <c r="C27" s="29"/>
      <c r="D27" s="29"/>
      <c r="E27" s="29"/>
      <c r="F27" s="70"/>
      <c r="H27" t="s">
        <v>501</v>
      </c>
      <c r="I27" t="s">
        <v>502</v>
      </c>
    </row>
    <row r="28" spans="1:9" ht="5.25" customHeight="1">
      <c r="A28" s="330"/>
      <c r="B28" s="29"/>
      <c r="C28" s="29"/>
      <c r="D28" s="29"/>
      <c r="E28" s="29"/>
      <c r="F28" s="70"/>
      <c r="H28" t="s">
        <v>501</v>
      </c>
      <c r="I28" t="s">
        <v>502</v>
      </c>
    </row>
    <row r="29" spans="1:9" ht="5.25" customHeight="1">
      <c r="A29" s="330"/>
      <c r="B29" s="29"/>
      <c r="C29" s="29"/>
      <c r="D29" s="29"/>
      <c r="E29" s="29"/>
      <c r="F29" s="70"/>
      <c r="H29" t="s">
        <v>501</v>
      </c>
      <c r="I29" t="s">
        <v>502</v>
      </c>
    </row>
    <row r="30" spans="1:9" ht="22.5" customHeight="1">
      <c r="A30" s="499" t="s">
        <v>503</v>
      </c>
      <c r="B30" s="29" t="s">
        <v>501</v>
      </c>
      <c r="C30" s="29"/>
      <c r="D30" s="617"/>
      <c r="E30" s="29"/>
      <c r="F30" s="70"/>
    </row>
    <row r="31" spans="1:9" ht="5.25" customHeight="1">
      <c r="A31" s="330"/>
      <c r="B31" s="29"/>
      <c r="C31" s="29"/>
      <c r="D31" s="29"/>
      <c r="E31" s="29"/>
      <c r="F31" s="70"/>
    </row>
    <row r="32" spans="1:9" ht="5.25" customHeight="1">
      <c r="A32" s="330"/>
      <c r="B32" s="29"/>
      <c r="C32" s="29"/>
      <c r="D32" s="29"/>
      <c r="E32" s="29"/>
      <c r="F32" s="70"/>
    </row>
    <row r="33" spans="1:9" ht="23.25" customHeight="1">
      <c r="A33" s="499" t="s">
        <v>504</v>
      </c>
      <c r="B33" s="29" t="s">
        <v>501</v>
      </c>
      <c r="C33" s="29"/>
      <c r="D33" s="617"/>
      <c r="E33" s="29"/>
      <c r="F33" s="70"/>
    </row>
    <row r="34" spans="1:9" ht="5.25" customHeight="1">
      <c r="A34" s="330"/>
      <c r="B34" s="29"/>
      <c r="C34" s="29"/>
      <c r="D34" s="29"/>
      <c r="E34" s="29"/>
      <c r="F34" s="70"/>
    </row>
    <row r="35" spans="1:9" ht="5.25" customHeight="1">
      <c r="A35" s="330"/>
      <c r="B35" s="29"/>
      <c r="C35" s="29"/>
      <c r="D35" s="29"/>
      <c r="E35" s="29"/>
      <c r="F35" s="70"/>
    </row>
    <row r="36" spans="1:9" ht="21.75" customHeight="1">
      <c r="A36" s="499" t="s">
        <v>505</v>
      </c>
      <c r="B36" s="29"/>
      <c r="C36" s="29"/>
      <c r="D36" s="617"/>
      <c r="E36" s="29"/>
      <c r="F36" s="70"/>
      <c r="H36" t="s">
        <v>57</v>
      </c>
      <c r="I36" t="s">
        <v>58</v>
      </c>
    </row>
    <row r="37" spans="1:9" ht="5.25" customHeight="1">
      <c r="A37" s="330"/>
      <c r="B37" s="29"/>
      <c r="C37" s="29"/>
      <c r="D37" s="29"/>
      <c r="E37" s="29"/>
      <c r="F37" s="70"/>
      <c r="H37" t="s">
        <v>57</v>
      </c>
      <c r="I37" t="s">
        <v>58</v>
      </c>
    </row>
    <row r="38" spans="1:9" ht="5.25" customHeight="1">
      <c r="A38" s="330"/>
      <c r="B38" s="29"/>
      <c r="C38" s="29"/>
      <c r="D38" s="29"/>
      <c r="E38" s="29"/>
      <c r="F38" s="70"/>
      <c r="H38" t="s">
        <v>57</v>
      </c>
      <c r="I38" t="s">
        <v>58</v>
      </c>
    </row>
    <row r="39" spans="1:9" ht="54.75" customHeight="1">
      <c r="A39" s="272" t="s">
        <v>506</v>
      </c>
      <c r="B39" s="29"/>
      <c r="C39" s="29"/>
      <c r="D39" s="617"/>
      <c r="E39" s="29"/>
      <c r="F39" s="70"/>
    </row>
    <row r="40" spans="1:9" ht="5.25" customHeight="1">
      <c r="A40" s="330"/>
      <c r="B40" s="29"/>
      <c r="C40" s="29"/>
      <c r="D40" s="29"/>
      <c r="E40" s="29"/>
      <c r="F40" s="70"/>
    </row>
    <row r="41" spans="1:9" ht="5.25" customHeight="1">
      <c r="A41" s="330"/>
      <c r="B41" s="29"/>
      <c r="C41" s="29"/>
      <c r="D41" s="29"/>
      <c r="E41" s="29"/>
      <c r="F41" s="70"/>
    </row>
    <row r="42" spans="1:9">
      <c r="A42" s="211" t="s">
        <v>507</v>
      </c>
      <c r="B42" s="29"/>
      <c r="C42" s="29"/>
      <c r="D42" s="29"/>
      <c r="E42" s="29"/>
      <c r="F42" s="70"/>
    </row>
    <row r="43" spans="1:9" ht="34.5" customHeight="1">
      <c r="A43" s="330" t="s">
        <v>500</v>
      </c>
      <c r="B43" s="29"/>
      <c r="C43" s="29"/>
      <c r="D43" s="617"/>
      <c r="E43" s="29"/>
      <c r="F43" s="70"/>
    </row>
    <row r="44" spans="1:9" ht="5.25" customHeight="1">
      <c r="A44" s="330"/>
      <c r="B44" s="29"/>
      <c r="C44" s="29"/>
      <c r="D44" s="29"/>
      <c r="E44" s="29"/>
      <c r="F44" s="70"/>
    </row>
    <row r="45" spans="1:9" ht="5.25" customHeight="1">
      <c r="A45" s="330"/>
      <c r="B45" s="29"/>
      <c r="C45" s="29"/>
      <c r="D45" s="29"/>
      <c r="E45" s="29"/>
      <c r="F45" s="70"/>
    </row>
    <row r="46" spans="1:9" ht="34.5" customHeight="1">
      <c r="A46" s="330" t="s">
        <v>508</v>
      </c>
      <c r="B46" s="29"/>
      <c r="C46" s="29"/>
      <c r="D46" s="617"/>
      <c r="E46" s="29"/>
      <c r="F46" s="70"/>
    </row>
    <row r="47" spans="1:9" ht="5.25" customHeight="1">
      <c r="A47" s="330"/>
      <c r="B47" s="29"/>
      <c r="C47" s="29"/>
      <c r="D47" s="29"/>
      <c r="E47" s="29"/>
      <c r="F47" s="70"/>
    </row>
    <row r="48" spans="1:9" ht="5.25" customHeight="1">
      <c r="A48" s="330"/>
      <c r="B48" s="29"/>
      <c r="C48" s="29"/>
      <c r="D48" s="29"/>
      <c r="E48" s="29"/>
      <c r="F48" s="70"/>
    </row>
    <row r="49" spans="1:9">
      <c r="A49" s="211" t="s">
        <v>509</v>
      </c>
      <c r="B49" s="29"/>
      <c r="C49" s="29"/>
      <c r="D49" s="29"/>
      <c r="E49" s="29"/>
      <c r="F49" s="70"/>
    </row>
    <row r="50" spans="1:9" ht="5.25" customHeight="1">
      <c r="A50" s="332"/>
      <c r="B50" s="29"/>
      <c r="C50" s="29"/>
      <c r="D50" s="29"/>
      <c r="E50" s="29"/>
      <c r="F50" s="70"/>
    </row>
    <row r="51" spans="1:9" ht="28.5" customHeight="1">
      <c r="A51" s="330" t="s">
        <v>510</v>
      </c>
      <c r="B51" s="29"/>
      <c r="C51" s="29"/>
      <c r="D51" s="617"/>
      <c r="E51" s="29"/>
      <c r="F51" s="70"/>
    </row>
    <row r="52" spans="1:9" ht="5.25" customHeight="1">
      <c r="A52" s="330"/>
      <c r="B52" s="29"/>
      <c r="C52" s="29"/>
      <c r="D52" s="29"/>
      <c r="E52" s="29"/>
      <c r="F52" s="70"/>
    </row>
    <row r="53" spans="1:9" ht="5.25" customHeight="1">
      <c r="A53" s="330"/>
      <c r="B53" s="29"/>
      <c r="C53" s="29"/>
      <c r="D53" s="29"/>
      <c r="E53" s="29"/>
      <c r="F53" s="70"/>
    </row>
    <row r="54" spans="1:9" ht="54.75" customHeight="1">
      <c r="A54" s="272" t="s">
        <v>511</v>
      </c>
      <c r="B54" s="29"/>
      <c r="C54" s="29"/>
      <c r="D54" s="617"/>
      <c r="E54" s="29"/>
      <c r="F54" s="70"/>
    </row>
    <row r="55" spans="1:9" ht="5.25" customHeight="1">
      <c r="A55" s="330"/>
      <c r="B55" s="29"/>
      <c r="C55" s="29"/>
      <c r="D55" s="29"/>
      <c r="E55" s="29"/>
      <c r="F55" s="70"/>
    </row>
    <row r="56" spans="1:9" ht="5.25" customHeight="1">
      <c r="A56" s="330"/>
      <c r="B56" s="29"/>
      <c r="C56" s="29"/>
      <c r="D56" s="29"/>
      <c r="E56" s="29"/>
      <c r="F56" s="70"/>
    </row>
    <row r="57" spans="1:9">
      <c r="A57" s="211" t="s">
        <v>512</v>
      </c>
      <c r="B57" s="29"/>
      <c r="C57" s="29"/>
      <c r="D57" s="29"/>
      <c r="E57" s="29"/>
      <c r="F57" s="70"/>
    </row>
    <row r="58" spans="1:9" ht="54.75" customHeight="1">
      <c r="A58" s="230" t="s">
        <v>513</v>
      </c>
      <c r="B58" s="29"/>
      <c r="C58" s="29"/>
      <c r="D58" s="617"/>
      <c r="E58" s="29"/>
      <c r="F58" s="70"/>
    </row>
    <row r="59" spans="1:9" ht="5.25" customHeight="1">
      <c r="A59" s="330"/>
      <c r="B59" s="29"/>
      <c r="C59" s="29"/>
      <c r="D59" s="29"/>
      <c r="E59" s="29"/>
      <c r="F59" s="70"/>
    </row>
    <row r="60" spans="1:9" ht="14.25" customHeight="1">
      <c r="A60" s="211" t="s">
        <v>514</v>
      </c>
      <c r="B60" s="29"/>
      <c r="C60" s="29"/>
      <c r="D60" s="29"/>
      <c r="E60" s="29"/>
      <c r="F60" s="70"/>
    </row>
    <row r="61" spans="1:9" ht="5.25" customHeight="1">
      <c r="A61" s="332"/>
      <c r="B61" s="29"/>
      <c r="C61" s="29"/>
      <c r="D61" s="29"/>
      <c r="E61" s="29"/>
      <c r="F61" s="70"/>
    </row>
    <row r="62" spans="1:9" ht="27" customHeight="1">
      <c r="A62" s="865" t="s">
        <v>515</v>
      </c>
      <c r="B62" s="29"/>
      <c r="C62" s="29"/>
      <c r="D62" s="618"/>
      <c r="E62" s="29"/>
      <c r="F62" s="70"/>
      <c r="H62" t="s">
        <v>57</v>
      </c>
      <c r="I62" t="s">
        <v>58</v>
      </c>
    </row>
    <row r="63" spans="1:9" ht="10.5" customHeight="1">
      <c r="A63" s="865"/>
      <c r="B63" s="29"/>
      <c r="C63" s="29"/>
      <c r="D63" s="29"/>
      <c r="E63" s="29"/>
      <c r="F63" s="70"/>
      <c r="H63" t="s">
        <v>57</v>
      </c>
      <c r="I63" t="s">
        <v>58</v>
      </c>
    </row>
    <row r="64" spans="1:9" ht="10.5" customHeight="1">
      <c r="A64" s="865"/>
      <c r="B64" s="29"/>
      <c r="C64" s="29"/>
      <c r="D64" s="29"/>
      <c r="E64" s="29"/>
      <c r="F64" s="70"/>
      <c r="H64" t="s">
        <v>57</v>
      </c>
      <c r="I64" t="s">
        <v>58</v>
      </c>
    </row>
    <row r="65" spans="1:7" ht="54.75" customHeight="1">
      <c r="A65" s="230" t="s">
        <v>516</v>
      </c>
      <c r="B65" s="29"/>
      <c r="C65" s="29"/>
      <c r="D65" s="617"/>
      <c r="E65" s="29"/>
      <c r="F65" s="70"/>
    </row>
    <row r="66" spans="1:7" ht="5.25" customHeight="1">
      <c r="A66" s="230"/>
      <c r="B66" s="29"/>
      <c r="C66" s="29"/>
      <c r="D66" s="29"/>
      <c r="E66" s="29"/>
      <c r="F66" s="70"/>
    </row>
    <row r="67" spans="1:7" ht="5.25" customHeight="1" thickBot="1">
      <c r="A67" s="330"/>
      <c r="B67" s="29"/>
      <c r="C67" s="29"/>
      <c r="D67" s="29"/>
      <c r="E67" s="29"/>
      <c r="F67" s="70"/>
    </row>
    <row r="68" spans="1:7" ht="13.5" thickBot="1">
      <c r="A68" s="856" t="s">
        <v>517</v>
      </c>
      <c r="B68" s="857"/>
      <c r="C68" s="857"/>
      <c r="D68" s="857"/>
      <c r="E68" s="857"/>
      <c r="F68" s="858"/>
      <c r="G68" s="231"/>
    </row>
    <row r="69" spans="1:7">
      <c r="A69" s="330"/>
      <c r="B69" s="29"/>
      <c r="C69" s="29"/>
      <c r="D69" s="29"/>
      <c r="E69" s="29"/>
      <c r="F69" s="70"/>
    </row>
    <row r="70" spans="1:7">
      <c r="A70" s="211" t="s">
        <v>518</v>
      </c>
      <c r="B70" s="29"/>
      <c r="C70" s="29"/>
      <c r="D70" s="29"/>
      <c r="E70" s="29"/>
      <c r="F70" s="70"/>
    </row>
    <row r="71" spans="1:7">
      <c r="A71" s="500" t="s">
        <v>519</v>
      </c>
      <c r="B71" s="29" t="s">
        <v>520</v>
      </c>
      <c r="C71" s="29"/>
      <c r="D71" s="341"/>
      <c r="E71" s="29"/>
      <c r="F71" s="70"/>
    </row>
    <row r="72" spans="1:7" ht="5.25" customHeight="1">
      <c r="A72" s="498"/>
      <c r="B72" s="29"/>
      <c r="C72" s="29"/>
      <c r="D72" s="29"/>
      <c r="E72" s="29"/>
      <c r="F72" s="70"/>
    </row>
    <row r="73" spans="1:7" ht="5.25" customHeight="1">
      <c r="A73" s="498"/>
      <c r="B73" s="29"/>
      <c r="C73" s="29"/>
      <c r="D73" s="29"/>
      <c r="E73" s="29"/>
      <c r="F73" s="70"/>
    </row>
    <row r="74" spans="1:7">
      <c r="A74" s="500" t="s">
        <v>519</v>
      </c>
      <c r="B74" s="29" t="s">
        <v>521</v>
      </c>
      <c r="C74" s="29"/>
      <c r="D74" s="341"/>
      <c r="E74" s="29"/>
      <c r="F74" s="70"/>
    </row>
    <row r="75" spans="1:7" ht="5.25" customHeight="1">
      <c r="A75" s="498"/>
      <c r="B75" s="29"/>
      <c r="C75" s="29"/>
      <c r="D75" s="29"/>
      <c r="E75" s="29"/>
      <c r="F75" s="70"/>
    </row>
    <row r="76" spans="1:7" ht="5.25" customHeight="1">
      <c r="A76" s="498"/>
      <c r="B76" s="29"/>
      <c r="C76" s="29"/>
      <c r="D76" s="29"/>
      <c r="E76" s="29"/>
      <c r="F76" s="70"/>
    </row>
    <row r="77" spans="1:7">
      <c r="A77" s="500" t="s">
        <v>522</v>
      </c>
      <c r="B77" s="29" t="s">
        <v>520</v>
      </c>
      <c r="C77" s="29"/>
      <c r="D77" s="341"/>
      <c r="E77" s="29"/>
      <c r="F77" s="70"/>
    </row>
    <row r="78" spans="1:7" ht="5.25" customHeight="1">
      <c r="A78" s="498"/>
      <c r="B78" s="29"/>
      <c r="C78" s="29"/>
      <c r="D78" s="29"/>
      <c r="E78" s="29"/>
      <c r="F78" s="70"/>
    </row>
    <row r="79" spans="1:7" ht="5.25" customHeight="1">
      <c r="A79" s="498"/>
      <c r="B79" s="29"/>
      <c r="C79" s="29"/>
      <c r="D79" s="29"/>
      <c r="E79" s="29"/>
      <c r="F79" s="70"/>
    </row>
    <row r="80" spans="1:7">
      <c r="A80" s="500" t="s">
        <v>523</v>
      </c>
      <c r="B80" s="29" t="s">
        <v>520</v>
      </c>
      <c r="C80" s="29"/>
      <c r="D80" s="341"/>
      <c r="E80" s="29"/>
      <c r="F80" s="70"/>
    </row>
    <row r="81" spans="1:6" ht="5.25" customHeight="1">
      <c r="A81" s="498"/>
      <c r="B81" s="29"/>
      <c r="C81" s="29"/>
      <c r="D81" s="29"/>
      <c r="E81" s="29"/>
      <c r="F81" s="70"/>
    </row>
    <row r="82" spans="1:6" ht="5.25" customHeight="1">
      <c r="A82" s="498"/>
      <c r="B82" s="29"/>
      <c r="C82" s="29"/>
      <c r="D82" s="29"/>
      <c r="E82" s="29"/>
      <c r="F82" s="70"/>
    </row>
    <row r="83" spans="1:6">
      <c r="A83" s="500" t="s">
        <v>523</v>
      </c>
      <c r="B83" s="29" t="s">
        <v>521</v>
      </c>
      <c r="C83" s="29"/>
      <c r="D83" s="341"/>
      <c r="E83" s="29"/>
      <c r="F83" s="70"/>
    </row>
    <row r="84" spans="1:6" ht="5.25" customHeight="1">
      <c r="A84" s="498"/>
      <c r="B84" s="29"/>
      <c r="C84" s="29"/>
      <c r="D84" s="29"/>
      <c r="E84" s="29"/>
      <c r="F84" s="70"/>
    </row>
    <row r="85" spans="1:6" ht="5.25" customHeight="1">
      <c r="A85" s="498"/>
      <c r="B85" s="29"/>
      <c r="C85" s="29"/>
      <c r="D85" s="29"/>
      <c r="E85" s="29"/>
      <c r="F85" s="70"/>
    </row>
    <row r="86" spans="1:6">
      <c r="A86" s="500" t="s">
        <v>524</v>
      </c>
      <c r="B86" s="29" t="s">
        <v>520</v>
      </c>
      <c r="C86" s="29"/>
      <c r="D86" s="341"/>
      <c r="E86" s="29"/>
      <c r="F86" s="70"/>
    </row>
    <row r="87" spans="1:6" ht="5.25" customHeight="1">
      <c r="A87" s="498"/>
      <c r="B87" s="29"/>
      <c r="C87" s="29"/>
      <c r="D87" s="29"/>
      <c r="E87" s="29"/>
      <c r="F87" s="70"/>
    </row>
    <row r="88" spans="1:6" ht="5.25" customHeight="1">
      <c r="A88" s="498"/>
      <c r="B88" s="29"/>
      <c r="C88" s="29"/>
      <c r="D88" s="29"/>
      <c r="E88" s="29"/>
      <c r="F88" s="70"/>
    </row>
    <row r="89" spans="1:6">
      <c r="A89" s="500" t="s">
        <v>525</v>
      </c>
      <c r="B89" s="29" t="s">
        <v>526</v>
      </c>
      <c r="C89" s="29"/>
      <c r="D89" s="341"/>
      <c r="E89" s="29"/>
      <c r="F89" s="70"/>
    </row>
    <row r="90" spans="1:6" ht="5.25" customHeight="1">
      <c r="A90" s="498"/>
      <c r="B90" s="29"/>
      <c r="C90" s="29"/>
      <c r="D90" s="29"/>
      <c r="E90" s="29"/>
      <c r="F90" s="70"/>
    </row>
    <row r="91" spans="1:6" ht="5.25" customHeight="1">
      <c r="A91" s="498"/>
      <c r="B91" s="29"/>
      <c r="C91" s="29"/>
      <c r="D91" s="29"/>
      <c r="E91" s="29"/>
      <c r="F91" s="70"/>
    </row>
    <row r="92" spans="1:6">
      <c r="A92" s="500" t="s">
        <v>527</v>
      </c>
      <c r="B92" s="29" t="s">
        <v>528</v>
      </c>
      <c r="C92" s="29"/>
      <c r="D92" s="341"/>
      <c r="E92" s="29"/>
      <c r="F92" s="70"/>
    </row>
    <row r="93" spans="1:6" ht="5.25" customHeight="1">
      <c r="A93" s="498"/>
      <c r="B93" s="29"/>
      <c r="C93" s="29"/>
      <c r="D93" s="29"/>
      <c r="E93" s="29"/>
      <c r="F93" s="70"/>
    </row>
    <row r="94" spans="1:6" ht="5.25" customHeight="1">
      <c r="A94" s="498"/>
      <c r="B94" s="29"/>
      <c r="C94" s="29"/>
      <c r="D94" s="29"/>
      <c r="E94" s="29"/>
      <c r="F94" s="70"/>
    </row>
    <row r="95" spans="1:6">
      <c r="A95" s="500" t="s">
        <v>529</v>
      </c>
      <c r="B95" s="29" t="s">
        <v>528</v>
      </c>
      <c r="C95" s="29"/>
      <c r="D95" s="341"/>
      <c r="E95" s="29"/>
      <c r="F95" s="70"/>
    </row>
    <row r="96" spans="1:6" ht="5.25" customHeight="1">
      <c r="A96" s="498"/>
      <c r="B96" s="29"/>
      <c r="C96" s="29"/>
      <c r="D96" s="29"/>
      <c r="E96" s="29"/>
      <c r="F96" s="70"/>
    </row>
    <row r="97" spans="1:9" ht="5.25" customHeight="1">
      <c r="A97" s="498"/>
      <c r="B97" s="29"/>
      <c r="C97" s="29"/>
      <c r="D97" s="29"/>
      <c r="E97" s="29"/>
      <c r="F97" s="70"/>
    </row>
    <row r="98" spans="1:9">
      <c r="A98" s="500" t="s">
        <v>530</v>
      </c>
      <c r="B98" s="29" t="s">
        <v>526</v>
      </c>
      <c r="C98" s="29"/>
      <c r="D98" s="341"/>
      <c r="E98" s="29"/>
      <c r="F98" s="70"/>
    </row>
    <row r="99" spans="1:9" ht="5.25" customHeight="1">
      <c r="A99" s="498"/>
      <c r="B99" s="29"/>
      <c r="C99" s="29"/>
      <c r="D99" s="29"/>
      <c r="E99" s="29"/>
      <c r="F99" s="70"/>
    </row>
    <row r="100" spans="1:9" ht="5.25" customHeight="1">
      <c r="A100" s="498"/>
      <c r="B100" s="29"/>
      <c r="C100" s="29"/>
      <c r="D100" s="29"/>
      <c r="E100" s="29"/>
      <c r="F100" s="70"/>
    </row>
    <row r="101" spans="1:9">
      <c r="A101" s="500" t="s">
        <v>531</v>
      </c>
      <c r="B101" s="29"/>
      <c r="C101" s="29"/>
      <c r="D101" s="341"/>
      <c r="E101" s="29"/>
      <c r="F101" s="70"/>
      <c r="H101" t="s">
        <v>57</v>
      </c>
      <c r="I101" t="s">
        <v>58</v>
      </c>
    </row>
    <row r="102" spans="1:9" ht="5.25" customHeight="1">
      <c r="A102" s="498"/>
      <c r="B102" s="29"/>
      <c r="C102" s="29"/>
      <c r="D102" s="29"/>
      <c r="E102" s="29"/>
      <c r="F102" s="70"/>
      <c r="H102" t="s">
        <v>57</v>
      </c>
      <c r="I102" t="s">
        <v>58</v>
      </c>
    </row>
    <row r="103" spans="1:9" ht="5.25" customHeight="1">
      <c r="A103" s="498"/>
      <c r="B103" s="29"/>
      <c r="C103" s="29"/>
      <c r="D103" s="29"/>
      <c r="E103" s="29"/>
      <c r="F103" s="70"/>
      <c r="H103" t="s">
        <v>57</v>
      </c>
      <c r="I103" t="s">
        <v>58</v>
      </c>
    </row>
    <row r="104" spans="1:9" ht="51.75" customHeight="1">
      <c r="A104" s="500" t="s">
        <v>532</v>
      </c>
      <c r="B104" s="29"/>
      <c r="C104" s="29"/>
      <c r="D104" s="617"/>
      <c r="E104" s="29"/>
      <c r="F104" s="70"/>
    </row>
    <row r="105" spans="1:9" ht="5.25" customHeight="1">
      <c r="A105" s="498"/>
      <c r="B105" s="29"/>
      <c r="C105" s="29"/>
      <c r="D105" s="29"/>
      <c r="E105" s="29"/>
      <c r="F105" s="70"/>
    </row>
    <row r="106" spans="1:9" ht="5.25" customHeight="1">
      <c r="A106" s="498"/>
      <c r="B106" s="29"/>
      <c r="C106" s="29"/>
      <c r="D106" s="29"/>
      <c r="E106" s="29"/>
      <c r="F106" s="70"/>
    </row>
    <row r="107" spans="1:9">
      <c r="A107" s="211" t="s">
        <v>533</v>
      </c>
      <c r="B107" s="29"/>
      <c r="C107" s="29"/>
      <c r="D107" s="29"/>
      <c r="E107" s="29"/>
      <c r="F107" s="70"/>
    </row>
    <row r="108" spans="1:9">
      <c r="A108" s="499" t="s">
        <v>534</v>
      </c>
      <c r="B108" s="29" t="s">
        <v>535</v>
      </c>
      <c r="C108" s="29"/>
      <c r="D108" s="341"/>
      <c r="E108" s="29"/>
      <c r="F108" s="70"/>
    </row>
    <row r="109" spans="1:9" ht="5.25" customHeight="1">
      <c r="A109" s="330"/>
      <c r="B109" s="29"/>
      <c r="C109" s="29"/>
      <c r="D109" s="29"/>
      <c r="E109" s="29"/>
      <c r="F109" s="70"/>
    </row>
    <row r="110" spans="1:9" ht="5.25" customHeight="1">
      <c r="A110" s="330"/>
      <c r="B110" s="29"/>
      <c r="C110" s="29"/>
      <c r="D110" s="29"/>
      <c r="E110" s="29"/>
      <c r="F110" s="70"/>
    </row>
    <row r="111" spans="1:9">
      <c r="A111" s="499" t="s">
        <v>536</v>
      </c>
      <c r="B111" s="29" t="s">
        <v>535</v>
      </c>
      <c r="C111" s="29"/>
      <c r="D111" s="341"/>
      <c r="E111" s="29"/>
      <c r="F111" s="70"/>
    </row>
    <row r="112" spans="1:9" ht="5.25" customHeight="1">
      <c r="A112" s="330"/>
      <c r="B112" s="29"/>
      <c r="C112" s="29"/>
      <c r="D112" s="29"/>
      <c r="E112" s="29"/>
      <c r="F112" s="70"/>
    </row>
    <row r="113" spans="1:6" ht="5.25" customHeight="1">
      <c r="A113" s="330"/>
      <c r="B113" s="29"/>
      <c r="C113" s="29"/>
      <c r="D113" s="29"/>
      <c r="E113" s="29"/>
      <c r="F113" s="70"/>
    </row>
    <row r="114" spans="1:6">
      <c r="A114" s="499" t="s">
        <v>537</v>
      </c>
      <c r="B114" s="195" t="s">
        <v>502</v>
      </c>
      <c r="C114" s="29"/>
      <c r="D114" s="341"/>
      <c r="E114" s="29"/>
      <c r="F114" s="70"/>
    </row>
    <row r="115" spans="1:6" ht="5.25" customHeight="1">
      <c r="A115" s="499"/>
      <c r="B115" s="195"/>
      <c r="C115" s="29"/>
      <c r="D115" s="29"/>
      <c r="E115" s="29"/>
      <c r="F115" s="70"/>
    </row>
    <row r="116" spans="1:6" ht="5.25" customHeight="1">
      <c r="A116" s="499"/>
      <c r="B116" s="195"/>
      <c r="C116" s="29"/>
      <c r="D116" s="29"/>
      <c r="E116" s="29"/>
      <c r="F116" s="70"/>
    </row>
    <row r="117" spans="1:6">
      <c r="A117" s="499" t="s">
        <v>538</v>
      </c>
      <c r="B117" s="195" t="s">
        <v>502</v>
      </c>
      <c r="C117" s="29"/>
      <c r="D117" s="341"/>
      <c r="E117" s="29"/>
      <c r="F117" s="70"/>
    </row>
    <row r="118" spans="1:6" ht="5.25" customHeight="1">
      <c r="A118" s="330"/>
      <c r="B118" s="29"/>
      <c r="C118" s="29"/>
      <c r="D118" s="29"/>
      <c r="E118" s="29"/>
      <c r="F118" s="70"/>
    </row>
    <row r="119" spans="1:6" ht="5.25" customHeight="1" thickBot="1">
      <c r="A119" s="330"/>
      <c r="B119" s="29"/>
      <c r="C119" s="29"/>
      <c r="D119" s="29"/>
      <c r="E119" s="29"/>
      <c r="F119" s="70"/>
    </row>
    <row r="120" spans="1:6" ht="13.5" thickBot="1">
      <c r="A120" s="856" t="s">
        <v>539</v>
      </c>
      <c r="B120" s="857"/>
      <c r="C120" s="857"/>
      <c r="D120" s="857"/>
      <c r="E120" s="857"/>
      <c r="F120" s="858"/>
    </row>
    <row r="121" spans="1:6" ht="5.25" customHeight="1">
      <c r="A121" s="498"/>
      <c r="B121" s="29"/>
      <c r="C121" s="29"/>
      <c r="D121" s="29"/>
      <c r="E121" s="29"/>
      <c r="F121" s="70"/>
    </row>
    <row r="122" spans="1:6">
      <c r="A122" s="211" t="s">
        <v>540</v>
      </c>
      <c r="B122" s="29"/>
      <c r="C122" s="29"/>
      <c r="D122" s="29"/>
      <c r="E122" s="29"/>
      <c r="F122" s="70"/>
    </row>
    <row r="123" spans="1:6">
      <c r="A123" s="499" t="s">
        <v>541</v>
      </c>
      <c r="B123" s="195" t="s">
        <v>542</v>
      </c>
      <c r="C123" s="29"/>
      <c r="D123" s="341"/>
      <c r="E123" s="29"/>
      <c r="F123" s="70"/>
    </row>
    <row r="124" spans="1:6" ht="5.25" customHeight="1">
      <c r="A124" s="330"/>
      <c r="B124" s="29"/>
      <c r="C124" s="29"/>
      <c r="D124" s="29"/>
      <c r="E124" s="29"/>
      <c r="F124" s="70"/>
    </row>
    <row r="125" spans="1:6" ht="5.25" customHeight="1">
      <c r="A125" s="330"/>
      <c r="B125" s="29"/>
      <c r="C125" s="29"/>
      <c r="D125" s="29"/>
      <c r="E125" s="29"/>
      <c r="F125" s="70"/>
    </row>
    <row r="126" spans="1:6">
      <c r="A126" s="499" t="s">
        <v>543</v>
      </c>
      <c r="B126" s="195" t="s">
        <v>542</v>
      </c>
      <c r="C126" s="29"/>
      <c r="D126" s="341"/>
      <c r="E126" s="29"/>
      <c r="F126" s="70"/>
    </row>
    <row r="127" spans="1:6" ht="5.25" customHeight="1">
      <c r="A127" s="330"/>
      <c r="B127" s="29"/>
      <c r="C127" s="29"/>
      <c r="D127" s="29"/>
      <c r="E127" s="29"/>
      <c r="F127" s="70"/>
    </row>
    <row r="128" spans="1:6" ht="5.25" customHeight="1">
      <c r="A128" s="330"/>
      <c r="B128" s="29"/>
      <c r="C128" s="29"/>
      <c r="D128" s="29"/>
      <c r="E128" s="29"/>
      <c r="F128" s="70"/>
    </row>
    <row r="129" spans="1:9" ht="43.5" customHeight="1">
      <c r="A129" s="498" t="s">
        <v>544</v>
      </c>
      <c r="B129" s="29"/>
      <c r="C129" s="29"/>
      <c r="D129" s="617"/>
      <c r="E129" s="29"/>
      <c r="F129" s="70"/>
    </row>
    <row r="130" spans="1:9" ht="5.25" customHeight="1">
      <c r="A130" s="330"/>
      <c r="B130" s="29"/>
      <c r="C130" s="29"/>
      <c r="D130" s="29"/>
      <c r="E130" s="29"/>
      <c r="F130" s="70"/>
    </row>
    <row r="131" spans="1:9" ht="5.25" customHeight="1">
      <c r="A131" s="330"/>
      <c r="B131" s="29"/>
      <c r="C131" s="29"/>
      <c r="D131" s="29"/>
      <c r="E131" s="29"/>
      <c r="F131" s="70"/>
    </row>
    <row r="132" spans="1:9">
      <c r="A132" s="211" t="s">
        <v>545</v>
      </c>
      <c r="B132" s="29"/>
      <c r="C132" s="29"/>
      <c r="D132" s="29"/>
      <c r="E132" s="29"/>
      <c r="F132" s="70"/>
    </row>
    <row r="133" spans="1:9">
      <c r="A133" s="499" t="s">
        <v>546</v>
      </c>
      <c r="B133" s="29" t="s">
        <v>501</v>
      </c>
      <c r="C133" s="29"/>
      <c r="D133" s="341"/>
      <c r="E133" s="29"/>
      <c r="F133" s="70"/>
    </row>
    <row r="134" spans="1:9" ht="5.25" customHeight="1">
      <c r="A134" s="330"/>
      <c r="B134" s="29"/>
      <c r="C134" s="29"/>
      <c r="D134" s="29"/>
      <c r="E134" s="29"/>
      <c r="F134" s="70"/>
    </row>
    <row r="135" spans="1:9" ht="5.25" customHeight="1">
      <c r="A135" s="330"/>
      <c r="B135" s="29"/>
      <c r="C135" s="29"/>
      <c r="D135" s="29"/>
      <c r="E135" s="29"/>
      <c r="F135" s="70"/>
    </row>
    <row r="136" spans="1:9">
      <c r="A136" s="499" t="s">
        <v>547</v>
      </c>
      <c r="B136" s="29" t="s">
        <v>501</v>
      </c>
      <c r="C136" s="29"/>
      <c r="D136" s="341"/>
      <c r="E136" s="29"/>
      <c r="F136" s="70"/>
    </row>
    <row r="137" spans="1:9" ht="5.25" customHeight="1">
      <c r="A137" s="330"/>
      <c r="B137" s="29"/>
      <c r="C137" s="29"/>
      <c r="D137" s="29"/>
      <c r="E137" s="29"/>
      <c r="F137" s="70"/>
    </row>
    <row r="138" spans="1:9" ht="5.25" customHeight="1">
      <c r="A138" s="330"/>
      <c r="B138" s="29"/>
      <c r="C138" s="29"/>
      <c r="D138" s="29"/>
      <c r="E138" s="29"/>
      <c r="F138" s="70"/>
    </row>
    <row r="139" spans="1:9">
      <c r="A139" s="499" t="s">
        <v>548</v>
      </c>
      <c r="B139" s="29" t="s">
        <v>501</v>
      </c>
      <c r="C139" s="29"/>
      <c r="D139" s="341"/>
      <c r="E139" s="29"/>
      <c r="F139" s="70"/>
    </row>
    <row r="140" spans="1:9" ht="5.25" customHeight="1">
      <c r="A140" s="330"/>
      <c r="B140" s="29"/>
      <c r="C140" s="29"/>
      <c r="D140" s="29"/>
      <c r="E140" s="29"/>
      <c r="F140" s="70"/>
    </row>
    <row r="141" spans="1:9" ht="5.25" customHeight="1">
      <c r="A141" s="330"/>
      <c r="B141" s="29"/>
      <c r="C141" s="29"/>
      <c r="D141" s="29"/>
      <c r="E141" s="29"/>
      <c r="F141" s="70"/>
    </row>
    <row r="142" spans="1:9">
      <c r="A142" s="211" t="s">
        <v>549</v>
      </c>
      <c r="B142" s="29"/>
      <c r="C142" s="29"/>
      <c r="D142" s="29"/>
      <c r="E142" s="29"/>
      <c r="F142" s="70"/>
    </row>
    <row r="143" spans="1:9">
      <c r="A143" s="499" t="s">
        <v>550</v>
      </c>
      <c r="B143" s="29"/>
      <c r="C143" s="29"/>
      <c r="D143" s="341"/>
      <c r="E143" s="29"/>
      <c r="F143" s="70"/>
      <c r="H143" t="s">
        <v>57</v>
      </c>
      <c r="I143" t="s">
        <v>58</v>
      </c>
    </row>
    <row r="144" spans="1:9" ht="5.25" customHeight="1">
      <c r="A144" s="499"/>
      <c r="B144" s="29"/>
      <c r="C144" s="29"/>
      <c r="D144" s="29"/>
      <c r="E144" s="29"/>
      <c r="F144" s="70"/>
      <c r="H144" t="s">
        <v>57</v>
      </c>
      <c r="I144" t="s">
        <v>58</v>
      </c>
    </row>
    <row r="145" spans="1:9" ht="5.25" customHeight="1">
      <c r="A145" s="499"/>
      <c r="B145" s="29"/>
      <c r="C145" s="29"/>
      <c r="D145" s="29"/>
      <c r="E145" s="29"/>
      <c r="F145" s="70"/>
      <c r="H145" t="s">
        <v>57</v>
      </c>
      <c r="I145" t="s">
        <v>58</v>
      </c>
    </row>
    <row r="146" spans="1:9">
      <c r="A146" s="330" t="s">
        <v>551</v>
      </c>
      <c r="B146" s="29"/>
      <c r="C146" s="29"/>
      <c r="D146" s="341"/>
      <c r="E146" s="29"/>
      <c r="F146" s="70"/>
      <c r="H146" t="s">
        <v>57</v>
      </c>
      <c r="I146" t="s">
        <v>58</v>
      </c>
    </row>
    <row r="147" spans="1:9" ht="5.25" customHeight="1">
      <c r="A147" s="330"/>
      <c r="B147" s="29"/>
      <c r="C147" s="29"/>
      <c r="D147" s="29"/>
      <c r="E147" s="29"/>
      <c r="F147" s="70"/>
      <c r="H147" t="s">
        <v>57</v>
      </c>
      <c r="I147" t="s">
        <v>58</v>
      </c>
    </row>
    <row r="148" spans="1:9" ht="5.25" customHeight="1">
      <c r="A148" s="330"/>
      <c r="B148" s="29"/>
      <c r="C148" s="29"/>
      <c r="D148" s="29"/>
      <c r="E148" s="29"/>
      <c r="F148" s="70"/>
      <c r="H148" t="s">
        <v>57</v>
      </c>
      <c r="I148" t="s">
        <v>58</v>
      </c>
    </row>
    <row r="149" spans="1:9">
      <c r="A149" s="499" t="s">
        <v>552</v>
      </c>
      <c r="B149" s="29"/>
      <c r="C149" s="29"/>
      <c r="D149" s="341"/>
      <c r="E149" s="29"/>
      <c r="F149" s="70"/>
      <c r="H149" t="s">
        <v>57</v>
      </c>
      <c r="I149" t="s">
        <v>58</v>
      </c>
    </row>
    <row r="150" spans="1:9" ht="5.25" customHeight="1">
      <c r="A150" s="331"/>
      <c r="B150" s="29"/>
      <c r="C150" s="29"/>
      <c r="D150" s="29"/>
      <c r="E150" s="29"/>
      <c r="F150" s="70"/>
      <c r="H150" t="s">
        <v>57</v>
      </c>
      <c r="I150" t="s">
        <v>58</v>
      </c>
    </row>
    <row r="151" spans="1:9" ht="5.25" customHeight="1">
      <c r="A151" s="331"/>
      <c r="B151" s="29"/>
      <c r="C151" s="29"/>
      <c r="D151" s="29"/>
      <c r="E151" s="29"/>
      <c r="F151" s="70"/>
      <c r="H151" t="s">
        <v>57</v>
      </c>
      <c r="I151" t="s">
        <v>58</v>
      </c>
    </row>
    <row r="152" spans="1:9" ht="43.5" customHeight="1">
      <c r="A152" s="499" t="s">
        <v>553</v>
      </c>
      <c r="B152" s="29"/>
      <c r="C152" s="29"/>
      <c r="D152" s="617"/>
      <c r="E152" s="29"/>
      <c r="F152" s="70"/>
    </row>
    <row r="153" spans="1:9" ht="5.25" customHeight="1">
      <c r="A153" s="330"/>
      <c r="B153" s="29"/>
      <c r="C153" s="29"/>
      <c r="D153" s="29"/>
      <c r="E153" s="29"/>
      <c r="F153" s="70"/>
    </row>
    <row r="154" spans="1:9" ht="5.25" customHeight="1">
      <c r="A154" s="330"/>
      <c r="B154" s="29"/>
      <c r="C154" s="29"/>
      <c r="D154" s="29"/>
      <c r="E154" s="29"/>
      <c r="F154" s="70"/>
    </row>
    <row r="155" spans="1:9">
      <c r="A155" s="330" t="s">
        <v>554</v>
      </c>
      <c r="B155" s="29"/>
      <c r="C155" s="29"/>
      <c r="D155" s="341"/>
      <c r="E155" s="29"/>
      <c r="F155" s="70"/>
      <c r="H155" t="s">
        <v>57</v>
      </c>
      <c r="I155" t="s">
        <v>58</v>
      </c>
    </row>
    <row r="156" spans="1:9" ht="5.25" customHeight="1">
      <c r="A156" s="330"/>
      <c r="B156" s="29"/>
      <c r="C156" s="29"/>
      <c r="D156" s="29"/>
      <c r="E156" s="29"/>
      <c r="F156" s="70"/>
      <c r="H156" t="s">
        <v>57</v>
      </c>
      <c r="I156" t="s">
        <v>58</v>
      </c>
    </row>
    <row r="157" spans="1:9" ht="5.25" customHeight="1">
      <c r="A157" s="330"/>
      <c r="B157" s="29"/>
      <c r="C157" s="29"/>
      <c r="D157" s="29"/>
      <c r="E157" s="29"/>
      <c r="F157" s="70"/>
      <c r="H157" t="s">
        <v>57</v>
      </c>
      <c r="I157" t="s">
        <v>58</v>
      </c>
    </row>
    <row r="158" spans="1:9" ht="43.5" customHeight="1">
      <c r="A158" s="499" t="s">
        <v>555</v>
      </c>
      <c r="B158" s="29"/>
      <c r="C158" s="29"/>
      <c r="D158" s="617"/>
      <c r="E158" s="29"/>
      <c r="F158" s="70"/>
    </row>
    <row r="159" spans="1:9" ht="5.25" customHeight="1">
      <c r="A159" s="330"/>
      <c r="B159" s="29"/>
      <c r="C159" s="29"/>
      <c r="D159" s="29"/>
      <c r="E159" s="29"/>
      <c r="F159" s="70"/>
    </row>
    <row r="160" spans="1:9" ht="5.25" customHeight="1">
      <c r="A160" s="330"/>
      <c r="B160" s="29"/>
      <c r="C160" s="29"/>
      <c r="D160" s="29"/>
      <c r="E160" s="29"/>
      <c r="F160" s="70"/>
    </row>
    <row r="161" spans="1:9" ht="25.5" customHeight="1">
      <c r="A161" s="219" t="s">
        <v>556</v>
      </c>
      <c r="B161" s="29"/>
      <c r="C161" s="29"/>
      <c r="D161" s="341"/>
      <c r="E161" s="29"/>
      <c r="F161" s="70"/>
      <c r="H161" t="s">
        <v>57</v>
      </c>
      <c r="I161" t="s">
        <v>58</v>
      </c>
    </row>
    <row r="162" spans="1:9" ht="5.25" customHeight="1">
      <c r="A162" s="209"/>
      <c r="B162" s="29"/>
      <c r="C162" s="29"/>
      <c r="D162" s="29"/>
      <c r="E162" s="29"/>
      <c r="F162" s="70"/>
      <c r="H162" t="s">
        <v>57</v>
      </c>
      <c r="I162" t="s">
        <v>58</v>
      </c>
    </row>
    <row r="163" spans="1:9" ht="5.25" customHeight="1">
      <c r="A163" s="209"/>
      <c r="B163" s="29"/>
      <c r="C163" s="29"/>
      <c r="D163" s="29"/>
      <c r="E163" s="29"/>
      <c r="F163" s="70"/>
      <c r="H163" t="s">
        <v>57</v>
      </c>
      <c r="I163" t="s">
        <v>58</v>
      </c>
    </row>
    <row r="164" spans="1:9">
      <c r="A164" s="211" t="s">
        <v>557</v>
      </c>
      <c r="B164" s="29"/>
      <c r="C164" s="29"/>
      <c r="D164" s="29"/>
      <c r="E164" s="29"/>
      <c r="F164" s="70"/>
    </row>
    <row r="165" spans="1:9">
      <c r="A165" s="499" t="s">
        <v>558</v>
      </c>
      <c r="B165" s="29" t="s">
        <v>501</v>
      </c>
      <c r="C165" s="29"/>
      <c r="D165" s="341"/>
      <c r="E165" s="29"/>
      <c r="F165" s="70"/>
    </row>
    <row r="166" spans="1:9" ht="5.25" customHeight="1">
      <c r="A166" s="330"/>
      <c r="B166" s="29"/>
      <c r="C166" s="29"/>
      <c r="D166" s="29"/>
      <c r="E166" s="29"/>
      <c r="F166" s="70"/>
    </row>
    <row r="167" spans="1:9" ht="5.25" customHeight="1">
      <c r="A167" s="330"/>
      <c r="B167" s="29"/>
      <c r="C167" s="29"/>
      <c r="D167" s="29"/>
      <c r="E167" s="29"/>
      <c r="F167" s="70"/>
    </row>
    <row r="168" spans="1:9">
      <c r="A168" s="499" t="s">
        <v>559</v>
      </c>
      <c r="B168" s="195" t="s">
        <v>560</v>
      </c>
      <c r="C168" s="29"/>
      <c r="D168" s="341"/>
      <c r="E168" s="29"/>
      <c r="F168" s="70"/>
    </row>
    <row r="169" spans="1:9" ht="5.25" customHeight="1">
      <c r="A169" s="499"/>
      <c r="B169" s="195"/>
      <c r="C169" s="29"/>
      <c r="D169" s="29"/>
      <c r="E169" s="29"/>
      <c r="F169" s="70"/>
    </row>
    <row r="170" spans="1:9" ht="5.25" customHeight="1">
      <c r="A170" s="330"/>
      <c r="B170" s="29"/>
      <c r="C170" s="29"/>
      <c r="D170" s="29"/>
      <c r="E170" s="29"/>
      <c r="F170" s="70"/>
    </row>
    <row r="171" spans="1:9">
      <c r="A171" s="211" t="s">
        <v>561</v>
      </c>
      <c r="B171" s="29"/>
      <c r="C171" s="29"/>
      <c r="D171" s="29"/>
      <c r="E171" s="29"/>
      <c r="F171" s="70"/>
    </row>
    <row r="172" spans="1:9">
      <c r="A172" s="499" t="s">
        <v>562</v>
      </c>
      <c r="B172" s="195" t="s">
        <v>563</v>
      </c>
      <c r="C172" s="29"/>
      <c r="D172" s="341"/>
      <c r="E172" s="29"/>
      <c r="F172" s="70"/>
    </row>
    <row r="173" spans="1:9" ht="12.75" customHeight="1">
      <c r="A173" s="866" t="s">
        <v>564</v>
      </c>
      <c r="B173" s="867"/>
      <c r="C173" s="29"/>
      <c r="D173" s="29"/>
      <c r="E173" s="29"/>
      <c r="F173" s="70"/>
    </row>
    <row r="174" spans="1:9" ht="5.25" customHeight="1">
      <c r="A174" s="499"/>
      <c r="B174" s="29"/>
      <c r="C174" s="29"/>
      <c r="D174" s="29"/>
      <c r="E174" s="29"/>
      <c r="F174" s="70"/>
    </row>
    <row r="175" spans="1:9">
      <c r="A175" s="499" t="s">
        <v>565</v>
      </c>
      <c r="B175" s="482" t="s">
        <v>566</v>
      </c>
      <c r="C175" s="29"/>
      <c r="D175" s="341"/>
      <c r="E175" s="29"/>
      <c r="F175" s="70"/>
    </row>
    <row r="176" spans="1:9" ht="12.75" customHeight="1">
      <c r="A176" s="866" t="s">
        <v>564</v>
      </c>
      <c r="B176" s="867"/>
      <c r="C176" s="29"/>
      <c r="D176" s="29"/>
      <c r="E176" s="29"/>
      <c r="F176" s="70"/>
    </row>
    <row r="177" spans="1:6" ht="10.5" customHeight="1">
      <c r="A177" s="866"/>
      <c r="B177" s="867"/>
      <c r="C177" s="29"/>
      <c r="D177" s="29"/>
      <c r="E177" s="29"/>
      <c r="F177" s="70"/>
    </row>
    <row r="178" spans="1:6">
      <c r="A178" s="211" t="s">
        <v>567</v>
      </c>
      <c r="B178" s="29"/>
      <c r="C178" s="29"/>
      <c r="D178" s="29"/>
      <c r="E178" s="29"/>
      <c r="F178" s="70"/>
    </row>
    <row r="179" spans="1:6">
      <c r="A179" s="330" t="s">
        <v>568</v>
      </c>
      <c r="B179" s="29"/>
      <c r="C179" s="29"/>
      <c r="D179" s="341"/>
      <c r="E179" s="29"/>
      <c r="F179" s="70"/>
    </row>
    <row r="180" spans="1:6" ht="5.25" customHeight="1">
      <c r="A180" s="330"/>
      <c r="B180" s="29"/>
      <c r="C180" s="29"/>
      <c r="D180" s="29"/>
      <c r="E180" s="29"/>
      <c r="F180" s="70"/>
    </row>
    <row r="181" spans="1:6" ht="5.25" customHeight="1">
      <c r="A181" s="330"/>
      <c r="B181" s="29"/>
      <c r="C181" s="29"/>
      <c r="D181" s="29"/>
      <c r="E181" s="29"/>
      <c r="F181" s="70"/>
    </row>
    <row r="182" spans="1:6" ht="18" customHeight="1">
      <c r="A182" s="499" t="s">
        <v>569</v>
      </c>
      <c r="B182" s="29"/>
      <c r="C182" s="29"/>
      <c r="D182" s="341"/>
      <c r="E182" s="29"/>
      <c r="F182" s="70"/>
    </row>
    <row r="183" spans="1:6" ht="5.25" customHeight="1">
      <c r="A183" s="330"/>
      <c r="B183" s="29"/>
      <c r="C183" s="29"/>
      <c r="D183" s="29"/>
      <c r="E183" s="29"/>
      <c r="F183" s="70"/>
    </row>
    <row r="184" spans="1:6" ht="5.25" customHeight="1">
      <c r="A184" s="330"/>
      <c r="B184" s="29"/>
      <c r="C184" s="29"/>
      <c r="D184" s="29"/>
      <c r="E184" s="29"/>
      <c r="F184" s="70"/>
    </row>
    <row r="185" spans="1:6" ht="18" customHeight="1">
      <c r="A185" s="330" t="s">
        <v>570</v>
      </c>
      <c r="B185" s="29"/>
      <c r="C185" s="29"/>
      <c r="D185" s="341"/>
      <c r="E185" s="29"/>
      <c r="F185" s="70"/>
    </row>
    <row r="186" spans="1:6" ht="6.75" customHeight="1">
      <c r="A186" s="861" t="s">
        <v>571</v>
      </c>
      <c r="B186" s="862"/>
      <c r="C186" s="29"/>
      <c r="D186" s="29"/>
      <c r="E186" s="29"/>
      <c r="F186" s="70"/>
    </row>
    <row r="187" spans="1:6" ht="12" customHeight="1">
      <c r="A187" s="861"/>
      <c r="B187" s="862"/>
      <c r="C187" s="207"/>
      <c r="D187" s="207"/>
      <c r="E187" s="207"/>
      <c r="F187" s="208"/>
    </row>
    <row r="188" spans="1:6">
      <c r="A188" s="856" t="s">
        <v>572</v>
      </c>
      <c r="B188" s="857"/>
      <c r="C188" s="857"/>
      <c r="D188" s="857"/>
      <c r="E188" s="857"/>
      <c r="F188" s="858"/>
    </row>
    <row r="189" spans="1:6" ht="5.25" customHeight="1">
      <c r="A189" s="498"/>
      <c r="B189" s="29"/>
      <c r="C189" s="29"/>
      <c r="D189" s="29"/>
      <c r="E189" s="29"/>
      <c r="F189" s="70"/>
    </row>
    <row r="190" spans="1:6">
      <c r="A190" s="211" t="s">
        <v>573</v>
      </c>
      <c r="B190" s="29"/>
      <c r="C190" s="29"/>
      <c r="D190" s="29"/>
      <c r="E190" s="29"/>
      <c r="F190" s="70"/>
    </row>
    <row r="191" spans="1:6">
      <c r="A191" s="498"/>
      <c r="B191" s="29"/>
      <c r="C191" s="29"/>
      <c r="D191" s="29"/>
      <c r="E191" s="29"/>
      <c r="F191" s="70"/>
    </row>
    <row r="192" spans="1:6" ht="26.25" customHeight="1">
      <c r="A192" s="581" t="s">
        <v>574</v>
      </c>
      <c r="B192" s="29" t="s">
        <v>575</v>
      </c>
      <c r="C192" s="29"/>
      <c r="D192" s="351"/>
      <c r="E192" s="29"/>
      <c r="F192" s="70"/>
    </row>
    <row r="193" spans="1:9" ht="5.25" customHeight="1">
      <c r="A193" s="498"/>
      <c r="B193" s="29"/>
      <c r="C193" s="29"/>
      <c r="D193" s="29"/>
      <c r="E193" s="29"/>
      <c r="F193" s="70"/>
    </row>
    <row r="194" spans="1:9" ht="5.25" customHeight="1">
      <c r="A194" s="498"/>
      <c r="B194" s="29"/>
      <c r="C194" s="29"/>
      <c r="D194" s="29"/>
      <c r="E194" s="29"/>
      <c r="F194" s="70"/>
    </row>
    <row r="195" spans="1:9" ht="43.5" customHeight="1">
      <c r="A195" s="579" t="s">
        <v>576</v>
      </c>
      <c r="B195" s="29"/>
      <c r="C195" s="29"/>
      <c r="D195" s="617"/>
      <c r="E195" s="29"/>
      <c r="F195" s="70"/>
    </row>
    <row r="196" spans="1:9" ht="5.25" customHeight="1">
      <c r="A196" s="330"/>
      <c r="B196" s="29"/>
      <c r="C196" s="29"/>
      <c r="D196" s="29"/>
      <c r="E196" s="29"/>
      <c r="F196" s="70"/>
    </row>
    <row r="197" spans="1:9" ht="5.25" customHeight="1">
      <c r="A197" s="330"/>
      <c r="B197" s="29"/>
      <c r="C197" s="29"/>
      <c r="D197" s="29"/>
      <c r="E197" s="29"/>
      <c r="F197" s="70"/>
    </row>
    <row r="198" spans="1:9" ht="43.5" customHeight="1">
      <c r="A198" s="579" t="s">
        <v>577</v>
      </c>
      <c r="B198" s="29"/>
      <c r="C198" s="29"/>
      <c r="D198" s="617"/>
      <c r="E198" s="29"/>
      <c r="F198" s="70"/>
    </row>
    <row r="199" spans="1:9" ht="10.5" customHeight="1">
      <c r="A199" s="330"/>
      <c r="B199" s="29"/>
      <c r="C199" s="29"/>
      <c r="D199" s="29"/>
      <c r="E199" s="29"/>
      <c r="F199" s="70"/>
    </row>
    <row r="200" spans="1:9" ht="6.75" customHeight="1">
      <c r="A200" s="330"/>
      <c r="B200" s="29"/>
      <c r="C200" s="29"/>
      <c r="D200" s="29"/>
      <c r="E200" s="29"/>
      <c r="F200" s="70"/>
    </row>
    <row r="201" spans="1:9" ht="54" customHeight="1">
      <c r="A201" s="863" t="s">
        <v>578</v>
      </c>
      <c r="B201" s="864"/>
      <c r="C201" s="864"/>
      <c r="D201" s="864"/>
      <c r="E201" s="864"/>
      <c r="F201" s="70"/>
    </row>
    <row r="202" spans="1:9" ht="11.25" customHeight="1">
      <c r="A202" s="352"/>
      <c r="B202" s="502"/>
      <c r="C202" s="502"/>
      <c r="D202" s="502"/>
      <c r="E202" s="502"/>
      <c r="F202" s="70"/>
    </row>
    <row r="203" spans="1:9" ht="25.5" customHeight="1">
      <c r="A203" s="500" t="s">
        <v>579</v>
      </c>
      <c r="B203" s="29"/>
      <c r="C203" s="29"/>
      <c r="D203" s="341"/>
      <c r="E203" s="29"/>
      <c r="F203" s="70"/>
      <c r="H203" t="s">
        <v>166</v>
      </c>
      <c r="I203" t="s">
        <v>167</v>
      </c>
    </row>
    <row r="204" spans="1:9" ht="13.5" customHeight="1">
      <c r="A204" s="580" t="s">
        <v>580</v>
      </c>
      <c r="B204" s="29"/>
      <c r="C204" s="29"/>
      <c r="D204" s="29"/>
      <c r="E204" s="29"/>
      <c r="F204" s="70"/>
      <c r="H204" t="s">
        <v>166</v>
      </c>
      <c r="I204" t="s">
        <v>167</v>
      </c>
    </row>
    <row r="205" spans="1:9" ht="9.75" customHeight="1">
      <c r="A205" s="330"/>
      <c r="B205" s="29"/>
      <c r="C205" s="29"/>
      <c r="D205" s="29"/>
      <c r="E205" s="29"/>
      <c r="F205" s="70"/>
      <c r="H205" t="s">
        <v>166</v>
      </c>
      <c r="I205" t="s">
        <v>167</v>
      </c>
    </row>
    <row r="206" spans="1:9" ht="48.75" customHeight="1">
      <c r="A206" s="863" t="s">
        <v>581</v>
      </c>
      <c r="B206" s="864"/>
      <c r="C206" s="864"/>
      <c r="D206" s="864"/>
      <c r="E206" s="864"/>
      <c r="F206" s="70"/>
    </row>
    <row r="207" spans="1:9" ht="5.25" customHeight="1">
      <c r="A207" s="352"/>
      <c r="B207" s="502"/>
      <c r="C207" s="502"/>
      <c r="D207" s="502"/>
      <c r="E207" s="502"/>
      <c r="F207" s="70"/>
    </row>
    <row r="208" spans="1:9" ht="18" customHeight="1">
      <c r="A208" s="500" t="s">
        <v>582</v>
      </c>
      <c r="B208" s="29"/>
      <c r="C208" s="29"/>
      <c r="D208" s="341"/>
      <c r="E208" s="29"/>
      <c r="F208" s="70"/>
      <c r="H208" t="s">
        <v>166</v>
      </c>
      <c r="I208" t="s">
        <v>167</v>
      </c>
    </row>
    <row r="209" spans="1:37" ht="10.5" customHeight="1">
      <c r="A209" s="580" t="s">
        <v>583</v>
      </c>
      <c r="B209" s="29"/>
      <c r="C209" s="29"/>
      <c r="D209" s="29"/>
      <c r="E209" s="29"/>
      <c r="F209" s="70"/>
      <c r="H209" t="s">
        <v>166</v>
      </c>
      <c r="I209" t="s">
        <v>167</v>
      </c>
    </row>
    <row r="210" spans="1:37" ht="5.25" customHeight="1" thickBot="1">
      <c r="A210" s="210"/>
      <c r="B210" s="207"/>
      <c r="C210" s="207"/>
      <c r="D210" s="207"/>
      <c r="E210" s="207"/>
      <c r="F210" s="208"/>
      <c r="H210" s="253" t="s">
        <v>166</v>
      </c>
      <c r="I210" s="253" t="s">
        <v>167</v>
      </c>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6"/>
    </row>
    <row r="211" spans="1:37">
      <c r="A211" s="206"/>
      <c r="B211" s="29"/>
      <c r="C211" s="29"/>
      <c r="D211" s="29"/>
      <c r="E211" s="29"/>
      <c r="F211" s="205"/>
    </row>
    <row r="212" spans="1:37">
      <c r="A212" s="228" t="s">
        <v>584</v>
      </c>
      <c r="B212" s="29"/>
      <c r="C212" s="29"/>
      <c r="D212" s="29"/>
      <c r="E212" s="29"/>
      <c r="F212" s="205"/>
    </row>
    <row r="213" spans="1:37">
      <c r="A213" s="206"/>
      <c r="B213" s="29"/>
      <c r="C213" s="29"/>
      <c r="D213" s="29"/>
      <c r="E213" s="29"/>
      <c r="F213" s="205"/>
    </row>
    <row r="214" spans="1:37">
      <c r="A214" s="228" t="s">
        <v>585</v>
      </c>
      <c r="B214" s="29"/>
      <c r="C214" s="29"/>
      <c r="D214" s="29"/>
      <c r="E214" s="29"/>
      <c r="F214" s="205"/>
    </row>
    <row r="215" spans="1:37">
      <c r="A215" s="228" t="s">
        <v>586</v>
      </c>
      <c r="B215" s="29"/>
      <c r="C215" s="29"/>
      <c r="D215" s="29"/>
      <c r="E215" s="29"/>
      <c r="F215" s="205"/>
    </row>
    <row r="216" spans="1:37" ht="13.5" thickBot="1">
      <c r="A216" s="229"/>
      <c r="B216" s="207"/>
      <c r="C216" s="207"/>
      <c r="D216" s="207"/>
      <c r="E216" s="207"/>
      <c r="F216" s="501"/>
    </row>
  </sheetData>
  <sheetProtection algorithmName="SHA-512" hashValue="x2f/nrHzzfMKBqc/AvHoH13pYhqYLgJ3xcyTinBz3FdnuVlt/JHj4mXbTOMERfL5hJl5pM4D7GnyV72SEVNGHg==" saltValue="oN8KzysSNcGQGDhkEl2nAQ==" spinCount="100000" sheet="1" selectLockedCells="1"/>
  <mergeCells count="13">
    <mergeCell ref="A18:F18"/>
    <mergeCell ref="A1:F1"/>
    <mergeCell ref="A2:F2"/>
    <mergeCell ref="A186:B187"/>
    <mergeCell ref="A206:E206"/>
    <mergeCell ref="A188:F188"/>
    <mergeCell ref="A62:A64"/>
    <mergeCell ref="A201:E201"/>
    <mergeCell ref="A120:F120"/>
    <mergeCell ref="A68:F68"/>
    <mergeCell ref="A176:B176"/>
    <mergeCell ref="A177:B177"/>
    <mergeCell ref="A173:B173"/>
  </mergeCells>
  <conditionalFormatting sqref="D192">
    <cfRule type="expression" dxfId="1" priority="3">
      <formula>#REF!&lt;&gt;"Yes"</formula>
    </cfRule>
  </conditionalFormatting>
  <dataValidations count="20">
    <dataValidation type="decimal" operator="greaterThanOrEqual" showInputMessage="1" showErrorMessage="1" promptTitle="Complete if applicable" prompt="  " sqref="D86 D77 D95 D172 D175">
      <formula1>0</formula1>
    </dataValidation>
    <dataValidation type="decimal" allowBlank="1" showInputMessage="1" showErrorMessage="1" promptTitle="Complete if applicable" sqref="D185">
      <formula1>0</formula1>
      <formula2>1</formula2>
    </dataValidation>
    <dataValidation type="decimal" showInputMessage="1" showErrorMessage="1" promptTitle="Complete if applicable" prompt="  " sqref="D89 D98 D139 D165 D133 D136 D30 D33 D108 D111">
      <formula1>0</formula1>
      <formula2>1</formula2>
    </dataValidation>
    <dataValidation type="whole" operator="greaterThan" allowBlank="1" showInputMessage="1" showErrorMessage="1" promptTitle="Complete if applicable" sqref="D10 D192">
      <formula1>0</formula1>
    </dataValidation>
    <dataValidation type="textLength" operator="lessThan" allowBlank="1" showInputMessage="1" showErrorMessage="1" promptTitle="Complete if applicable" prompt="Field is limited to a maximum of 1000 characters." sqref="D65 D58 D54">
      <formula1>1000</formula1>
    </dataValidation>
    <dataValidation type="list" operator="greaterThanOrEqual" showInputMessage="1" showErrorMessage="1" promptTitle="Complete if Applicable" prompt="Select response from drop-down list." sqref="D208">
      <formula1>$H$208:$I$208</formula1>
    </dataValidation>
    <dataValidation type="list" operator="greaterThanOrEqual" showInputMessage="1" showErrorMessage="1" promptTitle="Complete if Applicable" prompt="Select response from drop-down list." sqref="D203">
      <formula1>$H$203:$I$203</formula1>
    </dataValidation>
    <dataValidation type="list" operator="greaterThanOrEqual" showInputMessage="1" showErrorMessage="1" promptTitle="Complete if Applicable" prompt="Select response from drop-down list." sqref="D161">
      <formula1>$H$161:$I$161</formula1>
    </dataValidation>
    <dataValidation type="list" operator="greaterThanOrEqual" showInputMessage="1" showErrorMessage="1" promptTitle="Complete if Applicable" prompt="Select response from drop-down list." sqref="D155">
      <formula1>$H$155:$I$155</formula1>
    </dataValidation>
    <dataValidation type="list" operator="greaterThanOrEqual" showInputMessage="1" showErrorMessage="1" promptTitle="Complete if Applicable" prompt="Select response from drop-down list." sqref="D149">
      <formula1>$H$149:$I$149</formula1>
    </dataValidation>
    <dataValidation type="list" operator="greaterThanOrEqual" showInputMessage="1" showErrorMessage="1" promptTitle="Complete if Applicable" prompt="Select response from drop-down list." sqref="D146">
      <formula1>$H$146:$I$146</formula1>
    </dataValidation>
    <dataValidation type="list" operator="greaterThanOrEqual" showInputMessage="1" showErrorMessage="1" promptTitle="Complete if Applicable" prompt="Select response from drop-down list." sqref="D143">
      <formula1>$H$143:$I$143</formula1>
    </dataValidation>
    <dataValidation type="list" operator="greaterThanOrEqual" showInputMessage="1" showErrorMessage="1" promptTitle="Complete if Applicable" prompt="Select response from drop-down list." sqref="D101">
      <formula1>$H$101:$I$101</formula1>
    </dataValidation>
    <dataValidation type="list" operator="greaterThanOrEqual" showInputMessage="1" showErrorMessage="1" promptTitle="Complete if Applicable" prompt="Select response from drop-down list." sqref="D62">
      <formula1>$H$62:$I$62</formula1>
    </dataValidation>
    <dataValidation type="list" operator="greaterThanOrEqual" showInputMessage="1" showErrorMessage="1" promptTitle="Complete if Applicable" prompt="Select response from drop-down list." sqref="D36">
      <formula1>$H$36:$I$36</formula1>
    </dataValidation>
    <dataValidation type="list" operator="greaterThanOrEqual" showInputMessage="1" showErrorMessage="1" promptTitle="Complete if Applicable" prompt="Select response from drop-down list." sqref="D7">
      <formula1>$H$7:$I$7</formula1>
    </dataValidation>
    <dataValidation type="textLength" operator="lessThan" allowBlank="1" showInputMessage="1" showErrorMessage="1" promptTitle="Complete if applicable" prompt="Field is limited to a maximum of 500 characters." sqref="D13">
      <formula1>500</formula1>
    </dataValidation>
    <dataValidation type="textLength" operator="lessThan" allowBlank="1" showInputMessage="1" showErrorMessage="1" promptTitle="Complete if applicable" prompt="Field is limited to a maximum of 400 characters." sqref="D39 D104 D129 D152 D158 D4 D198 D195">
      <formula1>400</formula1>
    </dataValidation>
    <dataValidation type="textLength" operator="lessThan" allowBlank="1" showInputMessage="1" showErrorMessage="1" promptTitle="Complete if applicable" prompt="Field is limited to a maximum of 100 characters." sqref="D21 D24 D43 D182 D46 D51">
      <formula1>100</formula1>
    </dataValidation>
    <dataValidation type="decimal" operator="greaterThanOrEqual" showInputMessage="1" showErrorMessage="1" promptTitle="Complete if applicable" prompt="  " sqref="D74 D83 D168 D92 D179 D126 D123 D117 D114 D80 D71">
      <formula1>0.1</formula1>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A32"/>
  <sheetViews>
    <sheetView topLeftCell="A11" workbookViewId="0">
      <selection activeCell="E30" sqref="E30:F30"/>
    </sheetView>
  </sheetViews>
  <sheetFormatPr defaultRowHeight="12.75"/>
  <cols>
    <col min="1" max="1" width="13.42578125" style="54" customWidth="1"/>
    <col min="2" max="2" width="26.85546875" style="54" customWidth="1"/>
    <col min="3" max="3" width="21.42578125" style="54" customWidth="1"/>
    <col min="4" max="4" width="26.5703125" style="54" customWidth="1"/>
    <col min="5" max="6" width="25.140625" style="54" customWidth="1"/>
    <col min="7" max="7" width="1.7109375" style="54" customWidth="1"/>
    <col min="8" max="8" width="1.7109375" hidden="1" customWidth="1"/>
    <col min="9" max="9" width="27.42578125" style="599" hidden="1" customWidth="1"/>
    <col min="10" max="10" width="45.42578125" style="599" hidden="1" customWidth="1"/>
    <col min="11" max="12" width="9.140625" hidden="1" customWidth="1"/>
    <col min="13" max="16" width="0" hidden="1" customWidth="1"/>
  </cols>
  <sheetData>
    <row r="1" spans="1:10" ht="21">
      <c r="A1" s="823" t="s">
        <v>587</v>
      </c>
      <c r="B1" s="824"/>
      <c r="C1" s="824"/>
      <c r="D1" s="824"/>
      <c r="E1" s="824"/>
      <c r="F1" s="824"/>
      <c r="G1" s="825"/>
    </row>
    <row r="2" spans="1:10" ht="15.75" thickBot="1">
      <c r="A2" s="859" t="s">
        <v>588</v>
      </c>
      <c r="B2" s="708"/>
      <c r="C2" s="708"/>
      <c r="D2" s="708"/>
      <c r="E2" s="708"/>
      <c r="F2" s="708"/>
      <c r="G2" s="860"/>
    </row>
    <row r="3" spans="1:10" ht="15.75" thickBot="1">
      <c r="A3" s="586"/>
      <c r="B3" s="9"/>
      <c r="C3" s="9"/>
      <c r="D3" s="9"/>
      <c r="E3" s="9"/>
      <c r="F3" s="587"/>
      <c r="G3" s="588"/>
      <c r="I3" s="600" t="s">
        <v>22</v>
      </c>
      <c r="J3" s="600" t="s">
        <v>23</v>
      </c>
    </row>
    <row r="4" spans="1:10">
      <c r="A4" s="322"/>
      <c r="B4" s="37"/>
      <c r="C4" s="37"/>
      <c r="D4" s="37"/>
      <c r="E4" s="37"/>
      <c r="F4" s="317"/>
      <c r="G4" s="46"/>
    </row>
    <row r="5" spans="1:10" ht="26.25" customHeight="1">
      <c r="A5" s="322" t="s">
        <v>589</v>
      </c>
      <c r="B5" s="317"/>
      <c r="C5" s="317"/>
      <c r="D5" s="317"/>
      <c r="E5" s="820"/>
      <c r="F5" s="822"/>
      <c r="G5" s="46"/>
      <c r="I5" s="601"/>
      <c r="J5" s="602"/>
    </row>
    <row r="6" spans="1:10" ht="3.75" customHeight="1">
      <c r="A6" s="322"/>
      <c r="B6" s="37"/>
      <c r="C6" s="37"/>
      <c r="D6" s="37" t="s">
        <v>590</v>
      </c>
      <c r="E6" s="37"/>
      <c r="F6" s="317"/>
      <c r="G6" s="46"/>
    </row>
    <row r="7" spans="1:10" ht="4.5" customHeight="1">
      <c r="A7" s="322"/>
      <c r="B7" s="37"/>
      <c r="C7" s="37"/>
      <c r="D7" s="37"/>
      <c r="E7" s="37"/>
      <c r="F7" s="317"/>
      <c r="G7" s="46"/>
    </row>
    <row r="8" spans="1:10" ht="72.75" customHeight="1">
      <c r="A8" s="834" t="s">
        <v>591</v>
      </c>
      <c r="B8" s="870"/>
      <c r="C8" s="870"/>
      <c r="D8" s="871"/>
      <c r="E8" s="820"/>
      <c r="F8" s="822"/>
      <c r="G8" s="589"/>
      <c r="I8" s="602"/>
      <c r="J8" s="602"/>
    </row>
    <row r="9" spans="1:10">
      <c r="A9" s="590"/>
      <c r="B9" s="591"/>
      <c r="C9" s="592"/>
      <c r="D9" s="592"/>
      <c r="E9" s="592"/>
      <c r="F9" s="592"/>
      <c r="G9" s="46"/>
      <c r="I9" s="603"/>
      <c r="J9" s="603"/>
    </row>
    <row r="10" spans="1:10" ht="18" customHeight="1">
      <c r="A10" s="322" t="s">
        <v>592</v>
      </c>
      <c r="B10" s="323"/>
      <c r="C10" s="323"/>
      <c r="D10" s="323"/>
      <c r="E10" s="868"/>
      <c r="F10" s="869"/>
      <c r="G10" s="46"/>
      <c r="I10" s="602" t="s">
        <v>57</v>
      </c>
      <c r="J10" s="604" t="s">
        <v>58</v>
      </c>
    </row>
    <row r="11" spans="1:10">
      <c r="A11" s="876" t="s">
        <v>593</v>
      </c>
      <c r="B11" s="777"/>
      <c r="C11" s="323"/>
      <c r="D11" s="323"/>
      <c r="E11" s="49"/>
      <c r="F11" s="592"/>
      <c r="G11" s="46"/>
      <c r="I11" s="602"/>
      <c r="J11" s="604"/>
    </row>
    <row r="12" spans="1:10" ht="17.25" customHeight="1">
      <c r="A12" s="593" t="s">
        <v>594</v>
      </c>
      <c r="B12" s="317"/>
      <c r="C12" s="323"/>
      <c r="D12" s="323"/>
      <c r="E12" s="872"/>
      <c r="F12" s="873"/>
      <c r="G12" s="46"/>
      <c r="I12" s="602"/>
      <c r="J12" s="602"/>
    </row>
    <row r="13" spans="1:10">
      <c r="A13" s="91"/>
      <c r="B13" s="323"/>
      <c r="C13" s="323"/>
      <c r="D13" s="323"/>
      <c r="E13" s="49"/>
      <c r="F13" s="49"/>
      <c r="G13" s="46"/>
      <c r="I13" s="602"/>
      <c r="J13" s="602"/>
    </row>
    <row r="14" spans="1:10" ht="18.75" customHeight="1">
      <c r="A14" s="593" t="s">
        <v>595</v>
      </c>
      <c r="B14" s="317"/>
      <c r="C14" s="323"/>
      <c r="D14" s="323"/>
      <c r="E14" s="872"/>
      <c r="F14" s="873"/>
      <c r="G14" s="46"/>
      <c r="I14" s="602"/>
      <c r="J14" s="602"/>
    </row>
    <row r="15" spans="1:10">
      <c r="A15" s="322"/>
      <c r="B15" s="37"/>
      <c r="C15" s="37"/>
      <c r="D15" s="37"/>
      <c r="E15" s="37"/>
      <c r="F15" s="323"/>
      <c r="G15" s="46"/>
      <c r="I15" s="604"/>
      <c r="J15" s="604"/>
    </row>
    <row r="16" spans="1:10" ht="21.75" customHeight="1">
      <c r="A16" s="322" t="s">
        <v>596</v>
      </c>
      <c r="B16" s="323"/>
      <c r="C16" s="323"/>
      <c r="D16" s="323"/>
      <c r="E16" s="868"/>
      <c r="F16" s="869"/>
      <c r="G16" s="46"/>
      <c r="I16" s="604" t="s">
        <v>166</v>
      </c>
      <c r="J16" s="604" t="s">
        <v>167</v>
      </c>
    </row>
    <row r="17" spans="1:131" ht="6.75" customHeight="1">
      <c r="A17" s="613"/>
      <c r="B17" s="321"/>
      <c r="C17" s="321"/>
      <c r="D17" s="321"/>
      <c r="E17" s="321"/>
      <c r="F17" s="321"/>
      <c r="G17" s="46"/>
      <c r="I17" s="604"/>
      <c r="J17" s="604"/>
    </row>
    <row r="18" spans="1:131" s="238" customFormat="1" ht="12.75" customHeight="1">
      <c r="A18" s="391"/>
      <c r="B18" s="392" t="s">
        <v>597</v>
      </c>
      <c r="C18" s="393"/>
      <c r="D18" s="393"/>
      <c r="E18" s="393"/>
      <c r="F18" s="393"/>
      <c r="G18" s="46"/>
      <c r="H18" s="394"/>
      <c r="I18" s="395"/>
      <c r="J18" s="235"/>
      <c r="K18"/>
      <c r="L18" s="236"/>
      <c r="M18" s="236"/>
      <c r="N18"/>
      <c r="O18" s="183"/>
      <c r="P18" s="183"/>
      <c r="Q18"/>
      <c r="R18" s="236"/>
      <c r="S18" s="236"/>
      <c r="T18" s="237"/>
      <c r="U18" s="237"/>
      <c r="V18" s="237"/>
      <c r="W18" s="237"/>
      <c r="X18" s="237"/>
      <c r="Y18" s="237"/>
      <c r="Z18" s="237"/>
      <c r="AA18" s="237"/>
      <c r="AB18" s="237"/>
      <c r="AC18"/>
      <c r="AD18" s="237"/>
      <c r="AE18" s="237"/>
      <c r="AF18" s="237"/>
      <c r="AG18" s="237"/>
      <c r="AH18" s="237"/>
      <c r="AI18" s="237"/>
      <c r="AJ18" s="237"/>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61"/>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c r="CZ18" s="236"/>
      <c r="DA18" s="236"/>
      <c r="DB18" s="236"/>
      <c r="DC18" s="236"/>
      <c r="DD18" s="236"/>
      <c r="DE18" s="236"/>
      <c r="DF18" s="236"/>
      <c r="DG18" s="236"/>
      <c r="DH18" s="236"/>
      <c r="DI18" s="236"/>
      <c r="DJ18" s="236"/>
      <c r="DK18" s="236"/>
      <c r="DL18" s="236"/>
      <c r="DM18" s="236"/>
      <c r="DN18" s="236"/>
      <c r="DO18" s="236"/>
      <c r="DP18" s="236"/>
      <c r="DQ18" s="236"/>
      <c r="DR18" s="236"/>
      <c r="DS18" s="236"/>
      <c r="DT18" s="236"/>
      <c r="DU18" s="236"/>
      <c r="DV18" s="236"/>
      <c r="DW18" s="236"/>
      <c r="DX18" s="236"/>
      <c r="DY18" s="236"/>
      <c r="DZ18" s="236"/>
      <c r="EA18" s="236"/>
    </row>
    <row r="19" spans="1:131">
      <c r="A19" s="322"/>
      <c r="B19" s="37"/>
      <c r="C19" s="37"/>
      <c r="D19" s="37"/>
      <c r="E19" s="357"/>
      <c r="F19" s="49"/>
      <c r="G19" s="46"/>
      <c r="I19" s="604"/>
      <c r="J19" s="604"/>
    </row>
    <row r="20" spans="1:131" ht="15.75" thickBot="1">
      <c r="A20" s="586" t="s">
        <v>598</v>
      </c>
      <c r="B20" s="9"/>
      <c r="C20" s="9"/>
      <c r="D20" s="9"/>
      <c r="E20" s="9"/>
      <c r="F20" s="587"/>
      <c r="G20" s="588"/>
    </row>
    <row r="21" spans="1:131">
      <c r="A21" s="322"/>
      <c r="B21" s="37"/>
      <c r="C21" s="37"/>
      <c r="D21" s="37"/>
      <c r="E21" s="37"/>
      <c r="F21" s="323"/>
      <c r="G21" s="46"/>
      <c r="I21" s="604"/>
      <c r="J21" s="604"/>
    </row>
    <row r="22" spans="1:131" ht="22.5" customHeight="1">
      <c r="A22" s="322" t="s">
        <v>599</v>
      </c>
      <c r="B22" s="317"/>
      <c r="C22" s="317"/>
      <c r="D22" s="317"/>
      <c r="E22" s="868"/>
      <c r="F22" s="869"/>
      <c r="G22" s="46"/>
      <c r="I22" s="602" t="s">
        <v>57</v>
      </c>
      <c r="J22" s="604" t="s">
        <v>58</v>
      </c>
    </row>
    <row r="23" spans="1:131">
      <c r="A23" s="594"/>
      <c r="B23" s="317"/>
      <c r="C23" s="317"/>
      <c r="D23" s="317"/>
      <c r="E23" s="49"/>
      <c r="F23" s="49"/>
      <c r="G23" s="46"/>
      <c r="I23" s="605"/>
      <c r="J23" s="602"/>
    </row>
    <row r="24" spans="1:131" ht="22.5" customHeight="1">
      <c r="A24" s="91" t="s">
        <v>600</v>
      </c>
      <c r="B24" s="317"/>
      <c r="C24" s="317"/>
      <c r="D24" s="317"/>
      <c r="E24" s="872"/>
      <c r="F24" s="873"/>
      <c r="G24" s="46"/>
      <c r="I24" s="602"/>
      <c r="J24" s="602"/>
    </row>
    <row r="25" spans="1:131">
      <c r="A25" s="91"/>
      <c r="B25" s="317"/>
      <c r="C25" s="317"/>
      <c r="D25" s="317"/>
      <c r="E25" s="49"/>
      <c r="F25" s="49"/>
      <c r="G25" s="46"/>
      <c r="I25" s="602"/>
      <c r="J25" s="602"/>
    </row>
    <row r="26" spans="1:131" ht="15.75" thickBot="1">
      <c r="A26" s="586" t="s">
        <v>601</v>
      </c>
      <c r="B26" s="9"/>
      <c r="C26" s="9"/>
      <c r="D26" s="9"/>
      <c r="E26" s="9"/>
      <c r="F26" s="587"/>
      <c r="G26" s="588"/>
    </row>
    <row r="27" spans="1:131">
      <c r="A27" s="322"/>
      <c r="B27" s="37"/>
      <c r="C27" s="37"/>
      <c r="D27" s="37"/>
      <c r="E27" s="37"/>
      <c r="F27" s="323"/>
      <c r="G27" s="46"/>
      <c r="I27" s="604"/>
      <c r="J27" s="604"/>
    </row>
    <row r="28" spans="1:131" ht="24.75" customHeight="1">
      <c r="A28" s="639" t="s">
        <v>602</v>
      </c>
      <c r="B28" s="870"/>
      <c r="C28" s="870"/>
      <c r="D28" s="871"/>
      <c r="E28" s="874"/>
      <c r="F28" s="875"/>
      <c r="G28" s="595"/>
      <c r="I28" s="604" t="s">
        <v>57</v>
      </c>
      <c r="J28" s="604" t="s">
        <v>58</v>
      </c>
    </row>
    <row r="29" spans="1:131">
      <c r="A29" s="596"/>
      <c r="B29" s="597"/>
      <c r="C29" s="597"/>
      <c r="D29" s="323"/>
      <c r="E29" s="323"/>
      <c r="F29" s="323"/>
      <c r="G29" s="46"/>
      <c r="I29" s="604"/>
      <c r="J29" s="604"/>
    </row>
    <row r="30" spans="1:131" ht="72" customHeight="1">
      <c r="A30" s="356" t="s">
        <v>603</v>
      </c>
      <c r="B30" s="323"/>
      <c r="C30" s="323"/>
      <c r="D30" s="323"/>
      <c r="E30" s="872"/>
      <c r="F30" s="873"/>
      <c r="G30" s="46"/>
      <c r="I30" s="604"/>
      <c r="J30" s="604"/>
    </row>
    <row r="31" spans="1:131" ht="9" customHeight="1">
      <c r="A31" s="322"/>
      <c r="B31" s="37"/>
      <c r="C31" s="37"/>
      <c r="D31" s="37"/>
      <c r="E31" s="37"/>
      <c r="F31" s="323"/>
      <c r="G31" s="46"/>
      <c r="I31" s="604"/>
      <c r="J31" s="604"/>
    </row>
    <row r="32" spans="1:131" ht="11.25" customHeight="1" thickBot="1">
      <c r="A32" s="71"/>
      <c r="B32" s="598"/>
      <c r="C32" s="598"/>
      <c r="D32" s="598"/>
      <c r="E32" s="598"/>
      <c r="F32" s="72"/>
      <c r="G32" s="48"/>
      <c r="I32" s="606"/>
      <c r="J32" s="606"/>
    </row>
  </sheetData>
  <sheetProtection algorithmName="SHA-512" hashValue="1Swe2wKCxEnJyUjjc/4tbUbLcbtwuJUdCsYAjIrbm5BKemeElaBNNfec53rb30z+mRUjvGpKIZan5RfyCzyZpg==" saltValue="oL4+wlYgVMIBKsiUCnHMRw==" spinCount="100000" sheet="1" objects="1" scenarios="1" selectLockedCells="1"/>
  <mergeCells count="15">
    <mergeCell ref="E24:F24"/>
    <mergeCell ref="A28:D28"/>
    <mergeCell ref="E28:F28"/>
    <mergeCell ref="E30:F30"/>
    <mergeCell ref="A11:B11"/>
    <mergeCell ref="E12:F12"/>
    <mergeCell ref="E14:F14"/>
    <mergeCell ref="E22:F22"/>
    <mergeCell ref="E16:F16"/>
    <mergeCell ref="E10:F10"/>
    <mergeCell ref="A1:G1"/>
    <mergeCell ref="A2:G2"/>
    <mergeCell ref="E5:F5"/>
    <mergeCell ref="A8:D8"/>
    <mergeCell ref="E8:F8"/>
  </mergeCells>
  <dataValidations count="12">
    <dataValidation type="list" showInputMessage="1" showErrorMessage="1" promptTitle="Required field" prompt="Select response from drop-down list." sqref="E10:F10">
      <formula1>$I$10:$J$10</formula1>
    </dataValidation>
    <dataValidation type="whole" operator="greaterThanOrEqual" allowBlank="1" showInputMessage="1" showErrorMessage="1" sqref="G22:G25 G28:G30 G5 G8:G17">
      <formula1>1</formula1>
    </dataValidation>
    <dataValidation type="decimal" operator="greaterThan" allowBlank="1" showInputMessage="1" showErrorMessage="1" promptTitle="Complete if applicable" prompt="Required if project requires construction of tie-line to POI" sqref="E12:F12">
      <formula1>0.1</formula1>
    </dataValidation>
    <dataValidation type="textLength" operator="lessThan" showInputMessage="1" showErrorMessage="1" errorTitle="Error" error="Entry must be a number" promptTitle="Required field" prompt="Field is limited to a maximum of 400 characters." sqref="E8:F8">
      <formula1>400</formula1>
    </dataValidation>
    <dataValidation type="textLength" operator="lessThan" allowBlank="1" showInputMessage="1" showErrorMessage="1" errorTitle="Error" error="Entry must be a number" promptTitle="Complete if applicable" prompt="Field is limited to a maximum of 45 characters." sqref="E24:F24">
      <formula1>46</formula1>
    </dataValidation>
    <dataValidation type="list" showInputMessage="1" showErrorMessage="1" promptTitle="Required field" prompt="Select response from drop-down list." sqref="E22:F22">
      <formula1>$I$22:$J$22</formula1>
    </dataValidation>
    <dataValidation type="textLength" operator="lessThan" allowBlank="1" showInputMessage="1" showErrorMessage="1" errorTitle="Error" error="Entry must be a number" promptTitle="Complete if applicable" prompt="Field is limited to a maximum of 400 characters." sqref="E30:F30">
      <formula1>400</formula1>
    </dataValidation>
    <dataValidation type="list" showInputMessage="1" showErrorMessage="1" promptTitle="Complete if applicable" prompt="Select response from drop-down list." sqref="E28:F28">
      <formula1>$I$28:$J$28</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14:F14">
      <formula1>1</formula1>
    </dataValidation>
    <dataValidation type="textLength" operator="lessThan" allowBlank="1" showInputMessage="1" showErrorMessage="1" promptTitle="Required Field" prompt="Field is limited to a maximum of 45 characters." sqref="E5:F5">
      <formula1>45</formula1>
    </dataValidation>
    <dataValidation allowBlank="1" showInputMessage="1" showErrorMessage="1" errorTitle="Select technology type from list" sqref="H18"/>
    <dataValidation type="list" showInputMessage="1" showErrorMessage="1" promptTitle="Required field" prompt="Select response from drop-down list." sqref="E16:F16">
      <formula1>$I$16:$J$16</formula1>
    </dataValidation>
  </dataValidation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DP1620"/>
  <sheetViews>
    <sheetView zoomScaleNormal="100" zoomScaleSheetLayoutView="100" workbookViewId="0">
      <pane xSplit="5" ySplit="8" topLeftCell="I9" activePane="bottomRight" state="frozen"/>
      <selection pane="topRight" activeCell="E1" sqref="E1"/>
      <selection pane="bottomLeft" activeCell="A9" sqref="A9"/>
      <selection pane="bottomRight" activeCell="C549" sqref="C549"/>
    </sheetView>
  </sheetViews>
  <sheetFormatPr defaultColWidth="9.140625" defaultRowHeight="12.75"/>
  <cols>
    <col min="1" max="2" width="9.140625" style="54"/>
    <col min="3" max="3" width="60.5703125" style="54" customWidth="1"/>
    <col min="4" max="4" width="10.28515625" style="54" customWidth="1"/>
    <col min="5" max="5" width="3.28515625" style="54" customWidth="1"/>
    <col min="6" max="7" width="12.85546875" style="54" hidden="1" customWidth="1"/>
    <col min="8" max="8" width="9.140625" style="54" hidden="1" customWidth="1"/>
    <col min="9" max="40" width="12.85546875" style="54" customWidth="1"/>
    <col min="41" max="41" width="34.140625" style="54" customWidth="1"/>
    <col min="42" max="48" width="9.140625" style="54" hidden="1" customWidth="1"/>
    <col min="49" max="49" width="8.28515625" style="189" hidden="1" customWidth="1"/>
    <col min="50" max="50" width="2.7109375" style="189" hidden="1" customWidth="1"/>
    <col min="51" max="51" width="25.140625" style="189" hidden="1" customWidth="1"/>
    <col min="52" max="52" width="26.42578125" style="189" hidden="1" customWidth="1"/>
    <col min="53" max="53" width="36.5703125" style="189" hidden="1" customWidth="1"/>
    <col min="54" max="54" width="12.5703125" style="189" hidden="1" customWidth="1"/>
    <col min="55" max="55" width="51.7109375" style="189" hidden="1" customWidth="1"/>
    <col min="56" max="56" width="9.140625" style="189" hidden="1" customWidth="1"/>
    <col min="57" max="57" width="11.7109375" style="189" hidden="1" customWidth="1"/>
    <col min="58" max="58" width="12.42578125" style="189" hidden="1" customWidth="1"/>
    <col min="59" max="59" width="9.140625" style="189" hidden="1" customWidth="1"/>
    <col min="60" max="61" width="7.85546875" style="189" hidden="1" customWidth="1"/>
    <col min="62" max="63" width="22.85546875" style="189" hidden="1" customWidth="1"/>
    <col min="64" max="64" width="10.7109375" style="189" hidden="1" customWidth="1"/>
    <col min="65" max="65" width="10.140625" hidden="1" customWidth="1"/>
    <col min="66" max="96" width="9.140625" hidden="1" customWidth="1"/>
    <col min="97" max="97" width="9.140625" style="251" hidden="1" customWidth="1"/>
    <col min="98" max="98" width="9.140625" hidden="1" customWidth="1"/>
    <col min="99" max="100" width="9.140625" customWidth="1"/>
    <col min="121" max="16384" width="9.140625" style="54"/>
  </cols>
  <sheetData>
    <row r="1" spans="1:97" ht="24.75" customHeight="1">
      <c r="A1" s="465" t="s">
        <v>604</v>
      </c>
      <c r="B1" s="466"/>
      <c r="C1" s="466"/>
      <c r="D1" s="466"/>
      <c r="E1" s="466"/>
      <c r="F1" s="466"/>
      <c r="G1" s="466"/>
      <c r="H1" s="75"/>
      <c r="I1" s="76"/>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7"/>
      <c r="AW1" s="725" t="s">
        <v>105</v>
      </c>
      <c r="AX1" s="725"/>
      <c r="AY1" s="725"/>
      <c r="AZ1" s="725"/>
      <c r="BA1" s="725"/>
      <c r="BB1" s="725"/>
      <c r="BC1" s="725"/>
      <c r="BD1" s="725"/>
      <c r="BE1" s="725"/>
      <c r="BF1" s="725"/>
      <c r="BG1" s="725"/>
      <c r="BH1" s="726" t="s">
        <v>106</v>
      </c>
      <c r="BI1" s="726"/>
      <c r="BJ1" s="726"/>
      <c r="BK1" s="726"/>
      <c r="BL1" s="726"/>
      <c r="BM1" s="726"/>
    </row>
    <row r="2" spans="1:97" ht="15.75" customHeight="1">
      <c r="A2" s="467" t="s">
        <v>605</v>
      </c>
      <c r="B2" s="468"/>
      <c r="C2" s="468"/>
      <c r="D2" s="468"/>
      <c r="E2" s="468"/>
      <c r="F2" s="468"/>
      <c r="G2" s="468"/>
      <c r="H2" s="78"/>
      <c r="I2" s="79"/>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80"/>
      <c r="AQ2" s="11"/>
      <c r="AW2" s="683" t="s">
        <v>109</v>
      </c>
      <c r="AX2" s="687" t="s">
        <v>110</v>
      </c>
      <c r="AY2" s="687"/>
      <c r="AZ2" s="685" t="s">
        <v>20</v>
      </c>
      <c r="BA2" s="685" t="s">
        <v>111</v>
      </c>
      <c r="BB2" s="685" t="s">
        <v>112</v>
      </c>
      <c r="BC2" s="685" t="s">
        <v>113</v>
      </c>
      <c r="BD2" s="685" t="s">
        <v>114</v>
      </c>
      <c r="BE2" s="685" t="s">
        <v>115</v>
      </c>
      <c r="BF2" s="685" t="s">
        <v>116</v>
      </c>
      <c r="BG2" s="685" t="s">
        <v>117</v>
      </c>
      <c r="BH2" s="681" t="s">
        <v>118</v>
      </c>
      <c r="BI2" s="681" t="s">
        <v>119</v>
      </c>
      <c r="BJ2" s="681" t="s">
        <v>120</v>
      </c>
      <c r="BK2" s="681" t="s">
        <v>121</v>
      </c>
      <c r="BL2" s="681" t="s">
        <v>122</v>
      </c>
      <c r="BM2" s="681" t="s">
        <v>123</v>
      </c>
      <c r="BO2" s="59"/>
    </row>
    <row r="3" spans="1:97" ht="15" customHeight="1">
      <c r="A3" s="471"/>
      <c r="B3" s="9"/>
      <c r="C3" s="9"/>
      <c r="D3" s="9"/>
      <c r="E3" s="9"/>
      <c r="F3" s="9"/>
      <c r="G3" s="9"/>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4"/>
      <c r="AW3" s="882"/>
      <c r="AX3" s="325" t="s">
        <v>126</v>
      </c>
      <c r="AY3" s="193" t="s">
        <v>127</v>
      </c>
      <c r="AZ3" s="882"/>
      <c r="BA3" s="882"/>
      <c r="BB3" s="882"/>
      <c r="BC3" s="882"/>
      <c r="BD3" s="882"/>
      <c r="BE3" s="882"/>
      <c r="BF3" s="686"/>
      <c r="BG3" s="882"/>
      <c r="BH3" s="881"/>
      <c r="BI3" s="881"/>
      <c r="BJ3" s="881"/>
      <c r="BK3" s="682"/>
      <c r="BL3" s="881"/>
      <c r="BM3" s="881"/>
      <c r="BN3" s="253"/>
      <c r="BP3" s="264" t="s">
        <v>22</v>
      </c>
      <c r="BQ3" s="264" t="s">
        <v>23</v>
      </c>
      <c r="BR3" s="264" t="s">
        <v>24</v>
      </c>
      <c r="BS3" s="253" t="s">
        <v>25</v>
      </c>
      <c r="BT3" s="253" t="s">
        <v>26</v>
      </c>
      <c r="BU3" s="253" t="s">
        <v>27</v>
      </c>
      <c r="BV3" s="253" t="s">
        <v>28</v>
      </c>
      <c r="BW3" s="253" t="s">
        <v>29</v>
      </c>
      <c r="BX3" s="253" t="s">
        <v>30</v>
      </c>
      <c r="BY3" s="253" t="s">
        <v>31</v>
      </c>
      <c r="BZ3" s="253" t="s">
        <v>32</v>
      </c>
      <c r="CA3" s="253" t="s">
        <v>33</v>
      </c>
      <c r="CB3" s="253" t="s">
        <v>34</v>
      </c>
      <c r="CC3" s="253" t="s">
        <v>35</v>
      </c>
      <c r="CD3" s="253" t="s">
        <v>36</v>
      </c>
      <c r="CE3" s="253" t="s">
        <v>37</v>
      </c>
      <c r="CF3" s="253" t="s">
        <v>38</v>
      </c>
      <c r="CG3" s="253" t="s">
        <v>39</v>
      </c>
      <c r="CH3" s="253" t="s">
        <v>40</v>
      </c>
      <c r="CI3" s="253" t="s">
        <v>41</v>
      </c>
      <c r="CJ3" s="253" t="s">
        <v>42</v>
      </c>
      <c r="CK3" s="253" t="s">
        <v>43</v>
      </c>
      <c r="CL3" s="253" t="s">
        <v>44</v>
      </c>
      <c r="CM3" s="253" t="s">
        <v>45</v>
      </c>
      <c r="CN3" s="253" t="s">
        <v>46</v>
      </c>
      <c r="CO3" s="253" t="s">
        <v>47</v>
      </c>
      <c r="CP3" s="256" t="s">
        <v>48</v>
      </c>
      <c r="CQ3" s="253" t="s">
        <v>49</v>
      </c>
      <c r="CR3" s="253" t="s">
        <v>50</v>
      </c>
      <c r="CS3" s="256" t="s">
        <v>51</v>
      </c>
    </row>
    <row r="4" spans="1:97" ht="7.7" customHeight="1">
      <c r="A4" s="136"/>
      <c r="B4" s="137"/>
      <c r="F4" s="342"/>
      <c r="AO4" s="118"/>
    </row>
    <row r="5" spans="1:97" ht="18" customHeight="1">
      <c r="A5" s="115"/>
      <c r="B5" s="138"/>
      <c r="F5" s="159" t="s">
        <v>606</v>
      </c>
      <c r="I5" s="877" t="s">
        <v>606</v>
      </c>
      <c r="J5" s="877"/>
      <c r="K5" s="878"/>
      <c r="L5" s="463"/>
      <c r="N5" s="879" t="s">
        <v>607</v>
      </c>
      <c r="O5" s="880"/>
      <c r="P5" s="464"/>
      <c r="AO5" s="118"/>
      <c r="AW5" s="180" t="str">
        <f ca="1">SUBSTITUTE(CELL("address",L5),"$","")</f>
        <v>L5</v>
      </c>
      <c r="AX5" s="225">
        <v>8</v>
      </c>
      <c r="AY5" s="180" t="str">
        <f ca="1">MID(CELL("filename",AX5),FIND("]",CELL("filename",AX5))+1,256)</f>
        <v>5. Ownership - Capital Costs</v>
      </c>
      <c r="BA5" s="189" t="s">
        <v>608</v>
      </c>
      <c r="BC5" s="189" t="str">
        <f ca="1">AX5&amp;"_"&amp;AW5&amp;"_"&amp;BA5</f>
        <v>8_L5_Costs_Nominal_or_Real</v>
      </c>
      <c r="BD5" s="189" t="s">
        <v>136</v>
      </c>
      <c r="BF5" s="181" t="str">
        <f>CONCATENATE(BP5,",",BQ5)</f>
        <v>Nominal,Real</v>
      </c>
      <c r="BG5" s="189" t="s">
        <v>58</v>
      </c>
      <c r="BH5" s="189" t="s">
        <v>58</v>
      </c>
      <c r="BP5" t="s">
        <v>609</v>
      </c>
      <c r="BQ5" t="s">
        <v>610</v>
      </c>
    </row>
    <row r="6" spans="1:97">
      <c r="A6" s="136"/>
      <c r="B6" s="137"/>
      <c r="F6" s="342"/>
      <c r="AO6" s="118"/>
    </row>
    <row r="7" spans="1:97" ht="21">
      <c r="A7" s="488"/>
      <c r="B7" s="489"/>
      <c r="C7" s="120" t="s">
        <v>611</v>
      </c>
      <c r="D7" s="120" t="s">
        <v>612</v>
      </c>
      <c r="E7" s="120"/>
      <c r="F7" s="120" t="s">
        <v>613</v>
      </c>
      <c r="G7" s="120" t="s">
        <v>614</v>
      </c>
      <c r="H7" s="120" t="s">
        <v>615</v>
      </c>
      <c r="I7" s="120" t="s">
        <v>616</v>
      </c>
      <c r="J7" s="120" t="s">
        <v>617</v>
      </c>
      <c r="K7" s="120" t="s">
        <v>618</v>
      </c>
      <c r="L7" s="120" t="s">
        <v>619</v>
      </c>
      <c r="M7" s="120" t="s">
        <v>620</v>
      </c>
      <c r="N7" s="120" t="s">
        <v>621</v>
      </c>
      <c r="O7" s="120" t="s">
        <v>622</v>
      </c>
      <c r="P7" s="120" t="s">
        <v>623</v>
      </c>
      <c r="Q7" s="120" t="s">
        <v>624</v>
      </c>
      <c r="R7" s="120" t="s">
        <v>625</v>
      </c>
      <c r="S7" s="120" t="s">
        <v>626</v>
      </c>
      <c r="T7" s="120" t="s">
        <v>627</v>
      </c>
      <c r="U7" s="120" t="s">
        <v>628</v>
      </c>
      <c r="V7" s="120" t="s">
        <v>629</v>
      </c>
      <c r="W7" s="120" t="s">
        <v>630</v>
      </c>
      <c r="X7" s="120" t="s">
        <v>631</v>
      </c>
      <c r="Y7" s="120" t="s">
        <v>632</v>
      </c>
      <c r="Z7" s="120" t="s">
        <v>633</v>
      </c>
      <c r="AA7" s="120" t="s">
        <v>634</v>
      </c>
      <c r="AB7" s="120" t="s">
        <v>250</v>
      </c>
      <c r="AC7" s="120" t="s">
        <v>635</v>
      </c>
      <c r="AD7" s="120" t="s">
        <v>636</v>
      </c>
      <c r="AE7" s="120" t="s">
        <v>636</v>
      </c>
      <c r="AF7" s="120" t="s">
        <v>636</v>
      </c>
      <c r="AG7" s="120" t="s">
        <v>636</v>
      </c>
      <c r="AH7" s="120" t="s">
        <v>636</v>
      </c>
      <c r="AI7" s="120" t="s">
        <v>636</v>
      </c>
      <c r="AJ7" s="120" t="s">
        <v>636</v>
      </c>
      <c r="AK7" s="120" t="s">
        <v>636</v>
      </c>
      <c r="AL7" s="120" t="s">
        <v>636</v>
      </c>
      <c r="AM7" s="120" t="s">
        <v>636</v>
      </c>
      <c r="AN7" s="120" t="s">
        <v>636</v>
      </c>
      <c r="AO7" s="139" t="s">
        <v>637</v>
      </c>
      <c r="AW7" s="180" t="str">
        <f ca="1">SUBSTITUTE(CELL("address",P5),"$","")</f>
        <v>P5</v>
      </c>
      <c r="AX7" s="189">
        <f>$AX$5</f>
        <v>8</v>
      </c>
      <c r="AY7" s="180" t="str">
        <f ca="1">MID(CELL("filename",AX7),FIND("]",CELL("filename",AX7))+1,256)</f>
        <v>5. Ownership - Capital Costs</v>
      </c>
      <c r="BA7" s="189" t="s">
        <v>638</v>
      </c>
      <c r="BC7" s="189" t="str">
        <f ca="1">AX7&amp;"_"&amp;AW7&amp;"_"&amp;BA7</f>
        <v>8_P5_Assumed_Escalation_Rate</v>
      </c>
      <c r="BD7" s="189" t="s">
        <v>407</v>
      </c>
      <c r="BF7" s="189" t="str">
        <f>"&gt;=0"</f>
        <v>&gt;=0</v>
      </c>
      <c r="BG7" s="189" t="s">
        <v>58</v>
      </c>
      <c r="BH7" s="189" t="s">
        <v>58</v>
      </c>
    </row>
    <row r="8" spans="1:97" ht="17.25">
      <c r="A8" s="131">
        <v>1</v>
      </c>
      <c r="B8" s="157" t="s">
        <v>639</v>
      </c>
      <c r="C8" s="81"/>
      <c r="D8" s="82"/>
      <c r="E8" s="82"/>
      <c r="F8" s="140">
        <v>2020</v>
      </c>
      <c r="G8" s="140">
        <f>+F8+1</f>
        <v>2021</v>
      </c>
      <c r="H8" s="140">
        <f t="shared" ref="H8:AN8" si="0">+G8+1</f>
        <v>2022</v>
      </c>
      <c r="I8" s="140">
        <f>+H8+1</f>
        <v>2023</v>
      </c>
      <c r="J8" s="140">
        <f t="shared" si="0"/>
        <v>2024</v>
      </c>
      <c r="K8" s="140">
        <f t="shared" si="0"/>
        <v>2025</v>
      </c>
      <c r="L8" s="140">
        <f t="shared" si="0"/>
        <v>2026</v>
      </c>
      <c r="M8" s="140">
        <f t="shared" si="0"/>
        <v>2027</v>
      </c>
      <c r="N8" s="140">
        <f t="shared" si="0"/>
        <v>2028</v>
      </c>
      <c r="O8" s="140">
        <f t="shared" si="0"/>
        <v>2029</v>
      </c>
      <c r="P8" s="140">
        <f t="shared" si="0"/>
        <v>2030</v>
      </c>
      <c r="Q8" s="140">
        <f t="shared" si="0"/>
        <v>2031</v>
      </c>
      <c r="R8" s="140">
        <f t="shared" si="0"/>
        <v>2032</v>
      </c>
      <c r="S8" s="140">
        <f t="shared" si="0"/>
        <v>2033</v>
      </c>
      <c r="T8" s="140">
        <f t="shared" si="0"/>
        <v>2034</v>
      </c>
      <c r="U8" s="140">
        <f t="shared" si="0"/>
        <v>2035</v>
      </c>
      <c r="V8" s="140">
        <f t="shared" si="0"/>
        <v>2036</v>
      </c>
      <c r="W8" s="140">
        <f t="shared" si="0"/>
        <v>2037</v>
      </c>
      <c r="X8" s="140">
        <f t="shared" si="0"/>
        <v>2038</v>
      </c>
      <c r="Y8" s="140">
        <f t="shared" si="0"/>
        <v>2039</v>
      </c>
      <c r="Z8" s="140">
        <f t="shared" si="0"/>
        <v>2040</v>
      </c>
      <c r="AA8" s="140">
        <f t="shared" si="0"/>
        <v>2041</v>
      </c>
      <c r="AB8" s="140">
        <f t="shared" si="0"/>
        <v>2042</v>
      </c>
      <c r="AC8" s="140">
        <f t="shared" si="0"/>
        <v>2043</v>
      </c>
      <c r="AD8" s="140">
        <f t="shared" si="0"/>
        <v>2044</v>
      </c>
      <c r="AE8" s="140">
        <f t="shared" si="0"/>
        <v>2045</v>
      </c>
      <c r="AF8" s="140">
        <f t="shared" si="0"/>
        <v>2046</v>
      </c>
      <c r="AG8" s="140">
        <f t="shared" si="0"/>
        <v>2047</v>
      </c>
      <c r="AH8" s="140">
        <f t="shared" si="0"/>
        <v>2048</v>
      </c>
      <c r="AI8" s="140">
        <f t="shared" si="0"/>
        <v>2049</v>
      </c>
      <c r="AJ8" s="140">
        <f t="shared" si="0"/>
        <v>2050</v>
      </c>
      <c r="AK8" s="140">
        <f t="shared" si="0"/>
        <v>2051</v>
      </c>
      <c r="AL8" s="140">
        <f t="shared" si="0"/>
        <v>2052</v>
      </c>
      <c r="AM8" s="140">
        <f t="shared" si="0"/>
        <v>2053</v>
      </c>
      <c r="AN8" s="140">
        <f t="shared" si="0"/>
        <v>2054</v>
      </c>
      <c r="AO8" s="125" t="s">
        <v>640</v>
      </c>
      <c r="AW8" s="190"/>
    </row>
    <row r="9" spans="1:97">
      <c r="A9" s="131">
        <f>+A8+1</f>
        <v>2</v>
      </c>
      <c r="B9" s="343"/>
      <c r="C9" s="153" t="s">
        <v>641</v>
      </c>
      <c r="D9" s="344" t="s">
        <v>642</v>
      </c>
      <c r="E9" s="34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7"/>
      <c r="AF9" s="277"/>
      <c r="AG9" s="277"/>
      <c r="AH9" s="277"/>
      <c r="AI9" s="277"/>
      <c r="AJ9" s="277"/>
      <c r="AK9" s="277"/>
      <c r="AL9" s="277"/>
      <c r="AM9" s="277"/>
      <c r="AN9" s="277"/>
      <c r="AO9" s="152"/>
      <c r="AS9" s="54" t="s">
        <v>125</v>
      </c>
      <c r="AT9" s="293" t="str">
        <f ca="1">SUBSTITUTE(CELL("address",F9),"$","")</f>
        <v>F9</v>
      </c>
      <c r="AU9" s="294" t="str">
        <f ca="1">CHAR(CODE(AT9))</f>
        <v>F</v>
      </c>
      <c r="AV9" s="294">
        <f>ROW(AT9)</f>
        <v>9</v>
      </c>
      <c r="AW9" s="295" t="str">
        <f ca="1">CONCATENATE(AU9&amp;AV9)</f>
        <v>F9</v>
      </c>
      <c r="AX9" s="288">
        <f t="shared" ref="AX9:AX72" si="1">$AX$5</f>
        <v>8</v>
      </c>
      <c r="AY9" s="295" t="str">
        <f ca="1">MID(CELL("filename",AX9),FIND("]",CELL("filename",AX9))+1,256)</f>
        <v>5. Ownership - Capital Costs</v>
      </c>
      <c r="AZ9" s="288" t="s">
        <v>643</v>
      </c>
      <c r="BA9" s="295" t="s">
        <v>644</v>
      </c>
      <c r="BB9" s="295">
        <f>$F$8</f>
        <v>2020</v>
      </c>
      <c r="BC9" s="295" t="str">
        <f ca="1">AX9&amp;"_"&amp;AW9&amp;"_"&amp;BA9&amp;"_"&amp;BB9</f>
        <v>8_F9_Land_acquisition_2020</v>
      </c>
      <c r="BD9" s="295" t="s">
        <v>407</v>
      </c>
      <c r="BE9" s="295"/>
      <c r="BF9" s="288" t="str">
        <f t="shared" ref="BF9:BF43" si="2">"&gt;=0"</f>
        <v>&gt;=0</v>
      </c>
      <c r="BG9" s="288" t="s">
        <v>58</v>
      </c>
      <c r="BH9" s="288" t="s">
        <v>58</v>
      </c>
    </row>
    <row r="10" spans="1:97" ht="13.5" hidden="1" customHeight="1">
      <c r="A10" s="131"/>
      <c r="B10" s="343"/>
      <c r="C10" s="153"/>
      <c r="D10" s="344"/>
      <c r="E10" s="344"/>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90"/>
      <c r="AF10" s="290"/>
      <c r="AG10" s="290"/>
      <c r="AH10" s="290"/>
      <c r="AI10" s="290"/>
      <c r="AJ10" s="290"/>
      <c r="AK10" s="290"/>
      <c r="AL10" s="290"/>
      <c r="AM10" s="290"/>
      <c r="AN10" s="290"/>
      <c r="AO10" s="291"/>
      <c r="AQ10" s="54" t="s">
        <v>645</v>
      </c>
      <c r="AU10" s="292" t="str">
        <f ca="1">IF(AU9="Z","AA",IF(LEN(AU9)=1,CHAR(CODE(AU9)+1),IF(RIGHT(AU9,1)="Z",CHAR(CODE(LEFT(AU9,1))+1),LEFT(AU9,1))&amp;CHAR(65+MOD(CODE(RIGHT(AU9,1))+1-65,26))))</f>
        <v>G</v>
      </c>
      <c r="AV10" s="292">
        <f>AV9</f>
        <v>9</v>
      </c>
      <c r="AW10" s="180" t="str">
        <f t="shared" ref="AW10:AW44" ca="1" si="3">CONCATENATE(AU10&amp;AV10)</f>
        <v>G9</v>
      </c>
      <c r="AX10" s="189">
        <f t="shared" si="1"/>
        <v>8</v>
      </c>
      <c r="AY10" s="180" t="str">
        <f t="shared" ref="AY10:AY43" ca="1" si="4">MID(CELL("filename",AX10),FIND("]",CELL("filename",AX10))+1,256)</f>
        <v>5. Ownership - Capital Costs</v>
      </c>
      <c r="AZ10" s="189" t="s">
        <v>643</v>
      </c>
      <c r="BA10" s="180" t="s">
        <v>644</v>
      </c>
      <c r="BB10" s="180">
        <f>$G$8</f>
        <v>2021</v>
      </c>
      <c r="BC10" s="180" t="str">
        <f t="shared" ref="BC10:BC44" ca="1" si="5">AX10&amp;"_"&amp;AW10&amp;"_"&amp;BA10&amp;"_"&amp;BB10</f>
        <v>8_G9_Land_acquisition_2021</v>
      </c>
      <c r="BD10" s="180" t="s">
        <v>407</v>
      </c>
      <c r="BE10" s="180"/>
      <c r="BF10" s="189" t="str">
        <f t="shared" si="2"/>
        <v>&gt;=0</v>
      </c>
      <c r="BG10" s="189" t="s">
        <v>58</v>
      </c>
      <c r="BH10" s="189" t="s">
        <v>58</v>
      </c>
    </row>
    <row r="11" spans="1:97" ht="13.5" hidden="1" customHeight="1">
      <c r="A11" s="131"/>
      <c r="B11" s="343"/>
      <c r="C11" s="153"/>
      <c r="D11" s="344"/>
      <c r="E11" s="344"/>
      <c r="F11" s="289"/>
      <c r="G11" s="289"/>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90"/>
      <c r="AF11" s="290"/>
      <c r="AG11" s="290"/>
      <c r="AH11" s="290"/>
      <c r="AI11" s="290"/>
      <c r="AJ11" s="290"/>
      <c r="AK11" s="290"/>
      <c r="AL11" s="290"/>
      <c r="AM11" s="290"/>
      <c r="AN11" s="290"/>
      <c r="AO11" s="291"/>
      <c r="AQ11" s="54" t="s">
        <v>645</v>
      </c>
      <c r="AU11" s="292" t="str">
        <f t="shared" ref="AU11:AU44" ca="1" si="6">IF(AU10="Z","AA",IF(LEN(AU10)=1,CHAR(CODE(AU10)+1),IF(RIGHT(AU10,1)="Z",CHAR(CODE(LEFT(AU10,1))+1),LEFT(AU10,1))&amp;CHAR(65+MOD(CODE(RIGHT(AU10,1))+1-65,26))))</f>
        <v>H</v>
      </c>
      <c r="AV11" s="292">
        <f t="shared" ref="AV11:AV44" si="7">AV10</f>
        <v>9</v>
      </c>
      <c r="AW11" s="180" t="str">
        <f t="shared" ca="1" si="3"/>
        <v>H9</v>
      </c>
      <c r="AX11" s="189">
        <f t="shared" si="1"/>
        <v>8</v>
      </c>
      <c r="AY11" s="180" t="str">
        <f t="shared" ca="1" si="4"/>
        <v>5. Ownership - Capital Costs</v>
      </c>
      <c r="AZ11" s="189" t="s">
        <v>643</v>
      </c>
      <c r="BA11" s="180" t="s">
        <v>644</v>
      </c>
      <c r="BB11" s="180">
        <f>$H$8</f>
        <v>2022</v>
      </c>
      <c r="BC11" s="180" t="str">
        <f t="shared" ca="1" si="5"/>
        <v>8_H9_Land_acquisition_2022</v>
      </c>
      <c r="BD11" s="180" t="s">
        <v>407</v>
      </c>
      <c r="BE11" s="180"/>
      <c r="BF11" s="189" t="str">
        <f t="shared" si="2"/>
        <v>&gt;=0</v>
      </c>
      <c r="BG11" s="189" t="s">
        <v>58</v>
      </c>
      <c r="BH11" s="189" t="s">
        <v>58</v>
      </c>
    </row>
    <row r="12" spans="1:97" ht="13.5" hidden="1" customHeight="1">
      <c r="A12" s="131"/>
      <c r="B12" s="343"/>
      <c r="C12" s="153"/>
      <c r="D12" s="344"/>
      <c r="E12" s="344"/>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90"/>
      <c r="AF12" s="290"/>
      <c r="AG12" s="290"/>
      <c r="AH12" s="290"/>
      <c r="AI12" s="290"/>
      <c r="AJ12" s="290"/>
      <c r="AK12" s="290"/>
      <c r="AL12" s="290"/>
      <c r="AM12" s="290"/>
      <c r="AN12" s="290"/>
      <c r="AO12" s="291"/>
      <c r="AQ12" s="54" t="s">
        <v>645</v>
      </c>
      <c r="AU12" s="292" t="str">
        <f t="shared" ca="1" si="6"/>
        <v>I</v>
      </c>
      <c r="AV12" s="292">
        <f t="shared" si="7"/>
        <v>9</v>
      </c>
      <c r="AW12" s="180" t="str">
        <f t="shared" ca="1" si="3"/>
        <v>I9</v>
      </c>
      <c r="AX12" s="189">
        <f t="shared" si="1"/>
        <v>8</v>
      </c>
      <c r="AY12" s="180" t="str">
        <f t="shared" ca="1" si="4"/>
        <v>5. Ownership - Capital Costs</v>
      </c>
      <c r="AZ12" s="189" t="s">
        <v>643</v>
      </c>
      <c r="BA12" s="180" t="s">
        <v>644</v>
      </c>
      <c r="BB12" s="180">
        <f>$I$8</f>
        <v>2023</v>
      </c>
      <c r="BC12" s="180" t="str">
        <f t="shared" ca="1" si="5"/>
        <v>8_I9_Land_acquisition_2023</v>
      </c>
      <c r="BD12" s="180" t="s">
        <v>407</v>
      </c>
      <c r="BE12" s="180"/>
      <c r="BF12" s="189" t="str">
        <f t="shared" si="2"/>
        <v>&gt;=0</v>
      </c>
      <c r="BG12" s="189" t="s">
        <v>58</v>
      </c>
      <c r="BH12" s="189" t="s">
        <v>58</v>
      </c>
    </row>
    <row r="13" spans="1:97" ht="13.5" hidden="1" customHeight="1">
      <c r="A13" s="131"/>
      <c r="B13" s="343"/>
      <c r="C13" s="153"/>
      <c r="D13" s="344"/>
      <c r="E13" s="344"/>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90"/>
      <c r="AF13" s="290"/>
      <c r="AG13" s="290"/>
      <c r="AH13" s="290"/>
      <c r="AI13" s="290"/>
      <c r="AJ13" s="290"/>
      <c r="AK13" s="290"/>
      <c r="AL13" s="290"/>
      <c r="AM13" s="290"/>
      <c r="AN13" s="290"/>
      <c r="AO13" s="291"/>
      <c r="AQ13" s="54" t="s">
        <v>645</v>
      </c>
      <c r="AU13" s="292" t="str">
        <f t="shared" ca="1" si="6"/>
        <v>J</v>
      </c>
      <c r="AV13" s="292">
        <f t="shared" si="7"/>
        <v>9</v>
      </c>
      <c r="AW13" s="180" t="str">
        <f t="shared" ca="1" si="3"/>
        <v>J9</v>
      </c>
      <c r="AX13" s="189">
        <f t="shared" si="1"/>
        <v>8</v>
      </c>
      <c r="AY13" s="180" t="str">
        <f t="shared" ca="1" si="4"/>
        <v>5. Ownership - Capital Costs</v>
      </c>
      <c r="AZ13" s="189" t="s">
        <v>643</v>
      </c>
      <c r="BA13" s="180" t="s">
        <v>644</v>
      </c>
      <c r="BB13" s="180">
        <f>$J$8</f>
        <v>2024</v>
      </c>
      <c r="BC13" s="180" t="str">
        <f t="shared" ca="1" si="5"/>
        <v>8_J9_Land_acquisition_2024</v>
      </c>
      <c r="BD13" s="180" t="s">
        <v>407</v>
      </c>
      <c r="BE13" s="180"/>
      <c r="BF13" s="189" t="str">
        <f t="shared" si="2"/>
        <v>&gt;=0</v>
      </c>
      <c r="BG13" s="189" t="s">
        <v>58</v>
      </c>
      <c r="BH13" s="189" t="s">
        <v>58</v>
      </c>
    </row>
    <row r="14" spans="1:97" ht="13.5" hidden="1" customHeight="1">
      <c r="A14" s="131"/>
      <c r="B14" s="343"/>
      <c r="C14" s="153"/>
      <c r="D14" s="344"/>
      <c r="E14" s="344"/>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90"/>
      <c r="AF14" s="290"/>
      <c r="AG14" s="290"/>
      <c r="AH14" s="290"/>
      <c r="AI14" s="290"/>
      <c r="AJ14" s="290"/>
      <c r="AK14" s="290"/>
      <c r="AL14" s="290"/>
      <c r="AM14" s="290"/>
      <c r="AN14" s="290"/>
      <c r="AO14" s="291"/>
      <c r="AQ14" s="54" t="s">
        <v>645</v>
      </c>
      <c r="AU14" s="292" t="str">
        <f t="shared" ca="1" si="6"/>
        <v>K</v>
      </c>
      <c r="AV14" s="292">
        <f t="shared" si="7"/>
        <v>9</v>
      </c>
      <c r="AW14" s="180" t="str">
        <f t="shared" ca="1" si="3"/>
        <v>K9</v>
      </c>
      <c r="AX14" s="189">
        <f t="shared" si="1"/>
        <v>8</v>
      </c>
      <c r="AY14" s="180" t="str">
        <f t="shared" ca="1" si="4"/>
        <v>5. Ownership - Capital Costs</v>
      </c>
      <c r="AZ14" s="189" t="s">
        <v>643</v>
      </c>
      <c r="BA14" s="180" t="s">
        <v>644</v>
      </c>
      <c r="BB14" s="180">
        <f>$K$8</f>
        <v>2025</v>
      </c>
      <c r="BC14" s="180" t="str">
        <f t="shared" ca="1" si="5"/>
        <v>8_K9_Land_acquisition_2025</v>
      </c>
      <c r="BD14" s="180" t="s">
        <v>407</v>
      </c>
      <c r="BE14" s="180"/>
      <c r="BF14" s="189" t="str">
        <f t="shared" si="2"/>
        <v>&gt;=0</v>
      </c>
      <c r="BG14" s="189" t="s">
        <v>58</v>
      </c>
      <c r="BH14" s="189" t="s">
        <v>58</v>
      </c>
    </row>
    <row r="15" spans="1:97" ht="13.5" hidden="1" customHeight="1">
      <c r="A15" s="131"/>
      <c r="B15" s="343"/>
      <c r="C15" s="153"/>
      <c r="D15" s="344"/>
      <c r="E15" s="344"/>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90"/>
      <c r="AF15" s="290"/>
      <c r="AG15" s="290"/>
      <c r="AH15" s="290"/>
      <c r="AI15" s="290"/>
      <c r="AJ15" s="290"/>
      <c r="AK15" s="290"/>
      <c r="AL15" s="290"/>
      <c r="AM15" s="290"/>
      <c r="AN15" s="290"/>
      <c r="AO15" s="291"/>
      <c r="AQ15" s="54" t="s">
        <v>645</v>
      </c>
      <c r="AU15" s="292" t="str">
        <f t="shared" ca="1" si="6"/>
        <v>L</v>
      </c>
      <c r="AV15" s="292">
        <f t="shared" si="7"/>
        <v>9</v>
      </c>
      <c r="AW15" s="180" t="str">
        <f t="shared" ca="1" si="3"/>
        <v>L9</v>
      </c>
      <c r="AX15" s="189">
        <f t="shared" si="1"/>
        <v>8</v>
      </c>
      <c r="AY15" s="180" t="str">
        <f t="shared" ca="1" si="4"/>
        <v>5. Ownership - Capital Costs</v>
      </c>
      <c r="AZ15" s="189" t="s">
        <v>643</v>
      </c>
      <c r="BA15" s="180" t="s">
        <v>644</v>
      </c>
      <c r="BB15" s="180">
        <f>$L$8</f>
        <v>2026</v>
      </c>
      <c r="BC15" s="180" t="str">
        <f t="shared" ca="1" si="5"/>
        <v>8_L9_Land_acquisition_2026</v>
      </c>
      <c r="BD15" s="180" t="s">
        <v>407</v>
      </c>
      <c r="BE15" s="180"/>
      <c r="BF15" s="189" t="str">
        <f t="shared" si="2"/>
        <v>&gt;=0</v>
      </c>
      <c r="BG15" s="189" t="s">
        <v>58</v>
      </c>
      <c r="BH15" s="189" t="s">
        <v>58</v>
      </c>
    </row>
    <row r="16" spans="1:97" ht="13.5" hidden="1" customHeight="1">
      <c r="A16" s="131"/>
      <c r="B16" s="343"/>
      <c r="C16" s="153"/>
      <c r="D16" s="344"/>
      <c r="E16" s="344"/>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90"/>
      <c r="AF16" s="290"/>
      <c r="AG16" s="290"/>
      <c r="AH16" s="290"/>
      <c r="AI16" s="290"/>
      <c r="AJ16" s="290"/>
      <c r="AK16" s="290"/>
      <c r="AL16" s="290"/>
      <c r="AM16" s="290"/>
      <c r="AN16" s="290"/>
      <c r="AO16" s="291"/>
      <c r="AQ16" s="54" t="s">
        <v>645</v>
      </c>
      <c r="AU16" s="292" t="str">
        <f t="shared" ca="1" si="6"/>
        <v>M</v>
      </c>
      <c r="AV16" s="292">
        <f t="shared" si="7"/>
        <v>9</v>
      </c>
      <c r="AW16" s="180" t="str">
        <f t="shared" ca="1" si="3"/>
        <v>M9</v>
      </c>
      <c r="AX16" s="189">
        <f t="shared" si="1"/>
        <v>8</v>
      </c>
      <c r="AY16" s="180" t="str">
        <f t="shared" ca="1" si="4"/>
        <v>5. Ownership - Capital Costs</v>
      </c>
      <c r="AZ16" s="189" t="s">
        <v>643</v>
      </c>
      <c r="BA16" s="180" t="s">
        <v>644</v>
      </c>
      <c r="BB16" s="180">
        <f>$M$8</f>
        <v>2027</v>
      </c>
      <c r="BC16" s="180" t="str">
        <f t="shared" ca="1" si="5"/>
        <v>8_M9_Land_acquisition_2027</v>
      </c>
      <c r="BD16" s="180" t="s">
        <v>407</v>
      </c>
      <c r="BE16" s="180"/>
      <c r="BF16" s="189" t="str">
        <f t="shared" si="2"/>
        <v>&gt;=0</v>
      </c>
      <c r="BG16" s="189" t="s">
        <v>58</v>
      </c>
      <c r="BH16" s="189" t="s">
        <v>58</v>
      </c>
    </row>
    <row r="17" spans="1:60" ht="13.5" hidden="1" customHeight="1">
      <c r="A17" s="131"/>
      <c r="B17" s="343"/>
      <c r="C17" s="153"/>
      <c r="D17" s="344"/>
      <c r="E17" s="344"/>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90"/>
      <c r="AF17" s="290"/>
      <c r="AG17" s="290"/>
      <c r="AH17" s="290"/>
      <c r="AI17" s="290"/>
      <c r="AJ17" s="290"/>
      <c r="AK17" s="290"/>
      <c r="AL17" s="290"/>
      <c r="AM17" s="290"/>
      <c r="AN17" s="290"/>
      <c r="AO17" s="291"/>
      <c r="AQ17" s="54" t="s">
        <v>645</v>
      </c>
      <c r="AU17" s="292" t="str">
        <f t="shared" ca="1" si="6"/>
        <v>N</v>
      </c>
      <c r="AV17" s="292">
        <f t="shared" si="7"/>
        <v>9</v>
      </c>
      <c r="AW17" s="180" t="str">
        <f t="shared" ca="1" si="3"/>
        <v>N9</v>
      </c>
      <c r="AX17" s="189">
        <f t="shared" si="1"/>
        <v>8</v>
      </c>
      <c r="AY17" s="180" t="str">
        <f t="shared" ca="1" si="4"/>
        <v>5. Ownership - Capital Costs</v>
      </c>
      <c r="AZ17" s="189" t="s">
        <v>643</v>
      </c>
      <c r="BA17" s="180" t="s">
        <v>644</v>
      </c>
      <c r="BB17" s="180">
        <f>$N$8</f>
        <v>2028</v>
      </c>
      <c r="BC17" s="180" t="str">
        <f t="shared" ca="1" si="5"/>
        <v>8_N9_Land_acquisition_2028</v>
      </c>
      <c r="BD17" s="180" t="s">
        <v>407</v>
      </c>
      <c r="BE17" s="180"/>
      <c r="BF17" s="189" t="str">
        <f t="shared" si="2"/>
        <v>&gt;=0</v>
      </c>
      <c r="BG17" s="189" t="s">
        <v>58</v>
      </c>
      <c r="BH17" s="189" t="s">
        <v>58</v>
      </c>
    </row>
    <row r="18" spans="1:60" ht="13.5" hidden="1" customHeight="1">
      <c r="A18" s="131"/>
      <c r="B18" s="343"/>
      <c r="C18" s="153"/>
      <c r="D18" s="344"/>
      <c r="E18" s="344"/>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90"/>
      <c r="AF18" s="290"/>
      <c r="AG18" s="290"/>
      <c r="AH18" s="290"/>
      <c r="AI18" s="290"/>
      <c r="AJ18" s="290"/>
      <c r="AK18" s="290"/>
      <c r="AL18" s="290"/>
      <c r="AM18" s="290"/>
      <c r="AN18" s="290"/>
      <c r="AO18" s="291"/>
      <c r="AQ18" s="54" t="s">
        <v>645</v>
      </c>
      <c r="AU18" s="292" t="str">
        <f t="shared" ca="1" si="6"/>
        <v>O</v>
      </c>
      <c r="AV18" s="292">
        <f t="shared" si="7"/>
        <v>9</v>
      </c>
      <c r="AW18" s="180" t="str">
        <f t="shared" ca="1" si="3"/>
        <v>O9</v>
      </c>
      <c r="AX18" s="189">
        <f t="shared" si="1"/>
        <v>8</v>
      </c>
      <c r="AY18" s="180" t="str">
        <f t="shared" ca="1" si="4"/>
        <v>5. Ownership - Capital Costs</v>
      </c>
      <c r="AZ18" s="189" t="s">
        <v>643</v>
      </c>
      <c r="BA18" s="180" t="s">
        <v>644</v>
      </c>
      <c r="BB18" s="180">
        <v>2029</v>
      </c>
      <c r="BC18" s="180" t="str">
        <f t="shared" ca="1" si="5"/>
        <v>8_O9_Land_acquisition_2029</v>
      </c>
      <c r="BD18" s="180" t="s">
        <v>407</v>
      </c>
      <c r="BE18" s="180"/>
      <c r="BF18" s="189" t="str">
        <f t="shared" si="2"/>
        <v>&gt;=0</v>
      </c>
      <c r="BG18" s="189" t="s">
        <v>58</v>
      </c>
      <c r="BH18" s="189" t="s">
        <v>58</v>
      </c>
    </row>
    <row r="19" spans="1:60" ht="13.5" hidden="1" customHeight="1">
      <c r="A19" s="131"/>
      <c r="B19" s="343"/>
      <c r="C19" s="153"/>
      <c r="D19" s="344"/>
      <c r="E19" s="344"/>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90"/>
      <c r="AF19" s="290"/>
      <c r="AG19" s="290"/>
      <c r="AH19" s="290"/>
      <c r="AI19" s="290"/>
      <c r="AJ19" s="290"/>
      <c r="AK19" s="290"/>
      <c r="AL19" s="290"/>
      <c r="AM19" s="290"/>
      <c r="AN19" s="290"/>
      <c r="AO19" s="291"/>
      <c r="AQ19" s="54" t="s">
        <v>645</v>
      </c>
      <c r="AU19" s="292" t="str">
        <f t="shared" ca="1" si="6"/>
        <v>P</v>
      </c>
      <c r="AV19" s="292">
        <f t="shared" si="7"/>
        <v>9</v>
      </c>
      <c r="AW19" s="180" t="str">
        <f t="shared" ca="1" si="3"/>
        <v>P9</v>
      </c>
      <c r="AX19" s="189">
        <f t="shared" si="1"/>
        <v>8</v>
      </c>
      <c r="AY19" s="180" t="str">
        <f t="shared" ca="1" si="4"/>
        <v>5. Ownership - Capital Costs</v>
      </c>
      <c r="AZ19" s="189" t="s">
        <v>643</v>
      </c>
      <c r="BA19" s="180" t="s">
        <v>644</v>
      </c>
      <c r="BB19" s="180">
        <v>2030</v>
      </c>
      <c r="BC19" s="180" t="str">
        <f t="shared" ca="1" si="5"/>
        <v>8_P9_Land_acquisition_2030</v>
      </c>
      <c r="BD19" s="180" t="s">
        <v>407</v>
      </c>
      <c r="BE19" s="180"/>
      <c r="BF19" s="189" t="str">
        <f t="shared" si="2"/>
        <v>&gt;=0</v>
      </c>
      <c r="BG19" s="189" t="s">
        <v>58</v>
      </c>
      <c r="BH19" s="189" t="s">
        <v>58</v>
      </c>
    </row>
    <row r="20" spans="1:60" ht="13.5" hidden="1" customHeight="1">
      <c r="A20" s="131"/>
      <c r="B20" s="343"/>
      <c r="C20" s="153"/>
      <c r="D20" s="344"/>
      <c r="E20" s="344"/>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90"/>
      <c r="AF20" s="290"/>
      <c r="AG20" s="290"/>
      <c r="AH20" s="290"/>
      <c r="AI20" s="290"/>
      <c r="AJ20" s="290"/>
      <c r="AK20" s="290"/>
      <c r="AL20" s="290"/>
      <c r="AM20" s="290"/>
      <c r="AN20" s="290"/>
      <c r="AO20" s="291"/>
      <c r="AQ20" s="54" t="s">
        <v>645</v>
      </c>
      <c r="AU20" s="292" t="str">
        <f t="shared" ca="1" si="6"/>
        <v>Q</v>
      </c>
      <c r="AV20" s="292">
        <f t="shared" si="7"/>
        <v>9</v>
      </c>
      <c r="AW20" s="180" t="str">
        <f t="shared" ca="1" si="3"/>
        <v>Q9</v>
      </c>
      <c r="AX20" s="189">
        <f t="shared" si="1"/>
        <v>8</v>
      </c>
      <c r="AY20" s="180" t="str">
        <f t="shared" ca="1" si="4"/>
        <v>5. Ownership - Capital Costs</v>
      </c>
      <c r="AZ20" s="189" t="s">
        <v>643</v>
      </c>
      <c r="BA20" s="180" t="s">
        <v>644</v>
      </c>
      <c r="BB20" s="180">
        <v>2031</v>
      </c>
      <c r="BC20" s="180" t="str">
        <f t="shared" ca="1" si="5"/>
        <v>8_Q9_Land_acquisition_2031</v>
      </c>
      <c r="BD20" s="180" t="s">
        <v>407</v>
      </c>
      <c r="BE20" s="180"/>
      <c r="BF20" s="189" t="str">
        <f t="shared" si="2"/>
        <v>&gt;=0</v>
      </c>
      <c r="BG20" s="189" t="s">
        <v>58</v>
      </c>
      <c r="BH20" s="189" t="s">
        <v>58</v>
      </c>
    </row>
    <row r="21" spans="1:60" ht="13.5" hidden="1" customHeight="1">
      <c r="A21" s="131"/>
      <c r="B21" s="343"/>
      <c r="C21" s="153"/>
      <c r="D21" s="344"/>
      <c r="E21" s="344"/>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90"/>
      <c r="AF21" s="290"/>
      <c r="AG21" s="290"/>
      <c r="AH21" s="290"/>
      <c r="AI21" s="290"/>
      <c r="AJ21" s="290"/>
      <c r="AK21" s="290"/>
      <c r="AL21" s="290"/>
      <c r="AM21" s="290"/>
      <c r="AN21" s="290"/>
      <c r="AO21" s="291"/>
      <c r="AQ21" s="54" t="s">
        <v>645</v>
      </c>
      <c r="AU21" s="292" t="str">
        <f t="shared" ca="1" si="6"/>
        <v>R</v>
      </c>
      <c r="AV21" s="292">
        <f t="shared" si="7"/>
        <v>9</v>
      </c>
      <c r="AW21" s="180" t="str">
        <f t="shared" ca="1" si="3"/>
        <v>R9</v>
      </c>
      <c r="AX21" s="189">
        <f t="shared" si="1"/>
        <v>8</v>
      </c>
      <c r="AY21" s="180" t="str">
        <f t="shared" ca="1" si="4"/>
        <v>5. Ownership - Capital Costs</v>
      </c>
      <c r="AZ21" s="189" t="s">
        <v>643</v>
      </c>
      <c r="BA21" s="180" t="s">
        <v>644</v>
      </c>
      <c r="BB21" s="180">
        <v>2032</v>
      </c>
      <c r="BC21" s="180" t="str">
        <f t="shared" ca="1" si="5"/>
        <v>8_R9_Land_acquisition_2032</v>
      </c>
      <c r="BD21" s="180" t="s">
        <v>407</v>
      </c>
      <c r="BE21" s="180"/>
      <c r="BF21" s="189" t="str">
        <f t="shared" si="2"/>
        <v>&gt;=0</v>
      </c>
      <c r="BG21" s="189" t="s">
        <v>58</v>
      </c>
      <c r="BH21" s="189" t="s">
        <v>58</v>
      </c>
    </row>
    <row r="22" spans="1:60" ht="13.5" hidden="1" customHeight="1">
      <c r="A22" s="131"/>
      <c r="B22" s="343"/>
      <c r="C22" s="153"/>
      <c r="D22" s="344"/>
      <c r="E22" s="344"/>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90"/>
      <c r="AF22" s="290"/>
      <c r="AG22" s="290"/>
      <c r="AH22" s="290"/>
      <c r="AI22" s="290"/>
      <c r="AJ22" s="290"/>
      <c r="AK22" s="290"/>
      <c r="AL22" s="290"/>
      <c r="AM22" s="290"/>
      <c r="AN22" s="290"/>
      <c r="AO22" s="291"/>
      <c r="AQ22" s="54" t="s">
        <v>645</v>
      </c>
      <c r="AU22" s="292" t="str">
        <f t="shared" ca="1" si="6"/>
        <v>S</v>
      </c>
      <c r="AV22" s="292">
        <f t="shared" si="7"/>
        <v>9</v>
      </c>
      <c r="AW22" s="180" t="str">
        <f t="shared" ca="1" si="3"/>
        <v>S9</v>
      </c>
      <c r="AX22" s="189">
        <f t="shared" si="1"/>
        <v>8</v>
      </c>
      <c r="AY22" s="180" t="str">
        <f t="shared" ca="1" si="4"/>
        <v>5. Ownership - Capital Costs</v>
      </c>
      <c r="AZ22" s="189" t="s">
        <v>643</v>
      </c>
      <c r="BA22" s="180" t="s">
        <v>644</v>
      </c>
      <c r="BB22" s="180">
        <v>2033</v>
      </c>
      <c r="BC22" s="180" t="str">
        <f t="shared" ca="1" si="5"/>
        <v>8_S9_Land_acquisition_2033</v>
      </c>
      <c r="BD22" s="180" t="s">
        <v>407</v>
      </c>
      <c r="BE22" s="180"/>
      <c r="BF22" s="189" t="str">
        <f t="shared" si="2"/>
        <v>&gt;=0</v>
      </c>
      <c r="BG22" s="189" t="s">
        <v>58</v>
      </c>
      <c r="BH22" s="189" t="s">
        <v>58</v>
      </c>
    </row>
    <row r="23" spans="1:60" ht="13.5" hidden="1" customHeight="1">
      <c r="A23" s="131"/>
      <c r="B23" s="343"/>
      <c r="C23" s="153"/>
      <c r="D23" s="344"/>
      <c r="E23" s="344"/>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90"/>
      <c r="AF23" s="290"/>
      <c r="AG23" s="290"/>
      <c r="AH23" s="290"/>
      <c r="AI23" s="290"/>
      <c r="AJ23" s="290"/>
      <c r="AK23" s="290"/>
      <c r="AL23" s="290"/>
      <c r="AM23" s="290"/>
      <c r="AN23" s="290"/>
      <c r="AO23" s="291"/>
      <c r="AQ23" s="54" t="s">
        <v>645</v>
      </c>
      <c r="AU23" s="292" t="str">
        <f t="shared" ca="1" si="6"/>
        <v>T</v>
      </c>
      <c r="AV23" s="292">
        <f t="shared" si="7"/>
        <v>9</v>
      </c>
      <c r="AW23" s="180" t="str">
        <f t="shared" ca="1" si="3"/>
        <v>T9</v>
      </c>
      <c r="AX23" s="189">
        <f t="shared" si="1"/>
        <v>8</v>
      </c>
      <c r="AY23" s="180" t="str">
        <f t="shared" ca="1" si="4"/>
        <v>5. Ownership - Capital Costs</v>
      </c>
      <c r="AZ23" s="189" t="s">
        <v>643</v>
      </c>
      <c r="BA23" s="180" t="s">
        <v>644</v>
      </c>
      <c r="BB23" s="180">
        <v>2034</v>
      </c>
      <c r="BC23" s="180" t="str">
        <f t="shared" ca="1" si="5"/>
        <v>8_T9_Land_acquisition_2034</v>
      </c>
      <c r="BD23" s="180" t="s">
        <v>407</v>
      </c>
      <c r="BE23" s="180"/>
      <c r="BF23" s="189" t="str">
        <f t="shared" si="2"/>
        <v>&gt;=0</v>
      </c>
      <c r="BG23" s="189" t="s">
        <v>58</v>
      </c>
      <c r="BH23" s="189" t="s">
        <v>58</v>
      </c>
    </row>
    <row r="24" spans="1:60" ht="13.5" hidden="1" customHeight="1">
      <c r="A24" s="131"/>
      <c r="B24" s="343"/>
      <c r="C24" s="153"/>
      <c r="D24" s="344"/>
      <c r="E24" s="344"/>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90"/>
      <c r="AF24" s="290"/>
      <c r="AG24" s="290"/>
      <c r="AH24" s="290"/>
      <c r="AI24" s="290"/>
      <c r="AJ24" s="290"/>
      <c r="AK24" s="290"/>
      <c r="AL24" s="290"/>
      <c r="AM24" s="290"/>
      <c r="AN24" s="290"/>
      <c r="AO24" s="291"/>
      <c r="AQ24" s="54" t="s">
        <v>645</v>
      </c>
      <c r="AU24" s="292" t="str">
        <f t="shared" ca="1" si="6"/>
        <v>U</v>
      </c>
      <c r="AV24" s="292">
        <f t="shared" si="7"/>
        <v>9</v>
      </c>
      <c r="AW24" s="180" t="str">
        <f t="shared" ca="1" si="3"/>
        <v>U9</v>
      </c>
      <c r="AX24" s="189">
        <f t="shared" si="1"/>
        <v>8</v>
      </c>
      <c r="AY24" s="180" t="str">
        <f t="shared" ca="1" si="4"/>
        <v>5. Ownership - Capital Costs</v>
      </c>
      <c r="AZ24" s="189" t="s">
        <v>643</v>
      </c>
      <c r="BA24" s="180" t="s">
        <v>644</v>
      </c>
      <c r="BB24" s="180">
        <v>2035</v>
      </c>
      <c r="BC24" s="180" t="str">
        <f t="shared" ca="1" si="5"/>
        <v>8_U9_Land_acquisition_2035</v>
      </c>
      <c r="BD24" s="180" t="s">
        <v>407</v>
      </c>
      <c r="BE24" s="180"/>
      <c r="BF24" s="189" t="str">
        <f t="shared" si="2"/>
        <v>&gt;=0</v>
      </c>
      <c r="BG24" s="189" t="s">
        <v>58</v>
      </c>
      <c r="BH24" s="189" t="s">
        <v>58</v>
      </c>
    </row>
    <row r="25" spans="1:60" ht="13.5" hidden="1" customHeight="1">
      <c r="A25" s="131"/>
      <c r="B25" s="343"/>
      <c r="C25" s="153"/>
      <c r="D25" s="344"/>
      <c r="E25" s="344"/>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90"/>
      <c r="AF25" s="290"/>
      <c r="AG25" s="290"/>
      <c r="AH25" s="290"/>
      <c r="AI25" s="290"/>
      <c r="AJ25" s="290"/>
      <c r="AK25" s="290"/>
      <c r="AL25" s="290"/>
      <c r="AM25" s="290"/>
      <c r="AN25" s="290"/>
      <c r="AO25" s="291"/>
      <c r="AQ25" s="54" t="s">
        <v>645</v>
      </c>
      <c r="AU25" s="292" t="str">
        <f t="shared" ca="1" si="6"/>
        <v>V</v>
      </c>
      <c r="AV25" s="292">
        <f t="shared" si="7"/>
        <v>9</v>
      </c>
      <c r="AW25" s="180" t="str">
        <f t="shared" ca="1" si="3"/>
        <v>V9</v>
      </c>
      <c r="AX25" s="189">
        <f t="shared" si="1"/>
        <v>8</v>
      </c>
      <c r="AY25" s="180" t="str">
        <f t="shared" ca="1" si="4"/>
        <v>5. Ownership - Capital Costs</v>
      </c>
      <c r="AZ25" s="189" t="s">
        <v>643</v>
      </c>
      <c r="BA25" s="180" t="s">
        <v>644</v>
      </c>
      <c r="BB25" s="180">
        <v>2036</v>
      </c>
      <c r="BC25" s="180" t="str">
        <f t="shared" ca="1" si="5"/>
        <v>8_V9_Land_acquisition_2036</v>
      </c>
      <c r="BD25" s="180" t="s">
        <v>407</v>
      </c>
      <c r="BE25" s="180"/>
      <c r="BF25" s="189" t="str">
        <f t="shared" si="2"/>
        <v>&gt;=0</v>
      </c>
      <c r="BG25" s="189" t="s">
        <v>58</v>
      </c>
      <c r="BH25" s="189" t="s">
        <v>58</v>
      </c>
    </row>
    <row r="26" spans="1:60" ht="13.5" hidden="1" customHeight="1">
      <c r="A26" s="131"/>
      <c r="B26" s="343"/>
      <c r="C26" s="153"/>
      <c r="D26" s="344"/>
      <c r="E26" s="344"/>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90"/>
      <c r="AF26" s="290"/>
      <c r="AG26" s="290"/>
      <c r="AH26" s="290"/>
      <c r="AI26" s="290"/>
      <c r="AJ26" s="290"/>
      <c r="AK26" s="290"/>
      <c r="AL26" s="290"/>
      <c r="AM26" s="290"/>
      <c r="AN26" s="290"/>
      <c r="AO26" s="291"/>
      <c r="AQ26" s="54" t="s">
        <v>645</v>
      </c>
      <c r="AU26" s="292" t="str">
        <f t="shared" ca="1" si="6"/>
        <v>W</v>
      </c>
      <c r="AV26" s="292">
        <f t="shared" si="7"/>
        <v>9</v>
      </c>
      <c r="AW26" s="180" t="str">
        <f t="shared" ca="1" si="3"/>
        <v>W9</v>
      </c>
      <c r="AX26" s="189">
        <f t="shared" si="1"/>
        <v>8</v>
      </c>
      <c r="AY26" s="180" t="str">
        <f t="shared" ca="1" si="4"/>
        <v>5. Ownership - Capital Costs</v>
      </c>
      <c r="AZ26" s="189" t="s">
        <v>643</v>
      </c>
      <c r="BA26" s="180" t="s">
        <v>644</v>
      </c>
      <c r="BB26" s="180">
        <v>2037</v>
      </c>
      <c r="BC26" s="180" t="str">
        <f t="shared" ca="1" si="5"/>
        <v>8_W9_Land_acquisition_2037</v>
      </c>
      <c r="BD26" s="180" t="s">
        <v>407</v>
      </c>
      <c r="BE26" s="180"/>
      <c r="BF26" s="189" t="str">
        <f t="shared" si="2"/>
        <v>&gt;=0</v>
      </c>
      <c r="BG26" s="189" t="s">
        <v>58</v>
      </c>
      <c r="BH26" s="189" t="s">
        <v>58</v>
      </c>
    </row>
    <row r="27" spans="1:60" ht="13.5" hidden="1" customHeight="1">
      <c r="A27" s="131"/>
      <c r="B27" s="343"/>
      <c r="C27" s="153"/>
      <c r="D27" s="344"/>
      <c r="E27" s="344"/>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90"/>
      <c r="AF27" s="290"/>
      <c r="AG27" s="290"/>
      <c r="AH27" s="290"/>
      <c r="AI27" s="290"/>
      <c r="AJ27" s="290"/>
      <c r="AK27" s="290"/>
      <c r="AL27" s="290"/>
      <c r="AM27" s="290"/>
      <c r="AN27" s="290"/>
      <c r="AO27" s="291"/>
      <c r="AQ27" s="54" t="s">
        <v>645</v>
      </c>
      <c r="AU27" s="292" t="str">
        <f t="shared" ca="1" si="6"/>
        <v>X</v>
      </c>
      <c r="AV27" s="292">
        <f t="shared" si="7"/>
        <v>9</v>
      </c>
      <c r="AW27" s="180" t="str">
        <f t="shared" ca="1" si="3"/>
        <v>X9</v>
      </c>
      <c r="AX27" s="189">
        <f t="shared" si="1"/>
        <v>8</v>
      </c>
      <c r="AY27" s="180" t="str">
        <f t="shared" ca="1" si="4"/>
        <v>5. Ownership - Capital Costs</v>
      </c>
      <c r="AZ27" s="189" t="s">
        <v>643</v>
      </c>
      <c r="BA27" s="180" t="s">
        <v>644</v>
      </c>
      <c r="BB27" s="180">
        <v>2038</v>
      </c>
      <c r="BC27" s="180" t="str">
        <f t="shared" ca="1" si="5"/>
        <v>8_X9_Land_acquisition_2038</v>
      </c>
      <c r="BD27" s="180" t="s">
        <v>407</v>
      </c>
      <c r="BE27" s="180"/>
      <c r="BF27" s="189" t="str">
        <f t="shared" si="2"/>
        <v>&gt;=0</v>
      </c>
      <c r="BG27" s="189" t="s">
        <v>58</v>
      </c>
      <c r="BH27" s="189" t="s">
        <v>58</v>
      </c>
    </row>
    <row r="28" spans="1:60" ht="13.5" hidden="1" customHeight="1">
      <c r="A28" s="131"/>
      <c r="B28" s="343"/>
      <c r="C28" s="153"/>
      <c r="D28" s="344"/>
      <c r="E28" s="344"/>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90"/>
      <c r="AF28" s="290"/>
      <c r="AG28" s="290"/>
      <c r="AH28" s="290"/>
      <c r="AI28" s="290"/>
      <c r="AJ28" s="290"/>
      <c r="AK28" s="290"/>
      <c r="AL28" s="290"/>
      <c r="AM28" s="290"/>
      <c r="AN28" s="290"/>
      <c r="AO28" s="291"/>
      <c r="AQ28" s="54" t="s">
        <v>645</v>
      </c>
      <c r="AU28" s="292" t="str">
        <f t="shared" ca="1" si="6"/>
        <v>Y</v>
      </c>
      <c r="AV28" s="292">
        <f t="shared" si="7"/>
        <v>9</v>
      </c>
      <c r="AW28" s="180" t="str">
        <f t="shared" ca="1" si="3"/>
        <v>Y9</v>
      </c>
      <c r="AX28" s="189">
        <f t="shared" si="1"/>
        <v>8</v>
      </c>
      <c r="AY28" s="180" t="str">
        <f t="shared" ca="1" si="4"/>
        <v>5. Ownership - Capital Costs</v>
      </c>
      <c r="AZ28" s="189" t="s">
        <v>643</v>
      </c>
      <c r="BA28" s="180" t="s">
        <v>644</v>
      </c>
      <c r="BB28" s="180">
        <v>2039</v>
      </c>
      <c r="BC28" s="180" t="str">
        <f t="shared" ca="1" si="5"/>
        <v>8_Y9_Land_acquisition_2039</v>
      </c>
      <c r="BD28" s="180" t="s">
        <v>407</v>
      </c>
      <c r="BE28" s="180"/>
      <c r="BF28" s="189" t="str">
        <f t="shared" si="2"/>
        <v>&gt;=0</v>
      </c>
      <c r="BG28" s="189" t="s">
        <v>58</v>
      </c>
      <c r="BH28" s="189" t="s">
        <v>58</v>
      </c>
    </row>
    <row r="29" spans="1:60" ht="13.5" hidden="1" customHeight="1">
      <c r="A29" s="131"/>
      <c r="B29" s="343"/>
      <c r="C29" s="153"/>
      <c r="D29" s="344"/>
      <c r="E29" s="344"/>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90"/>
      <c r="AF29" s="290"/>
      <c r="AG29" s="290"/>
      <c r="AH29" s="290"/>
      <c r="AI29" s="290"/>
      <c r="AJ29" s="290"/>
      <c r="AK29" s="290"/>
      <c r="AL29" s="290"/>
      <c r="AM29" s="290"/>
      <c r="AN29" s="290"/>
      <c r="AO29" s="291"/>
      <c r="AQ29" s="54" t="s">
        <v>645</v>
      </c>
      <c r="AU29" s="292" t="str">
        <f t="shared" ca="1" si="6"/>
        <v>Z</v>
      </c>
      <c r="AV29" s="292">
        <f t="shared" si="7"/>
        <v>9</v>
      </c>
      <c r="AW29" s="180" t="str">
        <f t="shared" ca="1" si="3"/>
        <v>Z9</v>
      </c>
      <c r="AX29" s="189">
        <f t="shared" si="1"/>
        <v>8</v>
      </c>
      <c r="AY29" s="180" t="str">
        <f t="shared" ca="1" si="4"/>
        <v>5. Ownership - Capital Costs</v>
      </c>
      <c r="AZ29" s="189" t="s">
        <v>643</v>
      </c>
      <c r="BA29" s="180" t="s">
        <v>644</v>
      </c>
      <c r="BB29" s="180">
        <v>2040</v>
      </c>
      <c r="BC29" s="180" t="str">
        <f t="shared" ca="1" si="5"/>
        <v>8_Z9_Land_acquisition_2040</v>
      </c>
      <c r="BD29" s="180" t="s">
        <v>407</v>
      </c>
      <c r="BE29" s="180"/>
      <c r="BF29" s="189" t="str">
        <f t="shared" si="2"/>
        <v>&gt;=0</v>
      </c>
      <c r="BG29" s="189" t="s">
        <v>58</v>
      </c>
      <c r="BH29" s="189" t="s">
        <v>58</v>
      </c>
    </row>
    <row r="30" spans="1:60" ht="13.5" hidden="1" customHeight="1">
      <c r="A30" s="131"/>
      <c r="B30" s="343"/>
      <c r="C30" s="153"/>
      <c r="D30" s="344"/>
      <c r="E30" s="344"/>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90"/>
      <c r="AF30" s="290"/>
      <c r="AG30" s="290"/>
      <c r="AH30" s="290"/>
      <c r="AI30" s="290"/>
      <c r="AJ30" s="290"/>
      <c r="AK30" s="290"/>
      <c r="AL30" s="290"/>
      <c r="AM30" s="290"/>
      <c r="AN30" s="290"/>
      <c r="AO30" s="291"/>
      <c r="AQ30" s="54" t="s">
        <v>645</v>
      </c>
      <c r="AU30" s="292" t="str">
        <f t="shared" ca="1" si="6"/>
        <v>AA</v>
      </c>
      <c r="AV30" s="292">
        <f t="shared" si="7"/>
        <v>9</v>
      </c>
      <c r="AW30" s="180" t="str">
        <f t="shared" ca="1" si="3"/>
        <v>AA9</v>
      </c>
      <c r="AX30" s="189">
        <f t="shared" si="1"/>
        <v>8</v>
      </c>
      <c r="AY30" s="180" t="str">
        <f t="shared" ca="1" si="4"/>
        <v>5. Ownership - Capital Costs</v>
      </c>
      <c r="AZ30" s="189" t="s">
        <v>643</v>
      </c>
      <c r="BA30" s="180" t="s">
        <v>644</v>
      </c>
      <c r="BB30" s="180">
        <v>2041</v>
      </c>
      <c r="BC30" s="180" t="str">
        <f t="shared" ca="1" si="5"/>
        <v>8_AA9_Land_acquisition_2041</v>
      </c>
      <c r="BD30" s="180" t="s">
        <v>407</v>
      </c>
      <c r="BE30" s="180"/>
      <c r="BF30" s="189" t="str">
        <f t="shared" si="2"/>
        <v>&gt;=0</v>
      </c>
      <c r="BG30" s="189" t="s">
        <v>58</v>
      </c>
      <c r="BH30" s="189" t="s">
        <v>58</v>
      </c>
    </row>
    <row r="31" spans="1:60" ht="13.5" hidden="1" customHeight="1">
      <c r="A31" s="131"/>
      <c r="B31" s="343"/>
      <c r="C31" s="153"/>
      <c r="D31" s="344"/>
      <c r="E31" s="344"/>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90"/>
      <c r="AF31" s="290"/>
      <c r="AG31" s="290"/>
      <c r="AH31" s="290"/>
      <c r="AI31" s="290"/>
      <c r="AJ31" s="290"/>
      <c r="AK31" s="290"/>
      <c r="AL31" s="290"/>
      <c r="AM31" s="290"/>
      <c r="AN31" s="290"/>
      <c r="AO31" s="291"/>
      <c r="AQ31" s="54" t="s">
        <v>645</v>
      </c>
      <c r="AU31" s="292" t="str">
        <f t="shared" ca="1" si="6"/>
        <v>AB</v>
      </c>
      <c r="AV31" s="292">
        <f t="shared" si="7"/>
        <v>9</v>
      </c>
      <c r="AW31" s="180" t="str">
        <f t="shared" ca="1" si="3"/>
        <v>AB9</v>
      </c>
      <c r="AX31" s="189">
        <f t="shared" si="1"/>
        <v>8</v>
      </c>
      <c r="AY31" s="180" t="str">
        <f t="shared" ca="1" si="4"/>
        <v>5. Ownership - Capital Costs</v>
      </c>
      <c r="AZ31" s="189" t="s">
        <v>643</v>
      </c>
      <c r="BA31" s="180" t="s">
        <v>644</v>
      </c>
      <c r="BB31" s="180">
        <v>2042</v>
      </c>
      <c r="BC31" s="180" t="str">
        <f t="shared" ca="1" si="5"/>
        <v>8_AB9_Land_acquisition_2042</v>
      </c>
      <c r="BD31" s="180" t="s">
        <v>407</v>
      </c>
      <c r="BE31" s="180"/>
      <c r="BF31" s="189" t="str">
        <f t="shared" si="2"/>
        <v>&gt;=0</v>
      </c>
      <c r="BG31" s="189" t="s">
        <v>58</v>
      </c>
      <c r="BH31" s="189" t="s">
        <v>58</v>
      </c>
    </row>
    <row r="32" spans="1:60" ht="13.5" hidden="1" customHeight="1">
      <c r="A32" s="131"/>
      <c r="B32" s="343"/>
      <c r="C32" s="153"/>
      <c r="D32" s="344"/>
      <c r="E32" s="344"/>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90"/>
      <c r="AF32" s="290"/>
      <c r="AG32" s="290"/>
      <c r="AH32" s="290"/>
      <c r="AI32" s="290"/>
      <c r="AJ32" s="290"/>
      <c r="AK32" s="290"/>
      <c r="AL32" s="290"/>
      <c r="AM32" s="290"/>
      <c r="AN32" s="290"/>
      <c r="AO32" s="291"/>
      <c r="AQ32" s="54" t="s">
        <v>645</v>
      </c>
      <c r="AU32" s="292" t="str">
        <f t="shared" ca="1" si="6"/>
        <v>AC</v>
      </c>
      <c r="AV32" s="292">
        <f t="shared" si="7"/>
        <v>9</v>
      </c>
      <c r="AW32" s="180" t="str">
        <f t="shared" ca="1" si="3"/>
        <v>AC9</v>
      </c>
      <c r="AX32" s="189">
        <f t="shared" si="1"/>
        <v>8</v>
      </c>
      <c r="AY32" s="180" t="str">
        <f t="shared" ca="1" si="4"/>
        <v>5. Ownership - Capital Costs</v>
      </c>
      <c r="AZ32" s="189" t="s">
        <v>643</v>
      </c>
      <c r="BA32" s="180" t="s">
        <v>644</v>
      </c>
      <c r="BB32" s="180">
        <v>2043</v>
      </c>
      <c r="BC32" s="180" t="str">
        <f t="shared" ca="1" si="5"/>
        <v>8_AC9_Land_acquisition_2043</v>
      </c>
      <c r="BD32" s="180" t="s">
        <v>407</v>
      </c>
      <c r="BE32" s="180"/>
      <c r="BF32" s="189" t="str">
        <f t="shared" si="2"/>
        <v>&gt;=0</v>
      </c>
      <c r="BG32" s="189" t="s">
        <v>58</v>
      </c>
      <c r="BH32" s="189" t="s">
        <v>58</v>
      </c>
    </row>
    <row r="33" spans="1:60" ht="13.5" hidden="1" customHeight="1">
      <c r="A33" s="131"/>
      <c r="B33" s="343"/>
      <c r="C33" s="153"/>
      <c r="D33" s="344"/>
      <c r="E33" s="344"/>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90"/>
      <c r="AF33" s="290"/>
      <c r="AG33" s="290"/>
      <c r="AH33" s="290"/>
      <c r="AI33" s="290"/>
      <c r="AJ33" s="290"/>
      <c r="AK33" s="290"/>
      <c r="AL33" s="290"/>
      <c r="AM33" s="290"/>
      <c r="AN33" s="290"/>
      <c r="AO33" s="291"/>
      <c r="AQ33" s="54" t="s">
        <v>645</v>
      </c>
      <c r="AU33" s="292" t="str">
        <f t="shared" ca="1" si="6"/>
        <v>AD</v>
      </c>
      <c r="AV33" s="292">
        <f t="shared" si="7"/>
        <v>9</v>
      </c>
      <c r="AW33" s="180" t="str">
        <f t="shared" ca="1" si="3"/>
        <v>AD9</v>
      </c>
      <c r="AX33" s="189">
        <f t="shared" si="1"/>
        <v>8</v>
      </c>
      <c r="AY33" s="180" t="str">
        <f t="shared" ca="1" si="4"/>
        <v>5. Ownership - Capital Costs</v>
      </c>
      <c r="AZ33" s="189" t="s">
        <v>643</v>
      </c>
      <c r="BA33" s="180" t="s">
        <v>644</v>
      </c>
      <c r="BB33" s="180">
        <v>2044</v>
      </c>
      <c r="BC33" s="180" t="str">
        <f t="shared" ca="1" si="5"/>
        <v>8_AD9_Land_acquisition_2044</v>
      </c>
      <c r="BD33" s="180" t="s">
        <v>407</v>
      </c>
      <c r="BE33" s="180"/>
      <c r="BF33" s="189" t="str">
        <f t="shared" si="2"/>
        <v>&gt;=0</v>
      </c>
      <c r="BG33" s="189" t="s">
        <v>58</v>
      </c>
      <c r="BH33" s="189" t="s">
        <v>58</v>
      </c>
    </row>
    <row r="34" spans="1:60" ht="13.5" hidden="1" customHeight="1">
      <c r="A34" s="131"/>
      <c r="B34" s="343"/>
      <c r="C34" s="153"/>
      <c r="D34" s="344"/>
      <c r="E34" s="344"/>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90"/>
      <c r="AF34" s="290"/>
      <c r="AG34" s="290"/>
      <c r="AH34" s="290"/>
      <c r="AI34" s="290"/>
      <c r="AJ34" s="290"/>
      <c r="AK34" s="290"/>
      <c r="AL34" s="290"/>
      <c r="AM34" s="290"/>
      <c r="AN34" s="290"/>
      <c r="AO34" s="291"/>
      <c r="AQ34" s="54" t="s">
        <v>645</v>
      </c>
      <c r="AU34" s="292" t="str">
        <f t="shared" ca="1" si="6"/>
        <v>AE</v>
      </c>
      <c r="AV34" s="292">
        <f t="shared" si="7"/>
        <v>9</v>
      </c>
      <c r="AW34" s="180" t="str">
        <f t="shared" ca="1" si="3"/>
        <v>AE9</v>
      </c>
      <c r="AX34" s="189">
        <f t="shared" si="1"/>
        <v>8</v>
      </c>
      <c r="AY34" s="180" t="str">
        <f t="shared" ca="1" si="4"/>
        <v>5. Ownership - Capital Costs</v>
      </c>
      <c r="AZ34" s="189" t="s">
        <v>643</v>
      </c>
      <c r="BA34" s="180" t="s">
        <v>644</v>
      </c>
      <c r="BB34" s="180">
        <v>2045</v>
      </c>
      <c r="BC34" s="180" t="str">
        <f t="shared" ca="1" si="5"/>
        <v>8_AE9_Land_acquisition_2045</v>
      </c>
      <c r="BD34" s="180" t="s">
        <v>407</v>
      </c>
      <c r="BE34" s="180"/>
      <c r="BF34" s="189" t="str">
        <f t="shared" si="2"/>
        <v>&gt;=0</v>
      </c>
      <c r="BG34" s="189" t="s">
        <v>58</v>
      </c>
      <c r="BH34" s="189" t="s">
        <v>58</v>
      </c>
    </row>
    <row r="35" spans="1:60" ht="13.5" hidden="1" customHeight="1">
      <c r="A35" s="131"/>
      <c r="B35" s="343"/>
      <c r="C35" s="153"/>
      <c r="D35" s="344"/>
      <c r="E35" s="344"/>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290"/>
      <c r="AF35" s="290"/>
      <c r="AG35" s="290"/>
      <c r="AH35" s="290"/>
      <c r="AI35" s="290"/>
      <c r="AJ35" s="290"/>
      <c r="AK35" s="290"/>
      <c r="AL35" s="290"/>
      <c r="AM35" s="290"/>
      <c r="AN35" s="290"/>
      <c r="AO35" s="291"/>
      <c r="AQ35" s="54" t="s">
        <v>645</v>
      </c>
      <c r="AU35" s="292" t="str">
        <f t="shared" ca="1" si="6"/>
        <v>AF</v>
      </c>
      <c r="AV35" s="292">
        <f t="shared" si="7"/>
        <v>9</v>
      </c>
      <c r="AW35" s="180" t="str">
        <f t="shared" ca="1" si="3"/>
        <v>AF9</v>
      </c>
      <c r="AX35" s="189">
        <f t="shared" si="1"/>
        <v>8</v>
      </c>
      <c r="AY35" s="180" t="str">
        <f t="shared" ca="1" si="4"/>
        <v>5. Ownership - Capital Costs</v>
      </c>
      <c r="AZ35" s="189" t="s">
        <v>643</v>
      </c>
      <c r="BA35" s="180" t="s">
        <v>644</v>
      </c>
      <c r="BB35" s="180">
        <v>2046</v>
      </c>
      <c r="BC35" s="180" t="str">
        <f t="shared" ca="1" si="5"/>
        <v>8_AF9_Land_acquisition_2046</v>
      </c>
      <c r="BD35" s="180" t="s">
        <v>407</v>
      </c>
      <c r="BE35" s="180"/>
      <c r="BF35" s="189" t="str">
        <f t="shared" si="2"/>
        <v>&gt;=0</v>
      </c>
      <c r="BG35" s="189" t="s">
        <v>58</v>
      </c>
      <c r="BH35" s="189" t="s">
        <v>58</v>
      </c>
    </row>
    <row r="36" spans="1:60" ht="13.5" hidden="1" customHeight="1">
      <c r="A36" s="131"/>
      <c r="B36" s="343"/>
      <c r="C36" s="153"/>
      <c r="D36" s="344"/>
      <c r="E36" s="344"/>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90"/>
      <c r="AF36" s="290"/>
      <c r="AG36" s="290"/>
      <c r="AH36" s="290"/>
      <c r="AI36" s="290"/>
      <c r="AJ36" s="290"/>
      <c r="AK36" s="290"/>
      <c r="AL36" s="290"/>
      <c r="AM36" s="290"/>
      <c r="AN36" s="290"/>
      <c r="AO36" s="291"/>
      <c r="AQ36" s="54" t="s">
        <v>645</v>
      </c>
      <c r="AU36" s="292" t="str">
        <f t="shared" ca="1" si="6"/>
        <v>AG</v>
      </c>
      <c r="AV36" s="292">
        <f t="shared" si="7"/>
        <v>9</v>
      </c>
      <c r="AW36" s="180" t="str">
        <f t="shared" ca="1" si="3"/>
        <v>AG9</v>
      </c>
      <c r="AX36" s="189">
        <f t="shared" si="1"/>
        <v>8</v>
      </c>
      <c r="AY36" s="180" t="str">
        <f t="shared" ca="1" si="4"/>
        <v>5. Ownership - Capital Costs</v>
      </c>
      <c r="AZ36" s="189" t="s">
        <v>643</v>
      </c>
      <c r="BA36" s="180" t="s">
        <v>644</v>
      </c>
      <c r="BB36" s="180">
        <v>2047</v>
      </c>
      <c r="BC36" s="180" t="str">
        <f t="shared" ca="1" si="5"/>
        <v>8_AG9_Land_acquisition_2047</v>
      </c>
      <c r="BD36" s="180" t="s">
        <v>407</v>
      </c>
      <c r="BE36" s="180"/>
      <c r="BF36" s="189" t="str">
        <f t="shared" si="2"/>
        <v>&gt;=0</v>
      </c>
      <c r="BG36" s="189" t="s">
        <v>58</v>
      </c>
      <c r="BH36" s="189" t="s">
        <v>58</v>
      </c>
    </row>
    <row r="37" spans="1:60" ht="13.5" hidden="1" customHeight="1">
      <c r="A37" s="131"/>
      <c r="B37" s="343"/>
      <c r="C37" s="153"/>
      <c r="D37" s="344"/>
      <c r="E37" s="344"/>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90"/>
      <c r="AF37" s="290"/>
      <c r="AG37" s="290"/>
      <c r="AH37" s="290"/>
      <c r="AI37" s="290"/>
      <c r="AJ37" s="290"/>
      <c r="AK37" s="290"/>
      <c r="AL37" s="290"/>
      <c r="AM37" s="290"/>
      <c r="AN37" s="290"/>
      <c r="AO37" s="291"/>
      <c r="AQ37" s="54" t="s">
        <v>645</v>
      </c>
      <c r="AU37" s="292" t="str">
        <f t="shared" ca="1" si="6"/>
        <v>AH</v>
      </c>
      <c r="AV37" s="292">
        <f t="shared" si="7"/>
        <v>9</v>
      </c>
      <c r="AW37" s="180" t="str">
        <f t="shared" ca="1" si="3"/>
        <v>AH9</v>
      </c>
      <c r="AX37" s="189">
        <f t="shared" si="1"/>
        <v>8</v>
      </c>
      <c r="AY37" s="180" t="str">
        <f t="shared" ca="1" si="4"/>
        <v>5. Ownership - Capital Costs</v>
      </c>
      <c r="AZ37" s="189" t="s">
        <v>643</v>
      </c>
      <c r="BA37" s="180" t="s">
        <v>644</v>
      </c>
      <c r="BB37" s="180">
        <v>2048</v>
      </c>
      <c r="BC37" s="180" t="str">
        <f t="shared" ca="1" si="5"/>
        <v>8_AH9_Land_acquisition_2048</v>
      </c>
      <c r="BD37" s="180" t="s">
        <v>407</v>
      </c>
      <c r="BE37" s="180"/>
      <c r="BF37" s="189" t="str">
        <f t="shared" si="2"/>
        <v>&gt;=0</v>
      </c>
      <c r="BG37" s="189" t="s">
        <v>58</v>
      </c>
      <c r="BH37" s="189" t="s">
        <v>58</v>
      </c>
    </row>
    <row r="38" spans="1:60" ht="13.5" hidden="1" customHeight="1">
      <c r="A38" s="131"/>
      <c r="B38" s="343"/>
      <c r="C38" s="153"/>
      <c r="D38" s="344"/>
      <c r="E38" s="344"/>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90"/>
      <c r="AF38" s="290"/>
      <c r="AG38" s="290"/>
      <c r="AH38" s="290"/>
      <c r="AI38" s="290"/>
      <c r="AJ38" s="290"/>
      <c r="AK38" s="290"/>
      <c r="AL38" s="290"/>
      <c r="AM38" s="290"/>
      <c r="AN38" s="290"/>
      <c r="AO38" s="291"/>
      <c r="AQ38" s="54" t="s">
        <v>645</v>
      </c>
      <c r="AU38" s="292" t="str">
        <f t="shared" ca="1" si="6"/>
        <v>AI</v>
      </c>
      <c r="AV38" s="292">
        <f t="shared" si="7"/>
        <v>9</v>
      </c>
      <c r="AW38" s="180" t="str">
        <f t="shared" ca="1" si="3"/>
        <v>AI9</v>
      </c>
      <c r="AX38" s="189">
        <f t="shared" si="1"/>
        <v>8</v>
      </c>
      <c r="AY38" s="180" t="str">
        <f t="shared" ca="1" si="4"/>
        <v>5. Ownership - Capital Costs</v>
      </c>
      <c r="AZ38" s="189" t="s">
        <v>643</v>
      </c>
      <c r="BA38" s="180" t="s">
        <v>644</v>
      </c>
      <c r="BB38" s="180">
        <v>2049</v>
      </c>
      <c r="BC38" s="180" t="str">
        <f t="shared" ca="1" si="5"/>
        <v>8_AI9_Land_acquisition_2049</v>
      </c>
      <c r="BD38" s="180" t="s">
        <v>407</v>
      </c>
      <c r="BE38" s="180"/>
      <c r="BF38" s="189" t="str">
        <f t="shared" si="2"/>
        <v>&gt;=0</v>
      </c>
      <c r="BG38" s="189" t="s">
        <v>58</v>
      </c>
      <c r="BH38" s="189" t="s">
        <v>58</v>
      </c>
    </row>
    <row r="39" spans="1:60" ht="13.5" hidden="1" customHeight="1">
      <c r="A39" s="131"/>
      <c r="B39" s="343"/>
      <c r="C39" s="153"/>
      <c r="D39" s="344"/>
      <c r="E39" s="344"/>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90"/>
      <c r="AF39" s="290"/>
      <c r="AG39" s="290"/>
      <c r="AH39" s="290"/>
      <c r="AI39" s="290"/>
      <c r="AJ39" s="290"/>
      <c r="AK39" s="290"/>
      <c r="AL39" s="290"/>
      <c r="AM39" s="290"/>
      <c r="AN39" s="290"/>
      <c r="AO39" s="291"/>
      <c r="AQ39" s="54" t="s">
        <v>645</v>
      </c>
      <c r="AU39" s="292" t="str">
        <f t="shared" ca="1" si="6"/>
        <v>AJ</v>
      </c>
      <c r="AV39" s="292">
        <f t="shared" si="7"/>
        <v>9</v>
      </c>
      <c r="AW39" s="180" t="str">
        <f t="shared" ca="1" si="3"/>
        <v>AJ9</v>
      </c>
      <c r="AX39" s="189">
        <f t="shared" si="1"/>
        <v>8</v>
      </c>
      <c r="AY39" s="180" t="str">
        <f t="shared" ca="1" si="4"/>
        <v>5. Ownership - Capital Costs</v>
      </c>
      <c r="AZ39" s="189" t="s">
        <v>643</v>
      </c>
      <c r="BA39" s="180" t="s">
        <v>644</v>
      </c>
      <c r="BB39" s="180">
        <v>2050</v>
      </c>
      <c r="BC39" s="180" t="str">
        <f t="shared" ca="1" si="5"/>
        <v>8_AJ9_Land_acquisition_2050</v>
      </c>
      <c r="BD39" s="180" t="s">
        <v>407</v>
      </c>
      <c r="BE39" s="180"/>
      <c r="BF39" s="189" t="str">
        <f t="shared" si="2"/>
        <v>&gt;=0</v>
      </c>
      <c r="BG39" s="189" t="s">
        <v>58</v>
      </c>
      <c r="BH39" s="189" t="s">
        <v>58</v>
      </c>
    </row>
    <row r="40" spans="1:60" ht="13.5" hidden="1" customHeight="1">
      <c r="A40" s="131"/>
      <c r="B40" s="343"/>
      <c r="C40" s="153"/>
      <c r="D40" s="344"/>
      <c r="E40" s="344"/>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90"/>
      <c r="AF40" s="290"/>
      <c r="AG40" s="290"/>
      <c r="AH40" s="290"/>
      <c r="AI40" s="290"/>
      <c r="AJ40" s="290"/>
      <c r="AK40" s="290"/>
      <c r="AL40" s="290"/>
      <c r="AM40" s="290"/>
      <c r="AN40" s="290"/>
      <c r="AO40" s="291"/>
      <c r="AQ40" s="54" t="s">
        <v>645</v>
      </c>
      <c r="AU40" s="292" t="str">
        <f t="shared" ca="1" si="6"/>
        <v>AK</v>
      </c>
      <c r="AV40" s="292">
        <f t="shared" si="7"/>
        <v>9</v>
      </c>
      <c r="AW40" s="180" t="str">
        <f t="shared" ca="1" si="3"/>
        <v>AK9</v>
      </c>
      <c r="AX40" s="189">
        <f t="shared" si="1"/>
        <v>8</v>
      </c>
      <c r="AY40" s="180" t="str">
        <f t="shared" ca="1" si="4"/>
        <v>5. Ownership - Capital Costs</v>
      </c>
      <c r="AZ40" s="189" t="s">
        <v>643</v>
      </c>
      <c r="BA40" s="180" t="s">
        <v>644</v>
      </c>
      <c r="BB40" s="180">
        <v>2051</v>
      </c>
      <c r="BC40" s="180" t="str">
        <f t="shared" ca="1" si="5"/>
        <v>8_AK9_Land_acquisition_2051</v>
      </c>
      <c r="BD40" s="180" t="s">
        <v>407</v>
      </c>
      <c r="BE40" s="180"/>
      <c r="BF40" s="189" t="str">
        <f t="shared" si="2"/>
        <v>&gt;=0</v>
      </c>
      <c r="BG40" s="189" t="s">
        <v>58</v>
      </c>
      <c r="BH40" s="189" t="s">
        <v>58</v>
      </c>
    </row>
    <row r="41" spans="1:60" ht="13.5" hidden="1" customHeight="1">
      <c r="A41" s="131"/>
      <c r="B41" s="343"/>
      <c r="C41" s="153"/>
      <c r="D41" s="344"/>
      <c r="E41" s="344"/>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90"/>
      <c r="AF41" s="290"/>
      <c r="AG41" s="290"/>
      <c r="AH41" s="290"/>
      <c r="AI41" s="290"/>
      <c r="AJ41" s="290"/>
      <c r="AK41" s="290"/>
      <c r="AL41" s="290"/>
      <c r="AM41" s="290"/>
      <c r="AN41" s="290"/>
      <c r="AO41" s="291"/>
      <c r="AQ41" s="54" t="s">
        <v>645</v>
      </c>
      <c r="AU41" s="292" t="str">
        <f t="shared" ca="1" si="6"/>
        <v>AL</v>
      </c>
      <c r="AV41" s="292">
        <f t="shared" si="7"/>
        <v>9</v>
      </c>
      <c r="AW41" s="180" t="str">
        <f t="shared" ca="1" si="3"/>
        <v>AL9</v>
      </c>
      <c r="AX41" s="189">
        <f t="shared" si="1"/>
        <v>8</v>
      </c>
      <c r="AY41" s="180" t="str">
        <f t="shared" ca="1" si="4"/>
        <v>5. Ownership - Capital Costs</v>
      </c>
      <c r="AZ41" s="189" t="s">
        <v>643</v>
      </c>
      <c r="BA41" s="180" t="s">
        <v>644</v>
      </c>
      <c r="BB41" s="180">
        <v>2052</v>
      </c>
      <c r="BC41" s="180" t="str">
        <f t="shared" ca="1" si="5"/>
        <v>8_AL9_Land_acquisition_2052</v>
      </c>
      <c r="BD41" s="180" t="s">
        <v>407</v>
      </c>
      <c r="BE41" s="180"/>
      <c r="BF41" s="189" t="str">
        <f t="shared" si="2"/>
        <v>&gt;=0</v>
      </c>
      <c r="BG41" s="189" t="s">
        <v>58</v>
      </c>
      <c r="BH41" s="189" t="s">
        <v>58</v>
      </c>
    </row>
    <row r="42" spans="1:60" ht="13.5" hidden="1" customHeight="1">
      <c r="A42" s="131"/>
      <c r="B42" s="343"/>
      <c r="C42" s="153"/>
      <c r="D42" s="344"/>
      <c r="E42" s="344"/>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90"/>
      <c r="AF42" s="290"/>
      <c r="AG42" s="290"/>
      <c r="AH42" s="290"/>
      <c r="AI42" s="290"/>
      <c r="AJ42" s="290"/>
      <c r="AK42" s="290"/>
      <c r="AL42" s="290"/>
      <c r="AM42" s="290"/>
      <c r="AN42" s="290"/>
      <c r="AO42" s="291"/>
      <c r="AQ42" s="54" t="s">
        <v>645</v>
      </c>
      <c r="AU42" s="292" t="str">
        <f t="shared" ca="1" si="6"/>
        <v>AM</v>
      </c>
      <c r="AV42" s="292">
        <f t="shared" si="7"/>
        <v>9</v>
      </c>
      <c r="AW42" s="180" t="str">
        <f t="shared" ca="1" si="3"/>
        <v>AM9</v>
      </c>
      <c r="AX42" s="189">
        <f t="shared" si="1"/>
        <v>8</v>
      </c>
      <c r="AY42" s="180" t="str">
        <f t="shared" ca="1" si="4"/>
        <v>5. Ownership - Capital Costs</v>
      </c>
      <c r="AZ42" s="189" t="s">
        <v>643</v>
      </c>
      <c r="BA42" s="180" t="s">
        <v>644</v>
      </c>
      <c r="BB42" s="180">
        <v>2053</v>
      </c>
      <c r="BC42" s="180" t="str">
        <f t="shared" ca="1" si="5"/>
        <v>8_AM9_Land_acquisition_2053</v>
      </c>
      <c r="BD42" s="180" t="s">
        <v>407</v>
      </c>
      <c r="BE42" s="180"/>
      <c r="BF42" s="189" t="str">
        <f t="shared" si="2"/>
        <v>&gt;=0</v>
      </c>
      <c r="BG42" s="189" t="s">
        <v>58</v>
      </c>
      <c r="BH42" s="189" t="s">
        <v>58</v>
      </c>
    </row>
    <row r="43" spans="1:60" ht="13.5" hidden="1" customHeight="1">
      <c r="A43" s="131"/>
      <c r="B43" s="343"/>
      <c r="C43" s="153"/>
      <c r="D43" s="344"/>
      <c r="E43" s="344"/>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90"/>
      <c r="AF43" s="290"/>
      <c r="AG43" s="290"/>
      <c r="AH43" s="290"/>
      <c r="AI43" s="290"/>
      <c r="AJ43" s="290"/>
      <c r="AK43" s="290"/>
      <c r="AL43" s="290"/>
      <c r="AM43" s="290"/>
      <c r="AN43" s="290"/>
      <c r="AO43" s="291"/>
      <c r="AQ43" s="54" t="s">
        <v>645</v>
      </c>
      <c r="AU43" s="292" t="str">
        <f t="shared" ca="1" si="6"/>
        <v>AN</v>
      </c>
      <c r="AV43" s="292">
        <f t="shared" si="7"/>
        <v>9</v>
      </c>
      <c r="AW43" s="180" t="str">
        <f t="shared" ca="1" si="3"/>
        <v>AN9</v>
      </c>
      <c r="AX43" s="189">
        <f t="shared" si="1"/>
        <v>8</v>
      </c>
      <c r="AY43" s="180" t="str">
        <f t="shared" ca="1" si="4"/>
        <v>5. Ownership - Capital Costs</v>
      </c>
      <c r="AZ43" s="189" t="s">
        <v>643</v>
      </c>
      <c r="BA43" s="180" t="s">
        <v>644</v>
      </c>
      <c r="BB43" s="180">
        <v>2054</v>
      </c>
      <c r="BC43" s="180" t="str">
        <f t="shared" ca="1" si="5"/>
        <v>8_AN9_Land_acquisition_2054</v>
      </c>
      <c r="BD43" s="180" t="s">
        <v>407</v>
      </c>
      <c r="BE43" s="180"/>
      <c r="BF43" s="189" t="str">
        <f t="shared" si="2"/>
        <v>&gt;=0</v>
      </c>
      <c r="BG43" s="189" t="s">
        <v>58</v>
      </c>
      <c r="BH43" s="189" t="s">
        <v>58</v>
      </c>
    </row>
    <row r="44" spans="1:60" ht="13.5" hidden="1" customHeight="1">
      <c r="A44" s="131"/>
      <c r="B44" s="343"/>
      <c r="C44" s="153"/>
      <c r="D44" s="344"/>
      <c r="E44" s="344"/>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90"/>
      <c r="AF44" s="290"/>
      <c r="AG44" s="290"/>
      <c r="AH44" s="290"/>
      <c r="AI44" s="290"/>
      <c r="AJ44" s="290"/>
      <c r="AK44" s="290"/>
      <c r="AL44" s="290"/>
      <c r="AM44" s="290"/>
      <c r="AN44" s="290"/>
      <c r="AO44" s="291"/>
      <c r="AQ44" s="54" t="s">
        <v>645</v>
      </c>
      <c r="AU44" s="292" t="str">
        <f t="shared" ca="1" si="6"/>
        <v>AO</v>
      </c>
      <c r="AV44" s="292">
        <f t="shared" si="7"/>
        <v>9</v>
      </c>
      <c r="AW44" s="180" t="str">
        <f t="shared" ca="1" si="3"/>
        <v>AO9</v>
      </c>
      <c r="AX44" s="189">
        <v>7</v>
      </c>
      <c r="AY44" s="180" t="str">
        <f ca="1">MID(CELL("filename",AX44),FIND("]",CELL("filename",AX44))+1,256)</f>
        <v>5. Ownership - Capital Costs</v>
      </c>
      <c r="AZ44" s="189" t="s">
        <v>643</v>
      </c>
      <c r="BA44" s="180" t="s">
        <v>644</v>
      </c>
      <c r="BB44" s="180" t="s">
        <v>646</v>
      </c>
      <c r="BC44" s="180" t="str">
        <f t="shared" ca="1" si="5"/>
        <v>7_AO9_Land_acquisition_Additional_Info</v>
      </c>
      <c r="BD44" s="189" t="s">
        <v>133</v>
      </c>
      <c r="BE44" s="189">
        <v>100</v>
      </c>
      <c r="BG44" s="189" t="s">
        <v>58</v>
      </c>
      <c r="BH44" s="189" t="s">
        <v>58</v>
      </c>
    </row>
    <row r="45" spans="1:60">
      <c r="A45" s="131">
        <f>+A9+1</f>
        <v>3</v>
      </c>
      <c r="B45" s="343"/>
      <c r="C45" s="153" t="s">
        <v>647</v>
      </c>
      <c r="D45" s="344" t="s">
        <v>642</v>
      </c>
      <c r="E45" s="344"/>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7"/>
      <c r="AF45" s="277"/>
      <c r="AG45" s="277"/>
      <c r="AH45" s="277"/>
      <c r="AI45" s="277"/>
      <c r="AJ45" s="277"/>
      <c r="AK45" s="277"/>
      <c r="AL45" s="277"/>
      <c r="AM45" s="277"/>
      <c r="AN45" s="277"/>
      <c r="AO45" s="152"/>
      <c r="AS45" s="54" t="s">
        <v>125</v>
      </c>
      <c r="AT45" s="293" t="str">
        <f ca="1">SUBSTITUTE(CELL("address",F45),"$","")</f>
        <v>F45</v>
      </c>
      <c r="AU45" s="294" t="str">
        <f ca="1">CHAR(CODE(AT45))</f>
        <v>F</v>
      </c>
      <c r="AV45" s="294">
        <f>ROW(AT45)</f>
        <v>45</v>
      </c>
      <c r="AW45" s="295" t="str">
        <f ca="1">CONCATENATE(AU45&amp;AV45)</f>
        <v>F45</v>
      </c>
      <c r="AX45" s="288">
        <f t="shared" si="1"/>
        <v>8</v>
      </c>
      <c r="AY45" s="295" t="str">
        <f t="shared" ref="AY45:AY79" ca="1" si="8">MID(CELL("filename",AX45),FIND("]",CELL("filename",AX45))+1,256)</f>
        <v>5. Ownership - Capital Costs</v>
      </c>
      <c r="AZ45" s="288" t="s">
        <v>643</v>
      </c>
      <c r="BA45" s="295" t="s">
        <v>647</v>
      </c>
      <c r="BB45" s="295">
        <v>2020</v>
      </c>
      <c r="BC45" s="295" t="str">
        <f ca="1">AX45&amp;"_"&amp;AW45&amp;"_"&amp;BA45&amp;"_"&amp;BB45</f>
        <v>8_F45_Engineering_2020</v>
      </c>
      <c r="BD45" s="295" t="s">
        <v>407</v>
      </c>
      <c r="BE45" s="295"/>
      <c r="BF45" s="288" t="str">
        <f t="shared" ref="BF45:BF79" si="9">"&gt;=0"</f>
        <v>&gt;=0</v>
      </c>
      <c r="BG45" s="288" t="s">
        <v>58</v>
      </c>
      <c r="BH45" s="288" t="s">
        <v>58</v>
      </c>
    </row>
    <row r="46" spans="1:60" ht="13.5" hidden="1" customHeight="1">
      <c r="A46" s="131"/>
      <c r="B46" s="343"/>
      <c r="C46" s="153"/>
      <c r="D46" s="344"/>
      <c r="E46" s="344"/>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90"/>
      <c r="AF46" s="290"/>
      <c r="AG46" s="290"/>
      <c r="AH46" s="290"/>
      <c r="AI46" s="290"/>
      <c r="AJ46" s="290"/>
      <c r="AK46" s="290"/>
      <c r="AL46" s="290"/>
      <c r="AM46" s="290"/>
      <c r="AN46" s="290"/>
      <c r="AO46" s="291"/>
      <c r="AQ46" s="54" t="s">
        <v>645</v>
      </c>
      <c r="AU46" s="292" t="str">
        <f ca="1">IF(AU45="Z","AA",IF(LEN(AU45)=1,CHAR(CODE(AU45)+1),IF(RIGHT(AU45,1)="Z",CHAR(CODE(LEFT(AU45,1))+1),LEFT(AU45,1))&amp;CHAR(65+MOD(CODE(RIGHT(AU45,1))+1-65,26))))</f>
        <v>G</v>
      </c>
      <c r="AV46" s="292">
        <f>AV45</f>
        <v>45</v>
      </c>
      <c r="AW46" s="180" t="str">
        <f t="shared" ref="AW46:AW80" ca="1" si="10">CONCATENATE(AU46&amp;AV46)</f>
        <v>G45</v>
      </c>
      <c r="AX46" s="189">
        <f t="shared" si="1"/>
        <v>8</v>
      </c>
      <c r="AY46" s="180" t="str">
        <f t="shared" ca="1" si="8"/>
        <v>5. Ownership - Capital Costs</v>
      </c>
      <c r="AZ46" s="189" t="s">
        <v>643</v>
      </c>
      <c r="BA46" s="180" t="s">
        <v>647</v>
      </c>
      <c r="BB46" s="180">
        <v>2021</v>
      </c>
      <c r="BC46" s="180" t="str">
        <f t="shared" ref="BC46:BC80" ca="1" si="11">AX46&amp;"_"&amp;AW46&amp;"_"&amp;BA46&amp;"_"&amp;BB46</f>
        <v>8_G45_Engineering_2021</v>
      </c>
      <c r="BD46" s="180" t="s">
        <v>407</v>
      </c>
      <c r="BE46" s="180"/>
      <c r="BF46" s="189" t="str">
        <f t="shared" si="9"/>
        <v>&gt;=0</v>
      </c>
      <c r="BG46" s="189" t="s">
        <v>58</v>
      </c>
      <c r="BH46" s="189" t="s">
        <v>58</v>
      </c>
    </row>
    <row r="47" spans="1:60" ht="13.5" hidden="1" customHeight="1">
      <c r="A47" s="131"/>
      <c r="B47" s="343"/>
      <c r="C47" s="153"/>
      <c r="D47" s="344"/>
      <c r="E47" s="344"/>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90"/>
      <c r="AF47" s="290"/>
      <c r="AG47" s="290"/>
      <c r="AH47" s="290"/>
      <c r="AI47" s="290"/>
      <c r="AJ47" s="290"/>
      <c r="AK47" s="290"/>
      <c r="AL47" s="290"/>
      <c r="AM47" s="290"/>
      <c r="AN47" s="290"/>
      <c r="AO47" s="291"/>
      <c r="AQ47" s="54" t="s">
        <v>645</v>
      </c>
      <c r="AU47" s="292" t="str">
        <f t="shared" ref="AU47:AU80" ca="1" si="12">IF(AU46="Z","AA",IF(LEN(AU46)=1,CHAR(CODE(AU46)+1),IF(RIGHT(AU46,1)="Z",CHAR(CODE(LEFT(AU46,1))+1),LEFT(AU46,1))&amp;CHAR(65+MOD(CODE(RIGHT(AU46,1))+1-65,26))))</f>
        <v>H</v>
      </c>
      <c r="AV47" s="292">
        <f t="shared" ref="AV47:AV80" si="13">AV46</f>
        <v>45</v>
      </c>
      <c r="AW47" s="180" t="str">
        <f t="shared" ca="1" si="10"/>
        <v>H45</v>
      </c>
      <c r="AX47" s="189">
        <f t="shared" si="1"/>
        <v>8</v>
      </c>
      <c r="AY47" s="180" t="str">
        <f t="shared" ca="1" si="8"/>
        <v>5. Ownership - Capital Costs</v>
      </c>
      <c r="AZ47" s="189" t="s">
        <v>643</v>
      </c>
      <c r="BA47" s="180" t="s">
        <v>647</v>
      </c>
      <c r="BB47" s="180">
        <v>2022</v>
      </c>
      <c r="BC47" s="180" t="str">
        <f t="shared" ca="1" si="11"/>
        <v>8_H45_Engineering_2022</v>
      </c>
      <c r="BD47" s="180" t="s">
        <v>407</v>
      </c>
      <c r="BE47" s="180"/>
      <c r="BF47" s="189" t="str">
        <f t="shared" si="9"/>
        <v>&gt;=0</v>
      </c>
      <c r="BG47" s="189" t="s">
        <v>58</v>
      </c>
      <c r="BH47" s="189" t="s">
        <v>58</v>
      </c>
    </row>
    <row r="48" spans="1:60" ht="13.5" hidden="1" customHeight="1">
      <c r="A48" s="131"/>
      <c r="B48" s="343"/>
      <c r="C48" s="153"/>
      <c r="D48" s="344"/>
      <c r="E48" s="344"/>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90"/>
      <c r="AF48" s="290"/>
      <c r="AG48" s="290"/>
      <c r="AH48" s="290"/>
      <c r="AI48" s="290"/>
      <c r="AJ48" s="290"/>
      <c r="AK48" s="290"/>
      <c r="AL48" s="290"/>
      <c r="AM48" s="290"/>
      <c r="AN48" s="290"/>
      <c r="AO48" s="291"/>
      <c r="AQ48" s="54" t="s">
        <v>645</v>
      </c>
      <c r="AU48" s="292" t="str">
        <f t="shared" ca="1" si="12"/>
        <v>I</v>
      </c>
      <c r="AV48" s="292">
        <f t="shared" si="13"/>
        <v>45</v>
      </c>
      <c r="AW48" s="180" t="str">
        <f t="shared" ca="1" si="10"/>
        <v>I45</v>
      </c>
      <c r="AX48" s="189">
        <f t="shared" si="1"/>
        <v>8</v>
      </c>
      <c r="AY48" s="180" t="str">
        <f t="shared" ca="1" si="8"/>
        <v>5. Ownership - Capital Costs</v>
      </c>
      <c r="AZ48" s="189" t="s">
        <v>643</v>
      </c>
      <c r="BA48" s="180" t="s">
        <v>647</v>
      </c>
      <c r="BB48" s="180">
        <v>2023</v>
      </c>
      <c r="BC48" s="180" t="str">
        <f t="shared" ca="1" si="11"/>
        <v>8_I45_Engineering_2023</v>
      </c>
      <c r="BD48" s="180" t="s">
        <v>407</v>
      </c>
      <c r="BE48" s="180"/>
      <c r="BF48" s="189" t="str">
        <f t="shared" si="9"/>
        <v>&gt;=0</v>
      </c>
      <c r="BG48" s="189" t="s">
        <v>58</v>
      </c>
      <c r="BH48" s="189" t="s">
        <v>58</v>
      </c>
    </row>
    <row r="49" spans="1:60" ht="13.5" hidden="1" customHeight="1">
      <c r="A49" s="131"/>
      <c r="B49" s="343"/>
      <c r="C49" s="153"/>
      <c r="D49" s="344"/>
      <c r="E49" s="344"/>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90"/>
      <c r="AF49" s="290"/>
      <c r="AG49" s="290"/>
      <c r="AH49" s="290"/>
      <c r="AI49" s="290"/>
      <c r="AJ49" s="290"/>
      <c r="AK49" s="290"/>
      <c r="AL49" s="290"/>
      <c r="AM49" s="290"/>
      <c r="AN49" s="290"/>
      <c r="AO49" s="291"/>
      <c r="AQ49" s="54" t="s">
        <v>645</v>
      </c>
      <c r="AU49" s="292" t="str">
        <f t="shared" ca="1" si="12"/>
        <v>J</v>
      </c>
      <c r="AV49" s="292">
        <f t="shared" si="13"/>
        <v>45</v>
      </c>
      <c r="AW49" s="180" t="str">
        <f t="shared" ca="1" si="10"/>
        <v>J45</v>
      </c>
      <c r="AX49" s="189">
        <f t="shared" si="1"/>
        <v>8</v>
      </c>
      <c r="AY49" s="180" t="str">
        <f t="shared" ca="1" si="8"/>
        <v>5. Ownership - Capital Costs</v>
      </c>
      <c r="AZ49" s="189" t="s">
        <v>643</v>
      </c>
      <c r="BA49" s="180" t="s">
        <v>647</v>
      </c>
      <c r="BB49" s="180">
        <v>2024</v>
      </c>
      <c r="BC49" s="180" t="str">
        <f t="shared" ca="1" si="11"/>
        <v>8_J45_Engineering_2024</v>
      </c>
      <c r="BD49" s="180" t="s">
        <v>407</v>
      </c>
      <c r="BE49" s="180"/>
      <c r="BF49" s="189" t="str">
        <f t="shared" si="9"/>
        <v>&gt;=0</v>
      </c>
      <c r="BG49" s="189" t="s">
        <v>58</v>
      </c>
      <c r="BH49" s="189" t="s">
        <v>58</v>
      </c>
    </row>
    <row r="50" spans="1:60" ht="13.5" hidden="1" customHeight="1">
      <c r="A50" s="131"/>
      <c r="B50" s="343"/>
      <c r="C50" s="153"/>
      <c r="D50" s="344"/>
      <c r="E50" s="344"/>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90"/>
      <c r="AF50" s="290"/>
      <c r="AG50" s="290"/>
      <c r="AH50" s="290"/>
      <c r="AI50" s="290"/>
      <c r="AJ50" s="290"/>
      <c r="AK50" s="290"/>
      <c r="AL50" s="290"/>
      <c r="AM50" s="290"/>
      <c r="AN50" s="290"/>
      <c r="AO50" s="291"/>
      <c r="AQ50" s="54" t="s">
        <v>645</v>
      </c>
      <c r="AU50" s="292" t="str">
        <f t="shared" ca="1" si="12"/>
        <v>K</v>
      </c>
      <c r="AV50" s="292">
        <f t="shared" si="13"/>
        <v>45</v>
      </c>
      <c r="AW50" s="180" t="str">
        <f t="shared" ca="1" si="10"/>
        <v>K45</v>
      </c>
      <c r="AX50" s="189">
        <f t="shared" si="1"/>
        <v>8</v>
      </c>
      <c r="AY50" s="180" t="str">
        <f t="shared" ca="1" si="8"/>
        <v>5. Ownership - Capital Costs</v>
      </c>
      <c r="AZ50" s="189" t="s">
        <v>643</v>
      </c>
      <c r="BA50" s="180" t="s">
        <v>647</v>
      </c>
      <c r="BB50" s="180">
        <v>2025</v>
      </c>
      <c r="BC50" s="180" t="str">
        <f t="shared" ca="1" si="11"/>
        <v>8_K45_Engineering_2025</v>
      </c>
      <c r="BD50" s="180" t="s">
        <v>407</v>
      </c>
      <c r="BE50" s="180"/>
      <c r="BF50" s="189" t="str">
        <f t="shared" si="9"/>
        <v>&gt;=0</v>
      </c>
      <c r="BG50" s="189" t="s">
        <v>58</v>
      </c>
      <c r="BH50" s="189" t="s">
        <v>58</v>
      </c>
    </row>
    <row r="51" spans="1:60" ht="13.5" hidden="1" customHeight="1">
      <c r="A51" s="131"/>
      <c r="B51" s="343"/>
      <c r="C51" s="153"/>
      <c r="D51" s="344"/>
      <c r="E51" s="344"/>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90"/>
      <c r="AF51" s="290"/>
      <c r="AG51" s="290"/>
      <c r="AH51" s="290"/>
      <c r="AI51" s="290"/>
      <c r="AJ51" s="290"/>
      <c r="AK51" s="290"/>
      <c r="AL51" s="290"/>
      <c r="AM51" s="290"/>
      <c r="AN51" s="290"/>
      <c r="AO51" s="291"/>
      <c r="AQ51" s="54" t="s">
        <v>645</v>
      </c>
      <c r="AU51" s="292" t="str">
        <f t="shared" ca="1" si="12"/>
        <v>L</v>
      </c>
      <c r="AV51" s="292">
        <f t="shared" si="13"/>
        <v>45</v>
      </c>
      <c r="AW51" s="180" t="str">
        <f t="shared" ca="1" si="10"/>
        <v>L45</v>
      </c>
      <c r="AX51" s="189">
        <f t="shared" si="1"/>
        <v>8</v>
      </c>
      <c r="AY51" s="180" t="str">
        <f t="shared" ca="1" si="8"/>
        <v>5. Ownership - Capital Costs</v>
      </c>
      <c r="AZ51" s="189" t="s">
        <v>643</v>
      </c>
      <c r="BA51" s="180" t="s">
        <v>647</v>
      </c>
      <c r="BB51" s="180">
        <v>2026</v>
      </c>
      <c r="BC51" s="180" t="str">
        <f t="shared" ca="1" si="11"/>
        <v>8_L45_Engineering_2026</v>
      </c>
      <c r="BD51" s="180" t="s">
        <v>407</v>
      </c>
      <c r="BE51" s="180"/>
      <c r="BF51" s="189" t="str">
        <f t="shared" si="9"/>
        <v>&gt;=0</v>
      </c>
      <c r="BG51" s="189" t="s">
        <v>58</v>
      </c>
      <c r="BH51" s="189" t="s">
        <v>58</v>
      </c>
    </row>
    <row r="52" spans="1:60" ht="13.5" hidden="1" customHeight="1">
      <c r="A52" s="131"/>
      <c r="B52" s="343"/>
      <c r="C52" s="153"/>
      <c r="D52" s="344"/>
      <c r="E52" s="344"/>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90"/>
      <c r="AF52" s="290"/>
      <c r="AG52" s="290"/>
      <c r="AH52" s="290"/>
      <c r="AI52" s="290"/>
      <c r="AJ52" s="290"/>
      <c r="AK52" s="290"/>
      <c r="AL52" s="290"/>
      <c r="AM52" s="290"/>
      <c r="AN52" s="290"/>
      <c r="AO52" s="291"/>
      <c r="AQ52" s="54" t="s">
        <v>645</v>
      </c>
      <c r="AU52" s="292" t="str">
        <f t="shared" ca="1" si="12"/>
        <v>M</v>
      </c>
      <c r="AV52" s="292">
        <f t="shared" si="13"/>
        <v>45</v>
      </c>
      <c r="AW52" s="180" t="str">
        <f t="shared" ca="1" si="10"/>
        <v>M45</v>
      </c>
      <c r="AX52" s="189">
        <f t="shared" si="1"/>
        <v>8</v>
      </c>
      <c r="AY52" s="180" t="str">
        <f t="shared" ca="1" si="8"/>
        <v>5. Ownership - Capital Costs</v>
      </c>
      <c r="AZ52" s="189" t="s">
        <v>643</v>
      </c>
      <c r="BA52" s="180" t="s">
        <v>647</v>
      </c>
      <c r="BB52" s="180">
        <v>2027</v>
      </c>
      <c r="BC52" s="180" t="str">
        <f t="shared" ca="1" si="11"/>
        <v>8_M45_Engineering_2027</v>
      </c>
      <c r="BD52" s="180" t="s">
        <v>407</v>
      </c>
      <c r="BE52" s="180"/>
      <c r="BF52" s="189" t="str">
        <f t="shared" si="9"/>
        <v>&gt;=0</v>
      </c>
      <c r="BG52" s="189" t="s">
        <v>58</v>
      </c>
      <c r="BH52" s="189" t="s">
        <v>58</v>
      </c>
    </row>
    <row r="53" spans="1:60" ht="13.5" hidden="1" customHeight="1">
      <c r="A53" s="131"/>
      <c r="B53" s="343"/>
      <c r="C53" s="153"/>
      <c r="D53" s="344"/>
      <c r="E53" s="344"/>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90"/>
      <c r="AF53" s="290"/>
      <c r="AG53" s="290"/>
      <c r="AH53" s="290"/>
      <c r="AI53" s="290"/>
      <c r="AJ53" s="290"/>
      <c r="AK53" s="290"/>
      <c r="AL53" s="290"/>
      <c r="AM53" s="290"/>
      <c r="AN53" s="290"/>
      <c r="AO53" s="291"/>
      <c r="AQ53" s="54" t="s">
        <v>645</v>
      </c>
      <c r="AU53" s="292" t="str">
        <f t="shared" ca="1" si="12"/>
        <v>N</v>
      </c>
      <c r="AV53" s="292">
        <f t="shared" si="13"/>
        <v>45</v>
      </c>
      <c r="AW53" s="180" t="str">
        <f t="shared" ca="1" si="10"/>
        <v>N45</v>
      </c>
      <c r="AX53" s="189">
        <f t="shared" si="1"/>
        <v>8</v>
      </c>
      <c r="AY53" s="180" t="str">
        <f t="shared" ca="1" si="8"/>
        <v>5. Ownership - Capital Costs</v>
      </c>
      <c r="AZ53" s="189" t="s">
        <v>643</v>
      </c>
      <c r="BA53" s="180" t="s">
        <v>647</v>
      </c>
      <c r="BB53" s="180">
        <v>2028</v>
      </c>
      <c r="BC53" s="180" t="str">
        <f t="shared" ca="1" si="11"/>
        <v>8_N45_Engineering_2028</v>
      </c>
      <c r="BD53" s="180" t="s">
        <v>407</v>
      </c>
      <c r="BE53" s="180"/>
      <c r="BF53" s="189" t="str">
        <f t="shared" si="9"/>
        <v>&gt;=0</v>
      </c>
      <c r="BG53" s="189" t="s">
        <v>58</v>
      </c>
      <c r="BH53" s="189" t="s">
        <v>58</v>
      </c>
    </row>
    <row r="54" spans="1:60" ht="13.5" hidden="1" customHeight="1">
      <c r="A54" s="131"/>
      <c r="B54" s="343"/>
      <c r="C54" s="153"/>
      <c r="D54" s="344"/>
      <c r="E54" s="344"/>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90"/>
      <c r="AF54" s="290"/>
      <c r="AG54" s="290"/>
      <c r="AH54" s="290"/>
      <c r="AI54" s="290"/>
      <c r="AJ54" s="290"/>
      <c r="AK54" s="290"/>
      <c r="AL54" s="290"/>
      <c r="AM54" s="290"/>
      <c r="AN54" s="290"/>
      <c r="AO54" s="291"/>
      <c r="AQ54" s="54" t="s">
        <v>645</v>
      </c>
      <c r="AU54" s="292" t="str">
        <f t="shared" ca="1" si="12"/>
        <v>O</v>
      </c>
      <c r="AV54" s="292">
        <f t="shared" si="13"/>
        <v>45</v>
      </c>
      <c r="AW54" s="180" t="str">
        <f t="shared" ca="1" si="10"/>
        <v>O45</v>
      </c>
      <c r="AX54" s="189">
        <f t="shared" si="1"/>
        <v>8</v>
      </c>
      <c r="AY54" s="180" t="str">
        <f t="shared" ca="1" si="8"/>
        <v>5. Ownership - Capital Costs</v>
      </c>
      <c r="AZ54" s="189" t="s">
        <v>643</v>
      </c>
      <c r="BA54" s="180" t="s">
        <v>647</v>
      </c>
      <c r="BB54" s="180">
        <v>2029</v>
      </c>
      <c r="BC54" s="180" t="str">
        <f t="shared" ca="1" si="11"/>
        <v>8_O45_Engineering_2029</v>
      </c>
      <c r="BD54" s="180" t="s">
        <v>407</v>
      </c>
      <c r="BE54" s="180"/>
      <c r="BF54" s="189" t="str">
        <f t="shared" si="9"/>
        <v>&gt;=0</v>
      </c>
      <c r="BG54" s="189" t="s">
        <v>58</v>
      </c>
      <c r="BH54" s="189" t="s">
        <v>58</v>
      </c>
    </row>
    <row r="55" spans="1:60" ht="13.5" hidden="1" customHeight="1">
      <c r="A55" s="131"/>
      <c r="B55" s="343"/>
      <c r="C55" s="153"/>
      <c r="D55" s="344"/>
      <c r="E55" s="344"/>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90"/>
      <c r="AF55" s="290"/>
      <c r="AG55" s="290"/>
      <c r="AH55" s="290"/>
      <c r="AI55" s="290"/>
      <c r="AJ55" s="290"/>
      <c r="AK55" s="290"/>
      <c r="AL55" s="290"/>
      <c r="AM55" s="290"/>
      <c r="AN55" s="290"/>
      <c r="AO55" s="291"/>
      <c r="AQ55" s="54" t="s">
        <v>645</v>
      </c>
      <c r="AU55" s="292" t="str">
        <f t="shared" ca="1" si="12"/>
        <v>P</v>
      </c>
      <c r="AV55" s="292">
        <f t="shared" si="13"/>
        <v>45</v>
      </c>
      <c r="AW55" s="180" t="str">
        <f t="shared" ca="1" si="10"/>
        <v>P45</v>
      </c>
      <c r="AX55" s="189">
        <f t="shared" si="1"/>
        <v>8</v>
      </c>
      <c r="AY55" s="180" t="str">
        <f t="shared" ca="1" si="8"/>
        <v>5. Ownership - Capital Costs</v>
      </c>
      <c r="AZ55" s="189" t="s">
        <v>643</v>
      </c>
      <c r="BA55" s="180" t="s">
        <v>647</v>
      </c>
      <c r="BB55" s="180">
        <v>2030</v>
      </c>
      <c r="BC55" s="180" t="str">
        <f t="shared" ca="1" si="11"/>
        <v>8_P45_Engineering_2030</v>
      </c>
      <c r="BD55" s="180" t="s">
        <v>407</v>
      </c>
      <c r="BE55" s="180"/>
      <c r="BF55" s="189" t="str">
        <f t="shared" si="9"/>
        <v>&gt;=0</v>
      </c>
      <c r="BG55" s="189" t="s">
        <v>58</v>
      </c>
      <c r="BH55" s="189" t="s">
        <v>58</v>
      </c>
    </row>
    <row r="56" spans="1:60" ht="13.5" hidden="1" customHeight="1">
      <c r="A56" s="131"/>
      <c r="B56" s="343"/>
      <c r="C56" s="153"/>
      <c r="D56" s="344"/>
      <c r="E56" s="344"/>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90"/>
      <c r="AF56" s="290"/>
      <c r="AG56" s="290"/>
      <c r="AH56" s="290"/>
      <c r="AI56" s="290"/>
      <c r="AJ56" s="290"/>
      <c r="AK56" s="290"/>
      <c r="AL56" s="290"/>
      <c r="AM56" s="290"/>
      <c r="AN56" s="290"/>
      <c r="AO56" s="291"/>
      <c r="AQ56" s="54" t="s">
        <v>645</v>
      </c>
      <c r="AU56" s="292" t="str">
        <f t="shared" ca="1" si="12"/>
        <v>Q</v>
      </c>
      <c r="AV56" s="292">
        <f t="shared" si="13"/>
        <v>45</v>
      </c>
      <c r="AW56" s="180" t="str">
        <f t="shared" ca="1" si="10"/>
        <v>Q45</v>
      </c>
      <c r="AX56" s="189">
        <f t="shared" si="1"/>
        <v>8</v>
      </c>
      <c r="AY56" s="180" t="str">
        <f t="shared" ca="1" si="8"/>
        <v>5. Ownership - Capital Costs</v>
      </c>
      <c r="AZ56" s="189" t="s">
        <v>643</v>
      </c>
      <c r="BA56" s="180" t="s">
        <v>647</v>
      </c>
      <c r="BB56" s="180">
        <v>2031</v>
      </c>
      <c r="BC56" s="180" t="str">
        <f t="shared" ca="1" si="11"/>
        <v>8_Q45_Engineering_2031</v>
      </c>
      <c r="BD56" s="180" t="s">
        <v>407</v>
      </c>
      <c r="BE56" s="180"/>
      <c r="BF56" s="189" t="str">
        <f t="shared" si="9"/>
        <v>&gt;=0</v>
      </c>
      <c r="BG56" s="189" t="s">
        <v>58</v>
      </c>
      <c r="BH56" s="189" t="s">
        <v>58</v>
      </c>
    </row>
    <row r="57" spans="1:60" ht="13.5" hidden="1" customHeight="1">
      <c r="A57" s="131"/>
      <c r="B57" s="343"/>
      <c r="C57" s="153"/>
      <c r="D57" s="344"/>
      <c r="E57" s="344"/>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90"/>
      <c r="AF57" s="290"/>
      <c r="AG57" s="290"/>
      <c r="AH57" s="290"/>
      <c r="AI57" s="290"/>
      <c r="AJ57" s="290"/>
      <c r="AK57" s="290"/>
      <c r="AL57" s="290"/>
      <c r="AM57" s="290"/>
      <c r="AN57" s="290"/>
      <c r="AO57" s="291"/>
      <c r="AQ57" s="54" t="s">
        <v>645</v>
      </c>
      <c r="AU57" s="292" t="str">
        <f t="shared" ca="1" si="12"/>
        <v>R</v>
      </c>
      <c r="AV57" s="292">
        <f t="shared" si="13"/>
        <v>45</v>
      </c>
      <c r="AW57" s="180" t="str">
        <f t="shared" ca="1" si="10"/>
        <v>R45</v>
      </c>
      <c r="AX57" s="189">
        <f t="shared" si="1"/>
        <v>8</v>
      </c>
      <c r="AY57" s="180" t="str">
        <f t="shared" ca="1" si="8"/>
        <v>5. Ownership - Capital Costs</v>
      </c>
      <c r="AZ57" s="189" t="s">
        <v>643</v>
      </c>
      <c r="BA57" s="180" t="s">
        <v>647</v>
      </c>
      <c r="BB57" s="180">
        <v>2032</v>
      </c>
      <c r="BC57" s="180" t="str">
        <f t="shared" ca="1" si="11"/>
        <v>8_R45_Engineering_2032</v>
      </c>
      <c r="BD57" s="180" t="s">
        <v>407</v>
      </c>
      <c r="BE57" s="180"/>
      <c r="BF57" s="189" t="str">
        <f t="shared" si="9"/>
        <v>&gt;=0</v>
      </c>
      <c r="BG57" s="189" t="s">
        <v>58</v>
      </c>
      <c r="BH57" s="189" t="s">
        <v>58</v>
      </c>
    </row>
    <row r="58" spans="1:60" ht="13.5" hidden="1" customHeight="1">
      <c r="A58" s="131"/>
      <c r="B58" s="343"/>
      <c r="C58" s="153"/>
      <c r="D58" s="344"/>
      <c r="E58" s="344"/>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90"/>
      <c r="AF58" s="290"/>
      <c r="AG58" s="290"/>
      <c r="AH58" s="290"/>
      <c r="AI58" s="290"/>
      <c r="AJ58" s="290"/>
      <c r="AK58" s="290"/>
      <c r="AL58" s="290"/>
      <c r="AM58" s="290"/>
      <c r="AN58" s="290"/>
      <c r="AO58" s="291"/>
      <c r="AQ58" s="54" t="s">
        <v>645</v>
      </c>
      <c r="AU58" s="292" t="str">
        <f t="shared" ca="1" si="12"/>
        <v>S</v>
      </c>
      <c r="AV58" s="292">
        <f t="shared" si="13"/>
        <v>45</v>
      </c>
      <c r="AW58" s="180" t="str">
        <f t="shared" ca="1" si="10"/>
        <v>S45</v>
      </c>
      <c r="AX58" s="189">
        <f t="shared" si="1"/>
        <v>8</v>
      </c>
      <c r="AY58" s="180" t="str">
        <f t="shared" ca="1" si="8"/>
        <v>5. Ownership - Capital Costs</v>
      </c>
      <c r="AZ58" s="189" t="s">
        <v>643</v>
      </c>
      <c r="BA58" s="180" t="s">
        <v>647</v>
      </c>
      <c r="BB58" s="180">
        <v>2033</v>
      </c>
      <c r="BC58" s="180" t="str">
        <f t="shared" ca="1" si="11"/>
        <v>8_S45_Engineering_2033</v>
      </c>
      <c r="BD58" s="180" t="s">
        <v>407</v>
      </c>
      <c r="BE58" s="180"/>
      <c r="BF58" s="189" t="str">
        <f t="shared" si="9"/>
        <v>&gt;=0</v>
      </c>
      <c r="BG58" s="189" t="s">
        <v>58</v>
      </c>
      <c r="BH58" s="189" t="s">
        <v>58</v>
      </c>
    </row>
    <row r="59" spans="1:60" ht="13.5" hidden="1" customHeight="1">
      <c r="A59" s="131"/>
      <c r="B59" s="343"/>
      <c r="C59" s="153"/>
      <c r="D59" s="344"/>
      <c r="E59" s="344"/>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90"/>
      <c r="AF59" s="290"/>
      <c r="AG59" s="290"/>
      <c r="AH59" s="290"/>
      <c r="AI59" s="290"/>
      <c r="AJ59" s="290"/>
      <c r="AK59" s="290"/>
      <c r="AL59" s="290"/>
      <c r="AM59" s="290"/>
      <c r="AN59" s="290"/>
      <c r="AO59" s="291"/>
      <c r="AQ59" s="54" t="s">
        <v>645</v>
      </c>
      <c r="AU59" s="292" t="str">
        <f t="shared" ca="1" si="12"/>
        <v>T</v>
      </c>
      <c r="AV59" s="292">
        <f t="shared" si="13"/>
        <v>45</v>
      </c>
      <c r="AW59" s="180" t="str">
        <f t="shared" ca="1" si="10"/>
        <v>T45</v>
      </c>
      <c r="AX59" s="189">
        <f t="shared" si="1"/>
        <v>8</v>
      </c>
      <c r="AY59" s="180" t="str">
        <f t="shared" ca="1" si="8"/>
        <v>5. Ownership - Capital Costs</v>
      </c>
      <c r="AZ59" s="189" t="s">
        <v>643</v>
      </c>
      <c r="BA59" s="180" t="s">
        <v>647</v>
      </c>
      <c r="BB59" s="180">
        <v>2034</v>
      </c>
      <c r="BC59" s="180" t="str">
        <f t="shared" ca="1" si="11"/>
        <v>8_T45_Engineering_2034</v>
      </c>
      <c r="BD59" s="180" t="s">
        <v>407</v>
      </c>
      <c r="BE59" s="180"/>
      <c r="BF59" s="189" t="str">
        <f t="shared" si="9"/>
        <v>&gt;=0</v>
      </c>
      <c r="BG59" s="189" t="s">
        <v>58</v>
      </c>
      <c r="BH59" s="189" t="s">
        <v>58</v>
      </c>
    </row>
    <row r="60" spans="1:60" ht="13.5" hidden="1" customHeight="1">
      <c r="A60" s="131"/>
      <c r="B60" s="343"/>
      <c r="C60" s="153"/>
      <c r="D60" s="344"/>
      <c r="E60" s="344"/>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90"/>
      <c r="AF60" s="290"/>
      <c r="AG60" s="290"/>
      <c r="AH60" s="290"/>
      <c r="AI60" s="290"/>
      <c r="AJ60" s="290"/>
      <c r="AK60" s="290"/>
      <c r="AL60" s="290"/>
      <c r="AM60" s="290"/>
      <c r="AN60" s="290"/>
      <c r="AO60" s="291"/>
      <c r="AQ60" s="54" t="s">
        <v>645</v>
      </c>
      <c r="AU60" s="292" t="str">
        <f t="shared" ca="1" si="12"/>
        <v>U</v>
      </c>
      <c r="AV60" s="292">
        <f t="shared" si="13"/>
        <v>45</v>
      </c>
      <c r="AW60" s="180" t="str">
        <f t="shared" ca="1" si="10"/>
        <v>U45</v>
      </c>
      <c r="AX60" s="189">
        <f t="shared" si="1"/>
        <v>8</v>
      </c>
      <c r="AY60" s="180" t="str">
        <f t="shared" ca="1" si="8"/>
        <v>5. Ownership - Capital Costs</v>
      </c>
      <c r="AZ60" s="189" t="s">
        <v>643</v>
      </c>
      <c r="BA60" s="180" t="s">
        <v>647</v>
      </c>
      <c r="BB60" s="180">
        <v>2035</v>
      </c>
      <c r="BC60" s="180" t="str">
        <f t="shared" ca="1" si="11"/>
        <v>8_U45_Engineering_2035</v>
      </c>
      <c r="BD60" s="180" t="s">
        <v>407</v>
      </c>
      <c r="BE60" s="180"/>
      <c r="BF60" s="189" t="str">
        <f t="shared" si="9"/>
        <v>&gt;=0</v>
      </c>
      <c r="BG60" s="189" t="s">
        <v>58</v>
      </c>
      <c r="BH60" s="189" t="s">
        <v>58</v>
      </c>
    </row>
    <row r="61" spans="1:60" ht="13.5" hidden="1" customHeight="1">
      <c r="A61" s="131"/>
      <c r="B61" s="343"/>
      <c r="C61" s="153"/>
      <c r="D61" s="344"/>
      <c r="E61" s="344"/>
      <c r="F61" s="289"/>
      <c r="G61" s="289"/>
      <c r="H61" s="289"/>
      <c r="I61" s="289"/>
      <c r="J61" s="289"/>
      <c r="K61" s="289"/>
      <c r="L61" s="289"/>
      <c r="M61" s="289"/>
      <c r="N61" s="289"/>
      <c r="O61" s="289"/>
      <c r="P61" s="289"/>
      <c r="Q61" s="289"/>
      <c r="R61" s="289"/>
      <c r="S61" s="289"/>
      <c r="T61" s="289"/>
      <c r="U61" s="289"/>
      <c r="V61" s="289"/>
      <c r="W61" s="289"/>
      <c r="X61" s="289"/>
      <c r="Y61" s="289"/>
      <c r="Z61" s="289"/>
      <c r="AA61" s="289"/>
      <c r="AB61" s="289"/>
      <c r="AC61" s="289"/>
      <c r="AD61" s="289"/>
      <c r="AE61" s="290"/>
      <c r="AF61" s="290"/>
      <c r="AG61" s="290"/>
      <c r="AH61" s="290"/>
      <c r="AI61" s="290"/>
      <c r="AJ61" s="290"/>
      <c r="AK61" s="290"/>
      <c r="AL61" s="290"/>
      <c r="AM61" s="290"/>
      <c r="AN61" s="290"/>
      <c r="AO61" s="291"/>
      <c r="AQ61" s="54" t="s">
        <v>645</v>
      </c>
      <c r="AU61" s="292" t="str">
        <f t="shared" ca="1" si="12"/>
        <v>V</v>
      </c>
      <c r="AV61" s="292">
        <f t="shared" si="13"/>
        <v>45</v>
      </c>
      <c r="AW61" s="180" t="str">
        <f t="shared" ca="1" si="10"/>
        <v>V45</v>
      </c>
      <c r="AX61" s="189">
        <f t="shared" si="1"/>
        <v>8</v>
      </c>
      <c r="AY61" s="180" t="str">
        <f t="shared" ca="1" si="8"/>
        <v>5. Ownership - Capital Costs</v>
      </c>
      <c r="AZ61" s="189" t="s">
        <v>643</v>
      </c>
      <c r="BA61" s="180" t="s">
        <v>647</v>
      </c>
      <c r="BB61" s="180">
        <v>2036</v>
      </c>
      <c r="BC61" s="180" t="str">
        <f t="shared" ca="1" si="11"/>
        <v>8_V45_Engineering_2036</v>
      </c>
      <c r="BD61" s="180" t="s">
        <v>407</v>
      </c>
      <c r="BE61" s="180"/>
      <c r="BF61" s="189" t="str">
        <f t="shared" si="9"/>
        <v>&gt;=0</v>
      </c>
      <c r="BG61" s="189" t="s">
        <v>58</v>
      </c>
      <c r="BH61" s="189" t="s">
        <v>58</v>
      </c>
    </row>
    <row r="62" spans="1:60" ht="13.5" hidden="1" customHeight="1">
      <c r="A62" s="131"/>
      <c r="B62" s="343"/>
      <c r="C62" s="153"/>
      <c r="D62" s="344"/>
      <c r="E62" s="344"/>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90"/>
      <c r="AF62" s="290"/>
      <c r="AG62" s="290"/>
      <c r="AH62" s="290"/>
      <c r="AI62" s="290"/>
      <c r="AJ62" s="290"/>
      <c r="AK62" s="290"/>
      <c r="AL62" s="290"/>
      <c r="AM62" s="290"/>
      <c r="AN62" s="290"/>
      <c r="AO62" s="291"/>
      <c r="AQ62" s="54" t="s">
        <v>645</v>
      </c>
      <c r="AU62" s="292" t="str">
        <f t="shared" ca="1" si="12"/>
        <v>W</v>
      </c>
      <c r="AV62" s="292">
        <f t="shared" si="13"/>
        <v>45</v>
      </c>
      <c r="AW62" s="180" t="str">
        <f t="shared" ca="1" si="10"/>
        <v>W45</v>
      </c>
      <c r="AX62" s="189">
        <f t="shared" si="1"/>
        <v>8</v>
      </c>
      <c r="AY62" s="180" t="str">
        <f t="shared" ca="1" si="8"/>
        <v>5. Ownership - Capital Costs</v>
      </c>
      <c r="AZ62" s="189" t="s">
        <v>643</v>
      </c>
      <c r="BA62" s="180" t="s">
        <v>647</v>
      </c>
      <c r="BB62" s="180">
        <v>2037</v>
      </c>
      <c r="BC62" s="180" t="str">
        <f t="shared" ca="1" si="11"/>
        <v>8_W45_Engineering_2037</v>
      </c>
      <c r="BD62" s="180" t="s">
        <v>407</v>
      </c>
      <c r="BE62" s="180"/>
      <c r="BF62" s="189" t="str">
        <f t="shared" si="9"/>
        <v>&gt;=0</v>
      </c>
      <c r="BG62" s="189" t="s">
        <v>58</v>
      </c>
      <c r="BH62" s="189" t="s">
        <v>58</v>
      </c>
    </row>
    <row r="63" spans="1:60" ht="13.5" hidden="1" customHeight="1">
      <c r="A63" s="131"/>
      <c r="B63" s="343"/>
      <c r="C63" s="153"/>
      <c r="D63" s="344"/>
      <c r="E63" s="344"/>
      <c r="F63" s="289"/>
      <c r="G63" s="289"/>
      <c r="H63" s="289"/>
      <c r="I63" s="289"/>
      <c r="J63" s="289"/>
      <c r="K63" s="289"/>
      <c r="L63" s="289"/>
      <c r="M63" s="289"/>
      <c r="N63" s="289"/>
      <c r="O63" s="289"/>
      <c r="P63" s="289"/>
      <c r="Q63" s="289"/>
      <c r="R63" s="289"/>
      <c r="S63" s="289"/>
      <c r="T63" s="289"/>
      <c r="U63" s="289"/>
      <c r="V63" s="289"/>
      <c r="W63" s="289"/>
      <c r="X63" s="289"/>
      <c r="Y63" s="289"/>
      <c r="Z63" s="289"/>
      <c r="AA63" s="289"/>
      <c r="AB63" s="289"/>
      <c r="AC63" s="289"/>
      <c r="AD63" s="289"/>
      <c r="AE63" s="290"/>
      <c r="AF63" s="290"/>
      <c r="AG63" s="290"/>
      <c r="AH63" s="290"/>
      <c r="AI63" s="290"/>
      <c r="AJ63" s="290"/>
      <c r="AK63" s="290"/>
      <c r="AL63" s="290"/>
      <c r="AM63" s="290"/>
      <c r="AN63" s="290"/>
      <c r="AO63" s="291"/>
      <c r="AQ63" s="54" t="s">
        <v>645</v>
      </c>
      <c r="AU63" s="292" t="str">
        <f t="shared" ca="1" si="12"/>
        <v>X</v>
      </c>
      <c r="AV63" s="292">
        <f t="shared" si="13"/>
        <v>45</v>
      </c>
      <c r="AW63" s="180" t="str">
        <f t="shared" ca="1" si="10"/>
        <v>X45</v>
      </c>
      <c r="AX63" s="189">
        <f t="shared" si="1"/>
        <v>8</v>
      </c>
      <c r="AY63" s="180" t="str">
        <f t="shared" ca="1" si="8"/>
        <v>5. Ownership - Capital Costs</v>
      </c>
      <c r="AZ63" s="189" t="s">
        <v>643</v>
      </c>
      <c r="BA63" s="180" t="s">
        <v>647</v>
      </c>
      <c r="BB63" s="180">
        <v>2038</v>
      </c>
      <c r="BC63" s="180" t="str">
        <f t="shared" ca="1" si="11"/>
        <v>8_X45_Engineering_2038</v>
      </c>
      <c r="BD63" s="180" t="s">
        <v>407</v>
      </c>
      <c r="BE63" s="180"/>
      <c r="BF63" s="189" t="str">
        <f t="shared" si="9"/>
        <v>&gt;=0</v>
      </c>
      <c r="BG63" s="189" t="s">
        <v>58</v>
      </c>
      <c r="BH63" s="189" t="s">
        <v>58</v>
      </c>
    </row>
    <row r="64" spans="1:60" ht="13.5" hidden="1" customHeight="1">
      <c r="A64" s="131"/>
      <c r="B64" s="343"/>
      <c r="C64" s="153"/>
      <c r="D64" s="344"/>
      <c r="E64" s="344"/>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290"/>
      <c r="AF64" s="290"/>
      <c r="AG64" s="290"/>
      <c r="AH64" s="290"/>
      <c r="AI64" s="290"/>
      <c r="AJ64" s="290"/>
      <c r="AK64" s="290"/>
      <c r="AL64" s="290"/>
      <c r="AM64" s="290"/>
      <c r="AN64" s="290"/>
      <c r="AO64" s="291"/>
      <c r="AQ64" s="54" t="s">
        <v>645</v>
      </c>
      <c r="AU64" s="292" t="str">
        <f t="shared" ca="1" si="12"/>
        <v>Y</v>
      </c>
      <c r="AV64" s="292">
        <f t="shared" si="13"/>
        <v>45</v>
      </c>
      <c r="AW64" s="180" t="str">
        <f t="shared" ca="1" si="10"/>
        <v>Y45</v>
      </c>
      <c r="AX64" s="189">
        <f t="shared" si="1"/>
        <v>8</v>
      </c>
      <c r="AY64" s="180" t="str">
        <f t="shared" ca="1" si="8"/>
        <v>5. Ownership - Capital Costs</v>
      </c>
      <c r="AZ64" s="189" t="s">
        <v>643</v>
      </c>
      <c r="BA64" s="180" t="s">
        <v>647</v>
      </c>
      <c r="BB64" s="180">
        <v>2039</v>
      </c>
      <c r="BC64" s="180" t="str">
        <f t="shared" ca="1" si="11"/>
        <v>8_Y45_Engineering_2039</v>
      </c>
      <c r="BD64" s="180" t="s">
        <v>407</v>
      </c>
      <c r="BE64" s="180"/>
      <c r="BF64" s="189" t="str">
        <f t="shared" si="9"/>
        <v>&gt;=0</v>
      </c>
      <c r="BG64" s="189" t="s">
        <v>58</v>
      </c>
      <c r="BH64" s="189" t="s">
        <v>58</v>
      </c>
    </row>
    <row r="65" spans="1:60" ht="13.5" hidden="1" customHeight="1">
      <c r="A65" s="131"/>
      <c r="B65" s="343"/>
      <c r="C65" s="153"/>
      <c r="D65" s="344"/>
      <c r="E65" s="344"/>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290"/>
      <c r="AF65" s="290"/>
      <c r="AG65" s="290"/>
      <c r="AH65" s="290"/>
      <c r="AI65" s="290"/>
      <c r="AJ65" s="290"/>
      <c r="AK65" s="290"/>
      <c r="AL65" s="290"/>
      <c r="AM65" s="290"/>
      <c r="AN65" s="290"/>
      <c r="AO65" s="291"/>
      <c r="AQ65" s="54" t="s">
        <v>645</v>
      </c>
      <c r="AU65" s="292" t="str">
        <f t="shared" ca="1" si="12"/>
        <v>Z</v>
      </c>
      <c r="AV65" s="292">
        <f t="shared" si="13"/>
        <v>45</v>
      </c>
      <c r="AW65" s="180" t="str">
        <f t="shared" ca="1" si="10"/>
        <v>Z45</v>
      </c>
      <c r="AX65" s="189">
        <f t="shared" si="1"/>
        <v>8</v>
      </c>
      <c r="AY65" s="180" t="str">
        <f t="shared" ca="1" si="8"/>
        <v>5. Ownership - Capital Costs</v>
      </c>
      <c r="AZ65" s="189" t="s">
        <v>643</v>
      </c>
      <c r="BA65" s="180" t="s">
        <v>647</v>
      </c>
      <c r="BB65" s="180">
        <v>2040</v>
      </c>
      <c r="BC65" s="180" t="str">
        <f t="shared" ca="1" si="11"/>
        <v>8_Z45_Engineering_2040</v>
      </c>
      <c r="BD65" s="180" t="s">
        <v>407</v>
      </c>
      <c r="BE65" s="180"/>
      <c r="BF65" s="189" t="str">
        <f t="shared" si="9"/>
        <v>&gt;=0</v>
      </c>
      <c r="BG65" s="189" t="s">
        <v>58</v>
      </c>
      <c r="BH65" s="189" t="s">
        <v>58</v>
      </c>
    </row>
    <row r="66" spans="1:60" ht="13.5" hidden="1" customHeight="1">
      <c r="A66" s="131"/>
      <c r="B66" s="343"/>
      <c r="C66" s="153"/>
      <c r="D66" s="344"/>
      <c r="E66" s="344"/>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290"/>
      <c r="AF66" s="290"/>
      <c r="AG66" s="290"/>
      <c r="AH66" s="290"/>
      <c r="AI66" s="290"/>
      <c r="AJ66" s="290"/>
      <c r="AK66" s="290"/>
      <c r="AL66" s="290"/>
      <c r="AM66" s="290"/>
      <c r="AN66" s="290"/>
      <c r="AO66" s="291"/>
      <c r="AQ66" s="54" t="s">
        <v>645</v>
      </c>
      <c r="AU66" s="292" t="str">
        <f t="shared" ca="1" si="12"/>
        <v>AA</v>
      </c>
      <c r="AV66" s="292">
        <f t="shared" si="13"/>
        <v>45</v>
      </c>
      <c r="AW66" s="180" t="str">
        <f t="shared" ca="1" si="10"/>
        <v>AA45</v>
      </c>
      <c r="AX66" s="189">
        <f t="shared" si="1"/>
        <v>8</v>
      </c>
      <c r="AY66" s="180" t="str">
        <f t="shared" ca="1" si="8"/>
        <v>5. Ownership - Capital Costs</v>
      </c>
      <c r="AZ66" s="189" t="s">
        <v>643</v>
      </c>
      <c r="BA66" s="180" t="s">
        <v>647</v>
      </c>
      <c r="BB66" s="180">
        <v>2041</v>
      </c>
      <c r="BC66" s="180" t="str">
        <f t="shared" ca="1" si="11"/>
        <v>8_AA45_Engineering_2041</v>
      </c>
      <c r="BD66" s="180" t="s">
        <v>407</v>
      </c>
      <c r="BE66" s="180"/>
      <c r="BF66" s="189" t="str">
        <f t="shared" si="9"/>
        <v>&gt;=0</v>
      </c>
      <c r="BG66" s="189" t="s">
        <v>58</v>
      </c>
      <c r="BH66" s="189" t="s">
        <v>58</v>
      </c>
    </row>
    <row r="67" spans="1:60" ht="13.5" hidden="1" customHeight="1">
      <c r="A67" s="131"/>
      <c r="B67" s="343"/>
      <c r="C67" s="153"/>
      <c r="D67" s="344"/>
      <c r="E67" s="344"/>
      <c r="F67" s="289"/>
      <c r="G67" s="289"/>
      <c r="H67" s="289"/>
      <c r="I67" s="289"/>
      <c r="J67" s="289"/>
      <c r="K67" s="289"/>
      <c r="L67" s="289"/>
      <c r="M67" s="289"/>
      <c r="N67" s="289"/>
      <c r="O67" s="289"/>
      <c r="P67" s="289"/>
      <c r="Q67" s="289"/>
      <c r="R67" s="289"/>
      <c r="S67" s="289"/>
      <c r="T67" s="289"/>
      <c r="U67" s="289"/>
      <c r="V67" s="289"/>
      <c r="W67" s="289"/>
      <c r="X67" s="289"/>
      <c r="Y67" s="289"/>
      <c r="Z67" s="289"/>
      <c r="AA67" s="289"/>
      <c r="AB67" s="289"/>
      <c r="AC67" s="289"/>
      <c r="AD67" s="289"/>
      <c r="AE67" s="290"/>
      <c r="AF67" s="290"/>
      <c r="AG67" s="290"/>
      <c r="AH67" s="290"/>
      <c r="AI67" s="290"/>
      <c r="AJ67" s="290"/>
      <c r="AK67" s="290"/>
      <c r="AL67" s="290"/>
      <c r="AM67" s="290"/>
      <c r="AN67" s="290"/>
      <c r="AO67" s="291"/>
      <c r="AQ67" s="54" t="s">
        <v>645</v>
      </c>
      <c r="AU67" s="292" t="str">
        <f t="shared" ca="1" si="12"/>
        <v>AB</v>
      </c>
      <c r="AV67" s="292">
        <f t="shared" si="13"/>
        <v>45</v>
      </c>
      <c r="AW67" s="180" t="str">
        <f t="shared" ca="1" si="10"/>
        <v>AB45</v>
      </c>
      <c r="AX67" s="189">
        <f t="shared" si="1"/>
        <v>8</v>
      </c>
      <c r="AY67" s="180" t="str">
        <f t="shared" ca="1" si="8"/>
        <v>5. Ownership - Capital Costs</v>
      </c>
      <c r="AZ67" s="189" t="s">
        <v>643</v>
      </c>
      <c r="BA67" s="180" t="s">
        <v>647</v>
      </c>
      <c r="BB67" s="180">
        <v>2042</v>
      </c>
      <c r="BC67" s="180" t="str">
        <f t="shared" ca="1" si="11"/>
        <v>8_AB45_Engineering_2042</v>
      </c>
      <c r="BD67" s="180" t="s">
        <v>407</v>
      </c>
      <c r="BE67" s="180"/>
      <c r="BF67" s="189" t="str">
        <f t="shared" si="9"/>
        <v>&gt;=0</v>
      </c>
      <c r="BG67" s="189" t="s">
        <v>58</v>
      </c>
      <c r="BH67" s="189" t="s">
        <v>58</v>
      </c>
    </row>
    <row r="68" spans="1:60" ht="13.5" hidden="1" customHeight="1">
      <c r="A68" s="131"/>
      <c r="B68" s="343"/>
      <c r="C68" s="153"/>
      <c r="D68" s="344"/>
      <c r="E68" s="344"/>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90"/>
      <c r="AF68" s="290"/>
      <c r="AG68" s="290"/>
      <c r="AH68" s="290"/>
      <c r="AI68" s="290"/>
      <c r="AJ68" s="290"/>
      <c r="AK68" s="290"/>
      <c r="AL68" s="290"/>
      <c r="AM68" s="290"/>
      <c r="AN68" s="290"/>
      <c r="AO68" s="291"/>
      <c r="AQ68" s="54" t="s">
        <v>645</v>
      </c>
      <c r="AU68" s="292" t="str">
        <f t="shared" ca="1" si="12"/>
        <v>AC</v>
      </c>
      <c r="AV68" s="292">
        <f t="shared" si="13"/>
        <v>45</v>
      </c>
      <c r="AW68" s="180" t="str">
        <f t="shared" ca="1" si="10"/>
        <v>AC45</v>
      </c>
      <c r="AX68" s="189">
        <f t="shared" si="1"/>
        <v>8</v>
      </c>
      <c r="AY68" s="180" t="str">
        <f t="shared" ca="1" si="8"/>
        <v>5. Ownership - Capital Costs</v>
      </c>
      <c r="AZ68" s="189" t="s">
        <v>643</v>
      </c>
      <c r="BA68" s="180" t="s">
        <v>647</v>
      </c>
      <c r="BB68" s="180">
        <v>2043</v>
      </c>
      <c r="BC68" s="180" t="str">
        <f t="shared" ca="1" si="11"/>
        <v>8_AC45_Engineering_2043</v>
      </c>
      <c r="BD68" s="180" t="s">
        <v>407</v>
      </c>
      <c r="BE68" s="180"/>
      <c r="BF68" s="189" t="str">
        <f t="shared" si="9"/>
        <v>&gt;=0</v>
      </c>
      <c r="BG68" s="189" t="s">
        <v>58</v>
      </c>
      <c r="BH68" s="189" t="s">
        <v>58</v>
      </c>
    </row>
    <row r="69" spans="1:60" ht="13.5" hidden="1" customHeight="1">
      <c r="A69" s="131"/>
      <c r="B69" s="343"/>
      <c r="C69" s="153"/>
      <c r="D69" s="344"/>
      <c r="E69" s="344"/>
      <c r="F69" s="289"/>
      <c r="G69" s="289"/>
      <c r="H69" s="289"/>
      <c r="I69" s="289"/>
      <c r="J69" s="289"/>
      <c r="K69" s="289"/>
      <c r="L69" s="289"/>
      <c r="M69" s="289"/>
      <c r="N69" s="289"/>
      <c r="O69" s="289"/>
      <c r="P69" s="289"/>
      <c r="Q69" s="289"/>
      <c r="R69" s="289"/>
      <c r="S69" s="289"/>
      <c r="T69" s="289"/>
      <c r="U69" s="289"/>
      <c r="V69" s="289"/>
      <c r="W69" s="289"/>
      <c r="X69" s="289"/>
      <c r="Y69" s="289"/>
      <c r="Z69" s="289"/>
      <c r="AA69" s="289"/>
      <c r="AB69" s="289"/>
      <c r="AC69" s="289"/>
      <c r="AD69" s="289"/>
      <c r="AE69" s="290"/>
      <c r="AF69" s="290"/>
      <c r="AG69" s="290"/>
      <c r="AH69" s="290"/>
      <c r="AI69" s="290"/>
      <c r="AJ69" s="290"/>
      <c r="AK69" s="290"/>
      <c r="AL69" s="290"/>
      <c r="AM69" s="290"/>
      <c r="AN69" s="290"/>
      <c r="AO69" s="291"/>
      <c r="AQ69" s="54" t="s">
        <v>645</v>
      </c>
      <c r="AU69" s="292" t="str">
        <f t="shared" ca="1" si="12"/>
        <v>AD</v>
      </c>
      <c r="AV69" s="292">
        <f t="shared" si="13"/>
        <v>45</v>
      </c>
      <c r="AW69" s="180" t="str">
        <f t="shared" ca="1" si="10"/>
        <v>AD45</v>
      </c>
      <c r="AX69" s="189">
        <f t="shared" si="1"/>
        <v>8</v>
      </c>
      <c r="AY69" s="180" t="str">
        <f t="shared" ca="1" si="8"/>
        <v>5. Ownership - Capital Costs</v>
      </c>
      <c r="AZ69" s="189" t="s">
        <v>643</v>
      </c>
      <c r="BA69" s="180" t="s">
        <v>647</v>
      </c>
      <c r="BB69" s="180">
        <v>2044</v>
      </c>
      <c r="BC69" s="180" t="str">
        <f t="shared" ca="1" si="11"/>
        <v>8_AD45_Engineering_2044</v>
      </c>
      <c r="BD69" s="180" t="s">
        <v>407</v>
      </c>
      <c r="BE69" s="180"/>
      <c r="BF69" s="189" t="str">
        <f t="shared" si="9"/>
        <v>&gt;=0</v>
      </c>
      <c r="BG69" s="189" t="s">
        <v>58</v>
      </c>
      <c r="BH69" s="189" t="s">
        <v>58</v>
      </c>
    </row>
    <row r="70" spans="1:60" ht="13.5" hidden="1" customHeight="1">
      <c r="A70" s="131"/>
      <c r="B70" s="343"/>
      <c r="C70" s="153"/>
      <c r="D70" s="344"/>
      <c r="E70" s="344"/>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90"/>
      <c r="AF70" s="290"/>
      <c r="AG70" s="290"/>
      <c r="AH70" s="290"/>
      <c r="AI70" s="290"/>
      <c r="AJ70" s="290"/>
      <c r="AK70" s="290"/>
      <c r="AL70" s="290"/>
      <c r="AM70" s="290"/>
      <c r="AN70" s="290"/>
      <c r="AO70" s="291"/>
      <c r="AQ70" s="54" t="s">
        <v>645</v>
      </c>
      <c r="AU70" s="292" t="str">
        <f t="shared" ca="1" si="12"/>
        <v>AE</v>
      </c>
      <c r="AV70" s="292">
        <f t="shared" si="13"/>
        <v>45</v>
      </c>
      <c r="AW70" s="180" t="str">
        <f t="shared" ca="1" si="10"/>
        <v>AE45</v>
      </c>
      <c r="AX70" s="189">
        <f t="shared" si="1"/>
        <v>8</v>
      </c>
      <c r="AY70" s="180" t="str">
        <f t="shared" ca="1" si="8"/>
        <v>5. Ownership - Capital Costs</v>
      </c>
      <c r="AZ70" s="189" t="s">
        <v>643</v>
      </c>
      <c r="BA70" s="180" t="s">
        <v>647</v>
      </c>
      <c r="BB70" s="180">
        <v>2045</v>
      </c>
      <c r="BC70" s="180" t="str">
        <f t="shared" ca="1" si="11"/>
        <v>8_AE45_Engineering_2045</v>
      </c>
      <c r="BD70" s="180" t="s">
        <v>407</v>
      </c>
      <c r="BE70" s="180"/>
      <c r="BF70" s="189" t="str">
        <f t="shared" si="9"/>
        <v>&gt;=0</v>
      </c>
      <c r="BG70" s="189" t="s">
        <v>58</v>
      </c>
      <c r="BH70" s="189" t="s">
        <v>58</v>
      </c>
    </row>
    <row r="71" spans="1:60" ht="13.5" hidden="1" customHeight="1">
      <c r="A71" s="131"/>
      <c r="B71" s="343"/>
      <c r="C71" s="153"/>
      <c r="D71" s="344"/>
      <c r="E71" s="344"/>
      <c r="F71" s="289"/>
      <c r="G71" s="289"/>
      <c r="H71" s="289"/>
      <c r="I71" s="289"/>
      <c r="J71" s="289"/>
      <c r="K71" s="289"/>
      <c r="L71" s="289"/>
      <c r="M71" s="289"/>
      <c r="N71" s="289"/>
      <c r="O71" s="289"/>
      <c r="P71" s="289"/>
      <c r="Q71" s="289"/>
      <c r="R71" s="289"/>
      <c r="S71" s="289"/>
      <c r="T71" s="289"/>
      <c r="U71" s="289"/>
      <c r="V71" s="289"/>
      <c r="W71" s="289"/>
      <c r="X71" s="289"/>
      <c r="Y71" s="289"/>
      <c r="Z71" s="289"/>
      <c r="AA71" s="289"/>
      <c r="AB71" s="289"/>
      <c r="AC71" s="289"/>
      <c r="AD71" s="289"/>
      <c r="AE71" s="290"/>
      <c r="AF71" s="290"/>
      <c r="AG71" s="290"/>
      <c r="AH71" s="290"/>
      <c r="AI71" s="290"/>
      <c r="AJ71" s="290"/>
      <c r="AK71" s="290"/>
      <c r="AL71" s="290"/>
      <c r="AM71" s="290"/>
      <c r="AN71" s="290"/>
      <c r="AO71" s="291"/>
      <c r="AQ71" s="54" t="s">
        <v>645</v>
      </c>
      <c r="AU71" s="292" t="str">
        <f t="shared" ca="1" si="12"/>
        <v>AF</v>
      </c>
      <c r="AV71" s="292">
        <f t="shared" si="13"/>
        <v>45</v>
      </c>
      <c r="AW71" s="180" t="str">
        <f t="shared" ca="1" si="10"/>
        <v>AF45</v>
      </c>
      <c r="AX71" s="189">
        <f t="shared" si="1"/>
        <v>8</v>
      </c>
      <c r="AY71" s="180" t="str">
        <f t="shared" ca="1" si="8"/>
        <v>5. Ownership - Capital Costs</v>
      </c>
      <c r="AZ71" s="189" t="s">
        <v>643</v>
      </c>
      <c r="BA71" s="180" t="s">
        <v>647</v>
      </c>
      <c r="BB71" s="180">
        <v>2046</v>
      </c>
      <c r="BC71" s="180" t="str">
        <f t="shared" ca="1" si="11"/>
        <v>8_AF45_Engineering_2046</v>
      </c>
      <c r="BD71" s="180" t="s">
        <v>407</v>
      </c>
      <c r="BE71" s="180"/>
      <c r="BF71" s="189" t="str">
        <f t="shared" si="9"/>
        <v>&gt;=0</v>
      </c>
      <c r="BG71" s="189" t="s">
        <v>58</v>
      </c>
      <c r="BH71" s="189" t="s">
        <v>58</v>
      </c>
    </row>
    <row r="72" spans="1:60" ht="13.5" hidden="1" customHeight="1">
      <c r="A72" s="131"/>
      <c r="B72" s="343"/>
      <c r="C72" s="153"/>
      <c r="D72" s="344"/>
      <c r="E72" s="344"/>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90"/>
      <c r="AF72" s="290"/>
      <c r="AG72" s="290"/>
      <c r="AH72" s="290"/>
      <c r="AI72" s="290"/>
      <c r="AJ72" s="290"/>
      <c r="AK72" s="290"/>
      <c r="AL72" s="290"/>
      <c r="AM72" s="290"/>
      <c r="AN72" s="290"/>
      <c r="AO72" s="291"/>
      <c r="AQ72" s="54" t="s">
        <v>645</v>
      </c>
      <c r="AU72" s="292" t="str">
        <f t="shared" ca="1" si="12"/>
        <v>AG</v>
      </c>
      <c r="AV72" s="292">
        <f t="shared" si="13"/>
        <v>45</v>
      </c>
      <c r="AW72" s="180" t="str">
        <f t="shared" ca="1" si="10"/>
        <v>AG45</v>
      </c>
      <c r="AX72" s="189">
        <f t="shared" si="1"/>
        <v>8</v>
      </c>
      <c r="AY72" s="180" t="str">
        <f t="shared" ca="1" si="8"/>
        <v>5. Ownership - Capital Costs</v>
      </c>
      <c r="AZ72" s="189" t="s">
        <v>643</v>
      </c>
      <c r="BA72" s="180" t="s">
        <v>647</v>
      </c>
      <c r="BB72" s="180">
        <v>2047</v>
      </c>
      <c r="BC72" s="180" t="str">
        <f t="shared" ca="1" si="11"/>
        <v>8_AG45_Engineering_2047</v>
      </c>
      <c r="BD72" s="180" t="s">
        <v>407</v>
      </c>
      <c r="BE72" s="180"/>
      <c r="BF72" s="189" t="str">
        <f t="shared" si="9"/>
        <v>&gt;=0</v>
      </c>
      <c r="BG72" s="189" t="s">
        <v>58</v>
      </c>
      <c r="BH72" s="189" t="s">
        <v>58</v>
      </c>
    </row>
    <row r="73" spans="1:60" ht="13.5" hidden="1" customHeight="1">
      <c r="A73" s="131"/>
      <c r="B73" s="343"/>
      <c r="C73" s="153"/>
      <c r="D73" s="344"/>
      <c r="E73" s="344"/>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290"/>
      <c r="AF73" s="290"/>
      <c r="AG73" s="290"/>
      <c r="AH73" s="290"/>
      <c r="AI73" s="290"/>
      <c r="AJ73" s="290"/>
      <c r="AK73" s="290"/>
      <c r="AL73" s="290"/>
      <c r="AM73" s="290"/>
      <c r="AN73" s="290"/>
      <c r="AO73" s="291"/>
      <c r="AQ73" s="54" t="s">
        <v>645</v>
      </c>
      <c r="AU73" s="292" t="str">
        <f t="shared" ca="1" si="12"/>
        <v>AH</v>
      </c>
      <c r="AV73" s="292">
        <f t="shared" si="13"/>
        <v>45</v>
      </c>
      <c r="AW73" s="180" t="str">
        <f t="shared" ca="1" si="10"/>
        <v>AH45</v>
      </c>
      <c r="AX73" s="189">
        <f t="shared" ref="AX73:AX79" si="14">$AX$5</f>
        <v>8</v>
      </c>
      <c r="AY73" s="180" t="str">
        <f t="shared" ca="1" si="8"/>
        <v>5. Ownership - Capital Costs</v>
      </c>
      <c r="AZ73" s="189" t="s">
        <v>643</v>
      </c>
      <c r="BA73" s="180" t="s">
        <v>647</v>
      </c>
      <c r="BB73" s="180">
        <v>2048</v>
      </c>
      <c r="BC73" s="180" t="str">
        <f t="shared" ca="1" si="11"/>
        <v>8_AH45_Engineering_2048</v>
      </c>
      <c r="BD73" s="180" t="s">
        <v>407</v>
      </c>
      <c r="BE73" s="180"/>
      <c r="BF73" s="189" t="str">
        <f t="shared" si="9"/>
        <v>&gt;=0</v>
      </c>
      <c r="BG73" s="189" t="s">
        <v>58</v>
      </c>
      <c r="BH73" s="189" t="s">
        <v>58</v>
      </c>
    </row>
    <row r="74" spans="1:60" ht="13.5" hidden="1" customHeight="1">
      <c r="A74" s="131"/>
      <c r="B74" s="343"/>
      <c r="C74" s="153"/>
      <c r="D74" s="344"/>
      <c r="E74" s="344"/>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290"/>
      <c r="AF74" s="290"/>
      <c r="AG74" s="290"/>
      <c r="AH74" s="290"/>
      <c r="AI74" s="290"/>
      <c r="AJ74" s="290"/>
      <c r="AK74" s="290"/>
      <c r="AL74" s="290"/>
      <c r="AM74" s="290"/>
      <c r="AN74" s="290"/>
      <c r="AO74" s="291"/>
      <c r="AQ74" s="54" t="s">
        <v>645</v>
      </c>
      <c r="AU74" s="292" t="str">
        <f t="shared" ca="1" si="12"/>
        <v>AI</v>
      </c>
      <c r="AV74" s="292">
        <f t="shared" si="13"/>
        <v>45</v>
      </c>
      <c r="AW74" s="180" t="str">
        <f t="shared" ca="1" si="10"/>
        <v>AI45</v>
      </c>
      <c r="AX74" s="189">
        <f t="shared" si="14"/>
        <v>8</v>
      </c>
      <c r="AY74" s="180" t="str">
        <f t="shared" ca="1" si="8"/>
        <v>5. Ownership - Capital Costs</v>
      </c>
      <c r="AZ74" s="189" t="s">
        <v>643</v>
      </c>
      <c r="BA74" s="180" t="s">
        <v>647</v>
      </c>
      <c r="BB74" s="180">
        <v>2049</v>
      </c>
      <c r="BC74" s="180" t="str">
        <f t="shared" ca="1" si="11"/>
        <v>8_AI45_Engineering_2049</v>
      </c>
      <c r="BD74" s="180" t="s">
        <v>407</v>
      </c>
      <c r="BE74" s="180"/>
      <c r="BF74" s="189" t="str">
        <f t="shared" si="9"/>
        <v>&gt;=0</v>
      </c>
      <c r="BG74" s="189" t="s">
        <v>58</v>
      </c>
      <c r="BH74" s="189" t="s">
        <v>58</v>
      </c>
    </row>
    <row r="75" spans="1:60" ht="13.5" hidden="1" customHeight="1">
      <c r="A75" s="131"/>
      <c r="B75" s="343"/>
      <c r="C75" s="153"/>
      <c r="D75" s="344"/>
      <c r="E75" s="344"/>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90"/>
      <c r="AF75" s="290"/>
      <c r="AG75" s="290"/>
      <c r="AH75" s="290"/>
      <c r="AI75" s="290"/>
      <c r="AJ75" s="290"/>
      <c r="AK75" s="290"/>
      <c r="AL75" s="290"/>
      <c r="AM75" s="290"/>
      <c r="AN75" s="290"/>
      <c r="AO75" s="291"/>
      <c r="AQ75" s="54" t="s">
        <v>645</v>
      </c>
      <c r="AU75" s="292" t="str">
        <f t="shared" ca="1" si="12"/>
        <v>AJ</v>
      </c>
      <c r="AV75" s="292">
        <f t="shared" si="13"/>
        <v>45</v>
      </c>
      <c r="AW75" s="180" t="str">
        <f t="shared" ca="1" si="10"/>
        <v>AJ45</v>
      </c>
      <c r="AX75" s="189">
        <f t="shared" si="14"/>
        <v>8</v>
      </c>
      <c r="AY75" s="180" t="str">
        <f t="shared" ca="1" si="8"/>
        <v>5. Ownership - Capital Costs</v>
      </c>
      <c r="AZ75" s="189" t="s">
        <v>643</v>
      </c>
      <c r="BA75" s="180" t="s">
        <v>647</v>
      </c>
      <c r="BB75" s="180">
        <v>2050</v>
      </c>
      <c r="BC75" s="180" t="str">
        <f t="shared" ca="1" si="11"/>
        <v>8_AJ45_Engineering_2050</v>
      </c>
      <c r="BD75" s="180" t="s">
        <v>407</v>
      </c>
      <c r="BE75" s="180"/>
      <c r="BF75" s="189" t="str">
        <f t="shared" si="9"/>
        <v>&gt;=0</v>
      </c>
      <c r="BG75" s="189" t="s">
        <v>58</v>
      </c>
      <c r="BH75" s="189" t="s">
        <v>58</v>
      </c>
    </row>
    <row r="76" spans="1:60" ht="13.5" hidden="1" customHeight="1">
      <c r="A76" s="131"/>
      <c r="B76" s="343"/>
      <c r="C76" s="153"/>
      <c r="D76" s="344"/>
      <c r="E76" s="344"/>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90"/>
      <c r="AF76" s="290"/>
      <c r="AG76" s="290"/>
      <c r="AH76" s="290"/>
      <c r="AI76" s="290"/>
      <c r="AJ76" s="290"/>
      <c r="AK76" s="290"/>
      <c r="AL76" s="290"/>
      <c r="AM76" s="290"/>
      <c r="AN76" s="290"/>
      <c r="AO76" s="291"/>
      <c r="AQ76" s="54" t="s">
        <v>645</v>
      </c>
      <c r="AU76" s="292" t="str">
        <f t="shared" ca="1" si="12"/>
        <v>AK</v>
      </c>
      <c r="AV76" s="292">
        <f t="shared" si="13"/>
        <v>45</v>
      </c>
      <c r="AW76" s="180" t="str">
        <f t="shared" ca="1" si="10"/>
        <v>AK45</v>
      </c>
      <c r="AX76" s="189">
        <f t="shared" si="14"/>
        <v>8</v>
      </c>
      <c r="AY76" s="180" t="str">
        <f t="shared" ca="1" si="8"/>
        <v>5. Ownership - Capital Costs</v>
      </c>
      <c r="AZ76" s="189" t="s">
        <v>643</v>
      </c>
      <c r="BA76" s="180" t="s">
        <v>647</v>
      </c>
      <c r="BB76" s="180">
        <v>2051</v>
      </c>
      <c r="BC76" s="180" t="str">
        <f t="shared" ca="1" si="11"/>
        <v>8_AK45_Engineering_2051</v>
      </c>
      <c r="BD76" s="180" t="s">
        <v>407</v>
      </c>
      <c r="BE76" s="180"/>
      <c r="BF76" s="189" t="str">
        <f t="shared" si="9"/>
        <v>&gt;=0</v>
      </c>
      <c r="BG76" s="189" t="s">
        <v>58</v>
      </c>
      <c r="BH76" s="189" t="s">
        <v>58</v>
      </c>
    </row>
    <row r="77" spans="1:60" ht="13.5" hidden="1" customHeight="1">
      <c r="A77" s="131"/>
      <c r="B77" s="343"/>
      <c r="C77" s="153"/>
      <c r="D77" s="344"/>
      <c r="E77" s="344"/>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90"/>
      <c r="AF77" s="290"/>
      <c r="AG77" s="290"/>
      <c r="AH77" s="290"/>
      <c r="AI77" s="290"/>
      <c r="AJ77" s="290"/>
      <c r="AK77" s="290"/>
      <c r="AL77" s="290"/>
      <c r="AM77" s="290"/>
      <c r="AN77" s="290"/>
      <c r="AO77" s="291"/>
      <c r="AQ77" s="54" t="s">
        <v>645</v>
      </c>
      <c r="AU77" s="292" t="str">
        <f t="shared" ca="1" si="12"/>
        <v>AL</v>
      </c>
      <c r="AV77" s="292">
        <f t="shared" si="13"/>
        <v>45</v>
      </c>
      <c r="AW77" s="180" t="str">
        <f t="shared" ca="1" si="10"/>
        <v>AL45</v>
      </c>
      <c r="AX77" s="189">
        <f t="shared" si="14"/>
        <v>8</v>
      </c>
      <c r="AY77" s="180" t="str">
        <f t="shared" ca="1" si="8"/>
        <v>5. Ownership - Capital Costs</v>
      </c>
      <c r="AZ77" s="189" t="s">
        <v>643</v>
      </c>
      <c r="BA77" s="180" t="s">
        <v>647</v>
      </c>
      <c r="BB77" s="180">
        <v>2052</v>
      </c>
      <c r="BC77" s="180" t="str">
        <f t="shared" ca="1" si="11"/>
        <v>8_AL45_Engineering_2052</v>
      </c>
      <c r="BD77" s="180" t="s">
        <v>407</v>
      </c>
      <c r="BE77" s="180"/>
      <c r="BF77" s="189" t="str">
        <f t="shared" si="9"/>
        <v>&gt;=0</v>
      </c>
      <c r="BG77" s="189" t="s">
        <v>58</v>
      </c>
      <c r="BH77" s="189" t="s">
        <v>58</v>
      </c>
    </row>
    <row r="78" spans="1:60" ht="13.5" hidden="1" customHeight="1">
      <c r="A78" s="131"/>
      <c r="B78" s="343"/>
      <c r="C78" s="153"/>
      <c r="D78" s="344"/>
      <c r="E78" s="344"/>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90"/>
      <c r="AF78" s="290"/>
      <c r="AG78" s="290"/>
      <c r="AH78" s="290"/>
      <c r="AI78" s="290"/>
      <c r="AJ78" s="290"/>
      <c r="AK78" s="290"/>
      <c r="AL78" s="290"/>
      <c r="AM78" s="290"/>
      <c r="AN78" s="290"/>
      <c r="AO78" s="291"/>
      <c r="AQ78" s="54" t="s">
        <v>645</v>
      </c>
      <c r="AU78" s="292" t="str">
        <f t="shared" ca="1" si="12"/>
        <v>AM</v>
      </c>
      <c r="AV78" s="292">
        <f t="shared" si="13"/>
        <v>45</v>
      </c>
      <c r="AW78" s="180" t="str">
        <f t="shared" ca="1" si="10"/>
        <v>AM45</v>
      </c>
      <c r="AX78" s="189">
        <f t="shared" si="14"/>
        <v>8</v>
      </c>
      <c r="AY78" s="180" t="str">
        <f t="shared" ca="1" si="8"/>
        <v>5. Ownership - Capital Costs</v>
      </c>
      <c r="AZ78" s="189" t="s">
        <v>643</v>
      </c>
      <c r="BA78" s="180" t="s">
        <v>647</v>
      </c>
      <c r="BB78" s="180">
        <v>2053</v>
      </c>
      <c r="BC78" s="180" t="str">
        <f t="shared" ca="1" si="11"/>
        <v>8_AM45_Engineering_2053</v>
      </c>
      <c r="BD78" s="180" t="s">
        <v>407</v>
      </c>
      <c r="BE78" s="180"/>
      <c r="BF78" s="189" t="str">
        <f t="shared" si="9"/>
        <v>&gt;=0</v>
      </c>
      <c r="BG78" s="189" t="s">
        <v>58</v>
      </c>
      <c r="BH78" s="189" t="s">
        <v>58</v>
      </c>
    </row>
    <row r="79" spans="1:60" ht="13.5" hidden="1" customHeight="1">
      <c r="A79" s="131"/>
      <c r="B79" s="343"/>
      <c r="C79" s="153"/>
      <c r="D79" s="344"/>
      <c r="E79" s="344"/>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90"/>
      <c r="AF79" s="290"/>
      <c r="AG79" s="290"/>
      <c r="AH79" s="290"/>
      <c r="AI79" s="290"/>
      <c r="AJ79" s="290"/>
      <c r="AK79" s="290"/>
      <c r="AL79" s="290"/>
      <c r="AM79" s="290"/>
      <c r="AN79" s="290"/>
      <c r="AO79" s="291"/>
      <c r="AQ79" s="54" t="s">
        <v>645</v>
      </c>
      <c r="AU79" s="292" t="str">
        <f t="shared" ca="1" si="12"/>
        <v>AN</v>
      </c>
      <c r="AV79" s="292">
        <f t="shared" si="13"/>
        <v>45</v>
      </c>
      <c r="AW79" s="180" t="str">
        <f t="shared" ca="1" si="10"/>
        <v>AN45</v>
      </c>
      <c r="AX79" s="189">
        <f t="shared" si="14"/>
        <v>8</v>
      </c>
      <c r="AY79" s="180" t="str">
        <f t="shared" ca="1" si="8"/>
        <v>5. Ownership - Capital Costs</v>
      </c>
      <c r="AZ79" s="189" t="s">
        <v>643</v>
      </c>
      <c r="BA79" s="180" t="s">
        <v>647</v>
      </c>
      <c r="BB79" s="180">
        <v>2054</v>
      </c>
      <c r="BC79" s="180" t="str">
        <f t="shared" ca="1" si="11"/>
        <v>8_AN45_Engineering_2054</v>
      </c>
      <c r="BD79" s="180" t="s">
        <v>407</v>
      </c>
      <c r="BE79" s="180"/>
      <c r="BF79" s="189" t="str">
        <f t="shared" si="9"/>
        <v>&gt;=0</v>
      </c>
      <c r="BG79" s="189" t="s">
        <v>58</v>
      </c>
      <c r="BH79" s="189" t="s">
        <v>58</v>
      </c>
    </row>
    <row r="80" spans="1:60" ht="13.5" hidden="1" customHeight="1">
      <c r="A80" s="131"/>
      <c r="B80" s="343"/>
      <c r="C80" s="153"/>
      <c r="D80" s="344"/>
      <c r="E80" s="344"/>
      <c r="F80" s="289"/>
      <c r="G80" s="289"/>
      <c r="H80" s="289"/>
      <c r="I80" s="289"/>
      <c r="J80" s="289"/>
      <c r="K80" s="289"/>
      <c r="L80" s="289"/>
      <c r="M80" s="289"/>
      <c r="N80" s="289"/>
      <c r="O80" s="289"/>
      <c r="P80" s="289"/>
      <c r="Q80" s="289"/>
      <c r="R80" s="289"/>
      <c r="S80" s="289"/>
      <c r="T80" s="289"/>
      <c r="U80" s="289"/>
      <c r="V80" s="289"/>
      <c r="W80" s="289"/>
      <c r="X80" s="289"/>
      <c r="Y80" s="289"/>
      <c r="Z80" s="289"/>
      <c r="AA80" s="289"/>
      <c r="AB80" s="289"/>
      <c r="AC80" s="289"/>
      <c r="AD80" s="289"/>
      <c r="AE80" s="290"/>
      <c r="AF80" s="290"/>
      <c r="AG80" s="290"/>
      <c r="AH80" s="290"/>
      <c r="AI80" s="290"/>
      <c r="AJ80" s="290"/>
      <c r="AK80" s="290"/>
      <c r="AL80" s="290"/>
      <c r="AM80" s="290"/>
      <c r="AN80" s="290"/>
      <c r="AO80" s="291"/>
      <c r="AQ80" s="54" t="s">
        <v>645</v>
      </c>
      <c r="AU80" s="292" t="str">
        <f t="shared" ca="1" si="12"/>
        <v>AO</v>
      </c>
      <c r="AV80" s="292">
        <f t="shared" si="13"/>
        <v>45</v>
      </c>
      <c r="AW80" s="180" t="str">
        <f t="shared" ca="1" si="10"/>
        <v>AO45</v>
      </c>
      <c r="AX80" s="189">
        <v>7</v>
      </c>
      <c r="AY80" s="180" t="str">
        <f ca="1">MID(CELL("filename",AX80),FIND("]",CELL("filename",AX80))+1,256)</f>
        <v>5. Ownership - Capital Costs</v>
      </c>
      <c r="AZ80" s="189" t="s">
        <v>643</v>
      </c>
      <c r="BA80" s="180" t="s">
        <v>647</v>
      </c>
      <c r="BB80" s="180" t="s">
        <v>646</v>
      </c>
      <c r="BC80" s="180" t="str">
        <f t="shared" ca="1" si="11"/>
        <v>7_AO45_Engineering_Additional_Info</v>
      </c>
      <c r="BD80" s="189" t="s">
        <v>133</v>
      </c>
      <c r="BE80" s="189">
        <v>100</v>
      </c>
      <c r="BG80" s="189" t="s">
        <v>58</v>
      </c>
      <c r="BH80" s="189" t="s">
        <v>58</v>
      </c>
    </row>
    <row r="81" spans="1:60">
      <c r="A81" s="131">
        <f>+A45+1</f>
        <v>4</v>
      </c>
      <c r="B81" s="343"/>
      <c r="C81" s="153" t="s">
        <v>431</v>
      </c>
      <c r="D81" s="344" t="s">
        <v>642</v>
      </c>
      <c r="E81" s="344"/>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7"/>
      <c r="AF81" s="277"/>
      <c r="AG81" s="277"/>
      <c r="AH81" s="277"/>
      <c r="AI81" s="277"/>
      <c r="AJ81" s="277"/>
      <c r="AK81" s="277"/>
      <c r="AL81" s="277"/>
      <c r="AM81" s="277"/>
      <c r="AN81" s="277"/>
      <c r="AO81" s="152"/>
      <c r="AS81" s="54" t="s">
        <v>125</v>
      </c>
      <c r="AT81" s="293" t="str">
        <f ca="1">SUBSTITUTE(CELL("address",F81),"$","")</f>
        <v>F81</v>
      </c>
      <c r="AU81" s="294" t="str">
        <f ca="1">CHAR(CODE(AT81))</f>
        <v>F</v>
      </c>
      <c r="AV81" s="294">
        <f>ROW(AT81)</f>
        <v>81</v>
      </c>
      <c r="AW81" s="295" t="str">
        <f ca="1">CONCATENATE(AU81&amp;AV81)</f>
        <v>F81</v>
      </c>
      <c r="AX81" s="288">
        <f t="shared" ref="AX81:AX180" si="15">$AX$5</f>
        <v>8</v>
      </c>
      <c r="AY81" s="295" t="str">
        <f t="shared" ref="AY81:AY144" ca="1" si="16">MID(CELL("filename",AX81),FIND("]",CELL("filename",AX81))+1,256)</f>
        <v>5. Ownership - Capital Costs</v>
      </c>
      <c r="AZ81" s="288" t="s">
        <v>643</v>
      </c>
      <c r="BA81" s="295" t="s">
        <v>431</v>
      </c>
      <c r="BB81" s="295">
        <v>2020</v>
      </c>
      <c r="BC81" s="295" t="str">
        <f ca="1">AX81&amp;"_"&amp;AW81&amp;"_"&amp;BA81&amp;"_"&amp;BB81</f>
        <v>8_F81_Permitting_2020</v>
      </c>
      <c r="BD81" s="295" t="s">
        <v>407</v>
      </c>
      <c r="BE81" s="295"/>
      <c r="BF81" s="288" t="str">
        <f t="shared" ref="BF81:BF115" si="17">"&gt;=0"</f>
        <v>&gt;=0</v>
      </c>
      <c r="BG81" s="288" t="s">
        <v>58</v>
      </c>
      <c r="BH81" s="288" t="s">
        <v>58</v>
      </c>
    </row>
    <row r="82" spans="1:60" ht="13.5" hidden="1" customHeight="1">
      <c r="A82" s="131"/>
      <c r="B82" s="343"/>
      <c r="C82" s="153"/>
      <c r="D82" s="344"/>
      <c r="E82" s="344"/>
      <c r="F82" s="289"/>
      <c r="G82" s="289"/>
      <c r="H82" s="289"/>
      <c r="I82" s="289"/>
      <c r="J82" s="289"/>
      <c r="K82" s="289"/>
      <c r="L82" s="289"/>
      <c r="M82" s="289"/>
      <c r="N82" s="289"/>
      <c r="O82" s="289"/>
      <c r="P82" s="289"/>
      <c r="Q82" s="289"/>
      <c r="R82" s="289"/>
      <c r="S82" s="289"/>
      <c r="T82" s="289"/>
      <c r="U82" s="289"/>
      <c r="V82" s="289"/>
      <c r="W82" s="289"/>
      <c r="X82" s="289"/>
      <c r="Y82" s="289"/>
      <c r="Z82" s="289"/>
      <c r="AA82" s="289"/>
      <c r="AB82" s="289"/>
      <c r="AC82" s="289"/>
      <c r="AD82" s="289"/>
      <c r="AE82" s="290"/>
      <c r="AF82" s="290"/>
      <c r="AG82" s="290"/>
      <c r="AH82" s="290"/>
      <c r="AI82" s="290"/>
      <c r="AJ82" s="290"/>
      <c r="AK82" s="290"/>
      <c r="AL82" s="290"/>
      <c r="AM82" s="290"/>
      <c r="AN82" s="290"/>
      <c r="AO82" s="291"/>
      <c r="AQ82" s="54" t="s">
        <v>645</v>
      </c>
      <c r="AU82" s="292" t="str">
        <f ca="1">IF(AU81="Z","AA",IF(LEN(AU81)=1,CHAR(CODE(AU81)+1),IF(RIGHT(AU81,1)="Z",CHAR(CODE(LEFT(AU81,1))+1),LEFT(AU81,1))&amp;CHAR(65+MOD(CODE(RIGHT(AU81,1))+1-65,26))))</f>
        <v>G</v>
      </c>
      <c r="AV82" s="292">
        <f>AV81</f>
        <v>81</v>
      </c>
      <c r="AW82" s="180" t="str">
        <f t="shared" ref="AW82:AW116" ca="1" si="18">CONCATENATE(AU82&amp;AV82)</f>
        <v>G81</v>
      </c>
      <c r="AX82" s="189">
        <f t="shared" si="15"/>
        <v>8</v>
      </c>
      <c r="AY82" s="180" t="str">
        <f t="shared" ca="1" si="16"/>
        <v>5. Ownership - Capital Costs</v>
      </c>
      <c r="AZ82" s="189" t="s">
        <v>643</v>
      </c>
      <c r="BA82" s="180" t="s">
        <v>431</v>
      </c>
      <c r="BB82" s="180">
        <v>2021</v>
      </c>
      <c r="BC82" s="180" t="str">
        <f t="shared" ref="BC82:BC116" ca="1" si="19">AX82&amp;"_"&amp;AW82&amp;"_"&amp;BA82&amp;"_"&amp;BB82</f>
        <v>8_G81_Permitting_2021</v>
      </c>
      <c r="BD82" s="180" t="s">
        <v>407</v>
      </c>
      <c r="BE82" s="180"/>
      <c r="BF82" s="189" t="str">
        <f t="shared" si="17"/>
        <v>&gt;=0</v>
      </c>
      <c r="BG82" s="189" t="s">
        <v>58</v>
      </c>
      <c r="BH82" s="189" t="s">
        <v>58</v>
      </c>
    </row>
    <row r="83" spans="1:60" ht="13.5" hidden="1" customHeight="1">
      <c r="A83" s="131"/>
      <c r="B83" s="343"/>
      <c r="C83" s="153"/>
      <c r="D83" s="344"/>
      <c r="E83" s="344"/>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90"/>
      <c r="AF83" s="290"/>
      <c r="AG83" s="290"/>
      <c r="AH83" s="290"/>
      <c r="AI83" s="290"/>
      <c r="AJ83" s="290"/>
      <c r="AK83" s="290"/>
      <c r="AL83" s="290"/>
      <c r="AM83" s="290"/>
      <c r="AN83" s="290"/>
      <c r="AO83" s="291"/>
      <c r="AQ83" s="54" t="s">
        <v>645</v>
      </c>
      <c r="AU83" s="292" t="str">
        <f t="shared" ref="AU83:AU116" ca="1" si="20">IF(AU82="Z","AA",IF(LEN(AU82)=1,CHAR(CODE(AU82)+1),IF(RIGHT(AU82,1)="Z",CHAR(CODE(LEFT(AU82,1))+1),LEFT(AU82,1))&amp;CHAR(65+MOD(CODE(RIGHT(AU82,1))+1-65,26))))</f>
        <v>H</v>
      </c>
      <c r="AV83" s="292">
        <f t="shared" ref="AV83:AV116" si="21">AV82</f>
        <v>81</v>
      </c>
      <c r="AW83" s="180" t="str">
        <f t="shared" ca="1" si="18"/>
        <v>H81</v>
      </c>
      <c r="AX83" s="189">
        <f t="shared" si="15"/>
        <v>8</v>
      </c>
      <c r="AY83" s="180" t="str">
        <f t="shared" ca="1" si="16"/>
        <v>5. Ownership - Capital Costs</v>
      </c>
      <c r="AZ83" s="189" t="s">
        <v>643</v>
      </c>
      <c r="BA83" s="180" t="s">
        <v>431</v>
      </c>
      <c r="BB83" s="180">
        <v>2022</v>
      </c>
      <c r="BC83" s="180" t="str">
        <f t="shared" ca="1" si="19"/>
        <v>8_H81_Permitting_2022</v>
      </c>
      <c r="BD83" s="180" t="s">
        <v>407</v>
      </c>
      <c r="BE83" s="180"/>
      <c r="BF83" s="189" t="str">
        <f t="shared" si="17"/>
        <v>&gt;=0</v>
      </c>
      <c r="BG83" s="189" t="s">
        <v>58</v>
      </c>
      <c r="BH83" s="189" t="s">
        <v>58</v>
      </c>
    </row>
    <row r="84" spans="1:60" ht="13.5" hidden="1" customHeight="1">
      <c r="A84" s="131"/>
      <c r="B84" s="343"/>
      <c r="C84" s="153"/>
      <c r="D84" s="344"/>
      <c r="E84" s="344"/>
      <c r="F84" s="289"/>
      <c r="G84" s="289"/>
      <c r="H84" s="289"/>
      <c r="I84" s="289"/>
      <c r="J84" s="289"/>
      <c r="K84" s="289"/>
      <c r="L84" s="289"/>
      <c r="M84" s="289"/>
      <c r="N84" s="289"/>
      <c r="O84" s="289"/>
      <c r="P84" s="289"/>
      <c r="Q84" s="289"/>
      <c r="R84" s="289"/>
      <c r="S84" s="289"/>
      <c r="T84" s="289"/>
      <c r="U84" s="289"/>
      <c r="V84" s="289"/>
      <c r="W84" s="289"/>
      <c r="X84" s="289"/>
      <c r="Y84" s="289"/>
      <c r="Z84" s="289"/>
      <c r="AA84" s="289"/>
      <c r="AB84" s="289"/>
      <c r="AC84" s="289"/>
      <c r="AD84" s="289"/>
      <c r="AE84" s="290"/>
      <c r="AF84" s="290"/>
      <c r="AG84" s="290"/>
      <c r="AH84" s="290"/>
      <c r="AI84" s="290"/>
      <c r="AJ84" s="290"/>
      <c r="AK84" s="290"/>
      <c r="AL84" s="290"/>
      <c r="AM84" s="290"/>
      <c r="AN84" s="290"/>
      <c r="AO84" s="291"/>
      <c r="AQ84" s="54" t="s">
        <v>645</v>
      </c>
      <c r="AU84" s="292" t="str">
        <f t="shared" ca="1" si="20"/>
        <v>I</v>
      </c>
      <c r="AV84" s="292">
        <f t="shared" si="21"/>
        <v>81</v>
      </c>
      <c r="AW84" s="180" t="str">
        <f t="shared" ca="1" si="18"/>
        <v>I81</v>
      </c>
      <c r="AX84" s="189">
        <f t="shared" si="15"/>
        <v>8</v>
      </c>
      <c r="AY84" s="180" t="str">
        <f t="shared" ca="1" si="16"/>
        <v>5. Ownership - Capital Costs</v>
      </c>
      <c r="AZ84" s="189" t="s">
        <v>643</v>
      </c>
      <c r="BA84" s="180" t="s">
        <v>431</v>
      </c>
      <c r="BB84" s="180">
        <v>2023</v>
      </c>
      <c r="BC84" s="180" t="str">
        <f t="shared" ca="1" si="19"/>
        <v>8_I81_Permitting_2023</v>
      </c>
      <c r="BD84" s="180" t="s">
        <v>407</v>
      </c>
      <c r="BE84" s="180"/>
      <c r="BF84" s="189" t="str">
        <f t="shared" si="17"/>
        <v>&gt;=0</v>
      </c>
      <c r="BG84" s="189" t="s">
        <v>58</v>
      </c>
      <c r="BH84" s="189" t="s">
        <v>58</v>
      </c>
    </row>
    <row r="85" spans="1:60" ht="13.5" hidden="1" customHeight="1">
      <c r="A85" s="131"/>
      <c r="B85" s="343"/>
      <c r="C85" s="153"/>
      <c r="D85" s="344"/>
      <c r="E85" s="344"/>
      <c r="F85" s="289"/>
      <c r="G85" s="289"/>
      <c r="H85" s="289"/>
      <c r="I85" s="289"/>
      <c r="J85" s="289"/>
      <c r="K85" s="289"/>
      <c r="L85" s="289"/>
      <c r="M85" s="289"/>
      <c r="N85" s="289"/>
      <c r="O85" s="289"/>
      <c r="P85" s="289"/>
      <c r="Q85" s="289"/>
      <c r="R85" s="289"/>
      <c r="S85" s="289"/>
      <c r="T85" s="289"/>
      <c r="U85" s="289"/>
      <c r="V85" s="289"/>
      <c r="W85" s="289"/>
      <c r="X85" s="289"/>
      <c r="Y85" s="289"/>
      <c r="Z85" s="289"/>
      <c r="AA85" s="289"/>
      <c r="AB85" s="289"/>
      <c r="AC85" s="289"/>
      <c r="AD85" s="289"/>
      <c r="AE85" s="290"/>
      <c r="AF85" s="290"/>
      <c r="AG85" s="290"/>
      <c r="AH85" s="290"/>
      <c r="AI85" s="290"/>
      <c r="AJ85" s="290"/>
      <c r="AK85" s="290"/>
      <c r="AL85" s="290"/>
      <c r="AM85" s="290"/>
      <c r="AN85" s="290"/>
      <c r="AO85" s="291"/>
      <c r="AQ85" s="54" t="s">
        <v>645</v>
      </c>
      <c r="AU85" s="292" t="str">
        <f t="shared" ca="1" si="20"/>
        <v>J</v>
      </c>
      <c r="AV85" s="292">
        <f t="shared" si="21"/>
        <v>81</v>
      </c>
      <c r="AW85" s="180" t="str">
        <f t="shared" ca="1" si="18"/>
        <v>J81</v>
      </c>
      <c r="AX85" s="189">
        <f t="shared" si="15"/>
        <v>8</v>
      </c>
      <c r="AY85" s="180" t="str">
        <f t="shared" ca="1" si="16"/>
        <v>5. Ownership - Capital Costs</v>
      </c>
      <c r="AZ85" s="189" t="s">
        <v>643</v>
      </c>
      <c r="BA85" s="180" t="s">
        <v>431</v>
      </c>
      <c r="BB85" s="180">
        <v>2024</v>
      </c>
      <c r="BC85" s="180" t="str">
        <f t="shared" ca="1" si="19"/>
        <v>8_J81_Permitting_2024</v>
      </c>
      <c r="BD85" s="180" t="s">
        <v>407</v>
      </c>
      <c r="BE85" s="180"/>
      <c r="BF85" s="189" t="str">
        <f t="shared" si="17"/>
        <v>&gt;=0</v>
      </c>
      <c r="BG85" s="189" t="s">
        <v>58</v>
      </c>
      <c r="BH85" s="189" t="s">
        <v>58</v>
      </c>
    </row>
    <row r="86" spans="1:60" ht="13.5" hidden="1" customHeight="1">
      <c r="A86" s="131"/>
      <c r="B86" s="343"/>
      <c r="C86" s="153"/>
      <c r="D86" s="344"/>
      <c r="E86" s="344"/>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90"/>
      <c r="AF86" s="290"/>
      <c r="AG86" s="290"/>
      <c r="AH86" s="290"/>
      <c r="AI86" s="290"/>
      <c r="AJ86" s="290"/>
      <c r="AK86" s="290"/>
      <c r="AL86" s="290"/>
      <c r="AM86" s="290"/>
      <c r="AN86" s="290"/>
      <c r="AO86" s="291"/>
      <c r="AQ86" s="54" t="s">
        <v>645</v>
      </c>
      <c r="AU86" s="292" t="str">
        <f t="shared" ca="1" si="20"/>
        <v>K</v>
      </c>
      <c r="AV86" s="292">
        <f t="shared" si="21"/>
        <v>81</v>
      </c>
      <c r="AW86" s="180" t="str">
        <f t="shared" ca="1" si="18"/>
        <v>K81</v>
      </c>
      <c r="AX86" s="189">
        <f t="shared" si="15"/>
        <v>8</v>
      </c>
      <c r="AY86" s="180" t="str">
        <f t="shared" ca="1" si="16"/>
        <v>5. Ownership - Capital Costs</v>
      </c>
      <c r="AZ86" s="189" t="s">
        <v>643</v>
      </c>
      <c r="BA86" s="180" t="s">
        <v>431</v>
      </c>
      <c r="BB86" s="180">
        <v>2025</v>
      </c>
      <c r="BC86" s="180" t="str">
        <f t="shared" ca="1" si="19"/>
        <v>8_K81_Permitting_2025</v>
      </c>
      <c r="BD86" s="180" t="s">
        <v>407</v>
      </c>
      <c r="BE86" s="180"/>
      <c r="BF86" s="189" t="str">
        <f t="shared" si="17"/>
        <v>&gt;=0</v>
      </c>
      <c r="BG86" s="189" t="s">
        <v>58</v>
      </c>
      <c r="BH86" s="189" t="s">
        <v>58</v>
      </c>
    </row>
    <row r="87" spans="1:60" ht="13.5" hidden="1" customHeight="1">
      <c r="A87" s="131"/>
      <c r="B87" s="343"/>
      <c r="C87" s="153"/>
      <c r="D87" s="344"/>
      <c r="E87" s="344"/>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90"/>
      <c r="AF87" s="290"/>
      <c r="AG87" s="290"/>
      <c r="AH87" s="290"/>
      <c r="AI87" s="290"/>
      <c r="AJ87" s="290"/>
      <c r="AK87" s="290"/>
      <c r="AL87" s="290"/>
      <c r="AM87" s="290"/>
      <c r="AN87" s="290"/>
      <c r="AO87" s="291"/>
      <c r="AQ87" s="54" t="s">
        <v>645</v>
      </c>
      <c r="AU87" s="292" t="str">
        <f t="shared" ca="1" si="20"/>
        <v>L</v>
      </c>
      <c r="AV87" s="292">
        <f t="shared" si="21"/>
        <v>81</v>
      </c>
      <c r="AW87" s="180" t="str">
        <f t="shared" ca="1" si="18"/>
        <v>L81</v>
      </c>
      <c r="AX87" s="189">
        <f t="shared" si="15"/>
        <v>8</v>
      </c>
      <c r="AY87" s="180" t="str">
        <f t="shared" ca="1" si="16"/>
        <v>5. Ownership - Capital Costs</v>
      </c>
      <c r="AZ87" s="189" t="s">
        <v>643</v>
      </c>
      <c r="BA87" s="180" t="s">
        <v>431</v>
      </c>
      <c r="BB87" s="180">
        <v>2026</v>
      </c>
      <c r="BC87" s="180" t="str">
        <f t="shared" ca="1" si="19"/>
        <v>8_L81_Permitting_2026</v>
      </c>
      <c r="BD87" s="180" t="s">
        <v>407</v>
      </c>
      <c r="BE87" s="180"/>
      <c r="BF87" s="189" t="str">
        <f t="shared" si="17"/>
        <v>&gt;=0</v>
      </c>
      <c r="BG87" s="189" t="s">
        <v>58</v>
      </c>
      <c r="BH87" s="189" t="s">
        <v>58</v>
      </c>
    </row>
    <row r="88" spans="1:60" ht="13.5" hidden="1" customHeight="1">
      <c r="A88" s="131"/>
      <c r="B88" s="343"/>
      <c r="C88" s="153"/>
      <c r="D88" s="344"/>
      <c r="E88" s="344"/>
      <c r="F88" s="289"/>
      <c r="G88" s="289"/>
      <c r="H88" s="289"/>
      <c r="I88" s="289"/>
      <c r="J88" s="289"/>
      <c r="K88" s="289"/>
      <c r="L88" s="289"/>
      <c r="M88" s="289"/>
      <c r="N88" s="289"/>
      <c r="O88" s="289"/>
      <c r="P88" s="289"/>
      <c r="Q88" s="289"/>
      <c r="R88" s="289"/>
      <c r="S88" s="289"/>
      <c r="T88" s="289"/>
      <c r="U88" s="289"/>
      <c r="V88" s="289"/>
      <c r="W88" s="289"/>
      <c r="X88" s="289"/>
      <c r="Y88" s="289"/>
      <c r="Z88" s="289"/>
      <c r="AA88" s="289"/>
      <c r="AB88" s="289"/>
      <c r="AC88" s="289"/>
      <c r="AD88" s="289"/>
      <c r="AE88" s="290"/>
      <c r="AF88" s="290"/>
      <c r="AG88" s="290"/>
      <c r="AH88" s="290"/>
      <c r="AI88" s="290"/>
      <c r="AJ88" s="290"/>
      <c r="AK88" s="290"/>
      <c r="AL88" s="290"/>
      <c r="AM88" s="290"/>
      <c r="AN88" s="290"/>
      <c r="AO88" s="291"/>
      <c r="AQ88" s="54" t="s">
        <v>645</v>
      </c>
      <c r="AU88" s="292" t="str">
        <f t="shared" ca="1" si="20"/>
        <v>M</v>
      </c>
      <c r="AV88" s="292">
        <f t="shared" si="21"/>
        <v>81</v>
      </c>
      <c r="AW88" s="180" t="str">
        <f t="shared" ca="1" si="18"/>
        <v>M81</v>
      </c>
      <c r="AX88" s="189">
        <f t="shared" si="15"/>
        <v>8</v>
      </c>
      <c r="AY88" s="180" t="str">
        <f t="shared" ca="1" si="16"/>
        <v>5. Ownership - Capital Costs</v>
      </c>
      <c r="AZ88" s="189" t="s">
        <v>643</v>
      </c>
      <c r="BA88" s="180" t="s">
        <v>431</v>
      </c>
      <c r="BB88" s="180">
        <v>2027</v>
      </c>
      <c r="BC88" s="180" t="str">
        <f t="shared" ca="1" si="19"/>
        <v>8_M81_Permitting_2027</v>
      </c>
      <c r="BD88" s="180" t="s">
        <v>407</v>
      </c>
      <c r="BE88" s="180"/>
      <c r="BF88" s="189" t="str">
        <f t="shared" si="17"/>
        <v>&gt;=0</v>
      </c>
      <c r="BG88" s="189" t="s">
        <v>58</v>
      </c>
      <c r="BH88" s="189" t="s">
        <v>58</v>
      </c>
    </row>
    <row r="89" spans="1:60" ht="13.5" hidden="1" customHeight="1">
      <c r="A89" s="131"/>
      <c r="B89" s="343"/>
      <c r="C89" s="153"/>
      <c r="D89" s="344"/>
      <c r="E89" s="344"/>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90"/>
      <c r="AF89" s="290"/>
      <c r="AG89" s="290"/>
      <c r="AH89" s="290"/>
      <c r="AI89" s="290"/>
      <c r="AJ89" s="290"/>
      <c r="AK89" s="290"/>
      <c r="AL89" s="290"/>
      <c r="AM89" s="290"/>
      <c r="AN89" s="290"/>
      <c r="AO89" s="291"/>
      <c r="AQ89" s="54" t="s">
        <v>645</v>
      </c>
      <c r="AU89" s="292" t="str">
        <f t="shared" ca="1" si="20"/>
        <v>N</v>
      </c>
      <c r="AV89" s="292">
        <f t="shared" si="21"/>
        <v>81</v>
      </c>
      <c r="AW89" s="180" t="str">
        <f t="shared" ca="1" si="18"/>
        <v>N81</v>
      </c>
      <c r="AX89" s="189">
        <f t="shared" si="15"/>
        <v>8</v>
      </c>
      <c r="AY89" s="180" t="str">
        <f t="shared" ca="1" si="16"/>
        <v>5. Ownership - Capital Costs</v>
      </c>
      <c r="AZ89" s="189" t="s">
        <v>643</v>
      </c>
      <c r="BA89" s="180" t="s">
        <v>431</v>
      </c>
      <c r="BB89" s="180">
        <v>2028</v>
      </c>
      <c r="BC89" s="180" t="str">
        <f t="shared" ca="1" si="19"/>
        <v>8_N81_Permitting_2028</v>
      </c>
      <c r="BD89" s="180" t="s">
        <v>407</v>
      </c>
      <c r="BE89" s="180"/>
      <c r="BF89" s="189" t="str">
        <f t="shared" si="17"/>
        <v>&gt;=0</v>
      </c>
      <c r="BG89" s="189" t="s">
        <v>58</v>
      </c>
      <c r="BH89" s="189" t="s">
        <v>58</v>
      </c>
    </row>
    <row r="90" spans="1:60" ht="13.5" hidden="1" customHeight="1">
      <c r="A90" s="131"/>
      <c r="B90" s="343"/>
      <c r="C90" s="153"/>
      <c r="D90" s="344"/>
      <c r="E90" s="344"/>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290"/>
      <c r="AF90" s="290"/>
      <c r="AG90" s="290"/>
      <c r="AH90" s="290"/>
      <c r="AI90" s="290"/>
      <c r="AJ90" s="290"/>
      <c r="AK90" s="290"/>
      <c r="AL90" s="290"/>
      <c r="AM90" s="290"/>
      <c r="AN90" s="290"/>
      <c r="AO90" s="291"/>
      <c r="AQ90" s="54" t="s">
        <v>645</v>
      </c>
      <c r="AU90" s="292" t="str">
        <f t="shared" ca="1" si="20"/>
        <v>O</v>
      </c>
      <c r="AV90" s="292">
        <f t="shared" si="21"/>
        <v>81</v>
      </c>
      <c r="AW90" s="180" t="str">
        <f t="shared" ca="1" si="18"/>
        <v>O81</v>
      </c>
      <c r="AX90" s="189">
        <f t="shared" si="15"/>
        <v>8</v>
      </c>
      <c r="AY90" s="180" t="str">
        <f t="shared" ca="1" si="16"/>
        <v>5. Ownership - Capital Costs</v>
      </c>
      <c r="AZ90" s="189" t="s">
        <v>643</v>
      </c>
      <c r="BA90" s="180" t="s">
        <v>431</v>
      </c>
      <c r="BB90" s="180">
        <v>2029</v>
      </c>
      <c r="BC90" s="180" t="str">
        <f t="shared" ca="1" si="19"/>
        <v>8_O81_Permitting_2029</v>
      </c>
      <c r="BD90" s="180" t="s">
        <v>407</v>
      </c>
      <c r="BE90" s="180"/>
      <c r="BF90" s="189" t="str">
        <f t="shared" si="17"/>
        <v>&gt;=0</v>
      </c>
      <c r="BG90" s="189" t="s">
        <v>58</v>
      </c>
      <c r="BH90" s="189" t="s">
        <v>58</v>
      </c>
    </row>
    <row r="91" spans="1:60" ht="13.5" hidden="1" customHeight="1">
      <c r="A91" s="131"/>
      <c r="B91" s="343"/>
      <c r="C91" s="153"/>
      <c r="D91" s="344"/>
      <c r="E91" s="344"/>
      <c r="F91" s="289"/>
      <c r="G91" s="289"/>
      <c r="H91" s="289"/>
      <c r="I91" s="289"/>
      <c r="J91" s="289"/>
      <c r="K91" s="289"/>
      <c r="L91" s="289"/>
      <c r="M91" s="289"/>
      <c r="N91" s="289"/>
      <c r="O91" s="289"/>
      <c r="P91" s="289"/>
      <c r="Q91" s="289"/>
      <c r="R91" s="289"/>
      <c r="S91" s="289"/>
      <c r="T91" s="289"/>
      <c r="U91" s="289"/>
      <c r="V91" s="289"/>
      <c r="W91" s="289"/>
      <c r="X91" s="289"/>
      <c r="Y91" s="289"/>
      <c r="Z91" s="289"/>
      <c r="AA91" s="289"/>
      <c r="AB91" s="289"/>
      <c r="AC91" s="289"/>
      <c r="AD91" s="289"/>
      <c r="AE91" s="290"/>
      <c r="AF91" s="290"/>
      <c r="AG91" s="290"/>
      <c r="AH91" s="290"/>
      <c r="AI91" s="290"/>
      <c r="AJ91" s="290"/>
      <c r="AK91" s="290"/>
      <c r="AL91" s="290"/>
      <c r="AM91" s="290"/>
      <c r="AN91" s="290"/>
      <c r="AO91" s="291"/>
      <c r="AQ91" s="54" t="s">
        <v>645</v>
      </c>
      <c r="AU91" s="292" t="str">
        <f t="shared" ca="1" si="20"/>
        <v>P</v>
      </c>
      <c r="AV91" s="292">
        <f t="shared" si="21"/>
        <v>81</v>
      </c>
      <c r="AW91" s="180" t="str">
        <f t="shared" ca="1" si="18"/>
        <v>P81</v>
      </c>
      <c r="AX91" s="189">
        <f t="shared" si="15"/>
        <v>8</v>
      </c>
      <c r="AY91" s="180" t="str">
        <f t="shared" ca="1" si="16"/>
        <v>5. Ownership - Capital Costs</v>
      </c>
      <c r="AZ91" s="189" t="s">
        <v>643</v>
      </c>
      <c r="BA91" s="180" t="s">
        <v>431</v>
      </c>
      <c r="BB91" s="180">
        <v>2030</v>
      </c>
      <c r="BC91" s="180" t="str">
        <f t="shared" ca="1" si="19"/>
        <v>8_P81_Permitting_2030</v>
      </c>
      <c r="BD91" s="180" t="s">
        <v>407</v>
      </c>
      <c r="BE91" s="180"/>
      <c r="BF91" s="189" t="str">
        <f t="shared" si="17"/>
        <v>&gt;=0</v>
      </c>
      <c r="BG91" s="189" t="s">
        <v>58</v>
      </c>
      <c r="BH91" s="189" t="s">
        <v>58</v>
      </c>
    </row>
    <row r="92" spans="1:60" ht="13.5" hidden="1" customHeight="1">
      <c r="A92" s="131"/>
      <c r="B92" s="343"/>
      <c r="C92" s="153"/>
      <c r="D92" s="344"/>
      <c r="E92" s="344"/>
      <c r="F92" s="289"/>
      <c r="G92" s="289"/>
      <c r="H92" s="289"/>
      <c r="I92" s="289"/>
      <c r="J92" s="289"/>
      <c r="K92" s="289"/>
      <c r="L92" s="289"/>
      <c r="M92" s="289"/>
      <c r="N92" s="289"/>
      <c r="O92" s="289"/>
      <c r="P92" s="289"/>
      <c r="Q92" s="289"/>
      <c r="R92" s="289"/>
      <c r="S92" s="289"/>
      <c r="T92" s="289"/>
      <c r="U92" s="289"/>
      <c r="V92" s="289"/>
      <c r="W92" s="289"/>
      <c r="X92" s="289"/>
      <c r="Y92" s="289"/>
      <c r="Z92" s="289"/>
      <c r="AA92" s="289"/>
      <c r="AB92" s="289"/>
      <c r="AC92" s="289"/>
      <c r="AD92" s="289"/>
      <c r="AE92" s="290"/>
      <c r="AF92" s="290"/>
      <c r="AG92" s="290"/>
      <c r="AH92" s="290"/>
      <c r="AI92" s="290"/>
      <c r="AJ92" s="290"/>
      <c r="AK92" s="290"/>
      <c r="AL92" s="290"/>
      <c r="AM92" s="290"/>
      <c r="AN92" s="290"/>
      <c r="AO92" s="291"/>
      <c r="AQ92" s="54" t="s">
        <v>645</v>
      </c>
      <c r="AU92" s="292" t="str">
        <f t="shared" ca="1" si="20"/>
        <v>Q</v>
      </c>
      <c r="AV92" s="292">
        <f t="shared" si="21"/>
        <v>81</v>
      </c>
      <c r="AW92" s="180" t="str">
        <f t="shared" ca="1" si="18"/>
        <v>Q81</v>
      </c>
      <c r="AX92" s="189">
        <f t="shared" si="15"/>
        <v>8</v>
      </c>
      <c r="AY92" s="180" t="str">
        <f t="shared" ca="1" si="16"/>
        <v>5. Ownership - Capital Costs</v>
      </c>
      <c r="AZ92" s="189" t="s">
        <v>643</v>
      </c>
      <c r="BA92" s="180" t="s">
        <v>431</v>
      </c>
      <c r="BB92" s="180">
        <v>2031</v>
      </c>
      <c r="BC92" s="180" t="str">
        <f t="shared" ca="1" si="19"/>
        <v>8_Q81_Permitting_2031</v>
      </c>
      <c r="BD92" s="180" t="s">
        <v>407</v>
      </c>
      <c r="BE92" s="180"/>
      <c r="BF92" s="189" t="str">
        <f t="shared" si="17"/>
        <v>&gt;=0</v>
      </c>
      <c r="BG92" s="189" t="s">
        <v>58</v>
      </c>
      <c r="BH92" s="189" t="s">
        <v>58</v>
      </c>
    </row>
    <row r="93" spans="1:60" ht="13.5" hidden="1" customHeight="1">
      <c r="A93" s="131"/>
      <c r="B93" s="343"/>
      <c r="C93" s="153"/>
      <c r="D93" s="344"/>
      <c r="E93" s="344"/>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90"/>
      <c r="AF93" s="290"/>
      <c r="AG93" s="290"/>
      <c r="AH93" s="290"/>
      <c r="AI93" s="290"/>
      <c r="AJ93" s="290"/>
      <c r="AK93" s="290"/>
      <c r="AL93" s="290"/>
      <c r="AM93" s="290"/>
      <c r="AN93" s="290"/>
      <c r="AO93" s="291"/>
      <c r="AQ93" s="54" t="s">
        <v>645</v>
      </c>
      <c r="AU93" s="292" t="str">
        <f t="shared" ca="1" si="20"/>
        <v>R</v>
      </c>
      <c r="AV93" s="292">
        <f t="shared" si="21"/>
        <v>81</v>
      </c>
      <c r="AW93" s="180" t="str">
        <f t="shared" ca="1" si="18"/>
        <v>R81</v>
      </c>
      <c r="AX93" s="189">
        <f t="shared" si="15"/>
        <v>8</v>
      </c>
      <c r="AY93" s="180" t="str">
        <f t="shared" ca="1" si="16"/>
        <v>5. Ownership - Capital Costs</v>
      </c>
      <c r="AZ93" s="189" t="s">
        <v>643</v>
      </c>
      <c r="BA93" s="180" t="s">
        <v>431</v>
      </c>
      <c r="BB93" s="180">
        <v>2032</v>
      </c>
      <c r="BC93" s="180" t="str">
        <f t="shared" ca="1" si="19"/>
        <v>8_R81_Permitting_2032</v>
      </c>
      <c r="BD93" s="180" t="s">
        <v>407</v>
      </c>
      <c r="BE93" s="180"/>
      <c r="BF93" s="189" t="str">
        <f t="shared" si="17"/>
        <v>&gt;=0</v>
      </c>
      <c r="BG93" s="189" t="s">
        <v>58</v>
      </c>
      <c r="BH93" s="189" t="s">
        <v>58</v>
      </c>
    </row>
    <row r="94" spans="1:60" ht="13.5" hidden="1" customHeight="1">
      <c r="A94" s="131"/>
      <c r="B94" s="343"/>
      <c r="C94" s="153"/>
      <c r="D94" s="344"/>
      <c r="E94" s="344"/>
      <c r="F94" s="289"/>
      <c r="G94" s="289"/>
      <c r="H94" s="289"/>
      <c r="I94" s="289"/>
      <c r="J94" s="289"/>
      <c r="K94" s="289"/>
      <c r="L94" s="289"/>
      <c r="M94" s="289"/>
      <c r="N94" s="289"/>
      <c r="O94" s="289"/>
      <c r="P94" s="289"/>
      <c r="Q94" s="289"/>
      <c r="R94" s="289"/>
      <c r="S94" s="289"/>
      <c r="T94" s="289"/>
      <c r="U94" s="289"/>
      <c r="V94" s="289"/>
      <c r="W94" s="289"/>
      <c r="X94" s="289"/>
      <c r="Y94" s="289"/>
      <c r="Z94" s="289"/>
      <c r="AA94" s="289"/>
      <c r="AB94" s="289"/>
      <c r="AC94" s="289"/>
      <c r="AD94" s="289"/>
      <c r="AE94" s="290"/>
      <c r="AF94" s="290"/>
      <c r="AG94" s="290"/>
      <c r="AH94" s="290"/>
      <c r="AI94" s="290"/>
      <c r="AJ94" s="290"/>
      <c r="AK94" s="290"/>
      <c r="AL94" s="290"/>
      <c r="AM94" s="290"/>
      <c r="AN94" s="290"/>
      <c r="AO94" s="291"/>
      <c r="AQ94" s="54" t="s">
        <v>645</v>
      </c>
      <c r="AU94" s="292" t="str">
        <f t="shared" ca="1" si="20"/>
        <v>S</v>
      </c>
      <c r="AV94" s="292">
        <f t="shared" si="21"/>
        <v>81</v>
      </c>
      <c r="AW94" s="180" t="str">
        <f t="shared" ca="1" si="18"/>
        <v>S81</v>
      </c>
      <c r="AX94" s="189">
        <f t="shared" si="15"/>
        <v>8</v>
      </c>
      <c r="AY94" s="180" t="str">
        <f t="shared" ca="1" si="16"/>
        <v>5. Ownership - Capital Costs</v>
      </c>
      <c r="AZ94" s="189" t="s">
        <v>643</v>
      </c>
      <c r="BA94" s="180" t="s">
        <v>431</v>
      </c>
      <c r="BB94" s="180">
        <v>2033</v>
      </c>
      <c r="BC94" s="180" t="str">
        <f t="shared" ca="1" si="19"/>
        <v>8_S81_Permitting_2033</v>
      </c>
      <c r="BD94" s="180" t="s">
        <v>407</v>
      </c>
      <c r="BE94" s="180"/>
      <c r="BF94" s="189" t="str">
        <f t="shared" si="17"/>
        <v>&gt;=0</v>
      </c>
      <c r="BG94" s="189" t="s">
        <v>58</v>
      </c>
      <c r="BH94" s="189" t="s">
        <v>58</v>
      </c>
    </row>
    <row r="95" spans="1:60" ht="13.5" hidden="1" customHeight="1">
      <c r="A95" s="131"/>
      <c r="B95" s="343"/>
      <c r="C95" s="153"/>
      <c r="D95" s="344"/>
      <c r="E95" s="344"/>
      <c r="F95" s="289"/>
      <c r="G95" s="289"/>
      <c r="H95" s="289"/>
      <c r="I95" s="289"/>
      <c r="J95" s="289"/>
      <c r="K95" s="289"/>
      <c r="L95" s="289"/>
      <c r="M95" s="289"/>
      <c r="N95" s="289"/>
      <c r="O95" s="289"/>
      <c r="P95" s="289"/>
      <c r="Q95" s="289"/>
      <c r="R95" s="289"/>
      <c r="S95" s="289"/>
      <c r="T95" s="289"/>
      <c r="U95" s="289"/>
      <c r="V95" s="289"/>
      <c r="W95" s="289"/>
      <c r="X95" s="289"/>
      <c r="Y95" s="289"/>
      <c r="Z95" s="289"/>
      <c r="AA95" s="289"/>
      <c r="AB95" s="289"/>
      <c r="AC95" s="289"/>
      <c r="AD95" s="289"/>
      <c r="AE95" s="290"/>
      <c r="AF95" s="290"/>
      <c r="AG95" s="290"/>
      <c r="AH95" s="290"/>
      <c r="AI95" s="290"/>
      <c r="AJ95" s="290"/>
      <c r="AK95" s="290"/>
      <c r="AL95" s="290"/>
      <c r="AM95" s="290"/>
      <c r="AN95" s="290"/>
      <c r="AO95" s="291"/>
      <c r="AQ95" s="54" t="s">
        <v>645</v>
      </c>
      <c r="AU95" s="292" t="str">
        <f t="shared" ca="1" si="20"/>
        <v>T</v>
      </c>
      <c r="AV95" s="292">
        <f t="shared" si="21"/>
        <v>81</v>
      </c>
      <c r="AW95" s="180" t="str">
        <f t="shared" ca="1" si="18"/>
        <v>T81</v>
      </c>
      <c r="AX95" s="189">
        <f t="shared" si="15"/>
        <v>8</v>
      </c>
      <c r="AY95" s="180" t="str">
        <f t="shared" ca="1" si="16"/>
        <v>5. Ownership - Capital Costs</v>
      </c>
      <c r="AZ95" s="189" t="s">
        <v>643</v>
      </c>
      <c r="BA95" s="180" t="s">
        <v>431</v>
      </c>
      <c r="BB95" s="180">
        <v>2034</v>
      </c>
      <c r="BC95" s="180" t="str">
        <f t="shared" ca="1" si="19"/>
        <v>8_T81_Permitting_2034</v>
      </c>
      <c r="BD95" s="180" t="s">
        <v>407</v>
      </c>
      <c r="BE95" s="180"/>
      <c r="BF95" s="189" t="str">
        <f t="shared" si="17"/>
        <v>&gt;=0</v>
      </c>
      <c r="BG95" s="189" t="s">
        <v>58</v>
      </c>
      <c r="BH95" s="189" t="s">
        <v>58</v>
      </c>
    </row>
    <row r="96" spans="1:60" ht="13.5" hidden="1" customHeight="1">
      <c r="A96" s="131"/>
      <c r="B96" s="343"/>
      <c r="C96" s="153"/>
      <c r="D96" s="344"/>
      <c r="E96" s="344"/>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290"/>
      <c r="AF96" s="290"/>
      <c r="AG96" s="290"/>
      <c r="AH96" s="290"/>
      <c r="AI96" s="290"/>
      <c r="AJ96" s="290"/>
      <c r="AK96" s="290"/>
      <c r="AL96" s="290"/>
      <c r="AM96" s="290"/>
      <c r="AN96" s="290"/>
      <c r="AO96" s="291"/>
      <c r="AQ96" s="54" t="s">
        <v>645</v>
      </c>
      <c r="AU96" s="292" t="str">
        <f t="shared" ca="1" si="20"/>
        <v>U</v>
      </c>
      <c r="AV96" s="292">
        <f t="shared" si="21"/>
        <v>81</v>
      </c>
      <c r="AW96" s="180" t="str">
        <f t="shared" ca="1" si="18"/>
        <v>U81</v>
      </c>
      <c r="AX96" s="189">
        <f t="shared" si="15"/>
        <v>8</v>
      </c>
      <c r="AY96" s="180" t="str">
        <f t="shared" ca="1" si="16"/>
        <v>5. Ownership - Capital Costs</v>
      </c>
      <c r="AZ96" s="189" t="s">
        <v>643</v>
      </c>
      <c r="BA96" s="180" t="s">
        <v>431</v>
      </c>
      <c r="BB96" s="180">
        <v>2035</v>
      </c>
      <c r="BC96" s="180" t="str">
        <f t="shared" ca="1" si="19"/>
        <v>8_U81_Permitting_2035</v>
      </c>
      <c r="BD96" s="180" t="s">
        <v>407</v>
      </c>
      <c r="BE96" s="180"/>
      <c r="BF96" s="189" t="str">
        <f t="shared" si="17"/>
        <v>&gt;=0</v>
      </c>
      <c r="BG96" s="189" t="s">
        <v>58</v>
      </c>
      <c r="BH96" s="189" t="s">
        <v>58</v>
      </c>
    </row>
    <row r="97" spans="1:60" ht="13.5" hidden="1" customHeight="1">
      <c r="A97" s="131"/>
      <c r="B97" s="343"/>
      <c r="C97" s="153"/>
      <c r="D97" s="344"/>
      <c r="E97" s="344"/>
      <c r="F97" s="289"/>
      <c r="G97" s="289"/>
      <c r="H97" s="289"/>
      <c r="I97" s="289"/>
      <c r="J97" s="289"/>
      <c r="K97" s="289"/>
      <c r="L97" s="289"/>
      <c r="M97" s="289"/>
      <c r="N97" s="289"/>
      <c r="O97" s="289"/>
      <c r="P97" s="289"/>
      <c r="Q97" s="289"/>
      <c r="R97" s="289"/>
      <c r="S97" s="289"/>
      <c r="T97" s="289"/>
      <c r="U97" s="289"/>
      <c r="V97" s="289"/>
      <c r="W97" s="289"/>
      <c r="X97" s="289"/>
      <c r="Y97" s="289"/>
      <c r="Z97" s="289"/>
      <c r="AA97" s="289"/>
      <c r="AB97" s="289"/>
      <c r="AC97" s="289"/>
      <c r="AD97" s="289"/>
      <c r="AE97" s="290"/>
      <c r="AF97" s="290"/>
      <c r="AG97" s="290"/>
      <c r="AH97" s="290"/>
      <c r="AI97" s="290"/>
      <c r="AJ97" s="290"/>
      <c r="AK97" s="290"/>
      <c r="AL97" s="290"/>
      <c r="AM97" s="290"/>
      <c r="AN97" s="290"/>
      <c r="AO97" s="291"/>
      <c r="AQ97" s="54" t="s">
        <v>645</v>
      </c>
      <c r="AU97" s="292" t="str">
        <f t="shared" ca="1" si="20"/>
        <v>V</v>
      </c>
      <c r="AV97" s="292">
        <f t="shared" si="21"/>
        <v>81</v>
      </c>
      <c r="AW97" s="180" t="str">
        <f t="shared" ca="1" si="18"/>
        <v>V81</v>
      </c>
      <c r="AX97" s="189">
        <f t="shared" si="15"/>
        <v>8</v>
      </c>
      <c r="AY97" s="180" t="str">
        <f t="shared" ca="1" si="16"/>
        <v>5. Ownership - Capital Costs</v>
      </c>
      <c r="AZ97" s="189" t="s">
        <v>643</v>
      </c>
      <c r="BA97" s="180" t="s">
        <v>431</v>
      </c>
      <c r="BB97" s="180">
        <v>2036</v>
      </c>
      <c r="BC97" s="180" t="str">
        <f t="shared" ca="1" si="19"/>
        <v>8_V81_Permitting_2036</v>
      </c>
      <c r="BD97" s="180" t="s">
        <v>407</v>
      </c>
      <c r="BE97" s="180"/>
      <c r="BF97" s="189" t="str">
        <f t="shared" si="17"/>
        <v>&gt;=0</v>
      </c>
      <c r="BG97" s="189" t="s">
        <v>58</v>
      </c>
      <c r="BH97" s="189" t="s">
        <v>58</v>
      </c>
    </row>
    <row r="98" spans="1:60" ht="13.5" hidden="1" customHeight="1">
      <c r="A98" s="131"/>
      <c r="B98" s="343"/>
      <c r="C98" s="153"/>
      <c r="D98" s="344"/>
      <c r="E98" s="344"/>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90"/>
      <c r="AF98" s="290"/>
      <c r="AG98" s="290"/>
      <c r="AH98" s="290"/>
      <c r="AI98" s="290"/>
      <c r="AJ98" s="290"/>
      <c r="AK98" s="290"/>
      <c r="AL98" s="290"/>
      <c r="AM98" s="290"/>
      <c r="AN98" s="290"/>
      <c r="AO98" s="291"/>
      <c r="AQ98" s="54" t="s">
        <v>645</v>
      </c>
      <c r="AU98" s="292" t="str">
        <f t="shared" ca="1" si="20"/>
        <v>W</v>
      </c>
      <c r="AV98" s="292">
        <f t="shared" si="21"/>
        <v>81</v>
      </c>
      <c r="AW98" s="180" t="str">
        <f t="shared" ca="1" si="18"/>
        <v>W81</v>
      </c>
      <c r="AX98" s="189">
        <f t="shared" si="15"/>
        <v>8</v>
      </c>
      <c r="AY98" s="180" t="str">
        <f t="shared" ca="1" si="16"/>
        <v>5. Ownership - Capital Costs</v>
      </c>
      <c r="AZ98" s="189" t="s">
        <v>643</v>
      </c>
      <c r="BA98" s="180" t="s">
        <v>431</v>
      </c>
      <c r="BB98" s="180">
        <v>2037</v>
      </c>
      <c r="BC98" s="180" t="str">
        <f t="shared" ca="1" si="19"/>
        <v>8_W81_Permitting_2037</v>
      </c>
      <c r="BD98" s="180" t="s">
        <v>407</v>
      </c>
      <c r="BE98" s="180"/>
      <c r="BF98" s="189" t="str">
        <f t="shared" si="17"/>
        <v>&gt;=0</v>
      </c>
      <c r="BG98" s="189" t="s">
        <v>58</v>
      </c>
      <c r="BH98" s="189" t="s">
        <v>58</v>
      </c>
    </row>
    <row r="99" spans="1:60" ht="13.5" hidden="1" customHeight="1">
      <c r="A99" s="131"/>
      <c r="B99" s="343"/>
      <c r="C99" s="153"/>
      <c r="D99" s="344"/>
      <c r="E99" s="344"/>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90"/>
      <c r="AF99" s="290"/>
      <c r="AG99" s="290"/>
      <c r="AH99" s="290"/>
      <c r="AI99" s="290"/>
      <c r="AJ99" s="290"/>
      <c r="AK99" s="290"/>
      <c r="AL99" s="290"/>
      <c r="AM99" s="290"/>
      <c r="AN99" s="290"/>
      <c r="AO99" s="291"/>
      <c r="AQ99" s="54" t="s">
        <v>645</v>
      </c>
      <c r="AU99" s="292" t="str">
        <f t="shared" ca="1" si="20"/>
        <v>X</v>
      </c>
      <c r="AV99" s="292">
        <f t="shared" si="21"/>
        <v>81</v>
      </c>
      <c r="AW99" s="180" t="str">
        <f t="shared" ca="1" si="18"/>
        <v>X81</v>
      </c>
      <c r="AX99" s="189">
        <f t="shared" si="15"/>
        <v>8</v>
      </c>
      <c r="AY99" s="180" t="str">
        <f t="shared" ca="1" si="16"/>
        <v>5. Ownership - Capital Costs</v>
      </c>
      <c r="AZ99" s="189" t="s">
        <v>643</v>
      </c>
      <c r="BA99" s="180" t="s">
        <v>431</v>
      </c>
      <c r="BB99" s="180">
        <v>2038</v>
      </c>
      <c r="BC99" s="180" t="str">
        <f t="shared" ca="1" si="19"/>
        <v>8_X81_Permitting_2038</v>
      </c>
      <c r="BD99" s="180" t="s">
        <v>407</v>
      </c>
      <c r="BE99" s="180"/>
      <c r="BF99" s="189" t="str">
        <f t="shared" si="17"/>
        <v>&gt;=0</v>
      </c>
      <c r="BG99" s="189" t="s">
        <v>58</v>
      </c>
      <c r="BH99" s="189" t="s">
        <v>58</v>
      </c>
    </row>
    <row r="100" spans="1:60" ht="13.5" hidden="1" customHeight="1">
      <c r="A100" s="131"/>
      <c r="B100" s="343"/>
      <c r="C100" s="153"/>
      <c r="D100" s="344"/>
      <c r="E100" s="344"/>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90"/>
      <c r="AF100" s="290"/>
      <c r="AG100" s="290"/>
      <c r="AH100" s="290"/>
      <c r="AI100" s="290"/>
      <c r="AJ100" s="290"/>
      <c r="AK100" s="290"/>
      <c r="AL100" s="290"/>
      <c r="AM100" s="290"/>
      <c r="AN100" s="290"/>
      <c r="AO100" s="291"/>
      <c r="AQ100" s="54" t="s">
        <v>645</v>
      </c>
      <c r="AU100" s="292" t="str">
        <f t="shared" ca="1" si="20"/>
        <v>Y</v>
      </c>
      <c r="AV100" s="292">
        <f t="shared" si="21"/>
        <v>81</v>
      </c>
      <c r="AW100" s="180" t="str">
        <f t="shared" ca="1" si="18"/>
        <v>Y81</v>
      </c>
      <c r="AX100" s="189">
        <f t="shared" si="15"/>
        <v>8</v>
      </c>
      <c r="AY100" s="180" t="str">
        <f t="shared" ca="1" si="16"/>
        <v>5. Ownership - Capital Costs</v>
      </c>
      <c r="AZ100" s="189" t="s">
        <v>643</v>
      </c>
      <c r="BA100" s="180" t="s">
        <v>431</v>
      </c>
      <c r="BB100" s="180">
        <v>2039</v>
      </c>
      <c r="BC100" s="180" t="str">
        <f t="shared" ca="1" si="19"/>
        <v>8_Y81_Permitting_2039</v>
      </c>
      <c r="BD100" s="180" t="s">
        <v>407</v>
      </c>
      <c r="BE100" s="180"/>
      <c r="BF100" s="189" t="str">
        <f t="shared" si="17"/>
        <v>&gt;=0</v>
      </c>
      <c r="BG100" s="189" t="s">
        <v>58</v>
      </c>
      <c r="BH100" s="189" t="s">
        <v>58</v>
      </c>
    </row>
    <row r="101" spans="1:60" ht="13.5" hidden="1" customHeight="1">
      <c r="A101" s="131"/>
      <c r="B101" s="343"/>
      <c r="C101" s="153"/>
      <c r="D101" s="344"/>
      <c r="E101" s="344"/>
      <c r="F101" s="289"/>
      <c r="G101" s="289"/>
      <c r="H101" s="289"/>
      <c r="I101" s="289"/>
      <c r="J101" s="289"/>
      <c r="K101" s="289"/>
      <c r="L101" s="289"/>
      <c r="M101" s="289"/>
      <c r="N101" s="289"/>
      <c r="O101" s="289"/>
      <c r="P101" s="289"/>
      <c r="Q101" s="289"/>
      <c r="R101" s="289"/>
      <c r="S101" s="289"/>
      <c r="T101" s="289"/>
      <c r="U101" s="289"/>
      <c r="V101" s="289"/>
      <c r="W101" s="289"/>
      <c r="X101" s="289"/>
      <c r="Y101" s="289"/>
      <c r="Z101" s="289"/>
      <c r="AA101" s="289"/>
      <c r="AB101" s="289"/>
      <c r="AC101" s="289"/>
      <c r="AD101" s="289"/>
      <c r="AE101" s="290"/>
      <c r="AF101" s="290"/>
      <c r="AG101" s="290"/>
      <c r="AH101" s="290"/>
      <c r="AI101" s="290"/>
      <c r="AJ101" s="290"/>
      <c r="AK101" s="290"/>
      <c r="AL101" s="290"/>
      <c r="AM101" s="290"/>
      <c r="AN101" s="290"/>
      <c r="AO101" s="291"/>
      <c r="AQ101" s="54" t="s">
        <v>645</v>
      </c>
      <c r="AU101" s="292" t="str">
        <f t="shared" ca="1" si="20"/>
        <v>Z</v>
      </c>
      <c r="AV101" s="292">
        <f t="shared" si="21"/>
        <v>81</v>
      </c>
      <c r="AW101" s="180" t="str">
        <f t="shared" ca="1" si="18"/>
        <v>Z81</v>
      </c>
      <c r="AX101" s="189">
        <f t="shared" si="15"/>
        <v>8</v>
      </c>
      <c r="AY101" s="180" t="str">
        <f t="shared" ca="1" si="16"/>
        <v>5. Ownership - Capital Costs</v>
      </c>
      <c r="AZ101" s="189" t="s">
        <v>643</v>
      </c>
      <c r="BA101" s="180" t="s">
        <v>431</v>
      </c>
      <c r="BB101" s="180">
        <v>2040</v>
      </c>
      <c r="BC101" s="180" t="str">
        <f t="shared" ca="1" si="19"/>
        <v>8_Z81_Permitting_2040</v>
      </c>
      <c r="BD101" s="180" t="s">
        <v>407</v>
      </c>
      <c r="BE101" s="180"/>
      <c r="BF101" s="189" t="str">
        <f t="shared" si="17"/>
        <v>&gt;=0</v>
      </c>
      <c r="BG101" s="189" t="s">
        <v>58</v>
      </c>
      <c r="BH101" s="189" t="s">
        <v>58</v>
      </c>
    </row>
    <row r="102" spans="1:60" ht="13.5" hidden="1" customHeight="1">
      <c r="A102" s="131"/>
      <c r="B102" s="343"/>
      <c r="C102" s="153"/>
      <c r="D102" s="344"/>
      <c r="E102" s="344"/>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290"/>
      <c r="AF102" s="290"/>
      <c r="AG102" s="290"/>
      <c r="AH102" s="290"/>
      <c r="AI102" s="290"/>
      <c r="AJ102" s="290"/>
      <c r="AK102" s="290"/>
      <c r="AL102" s="290"/>
      <c r="AM102" s="290"/>
      <c r="AN102" s="290"/>
      <c r="AO102" s="291"/>
      <c r="AQ102" s="54" t="s">
        <v>645</v>
      </c>
      <c r="AU102" s="292" t="str">
        <f t="shared" ca="1" si="20"/>
        <v>AA</v>
      </c>
      <c r="AV102" s="292">
        <f t="shared" si="21"/>
        <v>81</v>
      </c>
      <c r="AW102" s="180" t="str">
        <f t="shared" ca="1" si="18"/>
        <v>AA81</v>
      </c>
      <c r="AX102" s="189">
        <f t="shared" si="15"/>
        <v>8</v>
      </c>
      <c r="AY102" s="180" t="str">
        <f t="shared" ca="1" si="16"/>
        <v>5. Ownership - Capital Costs</v>
      </c>
      <c r="AZ102" s="189" t="s">
        <v>643</v>
      </c>
      <c r="BA102" s="180" t="s">
        <v>431</v>
      </c>
      <c r="BB102" s="180">
        <v>2041</v>
      </c>
      <c r="BC102" s="180" t="str">
        <f t="shared" ca="1" si="19"/>
        <v>8_AA81_Permitting_2041</v>
      </c>
      <c r="BD102" s="180" t="s">
        <v>407</v>
      </c>
      <c r="BE102" s="180"/>
      <c r="BF102" s="189" t="str">
        <f t="shared" si="17"/>
        <v>&gt;=0</v>
      </c>
      <c r="BG102" s="189" t="s">
        <v>58</v>
      </c>
      <c r="BH102" s="189" t="s">
        <v>58</v>
      </c>
    </row>
    <row r="103" spans="1:60" ht="13.5" hidden="1" customHeight="1">
      <c r="A103" s="131"/>
      <c r="B103" s="343"/>
      <c r="C103" s="153"/>
      <c r="D103" s="344"/>
      <c r="E103" s="344"/>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90"/>
      <c r="AF103" s="290"/>
      <c r="AG103" s="290"/>
      <c r="AH103" s="290"/>
      <c r="AI103" s="290"/>
      <c r="AJ103" s="290"/>
      <c r="AK103" s="290"/>
      <c r="AL103" s="290"/>
      <c r="AM103" s="290"/>
      <c r="AN103" s="290"/>
      <c r="AO103" s="291"/>
      <c r="AQ103" s="54" t="s">
        <v>645</v>
      </c>
      <c r="AU103" s="292" t="str">
        <f t="shared" ca="1" si="20"/>
        <v>AB</v>
      </c>
      <c r="AV103" s="292">
        <f t="shared" si="21"/>
        <v>81</v>
      </c>
      <c r="AW103" s="180" t="str">
        <f t="shared" ca="1" si="18"/>
        <v>AB81</v>
      </c>
      <c r="AX103" s="189">
        <f t="shared" si="15"/>
        <v>8</v>
      </c>
      <c r="AY103" s="180" t="str">
        <f t="shared" ca="1" si="16"/>
        <v>5. Ownership - Capital Costs</v>
      </c>
      <c r="AZ103" s="189" t="s">
        <v>643</v>
      </c>
      <c r="BA103" s="180" t="s">
        <v>431</v>
      </c>
      <c r="BB103" s="180">
        <v>2042</v>
      </c>
      <c r="BC103" s="180" t="str">
        <f t="shared" ca="1" si="19"/>
        <v>8_AB81_Permitting_2042</v>
      </c>
      <c r="BD103" s="180" t="s">
        <v>407</v>
      </c>
      <c r="BE103" s="180"/>
      <c r="BF103" s="189" t="str">
        <f t="shared" si="17"/>
        <v>&gt;=0</v>
      </c>
      <c r="BG103" s="189" t="s">
        <v>58</v>
      </c>
      <c r="BH103" s="189" t="s">
        <v>58</v>
      </c>
    </row>
    <row r="104" spans="1:60" ht="13.5" hidden="1" customHeight="1">
      <c r="A104" s="131"/>
      <c r="B104" s="343"/>
      <c r="C104" s="153"/>
      <c r="D104" s="344"/>
      <c r="E104" s="344"/>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90"/>
      <c r="AF104" s="290"/>
      <c r="AG104" s="290"/>
      <c r="AH104" s="290"/>
      <c r="AI104" s="290"/>
      <c r="AJ104" s="290"/>
      <c r="AK104" s="290"/>
      <c r="AL104" s="290"/>
      <c r="AM104" s="290"/>
      <c r="AN104" s="290"/>
      <c r="AO104" s="291"/>
      <c r="AQ104" s="54" t="s">
        <v>645</v>
      </c>
      <c r="AU104" s="292" t="str">
        <f t="shared" ca="1" si="20"/>
        <v>AC</v>
      </c>
      <c r="AV104" s="292">
        <f t="shared" si="21"/>
        <v>81</v>
      </c>
      <c r="AW104" s="180" t="str">
        <f t="shared" ca="1" si="18"/>
        <v>AC81</v>
      </c>
      <c r="AX104" s="189">
        <f t="shared" si="15"/>
        <v>8</v>
      </c>
      <c r="AY104" s="180" t="str">
        <f t="shared" ca="1" si="16"/>
        <v>5. Ownership - Capital Costs</v>
      </c>
      <c r="AZ104" s="189" t="s">
        <v>643</v>
      </c>
      <c r="BA104" s="180" t="s">
        <v>431</v>
      </c>
      <c r="BB104" s="180">
        <v>2043</v>
      </c>
      <c r="BC104" s="180" t="str">
        <f t="shared" ca="1" si="19"/>
        <v>8_AC81_Permitting_2043</v>
      </c>
      <c r="BD104" s="180" t="s">
        <v>407</v>
      </c>
      <c r="BE104" s="180"/>
      <c r="BF104" s="189" t="str">
        <f t="shared" si="17"/>
        <v>&gt;=0</v>
      </c>
      <c r="BG104" s="189" t="s">
        <v>58</v>
      </c>
      <c r="BH104" s="189" t="s">
        <v>58</v>
      </c>
    </row>
    <row r="105" spans="1:60" ht="13.5" hidden="1" customHeight="1">
      <c r="A105" s="131"/>
      <c r="B105" s="343"/>
      <c r="C105" s="153"/>
      <c r="D105" s="344"/>
      <c r="E105" s="344"/>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90"/>
      <c r="AF105" s="290"/>
      <c r="AG105" s="290"/>
      <c r="AH105" s="290"/>
      <c r="AI105" s="290"/>
      <c r="AJ105" s="290"/>
      <c r="AK105" s="290"/>
      <c r="AL105" s="290"/>
      <c r="AM105" s="290"/>
      <c r="AN105" s="290"/>
      <c r="AO105" s="291"/>
      <c r="AQ105" s="54" t="s">
        <v>645</v>
      </c>
      <c r="AU105" s="292" t="str">
        <f t="shared" ca="1" si="20"/>
        <v>AD</v>
      </c>
      <c r="AV105" s="292">
        <f t="shared" si="21"/>
        <v>81</v>
      </c>
      <c r="AW105" s="180" t="str">
        <f t="shared" ca="1" si="18"/>
        <v>AD81</v>
      </c>
      <c r="AX105" s="189">
        <f t="shared" si="15"/>
        <v>8</v>
      </c>
      <c r="AY105" s="180" t="str">
        <f t="shared" ca="1" si="16"/>
        <v>5. Ownership - Capital Costs</v>
      </c>
      <c r="AZ105" s="189" t="s">
        <v>643</v>
      </c>
      <c r="BA105" s="180" t="s">
        <v>431</v>
      </c>
      <c r="BB105" s="180">
        <v>2044</v>
      </c>
      <c r="BC105" s="180" t="str">
        <f t="shared" ca="1" si="19"/>
        <v>8_AD81_Permitting_2044</v>
      </c>
      <c r="BD105" s="180" t="s">
        <v>407</v>
      </c>
      <c r="BE105" s="180"/>
      <c r="BF105" s="189" t="str">
        <f t="shared" si="17"/>
        <v>&gt;=0</v>
      </c>
      <c r="BG105" s="189" t="s">
        <v>58</v>
      </c>
      <c r="BH105" s="189" t="s">
        <v>58</v>
      </c>
    </row>
    <row r="106" spans="1:60" ht="13.5" hidden="1" customHeight="1">
      <c r="A106" s="131"/>
      <c r="B106" s="343"/>
      <c r="C106" s="153"/>
      <c r="D106" s="344"/>
      <c r="E106" s="344"/>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c r="AB106" s="289"/>
      <c r="AC106" s="289"/>
      <c r="AD106" s="289"/>
      <c r="AE106" s="290"/>
      <c r="AF106" s="290"/>
      <c r="AG106" s="290"/>
      <c r="AH106" s="290"/>
      <c r="AI106" s="290"/>
      <c r="AJ106" s="290"/>
      <c r="AK106" s="290"/>
      <c r="AL106" s="290"/>
      <c r="AM106" s="290"/>
      <c r="AN106" s="290"/>
      <c r="AO106" s="291"/>
      <c r="AQ106" s="54" t="s">
        <v>645</v>
      </c>
      <c r="AU106" s="292" t="str">
        <f t="shared" ca="1" si="20"/>
        <v>AE</v>
      </c>
      <c r="AV106" s="292">
        <f t="shared" si="21"/>
        <v>81</v>
      </c>
      <c r="AW106" s="180" t="str">
        <f t="shared" ca="1" si="18"/>
        <v>AE81</v>
      </c>
      <c r="AX106" s="189">
        <f t="shared" si="15"/>
        <v>8</v>
      </c>
      <c r="AY106" s="180" t="str">
        <f t="shared" ca="1" si="16"/>
        <v>5. Ownership - Capital Costs</v>
      </c>
      <c r="AZ106" s="189" t="s">
        <v>643</v>
      </c>
      <c r="BA106" s="180" t="s">
        <v>431</v>
      </c>
      <c r="BB106" s="180">
        <v>2045</v>
      </c>
      <c r="BC106" s="180" t="str">
        <f t="shared" ca="1" si="19"/>
        <v>8_AE81_Permitting_2045</v>
      </c>
      <c r="BD106" s="180" t="s">
        <v>407</v>
      </c>
      <c r="BE106" s="180"/>
      <c r="BF106" s="189" t="str">
        <f t="shared" si="17"/>
        <v>&gt;=0</v>
      </c>
      <c r="BG106" s="189" t="s">
        <v>58</v>
      </c>
      <c r="BH106" s="189" t="s">
        <v>58</v>
      </c>
    </row>
    <row r="107" spans="1:60" ht="13.5" hidden="1" customHeight="1">
      <c r="A107" s="131"/>
      <c r="B107" s="343"/>
      <c r="C107" s="153"/>
      <c r="D107" s="344"/>
      <c r="E107" s="344"/>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290"/>
      <c r="AF107" s="290"/>
      <c r="AG107" s="290"/>
      <c r="AH107" s="290"/>
      <c r="AI107" s="290"/>
      <c r="AJ107" s="290"/>
      <c r="AK107" s="290"/>
      <c r="AL107" s="290"/>
      <c r="AM107" s="290"/>
      <c r="AN107" s="290"/>
      <c r="AO107" s="291"/>
      <c r="AQ107" s="54" t="s">
        <v>645</v>
      </c>
      <c r="AU107" s="292" t="str">
        <f t="shared" ca="1" si="20"/>
        <v>AF</v>
      </c>
      <c r="AV107" s="292">
        <f t="shared" si="21"/>
        <v>81</v>
      </c>
      <c r="AW107" s="180" t="str">
        <f t="shared" ca="1" si="18"/>
        <v>AF81</v>
      </c>
      <c r="AX107" s="189">
        <f t="shared" si="15"/>
        <v>8</v>
      </c>
      <c r="AY107" s="180" t="str">
        <f t="shared" ca="1" si="16"/>
        <v>5. Ownership - Capital Costs</v>
      </c>
      <c r="AZ107" s="189" t="s">
        <v>643</v>
      </c>
      <c r="BA107" s="180" t="s">
        <v>431</v>
      </c>
      <c r="BB107" s="180">
        <v>2046</v>
      </c>
      <c r="BC107" s="180" t="str">
        <f t="shared" ca="1" si="19"/>
        <v>8_AF81_Permitting_2046</v>
      </c>
      <c r="BD107" s="180" t="s">
        <v>407</v>
      </c>
      <c r="BE107" s="180"/>
      <c r="BF107" s="189" t="str">
        <f t="shared" si="17"/>
        <v>&gt;=0</v>
      </c>
      <c r="BG107" s="189" t="s">
        <v>58</v>
      </c>
      <c r="BH107" s="189" t="s">
        <v>58</v>
      </c>
    </row>
    <row r="108" spans="1:60" ht="13.5" hidden="1" customHeight="1">
      <c r="A108" s="131"/>
      <c r="B108" s="343"/>
      <c r="C108" s="153"/>
      <c r="D108" s="344"/>
      <c r="E108" s="344"/>
      <c r="F108" s="289"/>
      <c r="G108" s="289"/>
      <c r="H108" s="289"/>
      <c r="I108" s="289"/>
      <c r="J108" s="289"/>
      <c r="K108" s="289"/>
      <c r="L108" s="289"/>
      <c r="M108" s="289"/>
      <c r="N108" s="289"/>
      <c r="O108" s="289"/>
      <c r="P108" s="289"/>
      <c r="Q108" s="289"/>
      <c r="R108" s="289"/>
      <c r="S108" s="289"/>
      <c r="T108" s="289"/>
      <c r="U108" s="289"/>
      <c r="V108" s="289"/>
      <c r="W108" s="289"/>
      <c r="X108" s="289"/>
      <c r="Y108" s="289"/>
      <c r="Z108" s="289"/>
      <c r="AA108" s="289"/>
      <c r="AB108" s="289"/>
      <c r="AC108" s="289"/>
      <c r="AD108" s="289"/>
      <c r="AE108" s="290"/>
      <c r="AF108" s="290"/>
      <c r="AG108" s="290"/>
      <c r="AH108" s="290"/>
      <c r="AI108" s="290"/>
      <c r="AJ108" s="290"/>
      <c r="AK108" s="290"/>
      <c r="AL108" s="290"/>
      <c r="AM108" s="290"/>
      <c r="AN108" s="290"/>
      <c r="AO108" s="291"/>
      <c r="AQ108" s="54" t="s">
        <v>645</v>
      </c>
      <c r="AU108" s="292" t="str">
        <f t="shared" ca="1" si="20"/>
        <v>AG</v>
      </c>
      <c r="AV108" s="292">
        <f t="shared" si="21"/>
        <v>81</v>
      </c>
      <c r="AW108" s="180" t="str">
        <f t="shared" ca="1" si="18"/>
        <v>AG81</v>
      </c>
      <c r="AX108" s="189">
        <f t="shared" si="15"/>
        <v>8</v>
      </c>
      <c r="AY108" s="180" t="str">
        <f t="shared" ca="1" si="16"/>
        <v>5. Ownership - Capital Costs</v>
      </c>
      <c r="AZ108" s="189" t="s">
        <v>643</v>
      </c>
      <c r="BA108" s="180" t="s">
        <v>431</v>
      </c>
      <c r="BB108" s="180">
        <v>2047</v>
      </c>
      <c r="BC108" s="180" t="str">
        <f t="shared" ca="1" si="19"/>
        <v>8_AG81_Permitting_2047</v>
      </c>
      <c r="BD108" s="180" t="s">
        <v>407</v>
      </c>
      <c r="BE108" s="180"/>
      <c r="BF108" s="189" t="str">
        <f t="shared" si="17"/>
        <v>&gt;=0</v>
      </c>
      <c r="BG108" s="189" t="s">
        <v>58</v>
      </c>
      <c r="BH108" s="189" t="s">
        <v>58</v>
      </c>
    </row>
    <row r="109" spans="1:60" ht="13.5" hidden="1" customHeight="1">
      <c r="A109" s="131"/>
      <c r="B109" s="343"/>
      <c r="C109" s="153"/>
      <c r="D109" s="344"/>
      <c r="E109" s="344"/>
      <c r="F109" s="289"/>
      <c r="G109" s="289"/>
      <c r="H109" s="289"/>
      <c r="I109" s="289"/>
      <c r="J109" s="289"/>
      <c r="K109" s="289"/>
      <c r="L109" s="289"/>
      <c r="M109" s="289"/>
      <c r="N109" s="289"/>
      <c r="O109" s="289"/>
      <c r="P109" s="289"/>
      <c r="Q109" s="289"/>
      <c r="R109" s="289"/>
      <c r="S109" s="289"/>
      <c r="T109" s="289"/>
      <c r="U109" s="289"/>
      <c r="V109" s="289"/>
      <c r="W109" s="289"/>
      <c r="X109" s="289"/>
      <c r="Y109" s="289"/>
      <c r="Z109" s="289"/>
      <c r="AA109" s="289"/>
      <c r="AB109" s="289"/>
      <c r="AC109" s="289"/>
      <c r="AD109" s="289"/>
      <c r="AE109" s="290"/>
      <c r="AF109" s="290"/>
      <c r="AG109" s="290"/>
      <c r="AH109" s="290"/>
      <c r="AI109" s="290"/>
      <c r="AJ109" s="290"/>
      <c r="AK109" s="290"/>
      <c r="AL109" s="290"/>
      <c r="AM109" s="290"/>
      <c r="AN109" s="290"/>
      <c r="AO109" s="291"/>
      <c r="AQ109" s="54" t="s">
        <v>645</v>
      </c>
      <c r="AU109" s="292" t="str">
        <f t="shared" ca="1" si="20"/>
        <v>AH</v>
      </c>
      <c r="AV109" s="292">
        <f t="shared" si="21"/>
        <v>81</v>
      </c>
      <c r="AW109" s="180" t="str">
        <f t="shared" ca="1" si="18"/>
        <v>AH81</v>
      </c>
      <c r="AX109" s="189">
        <f t="shared" si="15"/>
        <v>8</v>
      </c>
      <c r="AY109" s="180" t="str">
        <f t="shared" ca="1" si="16"/>
        <v>5. Ownership - Capital Costs</v>
      </c>
      <c r="AZ109" s="189" t="s">
        <v>643</v>
      </c>
      <c r="BA109" s="180" t="s">
        <v>431</v>
      </c>
      <c r="BB109" s="180">
        <v>2048</v>
      </c>
      <c r="BC109" s="180" t="str">
        <f t="shared" ca="1" si="19"/>
        <v>8_AH81_Permitting_2048</v>
      </c>
      <c r="BD109" s="180" t="s">
        <v>407</v>
      </c>
      <c r="BE109" s="180"/>
      <c r="BF109" s="189" t="str">
        <f t="shared" si="17"/>
        <v>&gt;=0</v>
      </c>
      <c r="BG109" s="189" t="s">
        <v>58</v>
      </c>
      <c r="BH109" s="189" t="s">
        <v>58</v>
      </c>
    </row>
    <row r="110" spans="1:60" ht="13.5" hidden="1" customHeight="1">
      <c r="A110" s="131"/>
      <c r="B110" s="343"/>
      <c r="C110" s="153"/>
      <c r="D110" s="344"/>
      <c r="E110" s="344"/>
      <c r="F110" s="289"/>
      <c r="G110" s="289"/>
      <c r="H110" s="289"/>
      <c r="I110" s="289"/>
      <c r="J110" s="289"/>
      <c r="K110" s="289"/>
      <c r="L110" s="289"/>
      <c r="M110" s="289"/>
      <c r="N110" s="289"/>
      <c r="O110" s="289"/>
      <c r="P110" s="289"/>
      <c r="Q110" s="289"/>
      <c r="R110" s="289"/>
      <c r="S110" s="289"/>
      <c r="T110" s="289"/>
      <c r="U110" s="289"/>
      <c r="V110" s="289"/>
      <c r="W110" s="289"/>
      <c r="X110" s="289"/>
      <c r="Y110" s="289"/>
      <c r="Z110" s="289"/>
      <c r="AA110" s="289"/>
      <c r="AB110" s="289"/>
      <c r="AC110" s="289"/>
      <c r="AD110" s="289"/>
      <c r="AE110" s="290"/>
      <c r="AF110" s="290"/>
      <c r="AG110" s="290"/>
      <c r="AH110" s="290"/>
      <c r="AI110" s="290"/>
      <c r="AJ110" s="290"/>
      <c r="AK110" s="290"/>
      <c r="AL110" s="290"/>
      <c r="AM110" s="290"/>
      <c r="AN110" s="290"/>
      <c r="AO110" s="291"/>
      <c r="AQ110" s="54" t="s">
        <v>645</v>
      </c>
      <c r="AU110" s="292" t="str">
        <f t="shared" ca="1" si="20"/>
        <v>AI</v>
      </c>
      <c r="AV110" s="292">
        <f t="shared" si="21"/>
        <v>81</v>
      </c>
      <c r="AW110" s="180" t="str">
        <f t="shared" ca="1" si="18"/>
        <v>AI81</v>
      </c>
      <c r="AX110" s="189">
        <f t="shared" si="15"/>
        <v>8</v>
      </c>
      <c r="AY110" s="180" t="str">
        <f t="shared" ca="1" si="16"/>
        <v>5. Ownership - Capital Costs</v>
      </c>
      <c r="AZ110" s="189" t="s">
        <v>643</v>
      </c>
      <c r="BA110" s="180" t="s">
        <v>431</v>
      </c>
      <c r="BB110" s="180">
        <v>2049</v>
      </c>
      <c r="BC110" s="180" t="str">
        <f t="shared" ca="1" si="19"/>
        <v>8_AI81_Permitting_2049</v>
      </c>
      <c r="BD110" s="180" t="s">
        <v>407</v>
      </c>
      <c r="BE110" s="180"/>
      <c r="BF110" s="189" t="str">
        <f t="shared" si="17"/>
        <v>&gt;=0</v>
      </c>
      <c r="BG110" s="189" t="s">
        <v>58</v>
      </c>
      <c r="BH110" s="189" t="s">
        <v>58</v>
      </c>
    </row>
    <row r="111" spans="1:60" ht="13.5" hidden="1" customHeight="1">
      <c r="A111" s="131"/>
      <c r="B111" s="343"/>
      <c r="C111" s="153"/>
      <c r="D111" s="344"/>
      <c r="E111" s="344"/>
      <c r="F111" s="289"/>
      <c r="G111" s="289"/>
      <c r="H111" s="289"/>
      <c r="I111" s="289"/>
      <c r="J111" s="289"/>
      <c r="K111" s="289"/>
      <c r="L111" s="289"/>
      <c r="M111" s="289"/>
      <c r="N111" s="289"/>
      <c r="O111" s="289"/>
      <c r="P111" s="289"/>
      <c r="Q111" s="289"/>
      <c r="R111" s="289"/>
      <c r="S111" s="289"/>
      <c r="T111" s="289"/>
      <c r="U111" s="289"/>
      <c r="V111" s="289"/>
      <c r="W111" s="289"/>
      <c r="X111" s="289"/>
      <c r="Y111" s="289"/>
      <c r="Z111" s="289"/>
      <c r="AA111" s="289"/>
      <c r="AB111" s="289"/>
      <c r="AC111" s="289"/>
      <c r="AD111" s="289"/>
      <c r="AE111" s="290"/>
      <c r="AF111" s="290"/>
      <c r="AG111" s="290"/>
      <c r="AH111" s="290"/>
      <c r="AI111" s="290"/>
      <c r="AJ111" s="290"/>
      <c r="AK111" s="290"/>
      <c r="AL111" s="290"/>
      <c r="AM111" s="290"/>
      <c r="AN111" s="290"/>
      <c r="AO111" s="291"/>
      <c r="AQ111" s="54" t="s">
        <v>645</v>
      </c>
      <c r="AU111" s="292" t="str">
        <f t="shared" ca="1" si="20"/>
        <v>AJ</v>
      </c>
      <c r="AV111" s="292">
        <f t="shared" si="21"/>
        <v>81</v>
      </c>
      <c r="AW111" s="180" t="str">
        <f t="shared" ca="1" si="18"/>
        <v>AJ81</v>
      </c>
      <c r="AX111" s="189">
        <f t="shared" si="15"/>
        <v>8</v>
      </c>
      <c r="AY111" s="180" t="str">
        <f t="shared" ca="1" si="16"/>
        <v>5. Ownership - Capital Costs</v>
      </c>
      <c r="AZ111" s="189" t="s">
        <v>643</v>
      </c>
      <c r="BA111" s="180" t="s">
        <v>431</v>
      </c>
      <c r="BB111" s="180">
        <v>2050</v>
      </c>
      <c r="BC111" s="180" t="str">
        <f t="shared" ca="1" si="19"/>
        <v>8_AJ81_Permitting_2050</v>
      </c>
      <c r="BD111" s="180" t="s">
        <v>407</v>
      </c>
      <c r="BE111" s="180"/>
      <c r="BF111" s="189" t="str">
        <f t="shared" si="17"/>
        <v>&gt;=0</v>
      </c>
      <c r="BG111" s="189" t="s">
        <v>58</v>
      </c>
      <c r="BH111" s="189" t="s">
        <v>58</v>
      </c>
    </row>
    <row r="112" spans="1:60" ht="13.5" hidden="1" customHeight="1">
      <c r="A112" s="131"/>
      <c r="B112" s="343"/>
      <c r="C112" s="153"/>
      <c r="D112" s="344"/>
      <c r="E112" s="344"/>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290"/>
      <c r="AF112" s="290"/>
      <c r="AG112" s="290"/>
      <c r="AH112" s="290"/>
      <c r="AI112" s="290"/>
      <c r="AJ112" s="290"/>
      <c r="AK112" s="290"/>
      <c r="AL112" s="290"/>
      <c r="AM112" s="290"/>
      <c r="AN112" s="290"/>
      <c r="AO112" s="291"/>
      <c r="AQ112" s="54" t="s">
        <v>645</v>
      </c>
      <c r="AU112" s="292" t="str">
        <f t="shared" ca="1" si="20"/>
        <v>AK</v>
      </c>
      <c r="AV112" s="292">
        <f t="shared" si="21"/>
        <v>81</v>
      </c>
      <c r="AW112" s="180" t="str">
        <f t="shared" ca="1" si="18"/>
        <v>AK81</v>
      </c>
      <c r="AX112" s="189">
        <f t="shared" si="15"/>
        <v>8</v>
      </c>
      <c r="AY112" s="180" t="str">
        <f t="shared" ca="1" si="16"/>
        <v>5. Ownership - Capital Costs</v>
      </c>
      <c r="AZ112" s="189" t="s">
        <v>643</v>
      </c>
      <c r="BA112" s="180" t="s">
        <v>431</v>
      </c>
      <c r="BB112" s="180">
        <v>2051</v>
      </c>
      <c r="BC112" s="180" t="str">
        <f t="shared" ca="1" si="19"/>
        <v>8_AK81_Permitting_2051</v>
      </c>
      <c r="BD112" s="180" t="s">
        <v>407</v>
      </c>
      <c r="BE112" s="180"/>
      <c r="BF112" s="189" t="str">
        <f t="shared" si="17"/>
        <v>&gt;=0</v>
      </c>
      <c r="BG112" s="189" t="s">
        <v>58</v>
      </c>
      <c r="BH112" s="189" t="s">
        <v>58</v>
      </c>
    </row>
    <row r="113" spans="1:60" ht="13.5" hidden="1" customHeight="1">
      <c r="A113" s="131"/>
      <c r="B113" s="343"/>
      <c r="C113" s="153"/>
      <c r="D113" s="344"/>
      <c r="E113" s="344"/>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90"/>
      <c r="AF113" s="290"/>
      <c r="AG113" s="290"/>
      <c r="AH113" s="290"/>
      <c r="AI113" s="290"/>
      <c r="AJ113" s="290"/>
      <c r="AK113" s="290"/>
      <c r="AL113" s="290"/>
      <c r="AM113" s="290"/>
      <c r="AN113" s="290"/>
      <c r="AO113" s="291"/>
      <c r="AQ113" s="54" t="s">
        <v>645</v>
      </c>
      <c r="AU113" s="292" t="str">
        <f t="shared" ca="1" si="20"/>
        <v>AL</v>
      </c>
      <c r="AV113" s="292">
        <f t="shared" si="21"/>
        <v>81</v>
      </c>
      <c r="AW113" s="180" t="str">
        <f t="shared" ca="1" si="18"/>
        <v>AL81</v>
      </c>
      <c r="AX113" s="189">
        <f t="shared" si="15"/>
        <v>8</v>
      </c>
      <c r="AY113" s="180" t="str">
        <f t="shared" ca="1" si="16"/>
        <v>5. Ownership - Capital Costs</v>
      </c>
      <c r="AZ113" s="189" t="s">
        <v>643</v>
      </c>
      <c r="BA113" s="180" t="s">
        <v>431</v>
      </c>
      <c r="BB113" s="180">
        <v>2052</v>
      </c>
      <c r="BC113" s="180" t="str">
        <f t="shared" ca="1" si="19"/>
        <v>8_AL81_Permitting_2052</v>
      </c>
      <c r="BD113" s="180" t="s">
        <v>407</v>
      </c>
      <c r="BE113" s="180"/>
      <c r="BF113" s="189" t="str">
        <f t="shared" si="17"/>
        <v>&gt;=0</v>
      </c>
      <c r="BG113" s="189" t="s">
        <v>58</v>
      </c>
      <c r="BH113" s="189" t="s">
        <v>58</v>
      </c>
    </row>
    <row r="114" spans="1:60" ht="13.5" hidden="1" customHeight="1">
      <c r="A114" s="131"/>
      <c r="B114" s="343"/>
      <c r="C114" s="153"/>
      <c r="D114" s="344"/>
      <c r="E114" s="344"/>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289"/>
      <c r="AE114" s="290"/>
      <c r="AF114" s="290"/>
      <c r="AG114" s="290"/>
      <c r="AH114" s="290"/>
      <c r="AI114" s="290"/>
      <c r="AJ114" s="290"/>
      <c r="AK114" s="290"/>
      <c r="AL114" s="290"/>
      <c r="AM114" s="290"/>
      <c r="AN114" s="290"/>
      <c r="AO114" s="291"/>
      <c r="AQ114" s="54" t="s">
        <v>645</v>
      </c>
      <c r="AU114" s="292" t="str">
        <f t="shared" ca="1" si="20"/>
        <v>AM</v>
      </c>
      <c r="AV114" s="292">
        <f t="shared" si="21"/>
        <v>81</v>
      </c>
      <c r="AW114" s="180" t="str">
        <f t="shared" ca="1" si="18"/>
        <v>AM81</v>
      </c>
      <c r="AX114" s="189">
        <f t="shared" si="15"/>
        <v>8</v>
      </c>
      <c r="AY114" s="180" t="str">
        <f t="shared" ca="1" si="16"/>
        <v>5. Ownership - Capital Costs</v>
      </c>
      <c r="AZ114" s="189" t="s">
        <v>643</v>
      </c>
      <c r="BA114" s="180" t="s">
        <v>431</v>
      </c>
      <c r="BB114" s="180">
        <v>2053</v>
      </c>
      <c r="BC114" s="180" t="str">
        <f t="shared" ca="1" si="19"/>
        <v>8_AM81_Permitting_2053</v>
      </c>
      <c r="BD114" s="180" t="s">
        <v>407</v>
      </c>
      <c r="BE114" s="180"/>
      <c r="BF114" s="189" t="str">
        <f t="shared" si="17"/>
        <v>&gt;=0</v>
      </c>
      <c r="BG114" s="189" t="s">
        <v>58</v>
      </c>
      <c r="BH114" s="189" t="s">
        <v>58</v>
      </c>
    </row>
    <row r="115" spans="1:60" ht="13.5" hidden="1" customHeight="1">
      <c r="A115" s="131"/>
      <c r="B115" s="343"/>
      <c r="C115" s="153"/>
      <c r="D115" s="344"/>
      <c r="E115" s="344"/>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90"/>
      <c r="AF115" s="290"/>
      <c r="AG115" s="290"/>
      <c r="AH115" s="290"/>
      <c r="AI115" s="290"/>
      <c r="AJ115" s="290"/>
      <c r="AK115" s="290"/>
      <c r="AL115" s="290"/>
      <c r="AM115" s="290"/>
      <c r="AN115" s="290"/>
      <c r="AO115" s="291"/>
      <c r="AQ115" s="54" t="s">
        <v>645</v>
      </c>
      <c r="AU115" s="292" t="str">
        <f t="shared" ca="1" si="20"/>
        <v>AN</v>
      </c>
      <c r="AV115" s="292">
        <f t="shared" si="21"/>
        <v>81</v>
      </c>
      <c r="AW115" s="180" t="str">
        <f t="shared" ca="1" si="18"/>
        <v>AN81</v>
      </c>
      <c r="AX115" s="189">
        <f t="shared" si="15"/>
        <v>8</v>
      </c>
      <c r="AY115" s="180" t="str">
        <f t="shared" ca="1" si="16"/>
        <v>5. Ownership - Capital Costs</v>
      </c>
      <c r="AZ115" s="189" t="s">
        <v>643</v>
      </c>
      <c r="BA115" s="180" t="s">
        <v>431</v>
      </c>
      <c r="BB115" s="180">
        <v>2054</v>
      </c>
      <c r="BC115" s="180" t="str">
        <f t="shared" ca="1" si="19"/>
        <v>8_AN81_Permitting_2054</v>
      </c>
      <c r="BD115" s="180" t="s">
        <v>407</v>
      </c>
      <c r="BE115" s="180"/>
      <c r="BF115" s="189" t="str">
        <f t="shared" si="17"/>
        <v>&gt;=0</v>
      </c>
      <c r="BG115" s="189" t="s">
        <v>58</v>
      </c>
      <c r="BH115" s="189" t="s">
        <v>58</v>
      </c>
    </row>
    <row r="116" spans="1:60" ht="13.5" hidden="1" customHeight="1">
      <c r="A116" s="131"/>
      <c r="B116" s="343"/>
      <c r="C116" s="153"/>
      <c r="D116" s="344"/>
      <c r="E116" s="344"/>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90"/>
      <c r="AF116" s="290"/>
      <c r="AG116" s="290"/>
      <c r="AH116" s="290"/>
      <c r="AI116" s="290"/>
      <c r="AJ116" s="290"/>
      <c r="AK116" s="290"/>
      <c r="AL116" s="290"/>
      <c r="AM116" s="290"/>
      <c r="AN116" s="290"/>
      <c r="AO116" s="291"/>
      <c r="AQ116" s="54" t="s">
        <v>645</v>
      </c>
      <c r="AU116" s="292" t="str">
        <f t="shared" ca="1" si="20"/>
        <v>AO</v>
      </c>
      <c r="AV116" s="292">
        <f t="shared" si="21"/>
        <v>81</v>
      </c>
      <c r="AW116" s="180" t="str">
        <f t="shared" ca="1" si="18"/>
        <v>AO81</v>
      </c>
      <c r="AX116" s="189">
        <v>7</v>
      </c>
      <c r="AY116" s="180" t="str">
        <f t="shared" ca="1" si="16"/>
        <v>5. Ownership - Capital Costs</v>
      </c>
      <c r="AZ116" s="189" t="s">
        <v>643</v>
      </c>
      <c r="BA116" s="180" t="s">
        <v>431</v>
      </c>
      <c r="BB116" s="180" t="s">
        <v>646</v>
      </c>
      <c r="BC116" s="180" t="str">
        <f t="shared" ca="1" si="19"/>
        <v>7_AO81_Permitting_Additional_Info</v>
      </c>
      <c r="BD116" s="189" t="s">
        <v>133</v>
      </c>
      <c r="BE116" s="189">
        <v>100</v>
      </c>
      <c r="BG116" s="189" t="s">
        <v>58</v>
      </c>
      <c r="BH116" s="189" t="s">
        <v>58</v>
      </c>
    </row>
    <row r="117" spans="1:60">
      <c r="A117" s="131">
        <f>+A81+1</f>
        <v>5</v>
      </c>
      <c r="B117" s="343"/>
      <c r="C117" s="154" t="s">
        <v>648</v>
      </c>
      <c r="D117" s="344" t="s">
        <v>642</v>
      </c>
      <c r="E117" s="344"/>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7"/>
      <c r="AF117" s="277"/>
      <c r="AG117" s="277"/>
      <c r="AH117" s="277"/>
      <c r="AI117" s="277"/>
      <c r="AJ117" s="277"/>
      <c r="AK117" s="277"/>
      <c r="AL117" s="277"/>
      <c r="AM117" s="277"/>
      <c r="AN117" s="277"/>
      <c r="AO117" s="152"/>
      <c r="AS117" s="54" t="s">
        <v>125</v>
      </c>
      <c r="AT117" s="293" t="str">
        <f ca="1">SUBSTITUTE(CELL("address",F117),"$","")</f>
        <v>F117</v>
      </c>
      <c r="AU117" s="294" t="str">
        <f ca="1">CHAR(CODE(AT117))</f>
        <v>F</v>
      </c>
      <c r="AV117" s="294">
        <f>ROW(AT117)</f>
        <v>117</v>
      </c>
      <c r="AW117" s="295" t="str">
        <f ca="1">CONCATENATE(AU117&amp;AV117)</f>
        <v>F117</v>
      </c>
      <c r="AX117" s="288">
        <f t="shared" si="15"/>
        <v>8</v>
      </c>
      <c r="AY117" s="295" t="str">
        <f t="shared" ca="1" si="16"/>
        <v>5. Ownership - Capital Costs</v>
      </c>
      <c r="AZ117" s="288" t="s">
        <v>643</v>
      </c>
      <c r="BA117" s="295" t="s">
        <v>649</v>
      </c>
      <c r="BB117" s="295">
        <v>2020</v>
      </c>
      <c r="BC117" s="295" t="str">
        <f ca="1">AX117&amp;"_"&amp;AW117&amp;"_"&amp;BA117&amp;"_"&amp;BB117</f>
        <v>8_F117_Development_fees_2020</v>
      </c>
      <c r="BD117" s="295" t="s">
        <v>407</v>
      </c>
      <c r="BE117" s="295"/>
      <c r="BF117" s="288" t="str">
        <f t="shared" ref="BF117:BF151" si="22">"&gt;=0"</f>
        <v>&gt;=0</v>
      </c>
      <c r="BG117" s="288" t="s">
        <v>58</v>
      </c>
      <c r="BH117" s="288" t="s">
        <v>58</v>
      </c>
    </row>
    <row r="118" spans="1:60" ht="13.5" hidden="1" customHeight="1">
      <c r="A118" s="131"/>
      <c r="B118" s="343"/>
      <c r="C118" s="154"/>
      <c r="D118" s="344"/>
      <c r="E118" s="344"/>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90"/>
      <c r="AF118" s="290"/>
      <c r="AG118" s="290"/>
      <c r="AH118" s="290"/>
      <c r="AI118" s="290"/>
      <c r="AJ118" s="290"/>
      <c r="AK118" s="290"/>
      <c r="AL118" s="290"/>
      <c r="AM118" s="290"/>
      <c r="AN118" s="290"/>
      <c r="AO118" s="291"/>
      <c r="AQ118" s="54" t="s">
        <v>645</v>
      </c>
      <c r="AU118" s="292" t="str">
        <f t="shared" ref="AU118:AU152" ca="1" si="23">IF(AU117="Z","AA",IF(LEN(AU117)=1,CHAR(CODE(AU117)+1),IF(RIGHT(AU117,1)="Z",CHAR(CODE(LEFT(AU117,1))+1),LEFT(AU117,1))&amp;CHAR(65+MOD(CODE(RIGHT(AU117,1))+1-65,26))))</f>
        <v>G</v>
      </c>
      <c r="AV118" s="292">
        <f>AV117</f>
        <v>117</v>
      </c>
      <c r="AW118" s="180" t="str">
        <f t="shared" ref="AW118:AW152" ca="1" si="24">CONCATENATE(AU118&amp;AV118)</f>
        <v>G117</v>
      </c>
      <c r="AX118" s="189">
        <f t="shared" si="15"/>
        <v>8</v>
      </c>
      <c r="AY118" s="180" t="str">
        <f t="shared" ca="1" si="16"/>
        <v>5. Ownership - Capital Costs</v>
      </c>
      <c r="AZ118" s="189" t="s">
        <v>643</v>
      </c>
      <c r="BA118" s="180" t="s">
        <v>649</v>
      </c>
      <c r="BB118" s="180">
        <v>2021</v>
      </c>
      <c r="BC118" s="180" t="str">
        <f t="shared" ref="BC118:BC152" ca="1" si="25">AX118&amp;"_"&amp;AW118&amp;"_"&amp;BA118&amp;"_"&amp;BB118</f>
        <v>8_G117_Development_fees_2021</v>
      </c>
      <c r="BD118" s="180" t="s">
        <v>407</v>
      </c>
      <c r="BE118" s="180"/>
      <c r="BF118" s="189" t="str">
        <f t="shared" si="22"/>
        <v>&gt;=0</v>
      </c>
      <c r="BG118" s="189" t="s">
        <v>58</v>
      </c>
      <c r="BH118" s="189" t="s">
        <v>58</v>
      </c>
    </row>
    <row r="119" spans="1:60" ht="13.5" hidden="1" customHeight="1">
      <c r="A119" s="131"/>
      <c r="B119" s="343"/>
      <c r="C119" s="154"/>
      <c r="D119" s="344"/>
      <c r="E119" s="344"/>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90"/>
      <c r="AF119" s="290"/>
      <c r="AG119" s="290"/>
      <c r="AH119" s="290"/>
      <c r="AI119" s="290"/>
      <c r="AJ119" s="290"/>
      <c r="AK119" s="290"/>
      <c r="AL119" s="290"/>
      <c r="AM119" s="290"/>
      <c r="AN119" s="290"/>
      <c r="AO119" s="291"/>
      <c r="AQ119" s="54" t="s">
        <v>645</v>
      </c>
      <c r="AU119" s="292" t="str">
        <f t="shared" ca="1" si="23"/>
        <v>H</v>
      </c>
      <c r="AV119" s="292">
        <f t="shared" ref="AV119:AV152" si="26">AV118</f>
        <v>117</v>
      </c>
      <c r="AW119" s="180" t="str">
        <f t="shared" ca="1" si="24"/>
        <v>H117</v>
      </c>
      <c r="AX119" s="189">
        <f t="shared" si="15"/>
        <v>8</v>
      </c>
      <c r="AY119" s="180" t="str">
        <f t="shared" ca="1" si="16"/>
        <v>5. Ownership - Capital Costs</v>
      </c>
      <c r="AZ119" s="189" t="s">
        <v>643</v>
      </c>
      <c r="BA119" s="180" t="s">
        <v>649</v>
      </c>
      <c r="BB119" s="180">
        <v>2022</v>
      </c>
      <c r="BC119" s="180" t="str">
        <f t="shared" ca="1" si="25"/>
        <v>8_H117_Development_fees_2022</v>
      </c>
      <c r="BD119" s="180" t="s">
        <v>407</v>
      </c>
      <c r="BE119" s="180"/>
      <c r="BF119" s="189" t="str">
        <f t="shared" si="22"/>
        <v>&gt;=0</v>
      </c>
      <c r="BG119" s="189" t="s">
        <v>58</v>
      </c>
      <c r="BH119" s="189" t="s">
        <v>58</v>
      </c>
    </row>
    <row r="120" spans="1:60" ht="13.5" hidden="1" customHeight="1">
      <c r="A120" s="131"/>
      <c r="B120" s="343"/>
      <c r="C120" s="154"/>
      <c r="D120" s="344"/>
      <c r="E120" s="344"/>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90"/>
      <c r="AF120" s="290"/>
      <c r="AG120" s="290"/>
      <c r="AH120" s="290"/>
      <c r="AI120" s="290"/>
      <c r="AJ120" s="290"/>
      <c r="AK120" s="290"/>
      <c r="AL120" s="290"/>
      <c r="AM120" s="290"/>
      <c r="AN120" s="290"/>
      <c r="AO120" s="291"/>
      <c r="AQ120" s="54" t="s">
        <v>645</v>
      </c>
      <c r="AU120" s="292" t="str">
        <f t="shared" ca="1" si="23"/>
        <v>I</v>
      </c>
      <c r="AV120" s="292">
        <f t="shared" si="26"/>
        <v>117</v>
      </c>
      <c r="AW120" s="180" t="str">
        <f t="shared" ca="1" si="24"/>
        <v>I117</v>
      </c>
      <c r="AX120" s="189">
        <f t="shared" si="15"/>
        <v>8</v>
      </c>
      <c r="AY120" s="180" t="str">
        <f t="shared" ca="1" si="16"/>
        <v>5. Ownership - Capital Costs</v>
      </c>
      <c r="AZ120" s="189" t="s">
        <v>643</v>
      </c>
      <c r="BA120" s="180" t="s">
        <v>649</v>
      </c>
      <c r="BB120" s="180">
        <v>2023</v>
      </c>
      <c r="BC120" s="180" t="str">
        <f t="shared" ca="1" si="25"/>
        <v>8_I117_Development_fees_2023</v>
      </c>
      <c r="BD120" s="180" t="s">
        <v>407</v>
      </c>
      <c r="BE120" s="180"/>
      <c r="BF120" s="189" t="str">
        <f t="shared" si="22"/>
        <v>&gt;=0</v>
      </c>
      <c r="BG120" s="189" t="s">
        <v>58</v>
      </c>
      <c r="BH120" s="189" t="s">
        <v>58</v>
      </c>
    </row>
    <row r="121" spans="1:60" ht="13.5" hidden="1" customHeight="1">
      <c r="A121" s="131"/>
      <c r="B121" s="343"/>
      <c r="C121" s="154"/>
      <c r="D121" s="344"/>
      <c r="E121" s="344"/>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290"/>
      <c r="AF121" s="290"/>
      <c r="AG121" s="290"/>
      <c r="AH121" s="290"/>
      <c r="AI121" s="290"/>
      <c r="AJ121" s="290"/>
      <c r="AK121" s="290"/>
      <c r="AL121" s="290"/>
      <c r="AM121" s="290"/>
      <c r="AN121" s="290"/>
      <c r="AO121" s="291"/>
      <c r="AQ121" s="54" t="s">
        <v>645</v>
      </c>
      <c r="AU121" s="292" t="str">
        <f t="shared" ca="1" si="23"/>
        <v>J</v>
      </c>
      <c r="AV121" s="292">
        <f t="shared" si="26"/>
        <v>117</v>
      </c>
      <c r="AW121" s="180" t="str">
        <f t="shared" ca="1" si="24"/>
        <v>J117</v>
      </c>
      <c r="AX121" s="189">
        <f t="shared" si="15"/>
        <v>8</v>
      </c>
      <c r="AY121" s="180" t="str">
        <f t="shared" ca="1" si="16"/>
        <v>5. Ownership - Capital Costs</v>
      </c>
      <c r="AZ121" s="189" t="s">
        <v>643</v>
      </c>
      <c r="BA121" s="180" t="s">
        <v>649</v>
      </c>
      <c r="BB121" s="180">
        <v>2024</v>
      </c>
      <c r="BC121" s="180" t="str">
        <f t="shared" ca="1" si="25"/>
        <v>8_J117_Development_fees_2024</v>
      </c>
      <c r="BD121" s="180" t="s">
        <v>407</v>
      </c>
      <c r="BE121" s="180"/>
      <c r="BF121" s="189" t="str">
        <f t="shared" si="22"/>
        <v>&gt;=0</v>
      </c>
      <c r="BG121" s="189" t="s">
        <v>58</v>
      </c>
      <c r="BH121" s="189" t="s">
        <v>58</v>
      </c>
    </row>
    <row r="122" spans="1:60" ht="13.5" hidden="1" customHeight="1">
      <c r="A122" s="131"/>
      <c r="B122" s="343"/>
      <c r="C122" s="154"/>
      <c r="D122" s="344"/>
      <c r="E122" s="344"/>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90"/>
      <c r="AF122" s="290"/>
      <c r="AG122" s="290"/>
      <c r="AH122" s="290"/>
      <c r="AI122" s="290"/>
      <c r="AJ122" s="290"/>
      <c r="AK122" s="290"/>
      <c r="AL122" s="290"/>
      <c r="AM122" s="290"/>
      <c r="AN122" s="290"/>
      <c r="AO122" s="291"/>
      <c r="AQ122" s="54" t="s">
        <v>645</v>
      </c>
      <c r="AU122" s="292" t="str">
        <f t="shared" ca="1" si="23"/>
        <v>K</v>
      </c>
      <c r="AV122" s="292">
        <f t="shared" si="26"/>
        <v>117</v>
      </c>
      <c r="AW122" s="180" t="str">
        <f t="shared" ca="1" si="24"/>
        <v>K117</v>
      </c>
      <c r="AX122" s="189">
        <f t="shared" si="15"/>
        <v>8</v>
      </c>
      <c r="AY122" s="180" t="str">
        <f t="shared" ca="1" si="16"/>
        <v>5. Ownership - Capital Costs</v>
      </c>
      <c r="AZ122" s="189" t="s">
        <v>643</v>
      </c>
      <c r="BA122" s="180" t="s">
        <v>649</v>
      </c>
      <c r="BB122" s="180">
        <v>2025</v>
      </c>
      <c r="BC122" s="180" t="str">
        <f t="shared" ca="1" si="25"/>
        <v>8_K117_Development_fees_2025</v>
      </c>
      <c r="BD122" s="180" t="s">
        <v>407</v>
      </c>
      <c r="BE122" s="180"/>
      <c r="BF122" s="189" t="str">
        <f t="shared" si="22"/>
        <v>&gt;=0</v>
      </c>
      <c r="BG122" s="189" t="s">
        <v>58</v>
      </c>
      <c r="BH122" s="189" t="s">
        <v>58</v>
      </c>
    </row>
    <row r="123" spans="1:60" ht="13.5" hidden="1" customHeight="1">
      <c r="A123" s="131"/>
      <c r="B123" s="343"/>
      <c r="C123" s="154"/>
      <c r="D123" s="344"/>
      <c r="E123" s="344"/>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90"/>
      <c r="AF123" s="290"/>
      <c r="AG123" s="290"/>
      <c r="AH123" s="290"/>
      <c r="AI123" s="290"/>
      <c r="AJ123" s="290"/>
      <c r="AK123" s="290"/>
      <c r="AL123" s="290"/>
      <c r="AM123" s="290"/>
      <c r="AN123" s="290"/>
      <c r="AO123" s="291"/>
      <c r="AQ123" s="54" t="s">
        <v>645</v>
      </c>
      <c r="AU123" s="292" t="str">
        <f t="shared" ca="1" si="23"/>
        <v>L</v>
      </c>
      <c r="AV123" s="292">
        <f t="shared" si="26"/>
        <v>117</v>
      </c>
      <c r="AW123" s="180" t="str">
        <f t="shared" ca="1" si="24"/>
        <v>L117</v>
      </c>
      <c r="AX123" s="189">
        <f t="shared" si="15"/>
        <v>8</v>
      </c>
      <c r="AY123" s="180" t="str">
        <f t="shared" ca="1" si="16"/>
        <v>5. Ownership - Capital Costs</v>
      </c>
      <c r="AZ123" s="189" t="s">
        <v>643</v>
      </c>
      <c r="BA123" s="180" t="s">
        <v>649</v>
      </c>
      <c r="BB123" s="180">
        <v>2026</v>
      </c>
      <c r="BC123" s="180" t="str">
        <f t="shared" ca="1" si="25"/>
        <v>8_L117_Development_fees_2026</v>
      </c>
      <c r="BD123" s="180" t="s">
        <v>407</v>
      </c>
      <c r="BE123" s="180"/>
      <c r="BF123" s="189" t="str">
        <f t="shared" si="22"/>
        <v>&gt;=0</v>
      </c>
      <c r="BG123" s="189" t="s">
        <v>58</v>
      </c>
      <c r="BH123" s="189" t="s">
        <v>58</v>
      </c>
    </row>
    <row r="124" spans="1:60" ht="13.5" hidden="1" customHeight="1">
      <c r="A124" s="131"/>
      <c r="B124" s="343"/>
      <c r="C124" s="154"/>
      <c r="D124" s="344"/>
      <c r="E124" s="344"/>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90"/>
      <c r="AF124" s="290"/>
      <c r="AG124" s="290"/>
      <c r="AH124" s="290"/>
      <c r="AI124" s="290"/>
      <c r="AJ124" s="290"/>
      <c r="AK124" s="290"/>
      <c r="AL124" s="290"/>
      <c r="AM124" s="290"/>
      <c r="AN124" s="290"/>
      <c r="AO124" s="291"/>
      <c r="AQ124" s="54" t="s">
        <v>645</v>
      </c>
      <c r="AU124" s="292" t="str">
        <f t="shared" ca="1" si="23"/>
        <v>M</v>
      </c>
      <c r="AV124" s="292">
        <f t="shared" si="26"/>
        <v>117</v>
      </c>
      <c r="AW124" s="180" t="str">
        <f t="shared" ca="1" si="24"/>
        <v>M117</v>
      </c>
      <c r="AX124" s="189">
        <f t="shared" si="15"/>
        <v>8</v>
      </c>
      <c r="AY124" s="180" t="str">
        <f t="shared" ca="1" si="16"/>
        <v>5. Ownership - Capital Costs</v>
      </c>
      <c r="AZ124" s="189" t="s">
        <v>643</v>
      </c>
      <c r="BA124" s="180" t="s">
        <v>649</v>
      </c>
      <c r="BB124" s="180">
        <v>2027</v>
      </c>
      <c r="BC124" s="180" t="str">
        <f t="shared" ca="1" si="25"/>
        <v>8_M117_Development_fees_2027</v>
      </c>
      <c r="BD124" s="180" t="s">
        <v>407</v>
      </c>
      <c r="BE124" s="180"/>
      <c r="BF124" s="189" t="str">
        <f t="shared" si="22"/>
        <v>&gt;=0</v>
      </c>
      <c r="BG124" s="189" t="s">
        <v>58</v>
      </c>
      <c r="BH124" s="189" t="s">
        <v>58</v>
      </c>
    </row>
    <row r="125" spans="1:60" ht="13.5" hidden="1" customHeight="1">
      <c r="A125" s="131"/>
      <c r="B125" s="343"/>
      <c r="C125" s="154"/>
      <c r="D125" s="344"/>
      <c r="E125" s="344"/>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90"/>
      <c r="AF125" s="290"/>
      <c r="AG125" s="290"/>
      <c r="AH125" s="290"/>
      <c r="AI125" s="290"/>
      <c r="AJ125" s="290"/>
      <c r="AK125" s="290"/>
      <c r="AL125" s="290"/>
      <c r="AM125" s="290"/>
      <c r="AN125" s="290"/>
      <c r="AO125" s="291"/>
      <c r="AQ125" s="54" t="s">
        <v>645</v>
      </c>
      <c r="AU125" s="292" t="str">
        <f t="shared" ca="1" si="23"/>
        <v>N</v>
      </c>
      <c r="AV125" s="292">
        <f t="shared" si="26"/>
        <v>117</v>
      </c>
      <c r="AW125" s="180" t="str">
        <f t="shared" ca="1" si="24"/>
        <v>N117</v>
      </c>
      <c r="AX125" s="189">
        <f t="shared" si="15"/>
        <v>8</v>
      </c>
      <c r="AY125" s="180" t="str">
        <f t="shared" ca="1" si="16"/>
        <v>5. Ownership - Capital Costs</v>
      </c>
      <c r="AZ125" s="189" t="s">
        <v>643</v>
      </c>
      <c r="BA125" s="180" t="s">
        <v>649</v>
      </c>
      <c r="BB125" s="180">
        <v>2028</v>
      </c>
      <c r="BC125" s="180" t="str">
        <f t="shared" ca="1" si="25"/>
        <v>8_N117_Development_fees_2028</v>
      </c>
      <c r="BD125" s="180" t="s">
        <v>407</v>
      </c>
      <c r="BE125" s="180"/>
      <c r="BF125" s="189" t="str">
        <f t="shared" si="22"/>
        <v>&gt;=0</v>
      </c>
      <c r="BG125" s="189" t="s">
        <v>58</v>
      </c>
      <c r="BH125" s="189" t="s">
        <v>58</v>
      </c>
    </row>
    <row r="126" spans="1:60" ht="13.5" hidden="1" customHeight="1">
      <c r="A126" s="131"/>
      <c r="B126" s="343"/>
      <c r="C126" s="154"/>
      <c r="D126" s="344"/>
      <c r="E126" s="344"/>
      <c r="F126" s="289"/>
      <c r="G126" s="289"/>
      <c r="H126" s="289"/>
      <c r="I126" s="289"/>
      <c r="J126" s="289"/>
      <c r="K126" s="289"/>
      <c r="L126" s="289"/>
      <c r="M126" s="289"/>
      <c r="N126" s="289"/>
      <c r="O126" s="289"/>
      <c r="P126" s="289"/>
      <c r="Q126" s="289"/>
      <c r="R126" s="289"/>
      <c r="S126" s="289"/>
      <c r="T126" s="289"/>
      <c r="U126" s="289"/>
      <c r="V126" s="289"/>
      <c r="W126" s="289"/>
      <c r="X126" s="289"/>
      <c r="Y126" s="289"/>
      <c r="Z126" s="289"/>
      <c r="AA126" s="289"/>
      <c r="AB126" s="289"/>
      <c r="AC126" s="289"/>
      <c r="AD126" s="289"/>
      <c r="AE126" s="290"/>
      <c r="AF126" s="290"/>
      <c r="AG126" s="290"/>
      <c r="AH126" s="290"/>
      <c r="AI126" s="290"/>
      <c r="AJ126" s="290"/>
      <c r="AK126" s="290"/>
      <c r="AL126" s="290"/>
      <c r="AM126" s="290"/>
      <c r="AN126" s="290"/>
      <c r="AO126" s="291"/>
      <c r="AQ126" s="54" t="s">
        <v>645</v>
      </c>
      <c r="AU126" s="292" t="str">
        <f t="shared" ca="1" si="23"/>
        <v>O</v>
      </c>
      <c r="AV126" s="292">
        <f t="shared" si="26"/>
        <v>117</v>
      </c>
      <c r="AW126" s="180" t="str">
        <f t="shared" ca="1" si="24"/>
        <v>O117</v>
      </c>
      <c r="AX126" s="189">
        <f t="shared" si="15"/>
        <v>8</v>
      </c>
      <c r="AY126" s="180" t="str">
        <f t="shared" ca="1" si="16"/>
        <v>5. Ownership - Capital Costs</v>
      </c>
      <c r="AZ126" s="189" t="s">
        <v>643</v>
      </c>
      <c r="BA126" s="180" t="s">
        <v>649</v>
      </c>
      <c r="BB126" s="180">
        <v>2029</v>
      </c>
      <c r="BC126" s="180" t="str">
        <f t="shared" ca="1" si="25"/>
        <v>8_O117_Development_fees_2029</v>
      </c>
      <c r="BD126" s="180" t="s">
        <v>407</v>
      </c>
      <c r="BE126" s="180"/>
      <c r="BF126" s="189" t="str">
        <f t="shared" si="22"/>
        <v>&gt;=0</v>
      </c>
      <c r="BG126" s="189" t="s">
        <v>58</v>
      </c>
      <c r="BH126" s="189" t="s">
        <v>58</v>
      </c>
    </row>
    <row r="127" spans="1:60" ht="13.5" hidden="1" customHeight="1">
      <c r="A127" s="131"/>
      <c r="B127" s="343"/>
      <c r="C127" s="154"/>
      <c r="D127" s="344"/>
      <c r="E127" s="344"/>
      <c r="F127" s="289"/>
      <c r="G127" s="289"/>
      <c r="H127" s="289"/>
      <c r="I127" s="289"/>
      <c r="J127" s="289"/>
      <c r="K127" s="289"/>
      <c r="L127" s="289"/>
      <c r="M127" s="289"/>
      <c r="N127" s="289"/>
      <c r="O127" s="289"/>
      <c r="P127" s="289"/>
      <c r="Q127" s="289"/>
      <c r="R127" s="289"/>
      <c r="S127" s="289"/>
      <c r="T127" s="289"/>
      <c r="U127" s="289"/>
      <c r="V127" s="289"/>
      <c r="W127" s="289"/>
      <c r="X127" s="289"/>
      <c r="Y127" s="289"/>
      <c r="Z127" s="289"/>
      <c r="AA127" s="289"/>
      <c r="AB127" s="289"/>
      <c r="AC127" s="289"/>
      <c r="AD127" s="289"/>
      <c r="AE127" s="290"/>
      <c r="AF127" s="290"/>
      <c r="AG127" s="290"/>
      <c r="AH127" s="290"/>
      <c r="AI127" s="290"/>
      <c r="AJ127" s="290"/>
      <c r="AK127" s="290"/>
      <c r="AL127" s="290"/>
      <c r="AM127" s="290"/>
      <c r="AN127" s="290"/>
      <c r="AO127" s="291"/>
      <c r="AQ127" s="54" t="s">
        <v>645</v>
      </c>
      <c r="AU127" s="292" t="str">
        <f t="shared" ca="1" si="23"/>
        <v>P</v>
      </c>
      <c r="AV127" s="292">
        <f t="shared" si="26"/>
        <v>117</v>
      </c>
      <c r="AW127" s="180" t="str">
        <f t="shared" ca="1" si="24"/>
        <v>P117</v>
      </c>
      <c r="AX127" s="189">
        <f t="shared" si="15"/>
        <v>8</v>
      </c>
      <c r="AY127" s="180" t="str">
        <f t="shared" ca="1" si="16"/>
        <v>5. Ownership - Capital Costs</v>
      </c>
      <c r="AZ127" s="189" t="s">
        <v>643</v>
      </c>
      <c r="BA127" s="180" t="s">
        <v>649</v>
      </c>
      <c r="BB127" s="180">
        <v>2030</v>
      </c>
      <c r="BC127" s="180" t="str">
        <f t="shared" ca="1" si="25"/>
        <v>8_P117_Development_fees_2030</v>
      </c>
      <c r="BD127" s="180" t="s">
        <v>407</v>
      </c>
      <c r="BE127" s="180"/>
      <c r="BF127" s="189" t="str">
        <f t="shared" si="22"/>
        <v>&gt;=0</v>
      </c>
      <c r="BG127" s="189" t="s">
        <v>58</v>
      </c>
      <c r="BH127" s="189" t="s">
        <v>58</v>
      </c>
    </row>
    <row r="128" spans="1:60" ht="13.5" hidden="1" customHeight="1">
      <c r="A128" s="131"/>
      <c r="B128" s="343"/>
      <c r="C128" s="154"/>
      <c r="D128" s="344"/>
      <c r="E128" s="344"/>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90"/>
      <c r="AF128" s="290"/>
      <c r="AG128" s="290"/>
      <c r="AH128" s="290"/>
      <c r="AI128" s="290"/>
      <c r="AJ128" s="290"/>
      <c r="AK128" s="290"/>
      <c r="AL128" s="290"/>
      <c r="AM128" s="290"/>
      <c r="AN128" s="290"/>
      <c r="AO128" s="291"/>
      <c r="AQ128" s="54" t="s">
        <v>645</v>
      </c>
      <c r="AU128" s="292" t="str">
        <f t="shared" ca="1" si="23"/>
        <v>Q</v>
      </c>
      <c r="AV128" s="292">
        <f t="shared" si="26"/>
        <v>117</v>
      </c>
      <c r="AW128" s="180" t="str">
        <f t="shared" ca="1" si="24"/>
        <v>Q117</v>
      </c>
      <c r="AX128" s="189">
        <f t="shared" si="15"/>
        <v>8</v>
      </c>
      <c r="AY128" s="180" t="str">
        <f t="shared" ca="1" si="16"/>
        <v>5. Ownership - Capital Costs</v>
      </c>
      <c r="AZ128" s="189" t="s">
        <v>643</v>
      </c>
      <c r="BA128" s="180" t="s">
        <v>649</v>
      </c>
      <c r="BB128" s="180">
        <v>2031</v>
      </c>
      <c r="BC128" s="180" t="str">
        <f t="shared" ca="1" si="25"/>
        <v>8_Q117_Development_fees_2031</v>
      </c>
      <c r="BD128" s="180" t="s">
        <v>407</v>
      </c>
      <c r="BE128" s="180"/>
      <c r="BF128" s="189" t="str">
        <f t="shared" si="22"/>
        <v>&gt;=0</v>
      </c>
      <c r="BG128" s="189" t="s">
        <v>58</v>
      </c>
      <c r="BH128" s="189" t="s">
        <v>58</v>
      </c>
    </row>
    <row r="129" spans="1:60" ht="13.5" hidden="1" customHeight="1">
      <c r="A129" s="131"/>
      <c r="B129" s="343"/>
      <c r="C129" s="154"/>
      <c r="D129" s="344"/>
      <c r="E129" s="344"/>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90"/>
      <c r="AF129" s="290"/>
      <c r="AG129" s="290"/>
      <c r="AH129" s="290"/>
      <c r="AI129" s="290"/>
      <c r="AJ129" s="290"/>
      <c r="AK129" s="290"/>
      <c r="AL129" s="290"/>
      <c r="AM129" s="290"/>
      <c r="AN129" s="290"/>
      <c r="AO129" s="291"/>
      <c r="AQ129" s="54" t="s">
        <v>645</v>
      </c>
      <c r="AU129" s="292" t="str">
        <f t="shared" ca="1" si="23"/>
        <v>R</v>
      </c>
      <c r="AV129" s="292">
        <f t="shared" si="26"/>
        <v>117</v>
      </c>
      <c r="AW129" s="180" t="str">
        <f t="shared" ca="1" si="24"/>
        <v>R117</v>
      </c>
      <c r="AX129" s="189">
        <f t="shared" si="15"/>
        <v>8</v>
      </c>
      <c r="AY129" s="180" t="str">
        <f t="shared" ca="1" si="16"/>
        <v>5. Ownership - Capital Costs</v>
      </c>
      <c r="AZ129" s="189" t="s">
        <v>643</v>
      </c>
      <c r="BA129" s="180" t="s">
        <v>649</v>
      </c>
      <c r="BB129" s="180">
        <v>2032</v>
      </c>
      <c r="BC129" s="180" t="str">
        <f t="shared" ca="1" si="25"/>
        <v>8_R117_Development_fees_2032</v>
      </c>
      <c r="BD129" s="180" t="s">
        <v>407</v>
      </c>
      <c r="BE129" s="180"/>
      <c r="BF129" s="189" t="str">
        <f t="shared" si="22"/>
        <v>&gt;=0</v>
      </c>
      <c r="BG129" s="189" t="s">
        <v>58</v>
      </c>
      <c r="BH129" s="189" t="s">
        <v>58</v>
      </c>
    </row>
    <row r="130" spans="1:60" ht="13.5" hidden="1" customHeight="1">
      <c r="A130" s="131"/>
      <c r="B130" s="343"/>
      <c r="C130" s="154"/>
      <c r="D130" s="344"/>
      <c r="E130" s="344"/>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90"/>
      <c r="AF130" s="290"/>
      <c r="AG130" s="290"/>
      <c r="AH130" s="290"/>
      <c r="AI130" s="290"/>
      <c r="AJ130" s="290"/>
      <c r="AK130" s="290"/>
      <c r="AL130" s="290"/>
      <c r="AM130" s="290"/>
      <c r="AN130" s="290"/>
      <c r="AO130" s="291"/>
      <c r="AQ130" s="54" t="s">
        <v>645</v>
      </c>
      <c r="AU130" s="292" t="str">
        <f t="shared" ca="1" si="23"/>
        <v>S</v>
      </c>
      <c r="AV130" s="292">
        <f t="shared" si="26"/>
        <v>117</v>
      </c>
      <c r="AW130" s="180" t="str">
        <f t="shared" ca="1" si="24"/>
        <v>S117</v>
      </c>
      <c r="AX130" s="189">
        <f t="shared" si="15"/>
        <v>8</v>
      </c>
      <c r="AY130" s="180" t="str">
        <f t="shared" ca="1" si="16"/>
        <v>5. Ownership - Capital Costs</v>
      </c>
      <c r="AZ130" s="189" t="s">
        <v>643</v>
      </c>
      <c r="BA130" s="180" t="s">
        <v>649</v>
      </c>
      <c r="BB130" s="180">
        <v>2033</v>
      </c>
      <c r="BC130" s="180" t="str">
        <f t="shared" ca="1" si="25"/>
        <v>8_S117_Development_fees_2033</v>
      </c>
      <c r="BD130" s="180" t="s">
        <v>407</v>
      </c>
      <c r="BE130" s="180"/>
      <c r="BF130" s="189" t="str">
        <f t="shared" si="22"/>
        <v>&gt;=0</v>
      </c>
      <c r="BG130" s="189" t="s">
        <v>58</v>
      </c>
      <c r="BH130" s="189" t="s">
        <v>58</v>
      </c>
    </row>
    <row r="131" spans="1:60" ht="13.5" hidden="1" customHeight="1">
      <c r="A131" s="131"/>
      <c r="B131" s="343"/>
      <c r="C131" s="154"/>
      <c r="D131" s="344"/>
      <c r="E131" s="344"/>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90"/>
      <c r="AF131" s="290"/>
      <c r="AG131" s="290"/>
      <c r="AH131" s="290"/>
      <c r="AI131" s="290"/>
      <c r="AJ131" s="290"/>
      <c r="AK131" s="290"/>
      <c r="AL131" s="290"/>
      <c r="AM131" s="290"/>
      <c r="AN131" s="290"/>
      <c r="AO131" s="291"/>
      <c r="AQ131" s="54" t="s">
        <v>645</v>
      </c>
      <c r="AU131" s="292" t="str">
        <f t="shared" ca="1" si="23"/>
        <v>T</v>
      </c>
      <c r="AV131" s="292">
        <f t="shared" si="26"/>
        <v>117</v>
      </c>
      <c r="AW131" s="180" t="str">
        <f t="shared" ca="1" si="24"/>
        <v>T117</v>
      </c>
      <c r="AX131" s="189">
        <f t="shared" si="15"/>
        <v>8</v>
      </c>
      <c r="AY131" s="180" t="str">
        <f t="shared" ca="1" si="16"/>
        <v>5. Ownership - Capital Costs</v>
      </c>
      <c r="AZ131" s="189" t="s">
        <v>643</v>
      </c>
      <c r="BA131" s="180" t="s">
        <v>649</v>
      </c>
      <c r="BB131" s="180">
        <v>2034</v>
      </c>
      <c r="BC131" s="180" t="str">
        <f t="shared" ca="1" si="25"/>
        <v>8_T117_Development_fees_2034</v>
      </c>
      <c r="BD131" s="180" t="s">
        <v>407</v>
      </c>
      <c r="BE131" s="180"/>
      <c r="BF131" s="189" t="str">
        <f t="shared" si="22"/>
        <v>&gt;=0</v>
      </c>
      <c r="BG131" s="189" t="s">
        <v>58</v>
      </c>
      <c r="BH131" s="189" t="s">
        <v>58</v>
      </c>
    </row>
    <row r="132" spans="1:60" ht="13.5" hidden="1" customHeight="1">
      <c r="A132" s="131"/>
      <c r="B132" s="343"/>
      <c r="C132" s="154"/>
      <c r="D132" s="344"/>
      <c r="E132" s="344"/>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90"/>
      <c r="AF132" s="290"/>
      <c r="AG132" s="290"/>
      <c r="AH132" s="290"/>
      <c r="AI132" s="290"/>
      <c r="AJ132" s="290"/>
      <c r="AK132" s="290"/>
      <c r="AL132" s="290"/>
      <c r="AM132" s="290"/>
      <c r="AN132" s="290"/>
      <c r="AO132" s="291"/>
      <c r="AQ132" s="54" t="s">
        <v>645</v>
      </c>
      <c r="AU132" s="292" t="str">
        <f t="shared" ca="1" si="23"/>
        <v>U</v>
      </c>
      <c r="AV132" s="292">
        <f t="shared" si="26"/>
        <v>117</v>
      </c>
      <c r="AW132" s="180" t="str">
        <f t="shared" ca="1" si="24"/>
        <v>U117</v>
      </c>
      <c r="AX132" s="189">
        <f t="shared" si="15"/>
        <v>8</v>
      </c>
      <c r="AY132" s="180" t="str">
        <f t="shared" ca="1" si="16"/>
        <v>5. Ownership - Capital Costs</v>
      </c>
      <c r="AZ132" s="189" t="s">
        <v>643</v>
      </c>
      <c r="BA132" s="180" t="s">
        <v>649</v>
      </c>
      <c r="BB132" s="180">
        <v>2035</v>
      </c>
      <c r="BC132" s="180" t="str">
        <f t="shared" ca="1" si="25"/>
        <v>8_U117_Development_fees_2035</v>
      </c>
      <c r="BD132" s="180" t="s">
        <v>407</v>
      </c>
      <c r="BE132" s="180"/>
      <c r="BF132" s="189" t="str">
        <f t="shared" si="22"/>
        <v>&gt;=0</v>
      </c>
      <c r="BG132" s="189" t="s">
        <v>58</v>
      </c>
      <c r="BH132" s="189" t="s">
        <v>58</v>
      </c>
    </row>
    <row r="133" spans="1:60" ht="13.5" hidden="1" customHeight="1">
      <c r="A133" s="131"/>
      <c r="B133" s="343"/>
      <c r="C133" s="154"/>
      <c r="D133" s="344"/>
      <c r="E133" s="344"/>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90"/>
      <c r="AF133" s="290"/>
      <c r="AG133" s="290"/>
      <c r="AH133" s="290"/>
      <c r="AI133" s="290"/>
      <c r="AJ133" s="290"/>
      <c r="AK133" s="290"/>
      <c r="AL133" s="290"/>
      <c r="AM133" s="290"/>
      <c r="AN133" s="290"/>
      <c r="AO133" s="291"/>
      <c r="AQ133" s="54" t="s">
        <v>645</v>
      </c>
      <c r="AU133" s="292" t="str">
        <f t="shared" ca="1" si="23"/>
        <v>V</v>
      </c>
      <c r="AV133" s="292">
        <f t="shared" si="26"/>
        <v>117</v>
      </c>
      <c r="AW133" s="180" t="str">
        <f t="shared" ca="1" si="24"/>
        <v>V117</v>
      </c>
      <c r="AX133" s="189">
        <f t="shared" si="15"/>
        <v>8</v>
      </c>
      <c r="AY133" s="180" t="str">
        <f t="shared" ca="1" si="16"/>
        <v>5. Ownership - Capital Costs</v>
      </c>
      <c r="AZ133" s="189" t="s">
        <v>643</v>
      </c>
      <c r="BA133" s="180" t="s">
        <v>649</v>
      </c>
      <c r="BB133" s="180">
        <v>2036</v>
      </c>
      <c r="BC133" s="180" t="str">
        <f t="shared" ca="1" si="25"/>
        <v>8_V117_Development_fees_2036</v>
      </c>
      <c r="BD133" s="180" t="s">
        <v>407</v>
      </c>
      <c r="BE133" s="180"/>
      <c r="BF133" s="189" t="str">
        <f t="shared" si="22"/>
        <v>&gt;=0</v>
      </c>
      <c r="BG133" s="189" t="s">
        <v>58</v>
      </c>
      <c r="BH133" s="189" t="s">
        <v>58</v>
      </c>
    </row>
    <row r="134" spans="1:60" ht="13.5" hidden="1" customHeight="1">
      <c r="A134" s="131"/>
      <c r="B134" s="343"/>
      <c r="C134" s="154"/>
      <c r="D134" s="344"/>
      <c r="E134" s="344"/>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90"/>
      <c r="AF134" s="290"/>
      <c r="AG134" s="290"/>
      <c r="AH134" s="290"/>
      <c r="AI134" s="290"/>
      <c r="AJ134" s="290"/>
      <c r="AK134" s="290"/>
      <c r="AL134" s="290"/>
      <c r="AM134" s="290"/>
      <c r="AN134" s="290"/>
      <c r="AO134" s="291"/>
      <c r="AQ134" s="54" t="s">
        <v>645</v>
      </c>
      <c r="AU134" s="292" t="str">
        <f t="shared" ca="1" si="23"/>
        <v>W</v>
      </c>
      <c r="AV134" s="292">
        <f t="shared" si="26"/>
        <v>117</v>
      </c>
      <c r="AW134" s="180" t="str">
        <f t="shared" ca="1" si="24"/>
        <v>W117</v>
      </c>
      <c r="AX134" s="189">
        <f t="shared" si="15"/>
        <v>8</v>
      </c>
      <c r="AY134" s="180" t="str">
        <f t="shared" ca="1" si="16"/>
        <v>5. Ownership - Capital Costs</v>
      </c>
      <c r="AZ134" s="189" t="s">
        <v>643</v>
      </c>
      <c r="BA134" s="180" t="s">
        <v>649</v>
      </c>
      <c r="BB134" s="180">
        <v>2037</v>
      </c>
      <c r="BC134" s="180" t="str">
        <f t="shared" ca="1" si="25"/>
        <v>8_W117_Development_fees_2037</v>
      </c>
      <c r="BD134" s="180" t="s">
        <v>407</v>
      </c>
      <c r="BE134" s="180"/>
      <c r="BF134" s="189" t="str">
        <f t="shared" si="22"/>
        <v>&gt;=0</v>
      </c>
      <c r="BG134" s="189" t="s">
        <v>58</v>
      </c>
      <c r="BH134" s="189" t="s">
        <v>58</v>
      </c>
    </row>
    <row r="135" spans="1:60" ht="13.5" hidden="1" customHeight="1">
      <c r="A135" s="131"/>
      <c r="B135" s="343"/>
      <c r="C135" s="154"/>
      <c r="D135" s="344"/>
      <c r="E135" s="344"/>
      <c r="F135" s="289"/>
      <c r="G135" s="289"/>
      <c r="H135" s="289"/>
      <c r="I135" s="289"/>
      <c r="J135" s="289"/>
      <c r="K135" s="289"/>
      <c r="L135" s="289"/>
      <c r="M135" s="289"/>
      <c r="N135" s="289"/>
      <c r="O135" s="289"/>
      <c r="P135" s="289"/>
      <c r="Q135" s="289"/>
      <c r="R135" s="289"/>
      <c r="S135" s="289"/>
      <c r="T135" s="289"/>
      <c r="U135" s="289"/>
      <c r="V135" s="289"/>
      <c r="W135" s="289"/>
      <c r="X135" s="289"/>
      <c r="Y135" s="289"/>
      <c r="Z135" s="289"/>
      <c r="AA135" s="289"/>
      <c r="AB135" s="289"/>
      <c r="AC135" s="289"/>
      <c r="AD135" s="289"/>
      <c r="AE135" s="290"/>
      <c r="AF135" s="290"/>
      <c r="AG135" s="290"/>
      <c r="AH135" s="290"/>
      <c r="AI135" s="290"/>
      <c r="AJ135" s="290"/>
      <c r="AK135" s="290"/>
      <c r="AL135" s="290"/>
      <c r="AM135" s="290"/>
      <c r="AN135" s="290"/>
      <c r="AO135" s="291"/>
      <c r="AQ135" s="54" t="s">
        <v>645</v>
      </c>
      <c r="AU135" s="292" t="str">
        <f t="shared" ca="1" si="23"/>
        <v>X</v>
      </c>
      <c r="AV135" s="292">
        <f t="shared" si="26"/>
        <v>117</v>
      </c>
      <c r="AW135" s="180" t="str">
        <f t="shared" ca="1" si="24"/>
        <v>X117</v>
      </c>
      <c r="AX135" s="189">
        <f t="shared" si="15"/>
        <v>8</v>
      </c>
      <c r="AY135" s="180" t="str">
        <f t="shared" ca="1" si="16"/>
        <v>5. Ownership - Capital Costs</v>
      </c>
      <c r="AZ135" s="189" t="s">
        <v>643</v>
      </c>
      <c r="BA135" s="180" t="s">
        <v>649</v>
      </c>
      <c r="BB135" s="180">
        <v>2038</v>
      </c>
      <c r="BC135" s="180" t="str">
        <f t="shared" ca="1" si="25"/>
        <v>8_X117_Development_fees_2038</v>
      </c>
      <c r="BD135" s="180" t="s">
        <v>407</v>
      </c>
      <c r="BE135" s="180"/>
      <c r="BF135" s="189" t="str">
        <f t="shared" si="22"/>
        <v>&gt;=0</v>
      </c>
      <c r="BG135" s="189" t="s">
        <v>58</v>
      </c>
      <c r="BH135" s="189" t="s">
        <v>58</v>
      </c>
    </row>
    <row r="136" spans="1:60" ht="13.5" hidden="1" customHeight="1">
      <c r="A136" s="131"/>
      <c r="B136" s="343"/>
      <c r="C136" s="154"/>
      <c r="D136" s="344"/>
      <c r="E136" s="344"/>
      <c r="F136" s="289"/>
      <c r="G136" s="289"/>
      <c r="H136" s="289"/>
      <c r="I136" s="289"/>
      <c r="J136" s="289"/>
      <c r="K136" s="289"/>
      <c r="L136" s="289"/>
      <c r="M136" s="289"/>
      <c r="N136" s="289"/>
      <c r="O136" s="289"/>
      <c r="P136" s="289"/>
      <c r="Q136" s="289"/>
      <c r="R136" s="289"/>
      <c r="S136" s="289"/>
      <c r="T136" s="289"/>
      <c r="U136" s="289"/>
      <c r="V136" s="289"/>
      <c r="W136" s="289"/>
      <c r="X136" s="289"/>
      <c r="Y136" s="289"/>
      <c r="Z136" s="289"/>
      <c r="AA136" s="289"/>
      <c r="AB136" s="289"/>
      <c r="AC136" s="289"/>
      <c r="AD136" s="289"/>
      <c r="AE136" s="290"/>
      <c r="AF136" s="290"/>
      <c r="AG136" s="290"/>
      <c r="AH136" s="290"/>
      <c r="AI136" s="290"/>
      <c r="AJ136" s="290"/>
      <c r="AK136" s="290"/>
      <c r="AL136" s="290"/>
      <c r="AM136" s="290"/>
      <c r="AN136" s="290"/>
      <c r="AO136" s="291"/>
      <c r="AQ136" s="54" t="s">
        <v>645</v>
      </c>
      <c r="AU136" s="292" t="str">
        <f t="shared" ca="1" si="23"/>
        <v>Y</v>
      </c>
      <c r="AV136" s="292">
        <f t="shared" si="26"/>
        <v>117</v>
      </c>
      <c r="AW136" s="180" t="str">
        <f t="shared" ca="1" si="24"/>
        <v>Y117</v>
      </c>
      <c r="AX136" s="189">
        <f t="shared" si="15"/>
        <v>8</v>
      </c>
      <c r="AY136" s="180" t="str">
        <f t="shared" ca="1" si="16"/>
        <v>5. Ownership - Capital Costs</v>
      </c>
      <c r="AZ136" s="189" t="s">
        <v>643</v>
      </c>
      <c r="BA136" s="180" t="s">
        <v>649</v>
      </c>
      <c r="BB136" s="180">
        <v>2039</v>
      </c>
      <c r="BC136" s="180" t="str">
        <f t="shared" ca="1" si="25"/>
        <v>8_Y117_Development_fees_2039</v>
      </c>
      <c r="BD136" s="180" t="s">
        <v>407</v>
      </c>
      <c r="BE136" s="180"/>
      <c r="BF136" s="189" t="str">
        <f t="shared" si="22"/>
        <v>&gt;=0</v>
      </c>
      <c r="BG136" s="189" t="s">
        <v>58</v>
      </c>
      <c r="BH136" s="189" t="s">
        <v>58</v>
      </c>
    </row>
    <row r="137" spans="1:60" ht="13.5" hidden="1" customHeight="1">
      <c r="A137" s="131"/>
      <c r="B137" s="343"/>
      <c r="C137" s="154"/>
      <c r="D137" s="344"/>
      <c r="E137" s="344"/>
      <c r="F137" s="289"/>
      <c r="G137" s="289"/>
      <c r="H137" s="289"/>
      <c r="I137" s="289"/>
      <c r="J137" s="289"/>
      <c r="K137" s="289"/>
      <c r="L137" s="289"/>
      <c r="M137" s="289"/>
      <c r="N137" s="289"/>
      <c r="O137" s="289"/>
      <c r="P137" s="289"/>
      <c r="Q137" s="289"/>
      <c r="R137" s="289"/>
      <c r="S137" s="289"/>
      <c r="T137" s="289"/>
      <c r="U137" s="289"/>
      <c r="V137" s="289"/>
      <c r="W137" s="289"/>
      <c r="X137" s="289"/>
      <c r="Y137" s="289"/>
      <c r="Z137" s="289"/>
      <c r="AA137" s="289"/>
      <c r="AB137" s="289"/>
      <c r="AC137" s="289"/>
      <c r="AD137" s="289"/>
      <c r="AE137" s="290"/>
      <c r="AF137" s="290"/>
      <c r="AG137" s="290"/>
      <c r="AH137" s="290"/>
      <c r="AI137" s="290"/>
      <c r="AJ137" s="290"/>
      <c r="AK137" s="290"/>
      <c r="AL137" s="290"/>
      <c r="AM137" s="290"/>
      <c r="AN137" s="290"/>
      <c r="AO137" s="291"/>
      <c r="AQ137" s="54" t="s">
        <v>645</v>
      </c>
      <c r="AU137" s="292" t="str">
        <f t="shared" ca="1" si="23"/>
        <v>Z</v>
      </c>
      <c r="AV137" s="292">
        <f t="shared" si="26"/>
        <v>117</v>
      </c>
      <c r="AW137" s="180" t="str">
        <f t="shared" ca="1" si="24"/>
        <v>Z117</v>
      </c>
      <c r="AX137" s="189">
        <f t="shared" si="15"/>
        <v>8</v>
      </c>
      <c r="AY137" s="180" t="str">
        <f t="shared" ca="1" si="16"/>
        <v>5. Ownership - Capital Costs</v>
      </c>
      <c r="AZ137" s="189" t="s">
        <v>643</v>
      </c>
      <c r="BA137" s="180" t="s">
        <v>649</v>
      </c>
      <c r="BB137" s="180">
        <v>2040</v>
      </c>
      <c r="BC137" s="180" t="str">
        <f t="shared" ca="1" si="25"/>
        <v>8_Z117_Development_fees_2040</v>
      </c>
      <c r="BD137" s="180" t="s">
        <v>407</v>
      </c>
      <c r="BE137" s="180"/>
      <c r="BF137" s="189" t="str">
        <f t="shared" si="22"/>
        <v>&gt;=0</v>
      </c>
      <c r="BG137" s="189" t="s">
        <v>58</v>
      </c>
      <c r="BH137" s="189" t="s">
        <v>58</v>
      </c>
    </row>
    <row r="138" spans="1:60" ht="13.5" hidden="1" customHeight="1">
      <c r="A138" s="131"/>
      <c r="B138" s="343"/>
      <c r="C138" s="154"/>
      <c r="D138" s="344"/>
      <c r="E138" s="344"/>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90"/>
      <c r="AF138" s="290"/>
      <c r="AG138" s="290"/>
      <c r="AH138" s="290"/>
      <c r="AI138" s="290"/>
      <c r="AJ138" s="290"/>
      <c r="AK138" s="290"/>
      <c r="AL138" s="290"/>
      <c r="AM138" s="290"/>
      <c r="AN138" s="290"/>
      <c r="AO138" s="291"/>
      <c r="AQ138" s="54" t="s">
        <v>645</v>
      </c>
      <c r="AU138" s="292" t="str">
        <f t="shared" ca="1" si="23"/>
        <v>AA</v>
      </c>
      <c r="AV138" s="292">
        <f t="shared" si="26"/>
        <v>117</v>
      </c>
      <c r="AW138" s="180" t="str">
        <f t="shared" ca="1" si="24"/>
        <v>AA117</v>
      </c>
      <c r="AX138" s="189">
        <f t="shared" si="15"/>
        <v>8</v>
      </c>
      <c r="AY138" s="180" t="str">
        <f t="shared" ca="1" si="16"/>
        <v>5. Ownership - Capital Costs</v>
      </c>
      <c r="AZ138" s="189" t="s">
        <v>643</v>
      </c>
      <c r="BA138" s="180" t="s">
        <v>649</v>
      </c>
      <c r="BB138" s="180">
        <v>2041</v>
      </c>
      <c r="BC138" s="180" t="str">
        <f t="shared" ca="1" si="25"/>
        <v>8_AA117_Development_fees_2041</v>
      </c>
      <c r="BD138" s="180" t="s">
        <v>407</v>
      </c>
      <c r="BE138" s="180"/>
      <c r="BF138" s="189" t="str">
        <f t="shared" si="22"/>
        <v>&gt;=0</v>
      </c>
      <c r="BG138" s="189" t="s">
        <v>58</v>
      </c>
      <c r="BH138" s="189" t="s">
        <v>58</v>
      </c>
    </row>
    <row r="139" spans="1:60" ht="13.5" hidden="1" customHeight="1">
      <c r="A139" s="131"/>
      <c r="B139" s="343"/>
      <c r="C139" s="154"/>
      <c r="D139" s="344"/>
      <c r="E139" s="344"/>
      <c r="F139" s="289"/>
      <c r="G139" s="289"/>
      <c r="H139" s="289"/>
      <c r="I139" s="289"/>
      <c r="J139" s="289"/>
      <c r="K139" s="289"/>
      <c r="L139" s="289"/>
      <c r="M139" s="289"/>
      <c r="N139" s="289"/>
      <c r="O139" s="289"/>
      <c r="P139" s="289"/>
      <c r="Q139" s="289"/>
      <c r="R139" s="289"/>
      <c r="S139" s="289"/>
      <c r="T139" s="289"/>
      <c r="U139" s="289"/>
      <c r="V139" s="289"/>
      <c r="W139" s="289"/>
      <c r="X139" s="289"/>
      <c r="Y139" s="289"/>
      <c r="Z139" s="289"/>
      <c r="AA139" s="289"/>
      <c r="AB139" s="289"/>
      <c r="AC139" s="289"/>
      <c r="AD139" s="289"/>
      <c r="AE139" s="290"/>
      <c r="AF139" s="290"/>
      <c r="AG139" s="290"/>
      <c r="AH139" s="290"/>
      <c r="AI139" s="290"/>
      <c r="AJ139" s="290"/>
      <c r="AK139" s="290"/>
      <c r="AL139" s="290"/>
      <c r="AM139" s="290"/>
      <c r="AN139" s="290"/>
      <c r="AO139" s="291"/>
      <c r="AQ139" s="54" t="s">
        <v>645</v>
      </c>
      <c r="AU139" s="292" t="str">
        <f t="shared" ca="1" si="23"/>
        <v>AB</v>
      </c>
      <c r="AV139" s="292">
        <f t="shared" si="26"/>
        <v>117</v>
      </c>
      <c r="AW139" s="180" t="str">
        <f t="shared" ca="1" si="24"/>
        <v>AB117</v>
      </c>
      <c r="AX139" s="189">
        <f t="shared" si="15"/>
        <v>8</v>
      </c>
      <c r="AY139" s="180" t="str">
        <f t="shared" ca="1" si="16"/>
        <v>5. Ownership - Capital Costs</v>
      </c>
      <c r="AZ139" s="189" t="s">
        <v>643</v>
      </c>
      <c r="BA139" s="180" t="s">
        <v>649</v>
      </c>
      <c r="BB139" s="180">
        <v>2042</v>
      </c>
      <c r="BC139" s="180" t="str">
        <f t="shared" ca="1" si="25"/>
        <v>8_AB117_Development_fees_2042</v>
      </c>
      <c r="BD139" s="180" t="s">
        <v>407</v>
      </c>
      <c r="BE139" s="180"/>
      <c r="BF139" s="189" t="str">
        <f t="shared" si="22"/>
        <v>&gt;=0</v>
      </c>
      <c r="BG139" s="189" t="s">
        <v>58</v>
      </c>
      <c r="BH139" s="189" t="s">
        <v>58</v>
      </c>
    </row>
    <row r="140" spans="1:60" ht="13.5" hidden="1" customHeight="1">
      <c r="A140" s="131"/>
      <c r="B140" s="343"/>
      <c r="C140" s="154"/>
      <c r="D140" s="344"/>
      <c r="E140" s="344"/>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90"/>
      <c r="AF140" s="290"/>
      <c r="AG140" s="290"/>
      <c r="AH140" s="290"/>
      <c r="AI140" s="290"/>
      <c r="AJ140" s="290"/>
      <c r="AK140" s="290"/>
      <c r="AL140" s="290"/>
      <c r="AM140" s="290"/>
      <c r="AN140" s="290"/>
      <c r="AO140" s="291"/>
      <c r="AQ140" s="54" t="s">
        <v>645</v>
      </c>
      <c r="AU140" s="292" t="str">
        <f t="shared" ca="1" si="23"/>
        <v>AC</v>
      </c>
      <c r="AV140" s="292">
        <f t="shared" si="26"/>
        <v>117</v>
      </c>
      <c r="AW140" s="180" t="str">
        <f t="shared" ca="1" si="24"/>
        <v>AC117</v>
      </c>
      <c r="AX140" s="189">
        <f t="shared" si="15"/>
        <v>8</v>
      </c>
      <c r="AY140" s="180" t="str">
        <f t="shared" ca="1" si="16"/>
        <v>5. Ownership - Capital Costs</v>
      </c>
      <c r="AZ140" s="189" t="s">
        <v>643</v>
      </c>
      <c r="BA140" s="180" t="s">
        <v>649</v>
      </c>
      <c r="BB140" s="180">
        <v>2043</v>
      </c>
      <c r="BC140" s="180" t="str">
        <f t="shared" ca="1" si="25"/>
        <v>8_AC117_Development_fees_2043</v>
      </c>
      <c r="BD140" s="180" t="s">
        <v>407</v>
      </c>
      <c r="BE140" s="180"/>
      <c r="BF140" s="189" t="str">
        <f t="shared" si="22"/>
        <v>&gt;=0</v>
      </c>
      <c r="BG140" s="189" t="s">
        <v>58</v>
      </c>
      <c r="BH140" s="189" t="s">
        <v>58</v>
      </c>
    </row>
    <row r="141" spans="1:60" ht="13.5" hidden="1" customHeight="1">
      <c r="A141" s="131"/>
      <c r="B141" s="343"/>
      <c r="C141" s="154"/>
      <c r="D141" s="344"/>
      <c r="E141" s="344"/>
      <c r="F141" s="289"/>
      <c r="G141" s="289"/>
      <c r="H141" s="289"/>
      <c r="I141" s="289"/>
      <c r="J141" s="289"/>
      <c r="K141" s="289"/>
      <c r="L141" s="289"/>
      <c r="M141" s="289"/>
      <c r="N141" s="289"/>
      <c r="O141" s="289"/>
      <c r="P141" s="289"/>
      <c r="Q141" s="289"/>
      <c r="R141" s="289"/>
      <c r="S141" s="289"/>
      <c r="T141" s="289"/>
      <c r="U141" s="289"/>
      <c r="V141" s="289"/>
      <c r="W141" s="289"/>
      <c r="X141" s="289"/>
      <c r="Y141" s="289"/>
      <c r="Z141" s="289"/>
      <c r="AA141" s="289"/>
      <c r="AB141" s="289"/>
      <c r="AC141" s="289"/>
      <c r="AD141" s="289"/>
      <c r="AE141" s="290"/>
      <c r="AF141" s="290"/>
      <c r="AG141" s="290"/>
      <c r="AH141" s="290"/>
      <c r="AI141" s="290"/>
      <c r="AJ141" s="290"/>
      <c r="AK141" s="290"/>
      <c r="AL141" s="290"/>
      <c r="AM141" s="290"/>
      <c r="AN141" s="290"/>
      <c r="AO141" s="291"/>
      <c r="AQ141" s="54" t="s">
        <v>645</v>
      </c>
      <c r="AU141" s="292" t="str">
        <f t="shared" ca="1" si="23"/>
        <v>AD</v>
      </c>
      <c r="AV141" s="292">
        <f t="shared" si="26"/>
        <v>117</v>
      </c>
      <c r="AW141" s="180" t="str">
        <f t="shared" ca="1" si="24"/>
        <v>AD117</v>
      </c>
      <c r="AX141" s="189">
        <f t="shared" si="15"/>
        <v>8</v>
      </c>
      <c r="AY141" s="180" t="str">
        <f t="shared" ca="1" si="16"/>
        <v>5. Ownership - Capital Costs</v>
      </c>
      <c r="AZ141" s="189" t="s">
        <v>643</v>
      </c>
      <c r="BA141" s="180" t="s">
        <v>649</v>
      </c>
      <c r="BB141" s="180">
        <v>2044</v>
      </c>
      <c r="BC141" s="180" t="str">
        <f t="shared" ca="1" si="25"/>
        <v>8_AD117_Development_fees_2044</v>
      </c>
      <c r="BD141" s="180" t="s">
        <v>407</v>
      </c>
      <c r="BE141" s="180"/>
      <c r="BF141" s="189" t="str">
        <f t="shared" si="22"/>
        <v>&gt;=0</v>
      </c>
      <c r="BG141" s="189" t="s">
        <v>58</v>
      </c>
      <c r="BH141" s="189" t="s">
        <v>58</v>
      </c>
    </row>
    <row r="142" spans="1:60" ht="13.5" hidden="1" customHeight="1">
      <c r="A142" s="131"/>
      <c r="B142" s="343"/>
      <c r="C142" s="154"/>
      <c r="D142" s="344"/>
      <c r="E142" s="344"/>
      <c r="F142" s="289"/>
      <c r="G142" s="289"/>
      <c r="H142" s="289"/>
      <c r="I142" s="289"/>
      <c r="J142" s="289"/>
      <c r="K142" s="289"/>
      <c r="L142" s="289"/>
      <c r="M142" s="289"/>
      <c r="N142" s="289"/>
      <c r="O142" s="289"/>
      <c r="P142" s="289"/>
      <c r="Q142" s="289"/>
      <c r="R142" s="289"/>
      <c r="S142" s="289"/>
      <c r="T142" s="289"/>
      <c r="U142" s="289"/>
      <c r="V142" s="289"/>
      <c r="W142" s="289"/>
      <c r="X142" s="289"/>
      <c r="Y142" s="289"/>
      <c r="Z142" s="289"/>
      <c r="AA142" s="289"/>
      <c r="AB142" s="289"/>
      <c r="AC142" s="289"/>
      <c r="AD142" s="289"/>
      <c r="AE142" s="290"/>
      <c r="AF142" s="290"/>
      <c r="AG142" s="290"/>
      <c r="AH142" s="290"/>
      <c r="AI142" s="290"/>
      <c r="AJ142" s="290"/>
      <c r="AK142" s="290"/>
      <c r="AL142" s="290"/>
      <c r="AM142" s="290"/>
      <c r="AN142" s="290"/>
      <c r="AO142" s="291"/>
      <c r="AQ142" s="54" t="s">
        <v>645</v>
      </c>
      <c r="AU142" s="292" t="str">
        <f t="shared" ca="1" si="23"/>
        <v>AE</v>
      </c>
      <c r="AV142" s="292">
        <f t="shared" si="26"/>
        <v>117</v>
      </c>
      <c r="AW142" s="180" t="str">
        <f t="shared" ca="1" si="24"/>
        <v>AE117</v>
      </c>
      <c r="AX142" s="189">
        <f t="shared" si="15"/>
        <v>8</v>
      </c>
      <c r="AY142" s="180" t="str">
        <f t="shared" ca="1" si="16"/>
        <v>5. Ownership - Capital Costs</v>
      </c>
      <c r="AZ142" s="189" t="s">
        <v>643</v>
      </c>
      <c r="BA142" s="180" t="s">
        <v>649</v>
      </c>
      <c r="BB142" s="180">
        <v>2045</v>
      </c>
      <c r="BC142" s="180" t="str">
        <f t="shared" ca="1" si="25"/>
        <v>8_AE117_Development_fees_2045</v>
      </c>
      <c r="BD142" s="180" t="s">
        <v>407</v>
      </c>
      <c r="BE142" s="180"/>
      <c r="BF142" s="189" t="str">
        <f t="shared" si="22"/>
        <v>&gt;=0</v>
      </c>
      <c r="BG142" s="189" t="s">
        <v>58</v>
      </c>
      <c r="BH142" s="189" t="s">
        <v>58</v>
      </c>
    </row>
    <row r="143" spans="1:60" ht="13.5" hidden="1" customHeight="1">
      <c r="A143" s="131"/>
      <c r="B143" s="343"/>
      <c r="C143" s="154"/>
      <c r="D143" s="344"/>
      <c r="E143" s="344"/>
      <c r="F143" s="289"/>
      <c r="G143" s="289"/>
      <c r="H143" s="289"/>
      <c r="I143" s="289"/>
      <c r="J143" s="289"/>
      <c r="K143" s="289"/>
      <c r="L143" s="289"/>
      <c r="M143" s="289"/>
      <c r="N143" s="289"/>
      <c r="O143" s="289"/>
      <c r="P143" s="289"/>
      <c r="Q143" s="289"/>
      <c r="R143" s="289"/>
      <c r="S143" s="289"/>
      <c r="T143" s="289"/>
      <c r="U143" s="289"/>
      <c r="V143" s="289"/>
      <c r="W143" s="289"/>
      <c r="X143" s="289"/>
      <c r="Y143" s="289"/>
      <c r="Z143" s="289"/>
      <c r="AA143" s="289"/>
      <c r="AB143" s="289"/>
      <c r="AC143" s="289"/>
      <c r="AD143" s="289"/>
      <c r="AE143" s="290"/>
      <c r="AF143" s="290"/>
      <c r="AG143" s="290"/>
      <c r="AH143" s="290"/>
      <c r="AI143" s="290"/>
      <c r="AJ143" s="290"/>
      <c r="AK143" s="290"/>
      <c r="AL143" s="290"/>
      <c r="AM143" s="290"/>
      <c r="AN143" s="290"/>
      <c r="AO143" s="291"/>
      <c r="AQ143" s="54" t="s">
        <v>645</v>
      </c>
      <c r="AU143" s="292" t="str">
        <f t="shared" ca="1" si="23"/>
        <v>AF</v>
      </c>
      <c r="AV143" s="292">
        <f t="shared" si="26"/>
        <v>117</v>
      </c>
      <c r="AW143" s="180" t="str">
        <f t="shared" ca="1" si="24"/>
        <v>AF117</v>
      </c>
      <c r="AX143" s="189">
        <f t="shared" si="15"/>
        <v>8</v>
      </c>
      <c r="AY143" s="180" t="str">
        <f t="shared" ca="1" si="16"/>
        <v>5. Ownership - Capital Costs</v>
      </c>
      <c r="AZ143" s="189" t="s">
        <v>643</v>
      </c>
      <c r="BA143" s="180" t="s">
        <v>649</v>
      </c>
      <c r="BB143" s="180">
        <v>2046</v>
      </c>
      <c r="BC143" s="180" t="str">
        <f t="shared" ca="1" si="25"/>
        <v>8_AF117_Development_fees_2046</v>
      </c>
      <c r="BD143" s="180" t="s">
        <v>407</v>
      </c>
      <c r="BE143" s="180"/>
      <c r="BF143" s="189" t="str">
        <f t="shared" si="22"/>
        <v>&gt;=0</v>
      </c>
      <c r="BG143" s="189" t="s">
        <v>58</v>
      </c>
      <c r="BH143" s="189" t="s">
        <v>58</v>
      </c>
    </row>
    <row r="144" spans="1:60" ht="13.5" hidden="1" customHeight="1">
      <c r="A144" s="131"/>
      <c r="B144" s="343"/>
      <c r="C144" s="154"/>
      <c r="D144" s="344"/>
      <c r="E144" s="344"/>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290"/>
      <c r="AF144" s="290"/>
      <c r="AG144" s="290"/>
      <c r="AH144" s="290"/>
      <c r="AI144" s="290"/>
      <c r="AJ144" s="290"/>
      <c r="AK144" s="290"/>
      <c r="AL144" s="290"/>
      <c r="AM144" s="290"/>
      <c r="AN144" s="290"/>
      <c r="AO144" s="291"/>
      <c r="AQ144" s="54" t="s">
        <v>645</v>
      </c>
      <c r="AU144" s="292" t="str">
        <f t="shared" ca="1" si="23"/>
        <v>AG</v>
      </c>
      <c r="AV144" s="292">
        <f t="shared" si="26"/>
        <v>117</v>
      </c>
      <c r="AW144" s="180" t="str">
        <f t="shared" ca="1" si="24"/>
        <v>AG117</v>
      </c>
      <c r="AX144" s="189">
        <f t="shared" si="15"/>
        <v>8</v>
      </c>
      <c r="AY144" s="180" t="str">
        <f t="shared" ca="1" si="16"/>
        <v>5. Ownership - Capital Costs</v>
      </c>
      <c r="AZ144" s="189" t="s">
        <v>643</v>
      </c>
      <c r="BA144" s="180" t="s">
        <v>649</v>
      </c>
      <c r="BB144" s="180">
        <v>2047</v>
      </c>
      <c r="BC144" s="180" t="str">
        <f t="shared" ca="1" si="25"/>
        <v>8_AG117_Development_fees_2047</v>
      </c>
      <c r="BD144" s="180" t="s">
        <v>407</v>
      </c>
      <c r="BE144" s="180"/>
      <c r="BF144" s="189" t="str">
        <f t="shared" si="22"/>
        <v>&gt;=0</v>
      </c>
      <c r="BG144" s="189" t="s">
        <v>58</v>
      </c>
      <c r="BH144" s="189" t="s">
        <v>58</v>
      </c>
    </row>
    <row r="145" spans="1:60" ht="13.5" hidden="1" customHeight="1">
      <c r="A145" s="131"/>
      <c r="B145" s="343"/>
      <c r="C145" s="154"/>
      <c r="D145" s="344"/>
      <c r="E145" s="344"/>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90"/>
      <c r="AF145" s="290"/>
      <c r="AG145" s="290"/>
      <c r="AH145" s="290"/>
      <c r="AI145" s="290"/>
      <c r="AJ145" s="290"/>
      <c r="AK145" s="290"/>
      <c r="AL145" s="290"/>
      <c r="AM145" s="290"/>
      <c r="AN145" s="290"/>
      <c r="AO145" s="291"/>
      <c r="AQ145" s="54" t="s">
        <v>645</v>
      </c>
      <c r="AU145" s="292" t="str">
        <f t="shared" ca="1" si="23"/>
        <v>AH</v>
      </c>
      <c r="AV145" s="292">
        <f t="shared" si="26"/>
        <v>117</v>
      </c>
      <c r="AW145" s="180" t="str">
        <f t="shared" ca="1" si="24"/>
        <v>AH117</v>
      </c>
      <c r="AX145" s="189">
        <f t="shared" si="15"/>
        <v>8</v>
      </c>
      <c r="AY145" s="180" t="str">
        <f t="shared" ref="AY145:AY208" ca="1" si="27">MID(CELL("filename",AX145),FIND("]",CELL("filename",AX145))+1,256)</f>
        <v>5. Ownership - Capital Costs</v>
      </c>
      <c r="AZ145" s="189" t="s">
        <v>643</v>
      </c>
      <c r="BA145" s="180" t="s">
        <v>649</v>
      </c>
      <c r="BB145" s="180">
        <v>2048</v>
      </c>
      <c r="BC145" s="180" t="str">
        <f t="shared" ca="1" si="25"/>
        <v>8_AH117_Development_fees_2048</v>
      </c>
      <c r="BD145" s="180" t="s">
        <v>407</v>
      </c>
      <c r="BE145" s="180"/>
      <c r="BF145" s="189" t="str">
        <f t="shared" si="22"/>
        <v>&gt;=0</v>
      </c>
      <c r="BG145" s="189" t="s">
        <v>58</v>
      </c>
      <c r="BH145" s="189" t="s">
        <v>58</v>
      </c>
    </row>
    <row r="146" spans="1:60" ht="13.5" hidden="1" customHeight="1">
      <c r="A146" s="131"/>
      <c r="B146" s="343"/>
      <c r="C146" s="154"/>
      <c r="D146" s="344"/>
      <c r="E146" s="344"/>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289"/>
      <c r="AE146" s="290"/>
      <c r="AF146" s="290"/>
      <c r="AG146" s="290"/>
      <c r="AH146" s="290"/>
      <c r="AI146" s="290"/>
      <c r="AJ146" s="290"/>
      <c r="AK146" s="290"/>
      <c r="AL146" s="290"/>
      <c r="AM146" s="290"/>
      <c r="AN146" s="290"/>
      <c r="AO146" s="291"/>
      <c r="AQ146" s="54" t="s">
        <v>645</v>
      </c>
      <c r="AU146" s="292" t="str">
        <f t="shared" ca="1" si="23"/>
        <v>AI</v>
      </c>
      <c r="AV146" s="292">
        <f t="shared" si="26"/>
        <v>117</v>
      </c>
      <c r="AW146" s="180" t="str">
        <f t="shared" ca="1" si="24"/>
        <v>AI117</v>
      </c>
      <c r="AX146" s="189">
        <f t="shared" si="15"/>
        <v>8</v>
      </c>
      <c r="AY146" s="180" t="str">
        <f t="shared" ca="1" si="27"/>
        <v>5. Ownership - Capital Costs</v>
      </c>
      <c r="AZ146" s="189" t="s">
        <v>643</v>
      </c>
      <c r="BA146" s="180" t="s">
        <v>649</v>
      </c>
      <c r="BB146" s="180">
        <v>2049</v>
      </c>
      <c r="BC146" s="180" t="str">
        <f t="shared" ca="1" si="25"/>
        <v>8_AI117_Development_fees_2049</v>
      </c>
      <c r="BD146" s="180" t="s">
        <v>407</v>
      </c>
      <c r="BE146" s="180"/>
      <c r="BF146" s="189" t="str">
        <f t="shared" si="22"/>
        <v>&gt;=0</v>
      </c>
      <c r="BG146" s="189" t="s">
        <v>58</v>
      </c>
      <c r="BH146" s="189" t="s">
        <v>58</v>
      </c>
    </row>
    <row r="147" spans="1:60" ht="13.5" hidden="1" customHeight="1">
      <c r="A147" s="131"/>
      <c r="B147" s="343"/>
      <c r="C147" s="154"/>
      <c r="D147" s="344"/>
      <c r="E147" s="344"/>
      <c r="F147" s="289"/>
      <c r="G147" s="289"/>
      <c r="H147" s="289"/>
      <c r="I147" s="289"/>
      <c r="J147" s="289"/>
      <c r="K147" s="289"/>
      <c r="L147" s="289"/>
      <c r="M147" s="289"/>
      <c r="N147" s="289"/>
      <c r="O147" s="289"/>
      <c r="P147" s="289"/>
      <c r="Q147" s="289"/>
      <c r="R147" s="289"/>
      <c r="S147" s="289"/>
      <c r="T147" s="289"/>
      <c r="U147" s="289"/>
      <c r="V147" s="289"/>
      <c r="W147" s="289"/>
      <c r="X147" s="289"/>
      <c r="Y147" s="289"/>
      <c r="Z147" s="289"/>
      <c r="AA147" s="289"/>
      <c r="AB147" s="289"/>
      <c r="AC147" s="289"/>
      <c r="AD147" s="289"/>
      <c r="AE147" s="290"/>
      <c r="AF147" s="290"/>
      <c r="AG147" s="290"/>
      <c r="AH147" s="290"/>
      <c r="AI147" s="290"/>
      <c r="AJ147" s="290"/>
      <c r="AK147" s="290"/>
      <c r="AL147" s="290"/>
      <c r="AM147" s="290"/>
      <c r="AN147" s="290"/>
      <c r="AO147" s="291"/>
      <c r="AQ147" s="54" t="s">
        <v>645</v>
      </c>
      <c r="AU147" s="292" t="str">
        <f t="shared" ca="1" si="23"/>
        <v>AJ</v>
      </c>
      <c r="AV147" s="292">
        <f t="shared" si="26"/>
        <v>117</v>
      </c>
      <c r="AW147" s="180" t="str">
        <f t="shared" ca="1" si="24"/>
        <v>AJ117</v>
      </c>
      <c r="AX147" s="189">
        <f t="shared" si="15"/>
        <v>8</v>
      </c>
      <c r="AY147" s="180" t="str">
        <f t="shared" ca="1" si="27"/>
        <v>5. Ownership - Capital Costs</v>
      </c>
      <c r="AZ147" s="189" t="s">
        <v>643</v>
      </c>
      <c r="BA147" s="180" t="s">
        <v>649</v>
      </c>
      <c r="BB147" s="180">
        <v>2050</v>
      </c>
      <c r="BC147" s="180" t="str">
        <f t="shared" ca="1" si="25"/>
        <v>8_AJ117_Development_fees_2050</v>
      </c>
      <c r="BD147" s="180" t="s">
        <v>407</v>
      </c>
      <c r="BE147" s="180"/>
      <c r="BF147" s="189" t="str">
        <f t="shared" si="22"/>
        <v>&gt;=0</v>
      </c>
      <c r="BG147" s="189" t="s">
        <v>58</v>
      </c>
      <c r="BH147" s="189" t="s">
        <v>58</v>
      </c>
    </row>
    <row r="148" spans="1:60" ht="13.5" hidden="1" customHeight="1">
      <c r="A148" s="131"/>
      <c r="B148" s="343"/>
      <c r="C148" s="154"/>
      <c r="D148" s="344"/>
      <c r="E148" s="344"/>
      <c r="F148" s="289"/>
      <c r="G148" s="289"/>
      <c r="H148" s="289"/>
      <c r="I148" s="289"/>
      <c r="J148" s="289"/>
      <c r="K148" s="289"/>
      <c r="L148" s="289"/>
      <c r="M148" s="289"/>
      <c r="N148" s="289"/>
      <c r="O148" s="289"/>
      <c r="P148" s="289"/>
      <c r="Q148" s="289"/>
      <c r="R148" s="289"/>
      <c r="S148" s="289"/>
      <c r="T148" s="289"/>
      <c r="U148" s="289"/>
      <c r="V148" s="289"/>
      <c r="W148" s="289"/>
      <c r="X148" s="289"/>
      <c r="Y148" s="289"/>
      <c r="Z148" s="289"/>
      <c r="AA148" s="289"/>
      <c r="AB148" s="289"/>
      <c r="AC148" s="289"/>
      <c r="AD148" s="289"/>
      <c r="AE148" s="290"/>
      <c r="AF148" s="290"/>
      <c r="AG148" s="290"/>
      <c r="AH148" s="290"/>
      <c r="AI148" s="290"/>
      <c r="AJ148" s="290"/>
      <c r="AK148" s="290"/>
      <c r="AL148" s="290"/>
      <c r="AM148" s="290"/>
      <c r="AN148" s="290"/>
      <c r="AO148" s="291"/>
      <c r="AQ148" s="54" t="s">
        <v>645</v>
      </c>
      <c r="AU148" s="292" t="str">
        <f t="shared" ca="1" si="23"/>
        <v>AK</v>
      </c>
      <c r="AV148" s="292">
        <f t="shared" si="26"/>
        <v>117</v>
      </c>
      <c r="AW148" s="180" t="str">
        <f t="shared" ca="1" si="24"/>
        <v>AK117</v>
      </c>
      <c r="AX148" s="189">
        <f t="shared" si="15"/>
        <v>8</v>
      </c>
      <c r="AY148" s="180" t="str">
        <f t="shared" ca="1" si="27"/>
        <v>5. Ownership - Capital Costs</v>
      </c>
      <c r="AZ148" s="189" t="s">
        <v>643</v>
      </c>
      <c r="BA148" s="180" t="s">
        <v>649</v>
      </c>
      <c r="BB148" s="180">
        <v>2051</v>
      </c>
      <c r="BC148" s="180" t="str">
        <f t="shared" ca="1" si="25"/>
        <v>8_AK117_Development_fees_2051</v>
      </c>
      <c r="BD148" s="180" t="s">
        <v>407</v>
      </c>
      <c r="BE148" s="180"/>
      <c r="BF148" s="189" t="str">
        <f t="shared" si="22"/>
        <v>&gt;=0</v>
      </c>
      <c r="BG148" s="189" t="s">
        <v>58</v>
      </c>
      <c r="BH148" s="189" t="s">
        <v>58</v>
      </c>
    </row>
    <row r="149" spans="1:60" ht="13.5" hidden="1" customHeight="1">
      <c r="A149" s="131"/>
      <c r="B149" s="343"/>
      <c r="C149" s="154"/>
      <c r="D149" s="344"/>
      <c r="E149" s="344"/>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290"/>
      <c r="AF149" s="290"/>
      <c r="AG149" s="290"/>
      <c r="AH149" s="290"/>
      <c r="AI149" s="290"/>
      <c r="AJ149" s="290"/>
      <c r="AK149" s="290"/>
      <c r="AL149" s="290"/>
      <c r="AM149" s="290"/>
      <c r="AN149" s="290"/>
      <c r="AO149" s="291"/>
      <c r="AQ149" s="54" t="s">
        <v>645</v>
      </c>
      <c r="AU149" s="292" t="str">
        <f t="shared" ca="1" si="23"/>
        <v>AL</v>
      </c>
      <c r="AV149" s="292">
        <f t="shared" si="26"/>
        <v>117</v>
      </c>
      <c r="AW149" s="180" t="str">
        <f t="shared" ca="1" si="24"/>
        <v>AL117</v>
      </c>
      <c r="AX149" s="189">
        <f t="shared" si="15"/>
        <v>8</v>
      </c>
      <c r="AY149" s="180" t="str">
        <f t="shared" ca="1" si="27"/>
        <v>5. Ownership - Capital Costs</v>
      </c>
      <c r="AZ149" s="189" t="s">
        <v>643</v>
      </c>
      <c r="BA149" s="180" t="s">
        <v>649</v>
      </c>
      <c r="BB149" s="180">
        <v>2052</v>
      </c>
      <c r="BC149" s="180" t="str">
        <f t="shared" ca="1" si="25"/>
        <v>8_AL117_Development_fees_2052</v>
      </c>
      <c r="BD149" s="180" t="s">
        <v>407</v>
      </c>
      <c r="BE149" s="180"/>
      <c r="BF149" s="189" t="str">
        <f t="shared" si="22"/>
        <v>&gt;=0</v>
      </c>
      <c r="BG149" s="189" t="s">
        <v>58</v>
      </c>
      <c r="BH149" s="189" t="s">
        <v>58</v>
      </c>
    </row>
    <row r="150" spans="1:60" ht="13.5" hidden="1" customHeight="1">
      <c r="A150" s="131"/>
      <c r="B150" s="343"/>
      <c r="C150" s="154"/>
      <c r="D150" s="344"/>
      <c r="E150" s="344"/>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90"/>
      <c r="AF150" s="290"/>
      <c r="AG150" s="290"/>
      <c r="AH150" s="290"/>
      <c r="AI150" s="290"/>
      <c r="AJ150" s="290"/>
      <c r="AK150" s="290"/>
      <c r="AL150" s="290"/>
      <c r="AM150" s="290"/>
      <c r="AN150" s="290"/>
      <c r="AO150" s="291"/>
      <c r="AQ150" s="54" t="s">
        <v>645</v>
      </c>
      <c r="AU150" s="292" t="str">
        <f t="shared" ca="1" si="23"/>
        <v>AM</v>
      </c>
      <c r="AV150" s="292">
        <f t="shared" si="26"/>
        <v>117</v>
      </c>
      <c r="AW150" s="180" t="str">
        <f t="shared" ca="1" si="24"/>
        <v>AM117</v>
      </c>
      <c r="AX150" s="189">
        <f t="shared" si="15"/>
        <v>8</v>
      </c>
      <c r="AY150" s="180" t="str">
        <f t="shared" ca="1" si="27"/>
        <v>5. Ownership - Capital Costs</v>
      </c>
      <c r="AZ150" s="189" t="s">
        <v>643</v>
      </c>
      <c r="BA150" s="180" t="s">
        <v>649</v>
      </c>
      <c r="BB150" s="180">
        <v>2053</v>
      </c>
      <c r="BC150" s="180" t="str">
        <f t="shared" ca="1" si="25"/>
        <v>8_AM117_Development_fees_2053</v>
      </c>
      <c r="BD150" s="180" t="s">
        <v>407</v>
      </c>
      <c r="BE150" s="180"/>
      <c r="BF150" s="189" t="str">
        <f t="shared" si="22"/>
        <v>&gt;=0</v>
      </c>
      <c r="BG150" s="189" t="s">
        <v>58</v>
      </c>
      <c r="BH150" s="189" t="s">
        <v>58</v>
      </c>
    </row>
    <row r="151" spans="1:60" ht="13.5" hidden="1" customHeight="1">
      <c r="A151" s="131"/>
      <c r="B151" s="343"/>
      <c r="C151" s="154"/>
      <c r="D151" s="344"/>
      <c r="E151" s="344"/>
      <c r="F151" s="289"/>
      <c r="G151" s="289"/>
      <c r="H151" s="289"/>
      <c r="I151" s="289"/>
      <c r="J151" s="289"/>
      <c r="K151" s="289"/>
      <c r="L151" s="289"/>
      <c r="M151" s="289"/>
      <c r="N151" s="289"/>
      <c r="O151" s="289"/>
      <c r="P151" s="289"/>
      <c r="Q151" s="289"/>
      <c r="R151" s="289"/>
      <c r="S151" s="289"/>
      <c r="T151" s="289"/>
      <c r="U151" s="289"/>
      <c r="V151" s="289"/>
      <c r="W151" s="289"/>
      <c r="X151" s="289"/>
      <c r="Y151" s="289"/>
      <c r="Z151" s="289"/>
      <c r="AA151" s="289"/>
      <c r="AB151" s="289"/>
      <c r="AC151" s="289"/>
      <c r="AD151" s="289"/>
      <c r="AE151" s="290"/>
      <c r="AF151" s="290"/>
      <c r="AG151" s="290"/>
      <c r="AH151" s="290"/>
      <c r="AI151" s="290"/>
      <c r="AJ151" s="290"/>
      <c r="AK151" s="290"/>
      <c r="AL151" s="290"/>
      <c r="AM151" s="290"/>
      <c r="AN151" s="290"/>
      <c r="AO151" s="291"/>
      <c r="AQ151" s="54" t="s">
        <v>645</v>
      </c>
      <c r="AU151" s="292" t="str">
        <f t="shared" ca="1" si="23"/>
        <v>AN</v>
      </c>
      <c r="AV151" s="292">
        <f t="shared" si="26"/>
        <v>117</v>
      </c>
      <c r="AW151" s="180" t="str">
        <f t="shared" ca="1" si="24"/>
        <v>AN117</v>
      </c>
      <c r="AX151" s="189">
        <f t="shared" si="15"/>
        <v>8</v>
      </c>
      <c r="AY151" s="180" t="str">
        <f t="shared" ca="1" si="27"/>
        <v>5. Ownership - Capital Costs</v>
      </c>
      <c r="AZ151" s="189" t="s">
        <v>643</v>
      </c>
      <c r="BA151" s="180" t="s">
        <v>649</v>
      </c>
      <c r="BB151" s="180">
        <v>2054</v>
      </c>
      <c r="BC151" s="180" t="str">
        <f t="shared" ca="1" si="25"/>
        <v>8_AN117_Development_fees_2054</v>
      </c>
      <c r="BD151" s="180" t="s">
        <v>407</v>
      </c>
      <c r="BE151" s="180"/>
      <c r="BF151" s="189" t="str">
        <f t="shared" si="22"/>
        <v>&gt;=0</v>
      </c>
      <c r="BG151" s="189" t="s">
        <v>58</v>
      </c>
      <c r="BH151" s="189" t="s">
        <v>58</v>
      </c>
    </row>
    <row r="152" spans="1:60" ht="13.5" hidden="1" customHeight="1">
      <c r="A152" s="131"/>
      <c r="B152" s="343"/>
      <c r="C152" s="154"/>
      <c r="D152" s="344"/>
      <c r="E152" s="344"/>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289"/>
      <c r="AE152" s="290"/>
      <c r="AF152" s="290"/>
      <c r="AG152" s="290"/>
      <c r="AH152" s="290"/>
      <c r="AI152" s="290"/>
      <c r="AJ152" s="290"/>
      <c r="AK152" s="290"/>
      <c r="AL152" s="290"/>
      <c r="AM152" s="290"/>
      <c r="AN152" s="290"/>
      <c r="AO152" s="291"/>
      <c r="AQ152" s="54" t="s">
        <v>645</v>
      </c>
      <c r="AU152" s="292" t="str">
        <f t="shared" ca="1" si="23"/>
        <v>AO</v>
      </c>
      <c r="AV152" s="292">
        <f t="shared" si="26"/>
        <v>117</v>
      </c>
      <c r="AW152" s="180" t="str">
        <f t="shared" ca="1" si="24"/>
        <v>AO117</v>
      </c>
      <c r="AX152" s="189">
        <v>7</v>
      </c>
      <c r="AY152" s="180" t="str">
        <f t="shared" ca="1" si="27"/>
        <v>5. Ownership - Capital Costs</v>
      </c>
      <c r="AZ152" s="189" t="s">
        <v>643</v>
      </c>
      <c r="BA152" s="180" t="s">
        <v>649</v>
      </c>
      <c r="BB152" s="180" t="s">
        <v>646</v>
      </c>
      <c r="BC152" s="180" t="str">
        <f t="shared" ca="1" si="25"/>
        <v>7_AO117_Development_fees_Additional_Info</v>
      </c>
      <c r="BD152" s="189" t="s">
        <v>133</v>
      </c>
      <c r="BE152" s="189">
        <v>100</v>
      </c>
      <c r="BG152" s="189" t="s">
        <v>58</v>
      </c>
      <c r="BH152" s="189" t="s">
        <v>58</v>
      </c>
    </row>
    <row r="153" spans="1:60">
      <c r="A153" s="131">
        <f>+A117+1</f>
        <v>6</v>
      </c>
      <c r="B153" s="343"/>
      <c r="C153" s="153" t="s">
        <v>650</v>
      </c>
      <c r="D153" s="344" t="s">
        <v>642</v>
      </c>
      <c r="E153" s="344"/>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76"/>
      <c r="AE153" s="277"/>
      <c r="AF153" s="277"/>
      <c r="AG153" s="277"/>
      <c r="AH153" s="277"/>
      <c r="AI153" s="277"/>
      <c r="AJ153" s="277"/>
      <c r="AK153" s="277"/>
      <c r="AL153" s="277"/>
      <c r="AM153" s="277"/>
      <c r="AN153" s="277"/>
      <c r="AO153" s="152"/>
      <c r="AS153" s="54" t="s">
        <v>125</v>
      </c>
      <c r="AT153" s="293" t="str">
        <f ca="1">SUBSTITUTE(CELL("address",F153),"$","")</f>
        <v>F153</v>
      </c>
      <c r="AU153" s="294" t="str">
        <f ca="1">CHAR(CODE(AT153))</f>
        <v>F</v>
      </c>
      <c r="AV153" s="294">
        <f>ROW(AT153)</f>
        <v>153</v>
      </c>
      <c r="AW153" s="295" t="str">
        <f ca="1">CONCATENATE(AU153&amp;AV153)</f>
        <v>F153</v>
      </c>
      <c r="AX153" s="288">
        <f t="shared" si="15"/>
        <v>8</v>
      </c>
      <c r="AY153" s="295" t="str">
        <f t="shared" ca="1" si="27"/>
        <v>5. Ownership - Capital Costs</v>
      </c>
      <c r="AZ153" s="288" t="s">
        <v>643</v>
      </c>
      <c r="BA153" s="295" t="s">
        <v>651</v>
      </c>
      <c r="BB153" s="295">
        <v>2020</v>
      </c>
      <c r="BC153" s="295" t="str">
        <f ca="1">AX153&amp;"_"&amp;AW153&amp;"_"&amp;BA153&amp;"_"&amp;BB153</f>
        <v>8_F153_Other_development_costs_2020</v>
      </c>
      <c r="BD153" s="295" t="s">
        <v>407</v>
      </c>
      <c r="BE153" s="295"/>
      <c r="BF153" s="288" t="str">
        <f t="shared" ref="BF153:BF187" si="28">"&gt;=0"</f>
        <v>&gt;=0</v>
      </c>
      <c r="BG153" s="288" t="s">
        <v>58</v>
      </c>
      <c r="BH153" s="288" t="s">
        <v>58</v>
      </c>
    </row>
    <row r="154" spans="1:60" ht="13.5" hidden="1" customHeight="1">
      <c r="A154" s="131"/>
      <c r="B154" s="343"/>
      <c r="C154" s="153"/>
      <c r="D154" s="344"/>
      <c r="E154" s="344"/>
      <c r="F154" s="289"/>
      <c r="G154" s="289"/>
      <c r="H154" s="289"/>
      <c r="I154" s="289"/>
      <c r="J154" s="289"/>
      <c r="K154" s="289"/>
      <c r="L154" s="289"/>
      <c r="M154" s="289"/>
      <c r="N154" s="289"/>
      <c r="O154" s="289"/>
      <c r="P154" s="289"/>
      <c r="Q154" s="289"/>
      <c r="R154" s="289"/>
      <c r="S154" s="289"/>
      <c r="T154" s="289"/>
      <c r="U154" s="289"/>
      <c r="V154" s="289"/>
      <c r="W154" s="289"/>
      <c r="X154" s="289"/>
      <c r="Y154" s="289"/>
      <c r="Z154" s="289"/>
      <c r="AA154" s="289"/>
      <c r="AB154" s="289"/>
      <c r="AC154" s="289"/>
      <c r="AD154" s="289"/>
      <c r="AE154" s="290"/>
      <c r="AF154" s="290"/>
      <c r="AG154" s="290"/>
      <c r="AH154" s="290"/>
      <c r="AI154" s="290"/>
      <c r="AJ154" s="290"/>
      <c r="AK154" s="290"/>
      <c r="AL154" s="290"/>
      <c r="AM154" s="290"/>
      <c r="AN154" s="290"/>
      <c r="AO154" s="291"/>
      <c r="AQ154" s="54" t="s">
        <v>645</v>
      </c>
      <c r="AU154" s="292" t="str">
        <f t="shared" ref="AU154:AU188" ca="1" si="29">IF(AU153="Z","AA",IF(LEN(AU153)=1,CHAR(CODE(AU153)+1),IF(RIGHT(AU153,1)="Z",CHAR(CODE(LEFT(AU153,1))+1),LEFT(AU153,1))&amp;CHAR(65+MOD(CODE(RIGHT(AU153,1))+1-65,26))))</f>
        <v>G</v>
      </c>
      <c r="AV154" s="292">
        <f>AV153</f>
        <v>153</v>
      </c>
      <c r="AW154" s="180" t="str">
        <f t="shared" ref="AW154:AW188" ca="1" si="30">CONCATENATE(AU154&amp;AV154)</f>
        <v>G153</v>
      </c>
      <c r="AX154" s="189">
        <f t="shared" si="15"/>
        <v>8</v>
      </c>
      <c r="AY154" s="180" t="str">
        <f t="shared" ca="1" si="27"/>
        <v>5. Ownership - Capital Costs</v>
      </c>
      <c r="AZ154" s="189" t="s">
        <v>643</v>
      </c>
      <c r="BA154" s="180" t="s">
        <v>651</v>
      </c>
      <c r="BB154" s="180">
        <v>2021</v>
      </c>
      <c r="BC154" s="180" t="str">
        <f t="shared" ref="BC154:BC188" ca="1" si="31">AX154&amp;"_"&amp;AW154&amp;"_"&amp;BA154&amp;"_"&amp;BB154</f>
        <v>8_G153_Other_development_costs_2021</v>
      </c>
      <c r="BD154" s="180" t="s">
        <v>407</v>
      </c>
      <c r="BE154" s="180"/>
      <c r="BF154" s="189" t="str">
        <f t="shared" si="28"/>
        <v>&gt;=0</v>
      </c>
      <c r="BG154" s="189" t="s">
        <v>58</v>
      </c>
      <c r="BH154" s="189" t="s">
        <v>58</v>
      </c>
    </row>
    <row r="155" spans="1:60" ht="13.5" hidden="1" customHeight="1">
      <c r="A155" s="131"/>
      <c r="B155" s="343"/>
      <c r="C155" s="153"/>
      <c r="D155" s="344"/>
      <c r="E155" s="344"/>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90"/>
      <c r="AF155" s="290"/>
      <c r="AG155" s="290"/>
      <c r="AH155" s="290"/>
      <c r="AI155" s="290"/>
      <c r="AJ155" s="290"/>
      <c r="AK155" s="290"/>
      <c r="AL155" s="290"/>
      <c r="AM155" s="290"/>
      <c r="AN155" s="290"/>
      <c r="AO155" s="291"/>
      <c r="AQ155" s="54" t="s">
        <v>645</v>
      </c>
      <c r="AU155" s="292" t="str">
        <f t="shared" ca="1" si="29"/>
        <v>H</v>
      </c>
      <c r="AV155" s="292">
        <f t="shared" ref="AV155:AV188" si="32">AV154</f>
        <v>153</v>
      </c>
      <c r="AW155" s="180" t="str">
        <f t="shared" ca="1" si="30"/>
        <v>H153</v>
      </c>
      <c r="AX155" s="189">
        <f t="shared" si="15"/>
        <v>8</v>
      </c>
      <c r="AY155" s="180" t="str">
        <f t="shared" ca="1" si="27"/>
        <v>5. Ownership - Capital Costs</v>
      </c>
      <c r="AZ155" s="189" t="s">
        <v>643</v>
      </c>
      <c r="BA155" s="180" t="s">
        <v>651</v>
      </c>
      <c r="BB155" s="180">
        <v>2022</v>
      </c>
      <c r="BC155" s="180" t="str">
        <f t="shared" ca="1" si="31"/>
        <v>8_H153_Other_development_costs_2022</v>
      </c>
      <c r="BD155" s="180" t="s">
        <v>407</v>
      </c>
      <c r="BE155" s="180"/>
      <c r="BF155" s="189" t="str">
        <f t="shared" si="28"/>
        <v>&gt;=0</v>
      </c>
      <c r="BG155" s="189" t="s">
        <v>58</v>
      </c>
      <c r="BH155" s="189" t="s">
        <v>58</v>
      </c>
    </row>
    <row r="156" spans="1:60" ht="13.5" hidden="1" customHeight="1">
      <c r="A156" s="131"/>
      <c r="B156" s="343"/>
      <c r="C156" s="153"/>
      <c r="D156" s="344"/>
      <c r="E156" s="344"/>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90"/>
      <c r="AF156" s="290"/>
      <c r="AG156" s="290"/>
      <c r="AH156" s="290"/>
      <c r="AI156" s="290"/>
      <c r="AJ156" s="290"/>
      <c r="AK156" s="290"/>
      <c r="AL156" s="290"/>
      <c r="AM156" s="290"/>
      <c r="AN156" s="290"/>
      <c r="AO156" s="291"/>
      <c r="AQ156" s="54" t="s">
        <v>645</v>
      </c>
      <c r="AU156" s="292" t="str">
        <f t="shared" ca="1" si="29"/>
        <v>I</v>
      </c>
      <c r="AV156" s="292">
        <f t="shared" si="32"/>
        <v>153</v>
      </c>
      <c r="AW156" s="180" t="str">
        <f t="shared" ca="1" si="30"/>
        <v>I153</v>
      </c>
      <c r="AX156" s="189">
        <f t="shared" si="15"/>
        <v>8</v>
      </c>
      <c r="AY156" s="180" t="str">
        <f t="shared" ca="1" si="27"/>
        <v>5. Ownership - Capital Costs</v>
      </c>
      <c r="AZ156" s="189" t="s">
        <v>643</v>
      </c>
      <c r="BA156" s="180" t="s">
        <v>651</v>
      </c>
      <c r="BB156" s="180">
        <v>2023</v>
      </c>
      <c r="BC156" s="180" t="str">
        <f t="shared" ca="1" si="31"/>
        <v>8_I153_Other_development_costs_2023</v>
      </c>
      <c r="BD156" s="180" t="s">
        <v>407</v>
      </c>
      <c r="BE156" s="180"/>
      <c r="BF156" s="189" t="str">
        <f t="shared" si="28"/>
        <v>&gt;=0</v>
      </c>
      <c r="BG156" s="189" t="s">
        <v>58</v>
      </c>
      <c r="BH156" s="189" t="s">
        <v>58</v>
      </c>
    </row>
    <row r="157" spans="1:60" ht="13.5" hidden="1" customHeight="1">
      <c r="A157" s="131"/>
      <c r="B157" s="343"/>
      <c r="C157" s="153"/>
      <c r="D157" s="344"/>
      <c r="E157" s="344"/>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90"/>
      <c r="AF157" s="290"/>
      <c r="AG157" s="290"/>
      <c r="AH157" s="290"/>
      <c r="AI157" s="290"/>
      <c r="AJ157" s="290"/>
      <c r="AK157" s="290"/>
      <c r="AL157" s="290"/>
      <c r="AM157" s="290"/>
      <c r="AN157" s="290"/>
      <c r="AO157" s="291"/>
      <c r="AQ157" s="54" t="s">
        <v>645</v>
      </c>
      <c r="AU157" s="292" t="str">
        <f t="shared" ca="1" si="29"/>
        <v>J</v>
      </c>
      <c r="AV157" s="292">
        <f t="shared" si="32"/>
        <v>153</v>
      </c>
      <c r="AW157" s="180" t="str">
        <f t="shared" ca="1" si="30"/>
        <v>J153</v>
      </c>
      <c r="AX157" s="189">
        <f t="shared" si="15"/>
        <v>8</v>
      </c>
      <c r="AY157" s="180" t="str">
        <f t="shared" ca="1" si="27"/>
        <v>5. Ownership - Capital Costs</v>
      </c>
      <c r="AZ157" s="189" t="s">
        <v>643</v>
      </c>
      <c r="BA157" s="180" t="s">
        <v>651</v>
      </c>
      <c r="BB157" s="180">
        <v>2024</v>
      </c>
      <c r="BC157" s="180" t="str">
        <f t="shared" ca="1" si="31"/>
        <v>8_J153_Other_development_costs_2024</v>
      </c>
      <c r="BD157" s="180" t="s">
        <v>407</v>
      </c>
      <c r="BE157" s="180"/>
      <c r="BF157" s="189" t="str">
        <f t="shared" si="28"/>
        <v>&gt;=0</v>
      </c>
      <c r="BG157" s="189" t="s">
        <v>58</v>
      </c>
      <c r="BH157" s="189" t="s">
        <v>58</v>
      </c>
    </row>
    <row r="158" spans="1:60" ht="13.5" hidden="1" customHeight="1">
      <c r="A158" s="131"/>
      <c r="B158" s="343"/>
      <c r="C158" s="153"/>
      <c r="D158" s="344"/>
      <c r="E158" s="344"/>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90"/>
      <c r="AF158" s="290"/>
      <c r="AG158" s="290"/>
      <c r="AH158" s="290"/>
      <c r="AI158" s="290"/>
      <c r="AJ158" s="290"/>
      <c r="AK158" s="290"/>
      <c r="AL158" s="290"/>
      <c r="AM158" s="290"/>
      <c r="AN158" s="290"/>
      <c r="AO158" s="291"/>
      <c r="AQ158" s="54" t="s">
        <v>645</v>
      </c>
      <c r="AU158" s="292" t="str">
        <f t="shared" ca="1" si="29"/>
        <v>K</v>
      </c>
      <c r="AV158" s="292">
        <f t="shared" si="32"/>
        <v>153</v>
      </c>
      <c r="AW158" s="180" t="str">
        <f t="shared" ca="1" si="30"/>
        <v>K153</v>
      </c>
      <c r="AX158" s="189">
        <f t="shared" si="15"/>
        <v>8</v>
      </c>
      <c r="AY158" s="180" t="str">
        <f t="shared" ca="1" si="27"/>
        <v>5. Ownership - Capital Costs</v>
      </c>
      <c r="AZ158" s="189" t="s">
        <v>643</v>
      </c>
      <c r="BA158" s="180" t="s">
        <v>651</v>
      </c>
      <c r="BB158" s="180">
        <v>2025</v>
      </c>
      <c r="BC158" s="180" t="str">
        <f t="shared" ca="1" si="31"/>
        <v>8_K153_Other_development_costs_2025</v>
      </c>
      <c r="BD158" s="180" t="s">
        <v>407</v>
      </c>
      <c r="BE158" s="180"/>
      <c r="BF158" s="189" t="str">
        <f t="shared" si="28"/>
        <v>&gt;=0</v>
      </c>
      <c r="BG158" s="189" t="s">
        <v>58</v>
      </c>
      <c r="BH158" s="189" t="s">
        <v>58</v>
      </c>
    </row>
    <row r="159" spans="1:60" ht="13.5" hidden="1" customHeight="1">
      <c r="A159" s="131"/>
      <c r="B159" s="343"/>
      <c r="C159" s="153"/>
      <c r="D159" s="344"/>
      <c r="E159" s="344"/>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290"/>
      <c r="AF159" s="290"/>
      <c r="AG159" s="290"/>
      <c r="AH159" s="290"/>
      <c r="AI159" s="290"/>
      <c r="AJ159" s="290"/>
      <c r="AK159" s="290"/>
      <c r="AL159" s="290"/>
      <c r="AM159" s="290"/>
      <c r="AN159" s="290"/>
      <c r="AO159" s="291"/>
      <c r="AQ159" s="54" t="s">
        <v>645</v>
      </c>
      <c r="AU159" s="292" t="str">
        <f t="shared" ca="1" si="29"/>
        <v>L</v>
      </c>
      <c r="AV159" s="292">
        <f t="shared" si="32"/>
        <v>153</v>
      </c>
      <c r="AW159" s="180" t="str">
        <f t="shared" ca="1" si="30"/>
        <v>L153</v>
      </c>
      <c r="AX159" s="189">
        <f t="shared" si="15"/>
        <v>8</v>
      </c>
      <c r="AY159" s="180" t="str">
        <f t="shared" ca="1" si="27"/>
        <v>5. Ownership - Capital Costs</v>
      </c>
      <c r="AZ159" s="189" t="s">
        <v>643</v>
      </c>
      <c r="BA159" s="180" t="s">
        <v>651</v>
      </c>
      <c r="BB159" s="180">
        <v>2026</v>
      </c>
      <c r="BC159" s="180" t="str">
        <f t="shared" ca="1" si="31"/>
        <v>8_L153_Other_development_costs_2026</v>
      </c>
      <c r="BD159" s="180" t="s">
        <v>407</v>
      </c>
      <c r="BE159" s="180"/>
      <c r="BF159" s="189" t="str">
        <f t="shared" si="28"/>
        <v>&gt;=0</v>
      </c>
      <c r="BG159" s="189" t="s">
        <v>58</v>
      </c>
      <c r="BH159" s="189" t="s">
        <v>58</v>
      </c>
    </row>
    <row r="160" spans="1:60" ht="13.5" hidden="1" customHeight="1">
      <c r="A160" s="131"/>
      <c r="B160" s="343"/>
      <c r="C160" s="153"/>
      <c r="D160" s="344"/>
      <c r="E160" s="344"/>
      <c r="F160" s="289"/>
      <c r="G160" s="289"/>
      <c r="H160" s="289"/>
      <c r="I160" s="289"/>
      <c r="J160" s="289"/>
      <c r="K160" s="289"/>
      <c r="L160" s="289"/>
      <c r="M160" s="289"/>
      <c r="N160" s="289"/>
      <c r="O160" s="289"/>
      <c r="P160" s="289"/>
      <c r="Q160" s="289"/>
      <c r="R160" s="289"/>
      <c r="S160" s="289"/>
      <c r="T160" s="289"/>
      <c r="U160" s="289"/>
      <c r="V160" s="289"/>
      <c r="W160" s="289"/>
      <c r="X160" s="289"/>
      <c r="Y160" s="289"/>
      <c r="Z160" s="289"/>
      <c r="AA160" s="289"/>
      <c r="AB160" s="289"/>
      <c r="AC160" s="289"/>
      <c r="AD160" s="289"/>
      <c r="AE160" s="290"/>
      <c r="AF160" s="290"/>
      <c r="AG160" s="290"/>
      <c r="AH160" s="290"/>
      <c r="AI160" s="290"/>
      <c r="AJ160" s="290"/>
      <c r="AK160" s="290"/>
      <c r="AL160" s="290"/>
      <c r="AM160" s="290"/>
      <c r="AN160" s="290"/>
      <c r="AO160" s="291"/>
      <c r="AQ160" s="54" t="s">
        <v>645</v>
      </c>
      <c r="AU160" s="292" t="str">
        <f t="shared" ca="1" si="29"/>
        <v>M</v>
      </c>
      <c r="AV160" s="292">
        <f t="shared" si="32"/>
        <v>153</v>
      </c>
      <c r="AW160" s="180" t="str">
        <f t="shared" ca="1" si="30"/>
        <v>M153</v>
      </c>
      <c r="AX160" s="189">
        <f t="shared" si="15"/>
        <v>8</v>
      </c>
      <c r="AY160" s="180" t="str">
        <f t="shared" ca="1" si="27"/>
        <v>5. Ownership - Capital Costs</v>
      </c>
      <c r="AZ160" s="189" t="s">
        <v>643</v>
      </c>
      <c r="BA160" s="180" t="s">
        <v>651</v>
      </c>
      <c r="BB160" s="180">
        <v>2027</v>
      </c>
      <c r="BC160" s="180" t="str">
        <f t="shared" ca="1" si="31"/>
        <v>8_M153_Other_development_costs_2027</v>
      </c>
      <c r="BD160" s="180" t="s">
        <v>407</v>
      </c>
      <c r="BE160" s="180"/>
      <c r="BF160" s="189" t="str">
        <f t="shared" si="28"/>
        <v>&gt;=0</v>
      </c>
      <c r="BG160" s="189" t="s">
        <v>58</v>
      </c>
      <c r="BH160" s="189" t="s">
        <v>58</v>
      </c>
    </row>
    <row r="161" spans="1:60" ht="13.5" hidden="1" customHeight="1">
      <c r="A161" s="131"/>
      <c r="B161" s="343"/>
      <c r="C161" s="153"/>
      <c r="D161" s="344"/>
      <c r="E161" s="344"/>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90"/>
      <c r="AF161" s="290"/>
      <c r="AG161" s="290"/>
      <c r="AH161" s="290"/>
      <c r="AI161" s="290"/>
      <c r="AJ161" s="290"/>
      <c r="AK161" s="290"/>
      <c r="AL161" s="290"/>
      <c r="AM161" s="290"/>
      <c r="AN161" s="290"/>
      <c r="AO161" s="291"/>
      <c r="AQ161" s="54" t="s">
        <v>645</v>
      </c>
      <c r="AU161" s="292" t="str">
        <f t="shared" ca="1" si="29"/>
        <v>N</v>
      </c>
      <c r="AV161" s="292">
        <f t="shared" si="32"/>
        <v>153</v>
      </c>
      <c r="AW161" s="180" t="str">
        <f t="shared" ca="1" si="30"/>
        <v>N153</v>
      </c>
      <c r="AX161" s="189">
        <f t="shared" si="15"/>
        <v>8</v>
      </c>
      <c r="AY161" s="180" t="str">
        <f t="shared" ca="1" si="27"/>
        <v>5. Ownership - Capital Costs</v>
      </c>
      <c r="AZ161" s="189" t="s">
        <v>643</v>
      </c>
      <c r="BA161" s="180" t="s">
        <v>651</v>
      </c>
      <c r="BB161" s="180">
        <v>2028</v>
      </c>
      <c r="BC161" s="180" t="str">
        <f t="shared" ca="1" si="31"/>
        <v>8_N153_Other_development_costs_2028</v>
      </c>
      <c r="BD161" s="180" t="s">
        <v>407</v>
      </c>
      <c r="BE161" s="180"/>
      <c r="BF161" s="189" t="str">
        <f t="shared" si="28"/>
        <v>&gt;=0</v>
      </c>
      <c r="BG161" s="189" t="s">
        <v>58</v>
      </c>
      <c r="BH161" s="189" t="s">
        <v>58</v>
      </c>
    </row>
    <row r="162" spans="1:60" ht="13.5" hidden="1" customHeight="1">
      <c r="A162" s="131"/>
      <c r="B162" s="343"/>
      <c r="C162" s="153"/>
      <c r="D162" s="344"/>
      <c r="E162" s="344"/>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90"/>
      <c r="AF162" s="290"/>
      <c r="AG162" s="290"/>
      <c r="AH162" s="290"/>
      <c r="AI162" s="290"/>
      <c r="AJ162" s="290"/>
      <c r="AK162" s="290"/>
      <c r="AL162" s="290"/>
      <c r="AM162" s="290"/>
      <c r="AN162" s="290"/>
      <c r="AO162" s="291"/>
      <c r="AQ162" s="54" t="s">
        <v>645</v>
      </c>
      <c r="AU162" s="292" t="str">
        <f t="shared" ca="1" si="29"/>
        <v>O</v>
      </c>
      <c r="AV162" s="292">
        <f t="shared" si="32"/>
        <v>153</v>
      </c>
      <c r="AW162" s="180" t="str">
        <f t="shared" ca="1" si="30"/>
        <v>O153</v>
      </c>
      <c r="AX162" s="189">
        <f t="shared" si="15"/>
        <v>8</v>
      </c>
      <c r="AY162" s="180" t="str">
        <f t="shared" ca="1" si="27"/>
        <v>5. Ownership - Capital Costs</v>
      </c>
      <c r="AZ162" s="189" t="s">
        <v>643</v>
      </c>
      <c r="BA162" s="180" t="s">
        <v>651</v>
      </c>
      <c r="BB162" s="180">
        <v>2029</v>
      </c>
      <c r="BC162" s="180" t="str">
        <f t="shared" ca="1" si="31"/>
        <v>8_O153_Other_development_costs_2029</v>
      </c>
      <c r="BD162" s="180" t="s">
        <v>407</v>
      </c>
      <c r="BE162" s="180"/>
      <c r="BF162" s="189" t="str">
        <f t="shared" si="28"/>
        <v>&gt;=0</v>
      </c>
      <c r="BG162" s="189" t="s">
        <v>58</v>
      </c>
      <c r="BH162" s="189" t="s">
        <v>58</v>
      </c>
    </row>
    <row r="163" spans="1:60" ht="13.5" hidden="1" customHeight="1">
      <c r="A163" s="131"/>
      <c r="B163" s="343"/>
      <c r="C163" s="153"/>
      <c r="D163" s="344"/>
      <c r="E163" s="344"/>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90"/>
      <c r="AF163" s="290"/>
      <c r="AG163" s="290"/>
      <c r="AH163" s="290"/>
      <c r="AI163" s="290"/>
      <c r="AJ163" s="290"/>
      <c r="AK163" s="290"/>
      <c r="AL163" s="290"/>
      <c r="AM163" s="290"/>
      <c r="AN163" s="290"/>
      <c r="AO163" s="291"/>
      <c r="AQ163" s="54" t="s">
        <v>645</v>
      </c>
      <c r="AU163" s="292" t="str">
        <f t="shared" ca="1" si="29"/>
        <v>P</v>
      </c>
      <c r="AV163" s="292">
        <f t="shared" si="32"/>
        <v>153</v>
      </c>
      <c r="AW163" s="180" t="str">
        <f t="shared" ca="1" si="30"/>
        <v>P153</v>
      </c>
      <c r="AX163" s="189">
        <f t="shared" si="15"/>
        <v>8</v>
      </c>
      <c r="AY163" s="180" t="str">
        <f t="shared" ca="1" si="27"/>
        <v>5. Ownership - Capital Costs</v>
      </c>
      <c r="AZ163" s="189" t="s">
        <v>643</v>
      </c>
      <c r="BA163" s="180" t="s">
        <v>651</v>
      </c>
      <c r="BB163" s="180">
        <v>2030</v>
      </c>
      <c r="BC163" s="180" t="str">
        <f t="shared" ca="1" si="31"/>
        <v>8_P153_Other_development_costs_2030</v>
      </c>
      <c r="BD163" s="180" t="s">
        <v>407</v>
      </c>
      <c r="BE163" s="180"/>
      <c r="BF163" s="189" t="str">
        <f t="shared" si="28"/>
        <v>&gt;=0</v>
      </c>
      <c r="BG163" s="189" t="s">
        <v>58</v>
      </c>
      <c r="BH163" s="189" t="s">
        <v>58</v>
      </c>
    </row>
    <row r="164" spans="1:60" ht="13.5" hidden="1" customHeight="1">
      <c r="A164" s="131"/>
      <c r="B164" s="343"/>
      <c r="C164" s="153"/>
      <c r="D164" s="344"/>
      <c r="E164" s="344"/>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290"/>
      <c r="AF164" s="290"/>
      <c r="AG164" s="290"/>
      <c r="AH164" s="290"/>
      <c r="AI164" s="290"/>
      <c r="AJ164" s="290"/>
      <c r="AK164" s="290"/>
      <c r="AL164" s="290"/>
      <c r="AM164" s="290"/>
      <c r="AN164" s="290"/>
      <c r="AO164" s="291"/>
      <c r="AQ164" s="54" t="s">
        <v>645</v>
      </c>
      <c r="AU164" s="292" t="str">
        <f t="shared" ca="1" si="29"/>
        <v>Q</v>
      </c>
      <c r="AV164" s="292">
        <f t="shared" si="32"/>
        <v>153</v>
      </c>
      <c r="AW164" s="180" t="str">
        <f t="shared" ca="1" si="30"/>
        <v>Q153</v>
      </c>
      <c r="AX164" s="189">
        <f t="shared" si="15"/>
        <v>8</v>
      </c>
      <c r="AY164" s="180" t="str">
        <f t="shared" ca="1" si="27"/>
        <v>5. Ownership - Capital Costs</v>
      </c>
      <c r="AZ164" s="189" t="s">
        <v>643</v>
      </c>
      <c r="BA164" s="180" t="s">
        <v>651</v>
      </c>
      <c r="BB164" s="180">
        <v>2031</v>
      </c>
      <c r="BC164" s="180" t="str">
        <f t="shared" ca="1" si="31"/>
        <v>8_Q153_Other_development_costs_2031</v>
      </c>
      <c r="BD164" s="180" t="s">
        <v>407</v>
      </c>
      <c r="BE164" s="180"/>
      <c r="BF164" s="189" t="str">
        <f t="shared" si="28"/>
        <v>&gt;=0</v>
      </c>
      <c r="BG164" s="189" t="s">
        <v>58</v>
      </c>
      <c r="BH164" s="189" t="s">
        <v>58</v>
      </c>
    </row>
    <row r="165" spans="1:60" ht="13.5" hidden="1" customHeight="1">
      <c r="A165" s="131"/>
      <c r="B165" s="343"/>
      <c r="C165" s="153"/>
      <c r="D165" s="344"/>
      <c r="E165" s="344"/>
      <c r="F165" s="289"/>
      <c r="G165" s="289"/>
      <c r="H165" s="289"/>
      <c r="I165" s="289"/>
      <c r="J165" s="289"/>
      <c r="K165" s="289"/>
      <c r="L165" s="289"/>
      <c r="M165" s="289"/>
      <c r="N165" s="289"/>
      <c r="O165" s="289"/>
      <c r="P165" s="289"/>
      <c r="Q165" s="289"/>
      <c r="R165" s="289"/>
      <c r="S165" s="289"/>
      <c r="T165" s="289"/>
      <c r="U165" s="289"/>
      <c r="V165" s="289"/>
      <c r="W165" s="289"/>
      <c r="X165" s="289"/>
      <c r="Y165" s="289"/>
      <c r="Z165" s="289"/>
      <c r="AA165" s="289"/>
      <c r="AB165" s="289"/>
      <c r="AC165" s="289"/>
      <c r="AD165" s="289"/>
      <c r="AE165" s="290"/>
      <c r="AF165" s="290"/>
      <c r="AG165" s="290"/>
      <c r="AH165" s="290"/>
      <c r="AI165" s="290"/>
      <c r="AJ165" s="290"/>
      <c r="AK165" s="290"/>
      <c r="AL165" s="290"/>
      <c r="AM165" s="290"/>
      <c r="AN165" s="290"/>
      <c r="AO165" s="291"/>
      <c r="AQ165" s="54" t="s">
        <v>645</v>
      </c>
      <c r="AU165" s="292" t="str">
        <f t="shared" ca="1" si="29"/>
        <v>R</v>
      </c>
      <c r="AV165" s="292">
        <f t="shared" si="32"/>
        <v>153</v>
      </c>
      <c r="AW165" s="180" t="str">
        <f t="shared" ca="1" si="30"/>
        <v>R153</v>
      </c>
      <c r="AX165" s="189">
        <f t="shared" si="15"/>
        <v>8</v>
      </c>
      <c r="AY165" s="180" t="str">
        <f t="shared" ca="1" si="27"/>
        <v>5. Ownership - Capital Costs</v>
      </c>
      <c r="AZ165" s="189" t="s">
        <v>643</v>
      </c>
      <c r="BA165" s="180" t="s">
        <v>651</v>
      </c>
      <c r="BB165" s="180">
        <v>2032</v>
      </c>
      <c r="BC165" s="180" t="str">
        <f t="shared" ca="1" si="31"/>
        <v>8_R153_Other_development_costs_2032</v>
      </c>
      <c r="BD165" s="180" t="s">
        <v>407</v>
      </c>
      <c r="BE165" s="180"/>
      <c r="BF165" s="189" t="str">
        <f t="shared" si="28"/>
        <v>&gt;=0</v>
      </c>
      <c r="BG165" s="189" t="s">
        <v>58</v>
      </c>
      <c r="BH165" s="189" t="s">
        <v>58</v>
      </c>
    </row>
    <row r="166" spans="1:60" ht="13.5" hidden="1" customHeight="1">
      <c r="A166" s="131"/>
      <c r="B166" s="343"/>
      <c r="C166" s="153"/>
      <c r="D166" s="344"/>
      <c r="E166" s="344"/>
      <c r="F166" s="289"/>
      <c r="G166" s="289"/>
      <c r="H166" s="289"/>
      <c r="I166" s="289"/>
      <c r="J166" s="289"/>
      <c r="K166" s="289"/>
      <c r="L166" s="289"/>
      <c r="M166" s="289"/>
      <c r="N166" s="289"/>
      <c r="O166" s="289"/>
      <c r="P166" s="289"/>
      <c r="Q166" s="289"/>
      <c r="R166" s="289"/>
      <c r="S166" s="289"/>
      <c r="T166" s="289"/>
      <c r="U166" s="289"/>
      <c r="V166" s="289"/>
      <c r="W166" s="289"/>
      <c r="X166" s="289"/>
      <c r="Y166" s="289"/>
      <c r="Z166" s="289"/>
      <c r="AA166" s="289"/>
      <c r="AB166" s="289"/>
      <c r="AC166" s="289"/>
      <c r="AD166" s="289"/>
      <c r="AE166" s="290"/>
      <c r="AF166" s="290"/>
      <c r="AG166" s="290"/>
      <c r="AH166" s="290"/>
      <c r="AI166" s="290"/>
      <c r="AJ166" s="290"/>
      <c r="AK166" s="290"/>
      <c r="AL166" s="290"/>
      <c r="AM166" s="290"/>
      <c r="AN166" s="290"/>
      <c r="AO166" s="291"/>
      <c r="AQ166" s="54" t="s">
        <v>645</v>
      </c>
      <c r="AU166" s="292" t="str">
        <f t="shared" ca="1" si="29"/>
        <v>S</v>
      </c>
      <c r="AV166" s="292">
        <f t="shared" si="32"/>
        <v>153</v>
      </c>
      <c r="AW166" s="180" t="str">
        <f t="shared" ca="1" si="30"/>
        <v>S153</v>
      </c>
      <c r="AX166" s="189">
        <f t="shared" si="15"/>
        <v>8</v>
      </c>
      <c r="AY166" s="180" t="str">
        <f t="shared" ca="1" si="27"/>
        <v>5. Ownership - Capital Costs</v>
      </c>
      <c r="AZ166" s="189" t="s">
        <v>643</v>
      </c>
      <c r="BA166" s="180" t="s">
        <v>651</v>
      </c>
      <c r="BB166" s="180">
        <v>2033</v>
      </c>
      <c r="BC166" s="180" t="str">
        <f t="shared" ca="1" si="31"/>
        <v>8_S153_Other_development_costs_2033</v>
      </c>
      <c r="BD166" s="180" t="s">
        <v>407</v>
      </c>
      <c r="BE166" s="180"/>
      <c r="BF166" s="189" t="str">
        <f t="shared" si="28"/>
        <v>&gt;=0</v>
      </c>
      <c r="BG166" s="189" t="s">
        <v>58</v>
      </c>
      <c r="BH166" s="189" t="s">
        <v>58</v>
      </c>
    </row>
    <row r="167" spans="1:60" ht="13.5" hidden="1" customHeight="1">
      <c r="A167" s="131"/>
      <c r="B167" s="343"/>
      <c r="C167" s="153"/>
      <c r="D167" s="344"/>
      <c r="E167" s="344"/>
      <c r="F167" s="289"/>
      <c r="G167" s="289"/>
      <c r="H167" s="289"/>
      <c r="I167" s="289"/>
      <c r="J167" s="289"/>
      <c r="K167" s="289"/>
      <c r="L167" s="289"/>
      <c r="M167" s="289"/>
      <c r="N167" s="289"/>
      <c r="O167" s="289"/>
      <c r="P167" s="289"/>
      <c r="Q167" s="289"/>
      <c r="R167" s="289"/>
      <c r="S167" s="289"/>
      <c r="T167" s="289"/>
      <c r="U167" s="289"/>
      <c r="V167" s="289"/>
      <c r="W167" s="289"/>
      <c r="X167" s="289"/>
      <c r="Y167" s="289"/>
      <c r="Z167" s="289"/>
      <c r="AA167" s="289"/>
      <c r="AB167" s="289"/>
      <c r="AC167" s="289"/>
      <c r="AD167" s="289"/>
      <c r="AE167" s="290"/>
      <c r="AF167" s="290"/>
      <c r="AG167" s="290"/>
      <c r="AH167" s="290"/>
      <c r="AI167" s="290"/>
      <c r="AJ167" s="290"/>
      <c r="AK167" s="290"/>
      <c r="AL167" s="290"/>
      <c r="AM167" s="290"/>
      <c r="AN167" s="290"/>
      <c r="AO167" s="291"/>
      <c r="AQ167" s="54" t="s">
        <v>645</v>
      </c>
      <c r="AU167" s="292" t="str">
        <f t="shared" ca="1" si="29"/>
        <v>T</v>
      </c>
      <c r="AV167" s="292">
        <f t="shared" si="32"/>
        <v>153</v>
      </c>
      <c r="AW167" s="180" t="str">
        <f t="shared" ca="1" si="30"/>
        <v>T153</v>
      </c>
      <c r="AX167" s="189">
        <f t="shared" si="15"/>
        <v>8</v>
      </c>
      <c r="AY167" s="180" t="str">
        <f t="shared" ca="1" si="27"/>
        <v>5. Ownership - Capital Costs</v>
      </c>
      <c r="AZ167" s="189" t="s">
        <v>643</v>
      </c>
      <c r="BA167" s="180" t="s">
        <v>651</v>
      </c>
      <c r="BB167" s="180">
        <v>2034</v>
      </c>
      <c r="BC167" s="180" t="str">
        <f t="shared" ca="1" si="31"/>
        <v>8_T153_Other_development_costs_2034</v>
      </c>
      <c r="BD167" s="180" t="s">
        <v>407</v>
      </c>
      <c r="BE167" s="180"/>
      <c r="BF167" s="189" t="str">
        <f t="shared" si="28"/>
        <v>&gt;=0</v>
      </c>
      <c r="BG167" s="189" t="s">
        <v>58</v>
      </c>
      <c r="BH167" s="189" t="s">
        <v>58</v>
      </c>
    </row>
    <row r="168" spans="1:60" ht="13.5" hidden="1" customHeight="1">
      <c r="A168" s="131"/>
      <c r="B168" s="343"/>
      <c r="C168" s="153"/>
      <c r="D168" s="344"/>
      <c r="E168" s="344"/>
      <c r="F168" s="289"/>
      <c r="G168" s="289"/>
      <c r="H168" s="289"/>
      <c r="I168" s="289"/>
      <c r="J168" s="289"/>
      <c r="K168" s="289"/>
      <c r="L168" s="289"/>
      <c r="M168" s="289"/>
      <c r="N168" s="289"/>
      <c r="O168" s="289"/>
      <c r="P168" s="289"/>
      <c r="Q168" s="289"/>
      <c r="R168" s="289"/>
      <c r="S168" s="289"/>
      <c r="T168" s="289"/>
      <c r="U168" s="289"/>
      <c r="V168" s="289"/>
      <c r="W168" s="289"/>
      <c r="X168" s="289"/>
      <c r="Y168" s="289"/>
      <c r="Z168" s="289"/>
      <c r="AA168" s="289"/>
      <c r="AB168" s="289"/>
      <c r="AC168" s="289"/>
      <c r="AD168" s="289"/>
      <c r="AE168" s="290"/>
      <c r="AF168" s="290"/>
      <c r="AG168" s="290"/>
      <c r="AH168" s="290"/>
      <c r="AI168" s="290"/>
      <c r="AJ168" s="290"/>
      <c r="AK168" s="290"/>
      <c r="AL168" s="290"/>
      <c r="AM168" s="290"/>
      <c r="AN168" s="290"/>
      <c r="AO168" s="291"/>
      <c r="AQ168" s="54" t="s">
        <v>645</v>
      </c>
      <c r="AU168" s="292" t="str">
        <f t="shared" ca="1" si="29"/>
        <v>U</v>
      </c>
      <c r="AV168" s="292">
        <f t="shared" si="32"/>
        <v>153</v>
      </c>
      <c r="AW168" s="180" t="str">
        <f t="shared" ca="1" si="30"/>
        <v>U153</v>
      </c>
      <c r="AX168" s="189">
        <f t="shared" si="15"/>
        <v>8</v>
      </c>
      <c r="AY168" s="180" t="str">
        <f t="shared" ca="1" si="27"/>
        <v>5. Ownership - Capital Costs</v>
      </c>
      <c r="AZ168" s="189" t="s">
        <v>643</v>
      </c>
      <c r="BA168" s="180" t="s">
        <v>651</v>
      </c>
      <c r="BB168" s="180">
        <v>2035</v>
      </c>
      <c r="BC168" s="180" t="str">
        <f t="shared" ca="1" si="31"/>
        <v>8_U153_Other_development_costs_2035</v>
      </c>
      <c r="BD168" s="180" t="s">
        <v>407</v>
      </c>
      <c r="BE168" s="180"/>
      <c r="BF168" s="189" t="str">
        <f t="shared" si="28"/>
        <v>&gt;=0</v>
      </c>
      <c r="BG168" s="189" t="s">
        <v>58</v>
      </c>
      <c r="BH168" s="189" t="s">
        <v>58</v>
      </c>
    </row>
    <row r="169" spans="1:60" ht="13.5" hidden="1" customHeight="1">
      <c r="A169" s="131"/>
      <c r="B169" s="343"/>
      <c r="C169" s="153"/>
      <c r="D169" s="344"/>
      <c r="E169" s="344"/>
      <c r="F169" s="289"/>
      <c r="G169" s="289"/>
      <c r="H169" s="289"/>
      <c r="I169" s="289"/>
      <c r="J169" s="289"/>
      <c r="K169" s="289"/>
      <c r="L169" s="289"/>
      <c r="M169" s="289"/>
      <c r="N169" s="289"/>
      <c r="O169" s="289"/>
      <c r="P169" s="289"/>
      <c r="Q169" s="289"/>
      <c r="R169" s="289"/>
      <c r="S169" s="289"/>
      <c r="T169" s="289"/>
      <c r="U169" s="289"/>
      <c r="V169" s="289"/>
      <c r="W169" s="289"/>
      <c r="X169" s="289"/>
      <c r="Y169" s="289"/>
      <c r="Z169" s="289"/>
      <c r="AA169" s="289"/>
      <c r="AB169" s="289"/>
      <c r="AC169" s="289"/>
      <c r="AD169" s="289"/>
      <c r="AE169" s="290"/>
      <c r="AF169" s="290"/>
      <c r="AG169" s="290"/>
      <c r="AH169" s="290"/>
      <c r="AI169" s="290"/>
      <c r="AJ169" s="290"/>
      <c r="AK169" s="290"/>
      <c r="AL169" s="290"/>
      <c r="AM169" s="290"/>
      <c r="AN169" s="290"/>
      <c r="AO169" s="291"/>
      <c r="AQ169" s="54" t="s">
        <v>645</v>
      </c>
      <c r="AU169" s="292" t="str">
        <f t="shared" ca="1" si="29"/>
        <v>V</v>
      </c>
      <c r="AV169" s="292">
        <f t="shared" si="32"/>
        <v>153</v>
      </c>
      <c r="AW169" s="180" t="str">
        <f t="shared" ca="1" si="30"/>
        <v>V153</v>
      </c>
      <c r="AX169" s="189">
        <f t="shared" si="15"/>
        <v>8</v>
      </c>
      <c r="AY169" s="180" t="str">
        <f t="shared" ca="1" si="27"/>
        <v>5. Ownership - Capital Costs</v>
      </c>
      <c r="AZ169" s="189" t="s">
        <v>643</v>
      </c>
      <c r="BA169" s="180" t="s">
        <v>651</v>
      </c>
      <c r="BB169" s="180">
        <v>2036</v>
      </c>
      <c r="BC169" s="180" t="str">
        <f t="shared" ca="1" si="31"/>
        <v>8_V153_Other_development_costs_2036</v>
      </c>
      <c r="BD169" s="180" t="s">
        <v>407</v>
      </c>
      <c r="BE169" s="180"/>
      <c r="BF169" s="189" t="str">
        <f t="shared" si="28"/>
        <v>&gt;=0</v>
      </c>
      <c r="BG169" s="189" t="s">
        <v>58</v>
      </c>
      <c r="BH169" s="189" t="s">
        <v>58</v>
      </c>
    </row>
    <row r="170" spans="1:60" ht="13.5" hidden="1" customHeight="1">
      <c r="A170" s="131"/>
      <c r="B170" s="343"/>
      <c r="C170" s="153"/>
      <c r="D170" s="344"/>
      <c r="E170" s="344"/>
      <c r="F170" s="289"/>
      <c r="G170" s="289"/>
      <c r="H170" s="289"/>
      <c r="I170" s="289"/>
      <c r="J170" s="289"/>
      <c r="K170" s="289"/>
      <c r="L170" s="289"/>
      <c r="M170" s="289"/>
      <c r="N170" s="289"/>
      <c r="O170" s="289"/>
      <c r="P170" s="289"/>
      <c r="Q170" s="289"/>
      <c r="R170" s="289"/>
      <c r="S170" s="289"/>
      <c r="T170" s="289"/>
      <c r="U170" s="289"/>
      <c r="V170" s="289"/>
      <c r="W170" s="289"/>
      <c r="X170" s="289"/>
      <c r="Y170" s="289"/>
      <c r="Z170" s="289"/>
      <c r="AA170" s="289"/>
      <c r="AB170" s="289"/>
      <c r="AC170" s="289"/>
      <c r="AD170" s="289"/>
      <c r="AE170" s="290"/>
      <c r="AF170" s="290"/>
      <c r="AG170" s="290"/>
      <c r="AH170" s="290"/>
      <c r="AI170" s="290"/>
      <c r="AJ170" s="290"/>
      <c r="AK170" s="290"/>
      <c r="AL170" s="290"/>
      <c r="AM170" s="290"/>
      <c r="AN170" s="290"/>
      <c r="AO170" s="291"/>
      <c r="AQ170" s="54" t="s">
        <v>645</v>
      </c>
      <c r="AU170" s="292" t="str">
        <f t="shared" ca="1" si="29"/>
        <v>W</v>
      </c>
      <c r="AV170" s="292">
        <f t="shared" si="32"/>
        <v>153</v>
      </c>
      <c r="AW170" s="180" t="str">
        <f t="shared" ca="1" si="30"/>
        <v>W153</v>
      </c>
      <c r="AX170" s="189">
        <f t="shared" si="15"/>
        <v>8</v>
      </c>
      <c r="AY170" s="180" t="str">
        <f t="shared" ca="1" si="27"/>
        <v>5. Ownership - Capital Costs</v>
      </c>
      <c r="AZ170" s="189" t="s">
        <v>643</v>
      </c>
      <c r="BA170" s="180" t="s">
        <v>651</v>
      </c>
      <c r="BB170" s="180">
        <v>2037</v>
      </c>
      <c r="BC170" s="180" t="str">
        <f t="shared" ca="1" si="31"/>
        <v>8_W153_Other_development_costs_2037</v>
      </c>
      <c r="BD170" s="180" t="s">
        <v>407</v>
      </c>
      <c r="BE170" s="180"/>
      <c r="BF170" s="189" t="str">
        <f t="shared" si="28"/>
        <v>&gt;=0</v>
      </c>
      <c r="BG170" s="189" t="s">
        <v>58</v>
      </c>
      <c r="BH170" s="189" t="s">
        <v>58</v>
      </c>
    </row>
    <row r="171" spans="1:60" ht="13.5" hidden="1" customHeight="1">
      <c r="A171" s="131"/>
      <c r="B171" s="343"/>
      <c r="C171" s="153"/>
      <c r="D171" s="344"/>
      <c r="E171" s="344"/>
      <c r="F171" s="289"/>
      <c r="G171" s="289"/>
      <c r="H171" s="289"/>
      <c r="I171" s="289"/>
      <c r="J171" s="289"/>
      <c r="K171" s="289"/>
      <c r="L171" s="289"/>
      <c r="M171" s="289"/>
      <c r="N171" s="289"/>
      <c r="O171" s="289"/>
      <c r="P171" s="289"/>
      <c r="Q171" s="289"/>
      <c r="R171" s="289"/>
      <c r="S171" s="289"/>
      <c r="T171" s="289"/>
      <c r="U171" s="289"/>
      <c r="V171" s="289"/>
      <c r="W171" s="289"/>
      <c r="X171" s="289"/>
      <c r="Y171" s="289"/>
      <c r="Z171" s="289"/>
      <c r="AA171" s="289"/>
      <c r="AB171" s="289"/>
      <c r="AC171" s="289"/>
      <c r="AD171" s="289"/>
      <c r="AE171" s="290"/>
      <c r="AF171" s="290"/>
      <c r="AG171" s="290"/>
      <c r="AH171" s="290"/>
      <c r="AI171" s="290"/>
      <c r="AJ171" s="290"/>
      <c r="AK171" s="290"/>
      <c r="AL171" s="290"/>
      <c r="AM171" s="290"/>
      <c r="AN171" s="290"/>
      <c r="AO171" s="291"/>
      <c r="AQ171" s="54" t="s">
        <v>645</v>
      </c>
      <c r="AU171" s="292" t="str">
        <f t="shared" ca="1" si="29"/>
        <v>X</v>
      </c>
      <c r="AV171" s="292">
        <f t="shared" si="32"/>
        <v>153</v>
      </c>
      <c r="AW171" s="180" t="str">
        <f t="shared" ca="1" si="30"/>
        <v>X153</v>
      </c>
      <c r="AX171" s="189">
        <f t="shared" si="15"/>
        <v>8</v>
      </c>
      <c r="AY171" s="180" t="str">
        <f t="shared" ca="1" si="27"/>
        <v>5. Ownership - Capital Costs</v>
      </c>
      <c r="AZ171" s="189" t="s">
        <v>643</v>
      </c>
      <c r="BA171" s="180" t="s">
        <v>651</v>
      </c>
      <c r="BB171" s="180">
        <v>2038</v>
      </c>
      <c r="BC171" s="180" t="str">
        <f t="shared" ca="1" si="31"/>
        <v>8_X153_Other_development_costs_2038</v>
      </c>
      <c r="BD171" s="180" t="s">
        <v>407</v>
      </c>
      <c r="BE171" s="180"/>
      <c r="BF171" s="189" t="str">
        <f t="shared" si="28"/>
        <v>&gt;=0</v>
      </c>
      <c r="BG171" s="189" t="s">
        <v>58</v>
      </c>
      <c r="BH171" s="189" t="s">
        <v>58</v>
      </c>
    </row>
    <row r="172" spans="1:60" ht="13.5" hidden="1" customHeight="1">
      <c r="A172" s="131"/>
      <c r="B172" s="343"/>
      <c r="C172" s="153"/>
      <c r="D172" s="344"/>
      <c r="E172" s="344"/>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90"/>
      <c r="AF172" s="290"/>
      <c r="AG172" s="290"/>
      <c r="AH172" s="290"/>
      <c r="AI172" s="290"/>
      <c r="AJ172" s="290"/>
      <c r="AK172" s="290"/>
      <c r="AL172" s="290"/>
      <c r="AM172" s="290"/>
      <c r="AN172" s="290"/>
      <c r="AO172" s="291"/>
      <c r="AQ172" s="54" t="s">
        <v>645</v>
      </c>
      <c r="AU172" s="292" t="str">
        <f t="shared" ca="1" si="29"/>
        <v>Y</v>
      </c>
      <c r="AV172" s="292">
        <f t="shared" si="32"/>
        <v>153</v>
      </c>
      <c r="AW172" s="180" t="str">
        <f t="shared" ca="1" si="30"/>
        <v>Y153</v>
      </c>
      <c r="AX172" s="189">
        <f t="shared" si="15"/>
        <v>8</v>
      </c>
      <c r="AY172" s="180" t="str">
        <f t="shared" ca="1" si="27"/>
        <v>5. Ownership - Capital Costs</v>
      </c>
      <c r="AZ172" s="189" t="s">
        <v>643</v>
      </c>
      <c r="BA172" s="180" t="s">
        <v>651</v>
      </c>
      <c r="BB172" s="180">
        <v>2039</v>
      </c>
      <c r="BC172" s="180" t="str">
        <f t="shared" ca="1" si="31"/>
        <v>8_Y153_Other_development_costs_2039</v>
      </c>
      <c r="BD172" s="180" t="s">
        <v>407</v>
      </c>
      <c r="BE172" s="180"/>
      <c r="BF172" s="189" t="str">
        <f t="shared" si="28"/>
        <v>&gt;=0</v>
      </c>
      <c r="BG172" s="189" t="s">
        <v>58</v>
      </c>
      <c r="BH172" s="189" t="s">
        <v>58</v>
      </c>
    </row>
    <row r="173" spans="1:60" ht="13.5" hidden="1" customHeight="1">
      <c r="A173" s="131"/>
      <c r="B173" s="343"/>
      <c r="C173" s="153"/>
      <c r="D173" s="344"/>
      <c r="E173" s="344"/>
      <c r="F173" s="289"/>
      <c r="G173" s="289"/>
      <c r="H173" s="289"/>
      <c r="I173" s="289"/>
      <c r="J173" s="289"/>
      <c r="K173" s="289"/>
      <c r="L173" s="289"/>
      <c r="M173" s="289"/>
      <c r="N173" s="289"/>
      <c r="O173" s="289"/>
      <c r="P173" s="289"/>
      <c r="Q173" s="289"/>
      <c r="R173" s="289"/>
      <c r="S173" s="289"/>
      <c r="T173" s="289"/>
      <c r="U173" s="289"/>
      <c r="V173" s="289"/>
      <c r="W173" s="289"/>
      <c r="X173" s="289"/>
      <c r="Y173" s="289"/>
      <c r="Z173" s="289"/>
      <c r="AA173" s="289"/>
      <c r="AB173" s="289"/>
      <c r="AC173" s="289"/>
      <c r="AD173" s="289"/>
      <c r="AE173" s="290"/>
      <c r="AF173" s="290"/>
      <c r="AG173" s="290"/>
      <c r="AH173" s="290"/>
      <c r="AI173" s="290"/>
      <c r="AJ173" s="290"/>
      <c r="AK173" s="290"/>
      <c r="AL173" s="290"/>
      <c r="AM173" s="290"/>
      <c r="AN173" s="290"/>
      <c r="AO173" s="291"/>
      <c r="AQ173" s="54" t="s">
        <v>645</v>
      </c>
      <c r="AU173" s="292" t="str">
        <f t="shared" ca="1" si="29"/>
        <v>Z</v>
      </c>
      <c r="AV173" s="292">
        <f t="shared" si="32"/>
        <v>153</v>
      </c>
      <c r="AW173" s="180" t="str">
        <f t="shared" ca="1" si="30"/>
        <v>Z153</v>
      </c>
      <c r="AX173" s="189">
        <f t="shared" si="15"/>
        <v>8</v>
      </c>
      <c r="AY173" s="180" t="str">
        <f t="shared" ca="1" si="27"/>
        <v>5. Ownership - Capital Costs</v>
      </c>
      <c r="AZ173" s="189" t="s">
        <v>643</v>
      </c>
      <c r="BA173" s="180" t="s">
        <v>651</v>
      </c>
      <c r="BB173" s="180">
        <v>2040</v>
      </c>
      <c r="BC173" s="180" t="str">
        <f t="shared" ca="1" si="31"/>
        <v>8_Z153_Other_development_costs_2040</v>
      </c>
      <c r="BD173" s="180" t="s">
        <v>407</v>
      </c>
      <c r="BE173" s="180"/>
      <c r="BF173" s="189" t="str">
        <f t="shared" si="28"/>
        <v>&gt;=0</v>
      </c>
      <c r="BG173" s="189" t="s">
        <v>58</v>
      </c>
      <c r="BH173" s="189" t="s">
        <v>58</v>
      </c>
    </row>
    <row r="174" spans="1:60" ht="13.5" hidden="1" customHeight="1">
      <c r="A174" s="131"/>
      <c r="B174" s="343"/>
      <c r="C174" s="153"/>
      <c r="D174" s="344"/>
      <c r="E174" s="344"/>
      <c r="F174" s="289"/>
      <c r="G174" s="289"/>
      <c r="H174" s="289"/>
      <c r="I174" s="289"/>
      <c r="J174" s="289"/>
      <c r="K174" s="289"/>
      <c r="L174" s="289"/>
      <c r="M174" s="289"/>
      <c r="N174" s="289"/>
      <c r="O174" s="289"/>
      <c r="P174" s="289"/>
      <c r="Q174" s="289"/>
      <c r="R174" s="289"/>
      <c r="S174" s="289"/>
      <c r="T174" s="289"/>
      <c r="U174" s="289"/>
      <c r="V174" s="289"/>
      <c r="W174" s="289"/>
      <c r="X174" s="289"/>
      <c r="Y174" s="289"/>
      <c r="Z174" s="289"/>
      <c r="AA174" s="289"/>
      <c r="AB174" s="289"/>
      <c r="AC174" s="289"/>
      <c r="AD174" s="289"/>
      <c r="AE174" s="290"/>
      <c r="AF174" s="290"/>
      <c r="AG174" s="290"/>
      <c r="AH174" s="290"/>
      <c r="AI174" s="290"/>
      <c r="AJ174" s="290"/>
      <c r="AK174" s="290"/>
      <c r="AL174" s="290"/>
      <c r="AM174" s="290"/>
      <c r="AN174" s="290"/>
      <c r="AO174" s="291"/>
      <c r="AQ174" s="54" t="s">
        <v>645</v>
      </c>
      <c r="AU174" s="292" t="str">
        <f t="shared" ca="1" si="29"/>
        <v>AA</v>
      </c>
      <c r="AV174" s="292">
        <f t="shared" si="32"/>
        <v>153</v>
      </c>
      <c r="AW174" s="180" t="str">
        <f t="shared" ca="1" si="30"/>
        <v>AA153</v>
      </c>
      <c r="AX174" s="189">
        <f t="shared" si="15"/>
        <v>8</v>
      </c>
      <c r="AY174" s="180" t="str">
        <f t="shared" ca="1" si="27"/>
        <v>5. Ownership - Capital Costs</v>
      </c>
      <c r="AZ174" s="189" t="s">
        <v>643</v>
      </c>
      <c r="BA174" s="180" t="s">
        <v>651</v>
      </c>
      <c r="BB174" s="180">
        <v>2041</v>
      </c>
      <c r="BC174" s="180" t="str">
        <f t="shared" ca="1" si="31"/>
        <v>8_AA153_Other_development_costs_2041</v>
      </c>
      <c r="BD174" s="180" t="s">
        <v>407</v>
      </c>
      <c r="BE174" s="180"/>
      <c r="BF174" s="189" t="str">
        <f t="shared" si="28"/>
        <v>&gt;=0</v>
      </c>
      <c r="BG174" s="189" t="s">
        <v>58</v>
      </c>
      <c r="BH174" s="189" t="s">
        <v>58</v>
      </c>
    </row>
    <row r="175" spans="1:60" ht="13.5" hidden="1" customHeight="1">
      <c r="A175" s="131"/>
      <c r="B175" s="343"/>
      <c r="C175" s="153"/>
      <c r="D175" s="344"/>
      <c r="E175" s="344"/>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90"/>
      <c r="AF175" s="290"/>
      <c r="AG175" s="290"/>
      <c r="AH175" s="290"/>
      <c r="AI175" s="290"/>
      <c r="AJ175" s="290"/>
      <c r="AK175" s="290"/>
      <c r="AL175" s="290"/>
      <c r="AM175" s="290"/>
      <c r="AN175" s="290"/>
      <c r="AO175" s="291"/>
      <c r="AQ175" s="54" t="s">
        <v>645</v>
      </c>
      <c r="AU175" s="292" t="str">
        <f t="shared" ca="1" si="29"/>
        <v>AB</v>
      </c>
      <c r="AV175" s="292">
        <f t="shared" si="32"/>
        <v>153</v>
      </c>
      <c r="AW175" s="180" t="str">
        <f t="shared" ca="1" si="30"/>
        <v>AB153</v>
      </c>
      <c r="AX175" s="189">
        <f t="shared" si="15"/>
        <v>8</v>
      </c>
      <c r="AY175" s="180" t="str">
        <f t="shared" ca="1" si="27"/>
        <v>5. Ownership - Capital Costs</v>
      </c>
      <c r="AZ175" s="189" t="s">
        <v>643</v>
      </c>
      <c r="BA175" s="180" t="s">
        <v>651</v>
      </c>
      <c r="BB175" s="180">
        <v>2042</v>
      </c>
      <c r="BC175" s="180" t="str">
        <f t="shared" ca="1" si="31"/>
        <v>8_AB153_Other_development_costs_2042</v>
      </c>
      <c r="BD175" s="180" t="s">
        <v>407</v>
      </c>
      <c r="BE175" s="180"/>
      <c r="BF175" s="189" t="str">
        <f t="shared" si="28"/>
        <v>&gt;=0</v>
      </c>
      <c r="BG175" s="189" t="s">
        <v>58</v>
      </c>
      <c r="BH175" s="189" t="s">
        <v>58</v>
      </c>
    </row>
    <row r="176" spans="1:60" ht="13.5" hidden="1" customHeight="1">
      <c r="A176" s="131"/>
      <c r="B176" s="343"/>
      <c r="C176" s="153"/>
      <c r="D176" s="344"/>
      <c r="E176" s="344"/>
      <c r="F176" s="289"/>
      <c r="G176" s="289"/>
      <c r="H176" s="289"/>
      <c r="I176" s="289"/>
      <c r="J176" s="289"/>
      <c r="K176" s="289"/>
      <c r="L176" s="289"/>
      <c r="M176" s="289"/>
      <c r="N176" s="289"/>
      <c r="O176" s="289"/>
      <c r="P176" s="289"/>
      <c r="Q176" s="289"/>
      <c r="R176" s="289"/>
      <c r="S176" s="289"/>
      <c r="T176" s="289"/>
      <c r="U176" s="289"/>
      <c r="V176" s="289"/>
      <c r="W176" s="289"/>
      <c r="X176" s="289"/>
      <c r="Y176" s="289"/>
      <c r="Z176" s="289"/>
      <c r="AA176" s="289"/>
      <c r="AB176" s="289"/>
      <c r="AC176" s="289"/>
      <c r="AD176" s="289"/>
      <c r="AE176" s="290"/>
      <c r="AF176" s="290"/>
      <c r="AG176" s="290"/>
      <c r="AH176" s="290"/>
      <c r="AI176" s="290"/>
      <c r="AJ176" s="290"/>
      <c r="AK176" s="290"/>
      <c r="AL176" s="290"/>
      <c r="AM176" s="290"/>
      <c r="AN176" s="290"/>
      <c r="AO176" s="291"/>
      <c r="AQ176" s="54" t="s">
        <v>645</v>
      </c>
      <c r="AU176" s="292" t="str">
        <f t="shared" ca="1" si="29"/>
        <v>AC</v>
      </c>
      <c r="AV176" s="292">
        <f t="shared" si="32"/>
        <v>153</v>
      </c>
      <c r="AW176" s="180" t="str">
        <f t="shared" ca="1" si="30"/>
        <v>AC153</v>
      </c>
      <c r="AX176" s="189">
        <f t="shared" si="15"/>
        <v>8</v>
      </c>
      <c r="AY176" s="180" t="str">
        <f t="shared" ca="1" si="27"/>
        <v>5. Ownership - Capital Costs</v>
      </c>
      <c r="AZ176" s="189" t="s">
        <v>643</v>
      </c>
      <c r="BA176" s="180" t="s">
        <v>651</v>
      </c>
      <c r="BB176" s="180">
        <v>2043</v>
      </c>
      <c r="BC176" s="180" t="str">
        <f t="shared" ca="1" si="31"/>
        <v>8_AC153_Other_development_costs_2043</v>
      </c>
      <c r="BD176" s="180" t="s">
        <v>407</v>
      </c>
      <c r="BE176" s="180"/>
      <c r="BF176" s="189" t="str">
        <f t="shared" si="28"/>
        <v>&gt;=0</v>
      </c>
      <c r="BG176" s="189" t="s">
        <v>58</v>
      </c>
      <c r="BH176" s="189" t="s">
        <v>58</v>
      </c>
    </row>
    <row r="177" spans="1:60" ht="13.5" hidden="1" customHeight="1">
      <c r="A177" s="131"/>
      <c r="B177" s="343"/>
      <c r="C177" s="153"/>
      <c r="D177" s="344"/>
      <c r="E177" s="344"/>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290"/>
      <c r="AF177" s="290"/>
      <c r="AG177" s="290"/>
      <c r="AH177" s="290"/>
      <c r="AI177" s="290"/>
      <c r="AJ177" s="290"/>
      <c r="AK177" s="290"/>
      <c r="AL177" s="290"/>
      <c r="AM177" s="290"/>
      <c r="AN177" s="290"/>
      <c r="AO177" s="291"/>
      <c r="AQ177" s="54" t="s">
        <v>645</v>
      </c>
      <c r="AU177" s="292" t="str">
        <f t="shared" ca="1" si="29"/>
        <v>AD</v>
      </c>
      <c r="AV177" s="292">
        <f t="shared" si="32"/>
        <v>153</v>
      </c>
      <c r="AW177" s="180" t="str">
        <f t="shared" ca="1" si="30"/>
        <v>AD153</v>
      </c>
      <c r="AX177" s="189">
        <f t="shared" si="15"/>
        <v>8</v>
      </c>
      <c r="AY177" s="180" t="str">
        <f t="shared" ca="1" si="27"/>
        <v>5. Ownership - Capital Costs</v>
      </c>
      <c r="AZ177" s="189" t="s">
        <v>643</v>
      </c>
      <c r="BA177" s="180" t="s">
        <v>651</v>
      </c>
      <c r="BB177" s="180">
        <v>2044</v>
      </c>
      <c r="BC177" s="180" t="str">
        <f t="shared" ca="1" si="31"/>
        <v>8_AD153_Other_development_costs_2044</v>
      </c>
      <c r="BD177" s="180" t="s">
        <v>407</v>
      </c>
      <c r="BE177" s="180"/>
      <c r="BF177" s="189" t="str">
        <f t="shared" si="28"/>
        <v>&gt;=0</v>
      </c>
      <c r="BG177" s="189" t="s">
        <v>58</v>
      </c>
      <c r="BH177" s="189" t="s">
        <v>58</v>
      </c>
    </row>
    <row r="178" spans="1:60" ht="13.5" hidden="1" customHeight="1">
      <c r="A178" s="131"/>
      <c r="B178" s="343"/>
      <c r="C178" s="153"/>
      <c r="D178" s="344"/>
      <c r="E178" s="344"/>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290"/>
      <c r="AF178" s="290"/>
      <c r="AG178" s="290"/>
      <c r="AH178" s="290"/>
      <c r="AI178" s="290"/>
      <c r="AJ178" s="290"/>
      <c r="AK178" s="290"/>
      <c r="AL178" s="290"/>
      <c r="AM178" s="290"/>
      <c r="AN178" s="290"/>
      <c r="AO178" s="291"/>
      <c r="AQ178" s="54" t="s">
        <v>645</v>
      </c>
      <c r="AU178" s="292" t="str">
        <f t="shared" ca="1" si="29"/>
        <v>AE</v>
      </c>
      <c r="AV178" s="292">
        <f t="shared" si="32"/>
        <v>153</v>
      </c>
      <c r="AW178" s="180" t="str">
        <f t="shared" ca="1" si="30"/>
        <v>AE153</v>
      </c>
      <c r="AX178" s="189">
        <f t="shared" si="15"/>
        <v>8</v>
      </c>
      <c r="AY178" s="180" t="str">
        <f t="shared" ca="1" si="27"/>
        <v>5. Ownership - Capital Costs</v>
      </c>
      <c r="AZ178" s="189" t="s">
        <v>643</v>
      </c>
      <c r="BA178" s="180" t="s">
        <v>651</v>
      </c>
      <c r="BB178" s="180">
        <v>2045</v>
      </c>
      <c r="BC178" s="180" t="str">
        <f t="shared" ca="1" si="31"/>
        <v>8_AE153_Other_development_costs_2045</v>
      </c>
      <c r="BD178" s="180" t="s">
        <v>407</v>
      </c>
      <c r="BE178" s="180"/>
      <c r="BF178" s="189" t="str">
        <f t="shared" si="28"/>
        <v>&gt;=0</v>
      </c>
      <c r="BG178" s="189" t="s">
        <v>58</v>
      </c>
      <c r="BH178" s="189" t="s">
        <v>58</v>
      </c>
    </row>
    <row r="179" spans="1:60" ht="13.5" hidden="1" customHeight="1">
      <c r="A179" s="131"/>
      <c r="B179" s="343"/>
      <c r="C179" s="153"/>
      <c r="D179" s="344"/>
      <c r="E179" s="344"/>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90"/>
      <c r="AF179" s="290"/>
      <c r="AG179" s="290"/>
      <c r="AH179" s="290"/>
      <c r="AI179" s="290"/>
      <c r="AJ179" s="290"/>
      <c r="AK179" s="290"/>
      <c r="AL179" s="290"/>
      <c r="AM179" s="290"/>
      <c r="AN179" s="290"/>
      <c r="AO179" s="291"/>
      <c r="AQ179" s="54" t="s">
        <v>645</v>
      </c>
      <c r="AU179" s="292" t="str">
        <f t="shared" ca="1" si="29"/>
        <v>AF</v>
      </c>
      <c r="AV179" s="292">
        <f t="shared" si="32"/>
        <v>153</v>
      </c>
      <c r="AW179" s="180" t="str">
        <f t="shared" ca="1" si="30"/>
        <v>AF153</v>
      </c>
      <c r="AX179" s="189">
        <f t="shared" si="15"/>
        <v>8</v>
      </c>
      <c r="AY179" s="180" t="str">
        <f t="shared" ca="1" si="27"/>
        <v>5. Ownership - Capital Costs</v>
      </c>
      <c r="AZ179" s="189" t="s">
        <v>643</v>
      </c>
      <c r="BA179" s="180" t="s">
        <v>651</v>
      </c>
      <c r="BB179" s="180">
        <v>2046</v>
      </c>
      <c r="BC179" s="180" t="str">
        <f t="shared" ca="1" si="31"/>
        <v>8_AF153_Other_development_costs_2046</v>
      </c>
      <c r="BD179" s="180" t="s">
        <v>407</v>
      </c>
      <c r="BE179" s="180"/>
      <c r="BF179" s="189" t="str">
        <f t="shared" si="28"/>
        <v>&gt;=0</v>
      </c>
      <c r="BG179" s="189" t="s">
        <v>58</v>
      </c>
      <c r="BH179" s="189" t="s">
        <v>58</v>
      </c>
    </row>
    <row r="180" spans="1:60" ht="13.5" hidden="1" customHeight="1">
      <c r="A180" s="131"/>
      <c r="B180" s="343"/>
      <c r="C180" s="153"/>
      <c r="D180" s="344"/>
      <c r="E180" s="344"/>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90"/>
      <c r="AF180" s="290"/>
      <c r="AG180" s="290"/>
      <c r="AH180" s="290"/>
      <c r="AI180" s="290"/>
      <c r="AJ180" s="290"/>
      <c r="AK180" s="290"/>
      <c r="AL180" s="290"/>
      <c r="AM180" s="290"/>
      <c r="AN180" s="290"/>
      <c r="AO180" s="291"/>
      <c r="AQ180" s="54" t="s">
        <v>645</v>
      </c>
      <c r="AU180" s="292" t="str">
        <f t="shared" ca="1" si="29"/>
        <v>AG</v>
      </c>
      <c r="AV180" s="292">
        <f t="shared" si="32"/>
        <v>153</v>
      </c>
      <c r="AW180" s="180" t="str">
        <f t="shared" ca="1" si="30"/>
        <v>AG153</v>
      </c>
      <c r="AX180" s="189">
        <f t="shared" si="15"/>
        <v>8</v>
      </c>
      <c r="AY180" s="180" t="str">
        <f t="shared" ca="1" si="27"/>
        <v>5. Ownership - Capital Costs</v>
      </c>
      <c r="AZ180" s="189" t="s">
        <v>643</v>
      </c>
      <c r="BA180" s="180" t="s">
        <v>651</v>
      </c>
      <c r="BB180" s="180">
        <v>2047</v>
      </c>
      <c r="BC180" s="180" t="str">
        <f t="shared" ca="1" si="31"/>
        <v>8_AG153_Other_development_costs_2047</v>
      </c>
      <c r="BD180" s="180" t="s">
        <v>407</v>
      </c>
      <c r="BE180" s="180"/>
      <c r="BF180" s="189" t="str">
        <f t="shared" si="28"/>
        <v>&gt;=0</v>
      </c>
      <c r="BG180" s="189" t="s">
        <v>58</v>
      </c>
      <c r="BH180" s="189" t="s">
        <v>58</v>
      </c>
    </row>
    <row r="181" spans="1:60" ht="13.5" hidden="1" customHeight="1">
      <c r="A181" s="131"/>
      <c r="B181" s="343"/>
      <c r="C181" s="153"/>
      <c r="D181" s="344"/>
      <c r="E181" s="344"/>
      <c r="F181" s="289"/>
      <c r="G181" s="289"/>
      <c r="H181" s="289"/>
      <c r="I181" s="289"/>
      <c r="J181" s="289"/>
      <c r="K181" s="289"/>
      <c r="L181" s="289"/>
      <c r="M181" s="289"/>
      <c r="N181" s="289"/>
      <c r="O181" s="289"/>
      <c r="P181" s="289"/>
      <c r="Q181" s="289"/>
      <c r="R181" s="289"/>
      <c r="S181" s="289"/>
      <c r="T181" s="289"/>
      <c r="U181" s="289"/>
      <c r="V181" s="289"/>
      <c r="W181" s="289"/>
      <c r="X181" s="289"/>
      <c r="Y181" s="289"/>
      <c r="Z181" s="289"/>
      <c r="AA181" s="289"/>
      <c r="AB181" s="289"/>
      <c r="AC181" s="289"/>
      <c r="AD181" s="289"/>
      <c r="AE181" s="290"/>
      <c r="AF181" s="290"/>
      <c r="AG181" s="290"/>
      <c r="AH181" s="290"/>
      <c r="AI181" s="290"/>
      <c r="AJ181" s="290"/>
      <c r="AK181" s="290"/>
      <c r="AL181" s="290"/>
      <c r="AM181" s="290"/>
      <c r="AN181" s="290"/>
      <c r="AO181" s="291"/>
      <c r="AQ181" s="54" t="s">
        <v>645</v>
      </c>
      <c r="AU181" s="292" t="str">
        <f t="shared" ca="1" si="29"/>
        <v>AH</v>
      </c>
      <c r="AV181" s="292">
        <f t="shared" si="32"/>
        <v>153</v>
      </c>
      <c r="AW181" s="180" t="str">
        <f t="shared" ca="1" si="30"/>
        <v>AH153</v>
      </c>
      <c r="AX181" s="189">
        <f t="shared" ref="AX181:AX187" si="33">$AX$5</f>
        <v>8</v>
      </c>
      <c r="AY181" s="180" t="str">
        <f t="shared" ca="1" si="27"/>
        <v>5. Ownership - Capital Costs</v>
      </c>
      <c r="AZ181" s="189" t="s">
        <v>643</v>
      </c>
      <c r="BA181" s="180" t="s">
        <v>651</v>
      </c>
      <c r="BB181" s="180">
        <v>2048</v>
      </c>
      <c r="BC181" s="180" t="str">
        <f t="shared" ca="1" si="31"/>
        <v>8_AH153_Other_development_costs_2048</v>
      </c>
      <c r="BD181" s="180" t="s">
        <v>407</v>
      </c>
      <c r="BE181" s="180"/>
      <c r="BF181" s="189" t="str">
        <f t="shared" si="28"/>
        <v>&gt;=0</v>
      </c>
      <c r="BG181" s="189" t="s">
        <v>58</v>
      </c>
      <c r="BH181" s="189" t="s">
        <v>58</v>
      </c>
    </row>
    <row r="182" spans="1:60" ht="13.5" hidden="1" customHeight="1">
      <c r="A182" s="131"/>
      <c r="B182" s="343"/>
      <c r="C182" s="153"/>
      <c r="D182" s="344"/>
      <c r="E182" s="344"/>
      <c r="F182" s="289"/>
      <c r="G182" s="289"/>
      <c r="H182" s="289"/>
      <c r="I182" s="289"/>
      <c r="J182" s="289"/>
      <c r="K182" s="289"/>
      <c r="L182" s="289"/>
      <c r="M182" s="289"/>
      <c r="N182" s="289"/>
      <c r="O182" s="289"/>
      <c r="P182" s="289"/>
      <c r="Q182" s="289"/>
      <c r="R182" s="289"/>
      <c r="S182" s="289"/>
      <c r="T182" s="289"/>
      <c r="U182" s="289"/>
      <c r="V182" s="289"/>
      <c r="W182" s="289"/>
      <c r="X182" s="289"/>
      <c r="Y182" s="289"/>
      <c r="Z182" s="289"/>
      <c r="AA182" s="289"/>
      <c r="AB182" s="289"/>
      <c r="AC182" s="289"/>
      <c r="AD182" s="289"/>
      <c r="AE182" s="290"/>
      <c r="AF182" s="290"/>
      <c r="AG182" s="290"/>
      <c r="AH182" s="290"/>
      <c r="AI182" s="290"/>
      <c r="AJ182" s="290"/>
      <c r="AK182" s="290"/>
      <c r="AL182" s="290"/>
      <c r="AM182" s="290"/>
      <c r="AN182" s="290"/>
      <c r="AO182" s="291"/>
      <c r="AQ182" s="54" t="s">
        <v>645</v>
      </c>
      <c r="AU182" s="292" t="str">
        <f t="shared" ca="1" si="29"/>
        <v>AI</v>
      </c>
      <c r="AV182" s="292">
        <f t="shared" si="32"/>
        <v>153</v>
      </c>
      <c r="AW182" s="180" t="str">
        <f t="shared" ca="1" si="30"/>
        <v>AI153</v>
      </c>
      <c r="AX182" s="189">
        <f t="shared" si="33"/>
        <v>8</v>
      </c>
      <c r="AY182" s="180" t="str">
        <f t="shared" ca="1" si="27"/>
        <v>5. Ownership - Capital Costs</v>
      </c>
      <c r="AZ182" s="189" t="s">
        <v>643</v>
      </c>
      <c r="BA182" s="180" t="s">
        <v>651</v>
      </c>
      <c r="BB182" s="180">
        <v>2049</v>
      </c>
      <c r="BC182" s="180" t="str">
        <f t="shared" ca="1" si="31"/>
        <v>8_AI153_Other_development_costs_2049</v>
      </c>
      <c r="BD182" s="180" t="s">
        <v>407</v>
      </c>
      <c r="BE182" s="180"/>
      <c r="BF182" s="189" t="str">
        <f t="shared" si="28"/>
        <v>&gt;=0</v>
      </c>
      <c r="BG182" s="189" t="s">
        <v>58</v>
      </c>
      <c r="BH182" s="189" t="s">
        <v>58</v>
      </c>
    </row>
    <row r="183" spans="1:60" ht="13.5" hidden="1" customHeight="1">
      <c r="A183" s="131"/>
      <c r="B183" s="343"/>
      <c r="C183" s="153"/>
      <c r="D183" s="344"/>
      <c r="E183" s="344"/>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290"/>
      <c r="AF183" s="290"/>
      <c r="AG183" s="290"/>
      <c r="AH183" s="290"/>
      <c r="AI183" s="290"/>
      <c r="AJ183" s="290"/>
      <c r="AK183" s="290"/>
      <c r="AL183" s="290"/>
      <c r="AM183" s="290"/>
      <c r="AN183" s="290"/>
      <c r="AO183" s="291"/>
      <c r="AQ183" s="54" t="s">
        <v>645</v>
      </c>
      <c r="AU183" s="292" t="str">
        <f t="shared" ca="1" si="29"/>
        <v>AJ</v>
      </c>
      <c r="AV183" s="292">
        <f t="shared" si="32"/>
        <v>153</v>
      </c>
      <c r="AW183" s="180" t="str">
        <f t="shared" ca="1" si="30"/>
        <v>AJ153</v>
      </c>
      <c r="AX183" s="189">
        <f t="shared" si="33"/>
        <v>8</v>
      </c>
      <c r="AY183" s="180" t="str">
        <f t="shared" ca="1" si="27"/>
        <v>5. Ownership - Capital Costs</v>
      </c>
      <c r="AZ183" s="189" t="s">
        <v>643</v>
      </c>
      <c r="BA183" s="180" t="s">
        <v>651</v>
      </c>
      <c r="BB183" s="180">
        <v>2050</v>
      </c>
      <c r="BC183" s="180" t="str">
        <f t="shared" ca="1" si="31"/>
        <v>8_AJ153_Other_development_costs_2050</v>
      </c>
      <c r="BD183" s="180" t="s">
        <v>407</v>
      </c>
      <c r="BE183" s="180"/>
      <c r="BF183" s="189" t="str">
        <f t="shared" si="28"/>
        <v>&gt;=0</v>
      </c>
      <c r="BG183" s="189" t="s">
        <v>58</v>
      </c>
      <c r="BH183" s="189" t="s">
        <v>58</v>
      </c>
    </row>
    <row r="184" spans="1:60" ht="13.5" hidden="1" customHeight="1">
      <c r="A184" s="131"/>
      <c r="B184" s="343"/>
      <c r="C184" s="153"/>
      <c r="D184" s="344"/>
      <c r="E184" s="344"/>
      <c r="F184" s="289"/>
      <c r="G184" s="289"/>
      <c r="H184" s="289"/>
      <c r="I184" s="289"/>
      <c r="J184" s="289"/>
      <c r="K184" s="289"/>
      <c r="L184" s="289"/>
      <c r="M184" s="289"/>
      <c r="N184" s="289"/>
      <c r="O184" s="289"/>
      <c r="P184" s="289"/>
      <c r="Q184" s="289"/>
      <c r="R184" s="289"/>
      <c r="S184" s="289"/>
      <c r="T184" s="289"/>
      <c r="U184" s="289"/>
      <c r="V184" s="289"/>
      <c r="W184" s="289"/>
      <c r="X184" s="289"/>
      <c r="Y184" s="289"/>
      <c r="Z184" s="289"/>
      <c r="AA184" s="289"/>
      <c r="AB184" s="289"/>
      <c r="AC184" s="289"/>
      <c r="AD184" s="289"/>
      <c r="AE184" s="290"/>
      <c r="AF184" s="290"/>
      <c r="AG184" s="290"/>
      <c r="AH184" s="290"/>
      <c r="AI184" s="290"/>
      <c r="AJ184" s="290"/>
      <c r="AK184" s="290"/>
      <c r="AL184" s="290"/>
      <c r="AM184" s="290"/>
      <c r="AN184" s="290"/>
      <c r="AO184" s="291"/>
      <c r="AQ184" s="54" t="s">
        <v>645</v>
      </c>
      <c r="AU184" s="292" t="str">
        <f t="shared" ca="1" si="29"/>
        <v>AK</v>
      </c>
      <c r="AV184" s="292">
        <f t="shared" si="32"/>
        <v>153</v>
      </c>
      <c r="AW184" s="180" t="str">
        <f t="shared" ca="1" si="30"/>
        <v>AK153</v>
      </c>
      <c r="AX184" s="189">
        <f t="shared" si="33"/>
        <v>8</v>
      </c>
      <c r="AY184" s="180" t="str">
        <f t="shared" ca="1" si="27"/>
        <v>5. Ownership - Capital Costs</v>
      </c>
      <c r="AZ184" s="189" t="s">
        <v>643</v>
      </c>
      <c r="BA184" s="180" t="s">
        <v>651</v>
      </c>
      <c r="BB184" s="180">
        <v>2051</v>
      </c>
      <c r="BC184" s="180" t="str">
        <f t="shared" ca="1" si="31"/>
        <v>8_AK153_Other_development_costs_2051</v>
      </c>
      <c r="BD184" s="180" t="s">
        <v>407</v>
      </c>
      <c r="BE184" s="180"/>
      <c r="BF184" s="189" t="str">
        <f t="shared" si="28"/>
        <v>&gt;=0</v>
      </c>
      <c r="BG184" s="189" t="s">
        <v>58</v>
      </c>
      <c r="BH184" s="189" t="s">
        <v>58</v>
      </c>
    </row>
    <row r="185" spans="1:60" ht="13.5" hidden="1" customHeight="1">
      <c r="A185" s="131"/>
      <c r="B185" s="343"/>
      <c r="C185" s="153"/>
      <c r="D185" s="344"/>
      <c r="E185" s="344"/>
      <c r="F185" s="289"/>
      <c r="G185" s="289"/>
      <c r="H185" s="289"/>
      <c r="I185" s="289"/>
      <c r="J185" s="289"/>
      <c r="K185" s="289"/>
      <c r="L185" s="289"/>
      <c r="M185" s="289"/>
      <c r="N185" s="289"/>
      <c r="O185" s="289"/>
      <c r="P185" s="289"/>
      <c r="Q185" s="289"/>
      <c r="R185" s="289"/>
      <c r="S185" s="289"/>
      <c r="T185" s="289"/>
      <c r="U185" s="289"/>
      <c r="V185" s="289"/>
      <c r="W185" s="289"/>
      <c r="X185" s="289"/>
      <c r="Y185" s="289"/>
      <c r="Z185" s="289"/>
      <c r="AA185" s="289"/>
      <c r="AB185" s="289"/>
      <c r="AC185" s="289"/>
      <c r="AD185" s="289"/>
      <c r="AE185" s="290"/>
      <c r="AF185" s="290"/>
      <c r="AG185" s="290"/>
      <c r="AH185" s="290"/>
      <c r="AI185" s="290"/>
      <c r="AJ185" s="290"/>
      <c r="AK185" s="290"/>
      <c r="AL185" s="290"/>
      <c r="AM185" s="290"/>
      <c r="AN185" s="290"/>
      <c r="AO185" s="291"/>
      <c r="AQ185" s="54" t="s">
        <v>645</v>
      </c>
      <c r="AU185" s="292" t="str">
        <f t="shared" ca="1" si="29"/>
        <v>AL</v>
      </c>
      <c r="AV185" s="292">
        <f t="shared" si="32"/>
        <v>153</v>
      </c>
      <c r="AW185" s="180" t="str">
        <f t="shared" ca="1" si="30"/>
        <v>AL153</v>
      </c>
      <c r="AX185" s="189">
        <f t="shared" si="33"/>
        <v>8</v>
      </c>
      <c r="AY185" s="180" t="str">
        <f t="shared" ca="1" si="27"/>
        <v>5. Ownership - Capital Costs</v>
      </c>
      <c r="AZ185" s="189" t="s">
        <v>643</v>
      </c>
      <c r="BA185" s="180" t="s">
        <v>651</v>
      </c>
      <c r="BB185" s="180">
        <v>2052</v>
      </c>
      <c r="BC185" s="180" t="str">
        <f t="shared" ca="1" si="31"/>
        <v>8_AL153_Other_development_costs_2052</v>
      </c>
      <c r="BD185" s="180" t="s">
        <v>407</v>
      </c>
      <c r="BE185" s="180"/>
      <c r="BF185" s="189" t="str">
        <f t="shared" si="28"/>
        <v>&gt;=0</v>
      </c>
      <c r="BG185" s="189" t="s">
        <v>58</v>
      </c>
      <c r="BH185" s="189" t="s">
        <v>58</v>
      </c>
    </row>
    <row r="186" spans="1:60" ht="13.5" hidden="1" customHeight="1">
      <c r="A186" s="131"/>
      <c r="B186" s="343"/>
      <c r="C186" s="153"/>
      <c r="D186" s="344"/>
      <c r="E186" s="344"/>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290"/>
      <c r="AF186" s="290"/>
      <c r="AG186" s="290"/>
      <c r="AH186" s="290"/>
      <c r="AI186" s="290"/>
      <c r="AJ186" s="290"/>
      <c r="AK186" s="290"/>
      <c r="AL186" s="290"/>
      <c r="AM186" s="290"/>
      <c r="AN186" s="290"/>
      <c r="AO186" s="291"/>
      <c r="AQ186" s="54" t="s">
        <v>645</v>
      </c>
      <c r="AU186" s="292" t="str">
        <f t="shared" ca="1" si="29"/>
        <v>AM</v>
      </c>
      <c r="AV186" s="292">
        <f t="shared" si="32"/>
        <v>153</v>
      </c>
      <c r="AW186" s="180" t="str">
        <f t="shared" ca="1" si="30"/>
        <v>AM153</v>
      </c>
      <c r="AX186" s="189">
        <f t="shared" si="33"/>
        <v>8</v>
      </c>
      <c r="AY186" s="180" t="str">
        <f t="shared" ca="1" si="27"/>
        <v>5. Ownership - Capital Costs</v>
      </c>
      <c r="AZ186" s="189" t="s">
        <v>643</v>
      </c>
      <c r="BA186" s="180" t="s">
        <v>651</v>
      </c>
      <c r="BB186" s="180">
        <v>2053</v>
      </c>
      <c r="BC186" s="180" t="str">
        <f t="shared" ca="1" si="31"/>
        <v>8_AM153_Other_development_costs_2053</v>
      </c>
      <c r="BD186" s="180" t="s">
        <v>407</v>
      </c>
      <c r="BE186" s="180"/>
      <c r="BF186" s="189" t="str">
        <f t="shared" si="28"/>
        <v>&gt;=0</v>
      </c>
      <c r="BG186" s="189" t="s">
        <v>58</v>
      </c>
      <c r="BH186" s="189" t="s">
        <v>58</v>
      </c>
    </row>
    <row r="187" spans="1:60" ht="13.5" hidden="1" customHeight="1">
      <c r="A187" s="131"/>
      <c r="B187" s="343"/>
      <c r="C187" s="153"/>
      <c r="D187" s="344"/>
      <c r="E187" s="344"/>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290"/>
      <c r="AF187" s="290"/>
      <c r="AG187" s="290"/>
      <c r="AH187" s="290"/>
      <c r="AI187" s="290"/>
      <c r="AJ187" s="290"/>
      <c r="AK187" s="290"/>
      <c r="AL187" s="290"/>
      <c r="AM187" s="290"/>
      <c r="AN187" s="290"/>
      <c r="AO187" s="291"/>
      <c r="AQ187" s="54" t="s">
        <v>645</v>
      </c>
      <c r="AU187" s="292" t="str">
        <f t="shared" ca="1" si="29"/>
        <v>AN</v>
      </c>
      <c r="AV187" s="292">
        <f t="shared" si="32"/>
        <v>153</v>
      </c>
      <c r="AW187" s="180" t="str">
        <f t="shared" ca="1" si="30"/>
        <v>AN153</v>
      </c>
      <c r="AX187" s="189">
        <f t="shared" si="33"/>
        <v>8</v>
      </c>
      <c r="AY187" s="180" t="str">
        <f t="shared" ca="1" si="27"/>
        <v>5. Ownership - Capital Costs</v>
      </c>
      <c r="AZ187" s="189" t="s">
        <v>643</v>
      </c>
      <c r="BA187" s="180" t="s">
        <v>651</v>
      </c>
      <c r="BB187" s="180">
        <v>2054</v>
      </c>
      <c r="BC187" s="180" t="str">
        <f t="shared" ca="1" si="31"/>
        <v>8_AN153_Other_development_costs_2054</v>
      </c>
      <c r="BD187" s="180" t="s">
        <v>407</v>
      </c>
      <c r="BE187" s="180"/>
      <c r="BF187" s="189" t="str">
        <f t="shared" si="28"/>
        <v>&gt;=0</v>
      </c>
      <c r="BG187" s="189" t="s">
        <v>58</v>
      </c>
      <c r="BH187" s="189" t="s">
        <v>58</v>
      </c>
    </row>
    <row r="188" spans="1:60" ht="13.5" hidden="1" customHeight="1">
      <c r="A188" s="131"/>
      <c r="B188" s="343"/>
      <c r="C188" s="153"/>
      <c r="D188" s="344"/>
      <c r="E188" s="344"/>
      <c r="F188" s="289"/>
      <c r="G188" s="289"/>
      <c r="H188" s="289"/>
      <c r="I188" s="289"/>
      <c r="J188" s="289"/>
      <c r="K188" s="289"/>
      <c r="L188" s="289"/>
      <c r="M188" s="289"/>
      <c r="N188" s="289"/>
      <c r="O188" s="289"/>
      <c r="P188" s="289"/>
      <c r="Q188" s="289"/>
      <c r="R188" s="289"/>
      <c r="S188" s="289"/>
      <c r="T188" s="289"/>
      <c r="U188" s="289"/>
      <c r="V188" s="289"/>
      <c r="W188" s="289"/>
      <c r="X188" s="289"/>
      <c r="Y188" s="289"/>
      <c r="Z188" s="289"/>
      <c r="AA188" s="289"/>
      <c r="AB188" s="289"/>
      <c r="AC188" s="289"/>
      <c r="AD188" s="289"/>
      <c r="AE188" s="290"/>
      <c r="AF188" s="290"/>
      <c r="AG188" s="290"/>
      <c r="AH188" s="290"/>
      <c r="AI188" s="290"/>
      <c r="AJ188" s="290"/>
      <c r="AK188" s="290"/>
      <c r="AL188" s="290"/>
      <c r="AM188" s="290"/>
      <c r="AN188" s="290"/>
      <c r="AO188" s="291"/>
      <c r="AQ188" s="54" t="s">
        <v>645</v>
      </c>
      <c r="AU188" s="292" t="str">
        <f t="shared" ca="1" si="29"/>
        <v>AO</v>
      </c>
      <c r="AV188" s="292">
        <f t="shared" si="32"/>
        <v>153</v>
      </c>
      <c r="AW188" s="180" t="str">
        <f t="shared" ca="1" si="30"/>
        <v>AO153</v>
      </c>
      <c r="AX188" s="189">
        <v>7</v>
      </c>
      <c r="AY188" s="180" t="str">
        <f t="shared" ca="1" si="27"/>
        <v>5. Ownership - Capital Costs</v>
      </c>
      <c r="AZ188" s="189" t="s">
        <v>643</v>
      </c>
      <c r="BA188" s="180" t="s">
        <v>651</v>
      </c>
      <c r="BB188" s="180" t="s">
        <v>646</v>
      </c>
      <c r="BC188" s="180" t="str">
        <f t="shared" ca="1" si="31"/>
        <v>7_AO153_Other_development_costs_Additional_Info</v>
      </c>
      <c r="BD188" s="189" t="s">
        <v>133</v>
      </c>
      <c r="BE188" s="189">
        <v>100</v>
      </c>
      <c r="BG188" s="189" t="s">
        <v>58</v>
      </c>
      <c r="BH188" s="189" t="s">
        <v>58</v>
      </c>
    </row>
    <row r="189" spans="1:60">
      <c r="A189" s="131">
        <f>+A153+1</f>
        <v>7</v>
      </c>
      <c r="B189" s="343"/>
      <c r="C189" s="153" t="s">
        <v>652</v>
      </c>
      <c r="D189" s="344" t="s">
        <v>642</v>
      </c>
      <c r="E189" s="344"/>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76"/>
      <c r="AE189" s="277"/>
      <c r="AF189" s="277"/>
      <c r="AG189" s="277"/>
      <c r="AH189" s="277"/>
      <c r="AI189" s="277"/>
      <c r="AJ189" s="277"/>
      <c r="AK189" s="277"/>
      <c r="AL189" s="277"/>
      <c r="AM189" s="277"/>
      <c r="AN189" s="277"/>
      <c r="AO189" s="152"/>
      <c r="AS189" s="54" t="s">
        <v>125</v>
      </c>
      <c r="AT189" s="293" t="str">
        <f ca="1">SUBSTITUTE(CELL("address",F189),"$","")</f>
        <v>F189</v>
      </c>
      <c r="AU189" s="294" t="str">
        <f ca="1">CHAR(CODE(AT189))</f>
        <v>F</v>
      </c>
      <c r="AV189" s="294">
        <f>ROW(AT189)</f>
        <v>189</v>
      </c>
      <c r="AW189" s="295" t="str">
        <f ca="1">CONCATENATE(AU189&amp;AV189)</f>
        <v>F189</v>
      </c>
      <c r="AX189" s="288">
        <f t="shared" ref="AX189:AX252" si="34">$AX$5</f>
        <v>8</v>
      </c>
      <c r="AY189" s="295" t="str">
        <f t="shared" ca="1" si="27"/>
        <v>5. Ownership - Capital Costs</v>
      </c>
      <c r="AZ189" s="288" t="s">
        <v>643</v>
      </c>
      <c r="BA189" s="295" t="s">
        <v>653</v>
      </c>
      <c r="BB189" s="295">
        <v>2020</v>
      </c>
      <c r="BC189" s="295" t="str">
        <f ca="1">AX189&amp;"_"&amp;AW189&amp;"_"&amp;BA189&amp;"_"&amp;BB189</f>
        <v>8_F189_Generation_facility_2020</v>
      </c>
      <c r="BD189" s="295" t="s">
        <v>407</v>
      </c>
      <c r="BE189" s="295"/>
      <c r="BF189" s="288" t="str">
        <f t="shared" ref="BF189:BF223" si="35">"&gt;=0"</f>
        <v>&gt;=0</v>
      </c>
      <c r="BG189" s="288" t="s">
        <v>58</v>
      </c>
      <c r="BH189" s="288" t="s">
        <v>58</v>
      </c>
    </row>
    <row r="190" spans="1:60" ht="13.5" hidden="1" customHeight="1">
      <c r="A190" s="131"/>
      <c r="B190" s="343"/>
      <c r="C190" s="153"/>
      <c r="D190" s="344"/>
      <c r="E190" s="344"/>
      <c r="F190" s="289"/>
      <c r="G190" s="289"/>
      <c r="H190" s="289"/>
      <c r="I190" s="289"/>
      <c r="J190" s="289"/>
      <c r="K190" s="289"/>
      <c r="L190" s="289"/>
      <c r="M190" s="289"/>
      <c r="N190" s="289"/>
      <c r="O190" s="289"/>
      <c r="P190" s="289"/>
      <c r="Q190" s="289"/>
      <c r="R190" s="289"/>
      <c r="S190" s="289"/>
      <c r="T190" s="289"/>
      <c r="U190" s="289"/>
      <c r="V190" s="289"/>
      <c r="W190" s="289"/>
      <c r="X190" s="289"/>
      <c r="Y190" s="289"/>
      <c r="Z190" s="289"/>
      <c r="AA190" s="289"/>
      <c r="AB190" s="289"/>
      <c r="AC190" s="289"/>
      <c r="AD190" s="289"/>
      <c r="AE190" s="290"/>
      <c r="AF190" s="290"/>
      <c r="AG190" s="290"/>
      <c r="AH190" s="290"/>
      <c r="AI190" s="290"/>
      <c r="AJ190" s="290"/>
      <c r="AK190" s="290"/>
      <c r="AL190" s="290"/>
      <c r="AM190" s="290"/>
      <c r="AN190" s="290"/>
      <c r="AO190" s="291"/>
      <c r="AQ190" s="54" t="s">
        <v>645</v>
      </c>
      <c r="AU190" s="292" t="str">
        <f t="shared" ref="AU190:AU224" ca="1" si="36">IF(AU189="Z","AA",IF(LEN(AU189)=1,CHAR(CODE(AU189)+1),IF(RIGHT(AU189,1)="Z",CHAR(CODE(LEFT(AU189,1))+1),LEFT(AU189,1))&amp;CHAR(65+MOD(CODE(RIGHT(AU189,1))+1-65,26))))</f>
        <v>G</v>
      </c>
      <c r="AV190" s="292">
        <f>AV189</f>
        <v>189</v>
      </c>
      <c r="AW190" s="180" t="str">
        <f t="shared" ref="AW190:AW224" ca="1" si="37">CONCATENATE(AU190&amp;AV190)</f>
        <v>G189</v>
      </c>
      <c r="AX190" s="189">
        <f t="shared" si="34"/>
        <v>8</v>
      </c>
      <c r="AY190" s="180" t="str">
        <f t="shared" ca="1" si="27"/>
        <v>5. Ownership - Capital Costs</v>
      </c>
      <c r="AZ190" s="189" t="s">
        <v>643</v>
      </c>
      <c r="BA190" s="180" t="s">
        <v>653</v>
      </c>
      <c r="BB190" s="180">
        <v>2021</v>
      </c>
      <c r="BC190" s="180" t="str">
        <f t="shared" ref="BC190:BC224" ca="1" si="38">AX190&amp;"_"&amp;AW190&amp;"_"&amp;BA190&amp;"_"&amp;BB190</f>
        <v>8_G189_Generation_facility_2021</v>
      </c>
      <c r="BD190" s="180" t="s">
        <v>407</v>
      </c>
      <c r="BE190" s="180"/>
      <c r="BF190" s="189" t="str">
        <f t="shared" si="35"/>
        <v>&gt;=0</v>
      </c>
      <c r="BG190" s="189" t="s">
        <v>58</v>
      </c>
      <c r="BH190" s="189" t="s">
        <v>58</v>
      </c>
    </row>
    <row r="191" spans="1:60" ht="13.5" hidden="1" customHeight="1">
      <c r="A191" s="131"/>
      <c r="B191" s="343"/>
      <c r="C191" s="153"/>
      <c r="D191" s="344"/>
      <c r="E191" s="344"/>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90"/>
      <c r="AF191" s="290"/>
      <c r="AG191" s="290"/>
      <c r="AH191" s="290"/>
      <c r="AI191" s="290"/>
      <c r="AJ191" s="290"/>
      <c r="AK191" s="290"/>
      <c r="AL191" s="290"/>
      <c r="AM191" s="290"/>
      <c r="AN191" s="290"/>
      <c r="AO191" s="291"/>
      <c r="AQ191" s="54" t="s">
        <v>645</v>
      </c>
      <c r="AU191" s="292" t="str">
        <f t="shared" ca="1" si="36"/>
        <v>H</v>
      </c>
      <c r="AV191" s="292">
        <f t="shared" ref="AV191:AV224" si="39">AV190</f>
        <v>189</v>
      </c>
      <c r="AW191" s="180" t="str">
        <f t="shared" ca="1" si="37"/>
        <v>H189</v>
      </c>
      <c r="AX191" s="189">
        <f t="shared" si="34"/>
        <v>8</v>
      </c>
      <c r="AY191" s="180" t="str">
        <f t="shared" ca="1" si="27"/>
        <v>5. Ownership - Capital Costs</v>
      </c>
      <c r="AZ191" s="189" t="s">
        <v>643</v>
      </c>
      <c r="BA191" s="180" t="s">
        <v>653</v>
      </c>
      <c r="BB191" s="180">
        <v>2022</v>
      </c>
      <c r="BC191" s="180" t="str">
        <f t="shared" ca="1" si="38"/>
        <v>8_H189_Generation_facility_2022</v>
      </c>
      <c r="BD191" s="180" t="s">
        <v>407</v>
      </c>
      <c r="BE191" s="180"/>
      <c r="BF191" s="189" t="str">
        <f t="shared" si="35"/>
        <v>&gt;=0</v>
      </c>
      <c r="BG191" s="189" t="s">
        <v>58</v>
      </c>
      <c r="BH191" s="189" t="s">
        <v>58</v>
      </c>
    </row>
    <row r="192" spans="1:60" ht="13.5" hidden="1" customHeight="1">
      <c r="A192" s="131"/>
      <c r="B192" s="343"/>
      <c r="C192" s="153"/>
      <c r="D192" s="344"/>
      <c r="E192" s="344"/>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90"/>
      <c r="AF192" s="290"/>
      <c r="AG192" s="290"/>
      <c r="AH192" s="290"/>
      <c r="AI192" s="290"/>
      <c r="AJ192" s="290"/>
      <c r="AK192" s="290"/>
      <c r="AL192" s="290"/>
      <c r="AM192" s="290"/>
      <c r="AN192" s="290"/>
      <c r="AO192" s="291"/>
      <c r="AQ192" s="54" t="s">
        <v>645</v>
      </c>
      <c r="AU192" s="292" t="str">
        <f t="shared" ca="1" si="36"/>
        <v>I</v>
      </c>
      <c r="AV192" s="292">
        <f t="shared" si="39"/>
        <v>189</v>
      </c>
      <c r="AW192" s="180" t="str">
        <f t="shared" ca="1" si="37"/>
        <v>I189</v>
      </c>
      <c r="AX192" s="189">
        <f t="shared" si="34"/>
        <v>8</v>
      </c>
      <c r="AY192" s="180" t="str">
        <f t="shared" ca="1" si="27"/>
        <v>5. Ownership - Capital Costs</v>
      </c>
      <c r="AZ192" s="189" t="s">
        <v>643</v>
      </c>
      <c r="BA192" s="180" t="s">
        <v>653</v>
      </c>
      <c r="BB192" s="180">
        <v>2023</v>
      </c>
      <c r="BC192" s="180" t="str">
        <f t="shared" ca="1" si="38"/>
        <v>8_I189_Generation_facility_2023</v>
      </c>
      <c r="BD192" s="180" t="s">
        <v>407</v>
      </c>
      <c r="BE192" s="180"/>
      <c r="BF192" s="189" t="str">
        <f t="shared" si="35"/>
        <v>&gt;=0</v>
      </c>
      <c r="BG192" s="189" t="s">
        <v>58</v>
      </c>
      <c r="BH192" s="189" t="s">
        <v>58</v>
      </c>
    </row>
    <row r="193" spans="1:60" ht="13.5" hidden="1" customHeight="1">
      <c r="A193" s="131"/>
      <c r="B193" s="343"/>
      <c r="C193" s="153"/>
      <c r="D193" s="344"/>
      <c r="E193" s="344"/>
      <c r="F193" s="289"/>
      <c r="G193" s="289"/>
      <c r="H193" s="289"/>
      <c r="I193" s="289"/>
      <c r="J193" s="289"/>
      <c r="K193" s="289"/>
      <c r="L193" s="289"/>
      <c r="M193" s="289"/>
      <c r="N193" s="289"/>
      <c r="O193" s="289"/>
      <c r="P193" s="289"/>
      <c r="Q193" s="289"/>
      <c r="R193" s="289"/>
      <c r="S193" s="289"/>
      <c r="T193" s="289"/>
      <c r="U193" s="289"/>
      <c r="V193" s="289"/>
      <c r="W193" s="289"/>
      <c r="X193" s="289"/>
      <c r="Y193" s="289"/>
      <c r="Z193" s="289"/>
      <c r="AA193" s="289"/>
      <c r="AB193" s="289"/>
      <c r="AC193" s="289"/>
      <c r="AD193" s="289"/>
      <c r="AE193" s="290"/>
      <c r="AF193" s="290"/>
      <c r="AG193" s="290"/>
      <c r="AH193" s="290"/>
      <c r="AI193" s="290"/>
      <c r="AJ193" s="290"/>
      <c r="AK193" s="290"/>
      <c r="AL193" s="290"/>
      <c r="AM193" s="290"/>
      <c r="AN193" s="290"/>
      <c r="AO193" s="291"/>
      <c r="AQ193" s="54" t="s">
        <v>645</v>
      </c>
      <c r="AU193" s="292" t="str">
        <f t="shared" ca="1" si="36"/>
        <v>J</v>
      </c>
      <c r="AV193" s="292">
        <f t="shared" si="39"/>
        <v>189</v>
      </c>
      <c r="AW193" s="180" t="str">
        <f t="shared" ca="1" si="37"/>
        <v>J189</v>
      </c>
      <c r="AX193" s="189">
        <f t="shared" si="34"/>
        <v>8</v>
      </c>
      <c r="AY193" s="180" t="str">
        <f t="shared" ca="1" si="27"/>
        <v>5. Ownership - Capital Costs</v>
      </c>
      <c r="AZ193" s="189" t="s">
        <v>643</v>
      </c>
      <c r="BA193" s="180" t="s">
        <v>653</v>
      </c>
      <c r="BB193" s="180">
        <v>2024</v>
      </c>
      <c r="BC193" s="180" t="str">
        <f t="shared" ca="1" si="38"/>
        <v>8_J189_Generation_facility_2024</v>
      </c>
      <c r="BD193" s="180" t="s">
        <v>407</v>
      </c>
      <c r="BE193" s="180"/>
      <c r="BF193" s="189" t="str">
        <f t="shared" si="35"/>
        <v>&gt;=0</v>
      </c>
      <c r="BG193" s="189" t="s">
        <v>58</v>
      </c>
      <c r="BH193" s="189" t="s">
        <v>58</v>
      </c>
    </row>
    <row r="194" spans="1:60" ht="13.5" hidden="1" customHeight="1">
      <c r="A194" s="131"/>
      <c r="B194" s="343"/>
      <c r="C194" s="153"/>
      <c r="D194" s="344"/>
      <c r="E194" s="344"/>
      <c r="F194" s="289"/>
      <c r="G194" s="289"/>
      <c r="H194" s="289"/>
      <c r="I194" s="289"/>
      <c r="J194" s="289"/>
      <c r="K194" s="289"/>
      <c r="L194" s="289"/>
      <c r="M194" s="289"/>
      <c r="N194" s="289"/>
      <c r="O194" s="289"/>
      <c r="P194" s="289"/>
      <c r="Q194" s="289"/>
      <c r="R194" s="289"/>
      <c r="S194" s="289"/>
      <c r="T194" s="289"/>
      <c r="U194" s="289"/>
      <c r="V194" s="289"/>
      <c r="W194" s="289"/>
      <c r="X194" s="289"/>
      <c r="Y194" s="289"/>
      <c r="Z194" s="289"/>
      <c r="AA194" s="289"/>
      <c r="AB194" s="289"/>
      <c r="AC194" s="289"/>
      <c r="AD194" s="289"/>
      <c r="AE194" s="290"/>
      <c r="AF194" s="290"/>
      <c r="AG194" s="290"/>
      <c r="AH194" s="290"/>
      <c r="AI194" s="290"/>
      <c r="AJ194" s="290"/>
      <c r="AK194" s="290"/>
      <c r="AL194" s="290"/>
      <c r="AM194" s="290"/>
      <c r="AN194" s="290"/>
      <c r="AO194" s="291"/>
      <c r="AQ194" s="54" t="s">
        <v>645</v>
      </c>
      <c r="AU194" s="292" t="str">
        <f t="shared" ca="1" si="36"/>
        <v>K</v>
      </c>
      <c r="AV194" s="292">
        <f t="shared" si="39"/>
        <v>189</v>
      </c>
      <c r="AW194" s="180" t="str">
        <f t="shared" ca="1" si="37"/>
        <v>K189</v>
      </c>
      <c r="AX194" s="189">
        <f t="shared" si="34"/>
        <v>8</v>
      </c>
      <c r="AY194" s="180" t="str">
        <f t="shared" ca="1" si="27"/>
        <v>5. Ownership - Capital Costs</v>
      </c>
      <c r="AZ194" s="189" t="s">
        <v>643</v>
      </c>
      <c r="BA194" s="180" t="s">
        <v>653</v>
      </c>
      <c r="BB194" s="180">
        <v>2025</v>
      </c>
      <c r="BC194" s="180" t="str">
        <f t="shared" ca="1" si="38"/>
        <v>8_K189_Generation_facility_2025</v>
      </c>
      <c r="BD194" s="180" t="s">
        <v>407</v>
      </c>
      <c r="BE194" s="180"/>
      <c r="BF194" s="189" t="str">
        <f t="shared" si="35"/>
        <v>&gt;=0</v>
      </c>
      <c r="BG194" s="189" t="s">
        <v>58</v>
      </c>
      <c r="BH194" s="189" t="s">
        <v>58</v>
      </c>
    </row>
    <row r="195" spans="1:60" ht="13.5" hidden="1" customHeight="1">
      <c r="A195" s="131"/>
      <c r="B195" s="343"/>
      <c r="C195" s="153"/>
      <c r="D195" s="344"/>
      <c r="E195" s="344"/>
      <c r="F195" s="289"/>
      <c r="G195" s="289"/>
      <c r="H195" s="289"/>
      <c r="I195" s="289"/>
      <c r="J195" s="289"/>
      <c r="K195" s="289"/>
      <c r="L195" s="289"/>
      <c r="M195" s="289"/>
      <c r="N195" s="289"/>
      <c r="O195" s="289"/>
      <c r="P195" s="289"/>
      <c r="Q195" s="289"/>
      <c r="R195" s="289"/>
      <c r="S195" s="289"/>
      <c r="T195" s="289"/>
      <c r="U195" s="289"/>
      <c r="V195" s="289"/>
      <c r="W195" s="289"/>
      <c r="X195" s="289"/>
      <c r="Y195" s="289"/>
      <c r="Z195" s="289"/>
      <c r="AA195" s="289"/>
      <c r="AB195" s="289"/>
      <c r="AC195" s="289"/>
      <c r="AD195" s="289"/>
      <c r="AE195" s="290"/>
      <c r="AF195" s="290"/>
      <c r="AG195" s="290"/>
      <c r="AH195" s="290"/>
      <c r="AI195" s="290"/>
      <c r="AJ195" s="290"/>
      <c r="AK195" s="290"/>
      <c r="AL195" s="290"/>
      <c r="AM195" s="290"/>
      <c r="AN195" s="290"/>
      <c r="AO195" s="291"/>
      <c r="AQ195" s="54" t="s">
        <v>645</v>
      </c>
      <c r="AU195" s="292" t="str">
        <f t="shared" ca="1" si="36"/>
        <v>L</v>
      </c>
      <c r="AV195" s="292">
        <f t="shared" si="39"/>
        <v>189</v>
      </c>
      <c r="AW195" s="180" t="str">
        <f t="shared" ca="1" si="37"/>
        <v>L189</v>
      </c>
      <c r="AX195" s="189">
        <f t="shared" si="34"/>
        <v>8</v>
      </c>
      <c r="AY195" s="180" t="str">
        <f t="shared" ca="1" si="27"/>
        <v>5. Ownership - Capital Costs</v>
      </c>
      <c r="AZ195" s="189" t="s">
        <v>643</v>
      </c>
      <c r="BA195" s="180" t="s">
        <v>653</v>
      </c>
      <c r="BB195" s="180">
        <v>2026</v>
      </c>
      <c r="BC195" s="180" t="str">
        <f t="shared" ca="1" si="38"/>
        <v>8_L189_Generation_facility_2026</v>
      </c>
      <c r="BD195" s="180" t="s">
        <v>407</v>
      </c>
      <c r="BE195" s="180"/>
      <c r="BF195" s="189" t="str">
        <f t="shared" si="35"/>
        <v>&gt;=0</v>
      </c>
      <c r="BG195" s="189" t="s">
        <v>58</v>
      </c>
      <c r="BH195" s="189" t="s">
        <v>58</v>
      </c>
    </row>
    <row r="196" spans="1:60" ht="13.5" hidden="1" customHeight="1">
      <c r="A196" s="131"/>
      <c r="B196" s="343"/>
      <c r="C196" s="153"/>
      <c r="D196" s="344"/>
      <c r="E196" s="344"/>
      <c r="F196" s="289"/>
      <c r="G196" s="289"/>
      <c r="H196" s="289"/>
      <c r="I196" s="289"/>
      <c r="J196" s="289"/>
      <c r="K196" s="289"/>
      <c r="L196" s="289"/>
      <c r="M196" s="289"/>
      <c r="N196" s="289"/>
      <c r="O196" s="289"/>
      <c r="P196" s="289"/>
      <c r="Q196" s="289"/>
      <c r="R196" s="289"/>
      <c r="S196" s="289"/>
      <c r="T196" s="289"/>
      <c r="U196" s="289"/>
      <c r="V196" s="289"/>
      <c r="W196" s="289"/>
      <c r="X196" s="289"/>
      <c r="Y196" s="289"/>
      <c r="Z196" s="289"/>
      <c r="AA196" s="289"/>
      <c r="AB196" s="289"/>
      <c r="AC196" s="289"/>
      <c r="AD196" s="289"/>
      <c r="AE196" s="290"/>
      <c r="AF196" s="290"/>
      <c r="AG196" s="290"/>
      <c r="AH196" s="290"/>
      <c r="AI196" s="290"/>
      <c r="AJ196" s="290"/>
      <c r="AK196" s="290"/>
      <c r="AL196" s="290"/>
      <c r="AM196" s="290"/>
      <c r="AN196" s="290"/>
      <c r="AO196" s="291"/>
      <c r="AQ196" s="54" t="s">
        <v>645</v>
      </c>
      <c r="AU196" s="292" t="str">
        <f t="shared" ca="1" si="36"/>
        <v>M</v>
      </c>
      <c r="AV196" s="292">
        <f t="shared" si="39"/>
        <v>189</v>
      </c>
      <c r="AW196" s="180" t="str">
        <f t="shared" ca="1" si="37"/>
        <v>M189</v>
      </c>
      <c r="AX196" s="189">
        <f t="shared" si="34"/>
        <v>8</v>
      </c>
      <c r="AY196" s="180" t="str">
        <f t="shared" ca="1" si="27"/>
        <v>5. Ownership - Capital Costs</v>
      </c>
      <c r="AZ196" s="189" t="s">
        <v>643</v>
      </c>
      <c r="BA196" s="180" t="s">
        <v>653</v>
      </c>
      <c r="BB196" s="180">
        <v>2027</v>
      </c>
      <c r="BC196" s="180" t="str">
        <f t="shared" ca="1" si="38"/>
        <v>8_M189_Generation_facility_2027</v>
      </c>
      <c r="BD196" s="180" t="s">
        <v>407</v>
      </c>
      <c r="BE196" s="180"/>
      <c r="BF196" s="189" t="str">
        <f t="shared" si="35"/>
        <v>&gt;=0</v>
      </c>
      <c r="BG196" s="189" t="s">
        <v>58</v>
      </c>
      <c r="BH196" s="189" t="s">
        <v>58</v>
      </c>
    </row>
    <row r="197" spans="1:60" ht="13.5" hidden="1" customHeight="1">
      <c r="A197" s="131"/>
      <c r="B197" s="343"/>
      <c r="C197" s="153"/>
      <c r="D197" s="344"/>
      <c r="E197" s="344"/>
      <c r="F197" s="289"/>
      <c r="G197" s="289"/>
      <c r="H197" s="289"/>
      <c r="I197" s="289"/>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90"/>
      <c r="AF197" s="290"/>
      <c r="AG197" s="290"/>
      <c r="AH197" s="290"/>
      <c r="AI197" s="290"/>
      <c r="AJ197" s="290"/>
      <c r="AK197" s="290"/>
      <c r="AL197" s="290"/>
      <c r="AM197" s="290"/>
      <c r="AN197" s="290"/>
      <c r="AO197" s="291"/>
      <c r="AQ197" s="54" t="s">
        <v>645</v>
      </c>
      <c r="AU197" s="292" t="str">
        <f t="shared" ca="1" si="36"/>
        <v>N</v>
      </c>
      <c r="AV197" s="292">
        <f t="shared" si="39"/>
        <v>189</v>
      </c>
      <c r="AW197" s="180" t="str">
        <f t="shared" ca="1" si="37"/>
        <v>N189</v>
      </c>
      <c r="AX197" s="189">
        <f t="shared" si="34"/>
        <v>8</v>
      </c>
      <c r="AY197" s="180" t="str">
        <f t="shared" ca="1" si="27"/>
        <v>5. Ownership - Capital Costs</v>
      </c>
      <c r="AZ197" s="189" t="s">
        <v>643</v>
      </c>
      <c r="BA197" s="180" t="s">
        <v>653</v>
      </c>
      <c r="BB197" s="180">
        <v>2028</v>
      </c>
      <c r="BC197" s="180" t="str">
        <f t="shared" ca="1" si="38"/>
        <v>8_N189_Generation_facility_2028</v>
      </c>
      <c r="BD197" s="180" t="s">
        <v>407</v>
      </c>
      <c r="BE197" s="180"/>
      <c r="BF197" s="189" t="str">
        <f t="shared" si="35"/>
        <v>&gt;=0</v>
      </c>
      <c r="BG197" s="189" t="s">
        <v>58</v>
      </c>
      <c r="BH197" s="189" t="s">
        <v>58</v>
      </c>
    </row>
    <row r="198" spans="1:60" ht="13.5" hidden="1" customHeight="1">
      <c r="A198" s="131"/>
      <c r="B198" s="343"/>
      <c r="C198" s="153"/>
      <c r="D198" s="344"/>
      <c r="E198" s="344"/>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290"/>
      <c r="AF198" s="290"/>
      <c r="AG198" s="290"/>
      <c r="AH198" s="290"/>
      <c r="AI198" s="290"/>
      <c r="AJ198" s="290"/>
      <c r="AK198" s="290"/>
      <c r="AL198" s="290"/>
      <c r="AM198" s="290"/>
      <c r="AN198" s="290"/>
      <c r="AO198" s="291"/>
      <c r="AQ198" s="54" t="s">
        <v>645</v>
      </c>
      <c r="AU198" s="292" t="str">
        <f t="shared" ca="1" si="36"/>
        <v>O</v>
      </c>
      <c r="AV198" s="292">
        <f t="shared" si="39"/>
        <v>189</v>
      </c>
      <c r="AW198" s="180" t="str">
        <f t="shared" ca="1" si="37"/>
        <v>O189</v>
      </c>
      <c r="AX198" s="189">
        <f t="shared" si="34"/>
        <v>8</v>
      </c>
      <c r="AY198" s="180" t="str">
        <f t="shared" ca="1" si="27"/>
        <v>5. Ownership - Capital Costs</v>
      </c>
      <c r="AZ198" s="189" t="s">
        <v>643</v>
      </c>
      <c r="BA198" s="180" t="s">
        <v>653</v>
      </c>
      <c r="BB198" s="180">
        <v>2029</v>
      </c>
      <c r="BC198" s="180" t="str">
        <f t="shared" ca="1" si="38"/>
        <v>8_O189_Generation_facility_2029</v>
      </c>
      <c r="BD198" s="180" t="s">
        <v>407</v>
      </c>
      <c r="BE198" s="180"/>
      <c r="BF198" s="189" t="str">
        <f t="shared" si="35"/>
        <v>&gt;=0</v>
      </c>
      <c r="BG198" s="189" t="s">
        <v>58</v>
      </c>
      <c r="BH198" s="189" t="s">
        <v>58</v>
      </c>
    </row>
    <row r="199" spans="1:60" ht="13.5" hidden="1" customHeight="1">
      <c r="A199" s="131"/>
      <c r="B199" s="343"/>
      <c r="C199" s="153"/>
      <c r="D199" s="344"/>
      <c r="E199" s="344"/>
      <c r="F199" s="289"/>
      <c r="G199" s="289"/>
      <c r="H199" s="289"/>
      <c r="I199" s="289"/>
      <c r="J199" s="289"/>
      <c r="K199" s="289"/>
      <c r="L199" s="289"/>
      <c r="M199" s="289"/>
      <c r="N199" s="289"/>
      <c r="O199" s="289"/>
      <c r="P199" s="289"/>
      <c r="Q199" s="289"/>
      <c r="R199" s="289"/>
      <c r="S199" s="289"/>
      <c r="T199" s="289"/>
      <c r="U199" s="289"/>
      <c r="V199" s="289"/>
      <c r="W199" s="289"/>
      <c r="X199" s="289"/>
      <c r="Y199" s="289"/>
      <c r="Z199" s="289"/>
      <c r="AA199" s="289"/>
      <c r="AB199" s="289"/>
      <c r="AC199" s="289"/>
      <c r="AD199" s="289"/>
      <c r="AE199" s="290"/>
      <c r="AF199" s="290"/>
      <c r="AG199" s="290"/>
      <c r="AH199" s="290"/>
      <c r="AI199" s="290"/>
      <c r="AJ199" s="290"/>
      <c r="AK199" s="290"/>
      <c r="AL199" s="290"/>
      <c r="AM199" s="290"/>
      <c r="AN199" s="290"/>
      <c r="AO199" s="291"/>
      <c r="AQ199" s="54" t="s">
        <v>645</v>
      </c>
      <c r="AU199" s="292" t="str">
        <f t="shared" ca="1" si="36"/>
        <v>P</v>
      </c>
      <c r="AV199" s="292">
        <f t="shared" si="39"/>
        <v>189</v>
      </c>
      <c r="AW199" s="180" t="str">
        <f t="shared" ca="1" si="37"/>
        <v>P189</v>
      </c>
      <c r="AX199" s="189">
        <f t="shared" si="34"/>
        <v>8</v>
      </c>
      <c r="AY199" s="180" t="str">
        <f t="shared" ca="1" si="27"/>
        <v>5. Ownership - Capital Costs</v>
      </c>
      <c r="AZ199" s="189" t="s">
        <v>643</v>
      </c>
      <c r="BA199" s="180" t="s">
        <v>653</v>
      </c>
      <c r="BB199" s="180">
        <v>2030</v>
      </c>
      <c r="BC199" s="180" t="str">
        <f t="shared" ca="1" si="38"/>
        <v>8_P189_Generation_facility_2030</v>
      </c>
      <c r="BD199" s="180" t="s">
        <v>407</v>
      </c>
      <c r="BE199" s="180"/>
      <c r="BF199" s="189" t="str">
        <f t="shared" si="35"/>
        <v>&gt;=0</v>
      </c>
      <c r="BG199" s="189" t="s">
        <v>58</v>
      </c>
      <c r="BH199" s="189" t="s">
        <v>58</v>
      </c>
    </row>
    <row r="200" spans="1:60" ht="13.5" hidden="1" customHeight="1">
      <c r="A200" s="131"/>
      <c r="B200" s="343"/>
      <c r="C200" s="153"/>
      <c r="D200" s="344"/>
      <c r="E200" s="344"/>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289"/>
      <c r="AE200" s="290"/>
      <c r="AF200" s="290"/>
      <c r="AG200" s="290"/>
      <c r="AH200" s="290"/>
      <c r="AI200" s="290"/>
      <c r="AJ200" s="290"/>
      <c r="AK200" s="290"/>
      <c r="AL200" s="290"/>
      <c r="AM200" s="290"/>
      <c r="AN200" s="290"/>
      <c r="AO200" s="291"/>
      <c r="AQ200" s="54" t="s">
        <v>645</v>
      </c>
      <c r="AU200" s="292" t="str">
        <f t="shared" ca="1" si="36"/>
        <v>Q</v>
      </c>
      <c r="AV200" s="292">
        <f t="shared" si="39"/>
        <v>189</v>
      </c>
      <c r="AW200" s="180" t="str">
        <f t="shared" ca="1" si="37"/>
        <v>Q189</v>
      </c>
      <c r="AX200" s="189">
        <f t="shared" si="34"/>
        <v>8</v>
      </c>
      <c r="AY200" s="180" t="str">
        <f t="shared" ca="1" si="27"/>
        <v>5. Ownership - Capital Costs</v>
      </c>
      <c r="AZ200" s="189" t="s">
        <v>643</v>
      </c>
      <c r="BA200" s="180" t="s">
        <v>653</v>
      </c>
      <c r="BB200" s="180">
        <v>2031</v>
      </c>
      <c r="BC200" s="180" t="str">
        <f t="shared" ca="1" si="38"/>
        <v>8_Q189_Generation_facility_2031</v>
      </c>
      <c r="BD200" s="180" t="s">
        <v>407</v>
      </c>
      <c r="BE200" s="180"/>
      <c r="BF200" s="189" t="str">
        <f t="shared" si="35"/>
        <v>&gt;=0</v>
      </c>
      <c r="BG200" s="189" t="s">
        <v>58</v>
      </c>
      <c r="BH200" s="189" t="s">
        <v>58</v>
      </c>
    </row>
    <row r="201" spans="1:60" ht="13.5" hidden="1" customHeight="1">
      <c r="A201" s="131"/>
      <c r="B201" s="343"/>
      <c r="C201" s="153"/>
      <c r="D201" s="344"/>
      <c r="E201" s="344"/>
      <c r="F201" s="289"/>
      <c r="G201" s="289"/>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90"/>
      <c r="AF201" s="290"/>
      <c r="AG201" s="290"/>
      <c r="AH201" s="290"/>
      <c r="AI201" s="290"/>
      <c r="AJ201" s="290"/>
      <c r="AK201" s="290"/>
      <c r="AL201" s="290"/>
      <c r="AM201" s="290"/>
      <c r="AN201" s="290"/>
      <c r="AO201" s="291"/>
      <c r="AQ201" s="54" t="s">
        <v>645</v>
      </c>
      <c r="AU201" s="292" t="str">
        <f t="shared" ca="1" si="36"/>
        <v>R</v>
      </c>
      <c r="AV201" s="292">
        <f t="shared" si="39"/>
        <v>189</v>
      </c>
      <c r="AW201" s="180" t="str">
        <f t="shared" ca="1" si="37"/>
        <v>R189</v>
      </c>
      <c r="AX201" s="189">
        <f t="shared" si="34"/>
        <v>8</v>
      </c>
      <c r="AY201" s="180" t="str">
        <f t="shared" ca="1" si="27"/>
        <v>5. Ownership - Capital Costs</v>
      </c>
      <c r="AZ201" s="189" t="s">
        <v>643</v>
      </c>
      <c r="BA201" s="180" t="s">
        <v>653</v>
      </c>
      <c r="BB201" s="180">
        <v>2032</v>
      </c>
      <c r="BC201" s="180" t="str">
        <f t="shared" ca="1" si="38"/>
        <v>8_R189_Generation_facility_2032</v>
      </c>
      <c r="BD201" s="180" t="s">
        <v>407</v>
      </c>
      <c r="BE201" s="180"/>
      <c r="BF201" s="189" t="str">
        <f t="shared" si="35"/>
        <v>&gt;=0</v>
      </c>
      <c r="BG201" s="189" t="s">
        <v>58</v>
      </c>
      <c r="BH201" s="189" t="s">
        <v>58</v>
      </c>
    </row>
    <row r="202" spans="1:60" ht="13.5" hidden="1" customHeight="1">
      <c r="A202" s="131"/>
      <c r="B202" s="343"/>
      <c r="C202" s="153"/>
      <c r="D202" s="344"/>
      <c r="E202" s="344"/>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90"/>
      <c r="AF202" s="290"/>
      <c r="AG202" s="290"/>
      <c r="AH202" s="290"/>
      <c r="AI202" s="290"/>
      <c r="AJ202" s="290"/>
      <c r="AK202" s="290"/>
      <c r="AL202" s="290"/>
      <c r="AM202" s="290"/>
      <c r="AN202" s="290"/>
      <c r="AO202" s="291"/>
      <c r="AQ202" s="54" t="s">
        <v>645</v>
      </c>
      <c r="AU202" s="292" t="str">
        <f t="shared" ca="1" si="36"/>
        <v>S</v>
      </c>
      <c r="AV202" s="292">
        <f t="shared" si="39"/>
        <v>189</v>
      </c>
      <c r="AW202" s="180" t="str">
        <f t="shared" ca="1" si="37"/>
        <v>S189</v>
      </c>
      <c r="AX202" s="189">
        <f t="shared" si="34"/>
        <v>8</v>
      </c>
      <c r="AY202" s="180" t="str">
        <f t="shared" ca="1" si="27"/>
        <v>5. Ownership - Capital Costs</v>
      </c>
      <c r="AZ202" s="189" t="s">
        <v>643</v>
      </c>
      <c r="BA202" s="180" t="s">
        <v>653</v>
      </c>
      <c r="BB202" s="180">
        <v>2033</v>
      </c>
      <c r="BC202" s="180" t="str">
        <f t="shared" ca="1" si="38"/>
        <v>8_S189_Generation_facility_2033</v>
      </c>
      <c r="BD202" s="180" t="s">
        <v>407</v>
      </c>
      <c r="BE202" s="180"/>
      <c r="BF202" s="189" t="str">
        <f t="shared" si="35"/>
        <v>&gt;=0</v>
      </c>
      <c r="BG202" s="189" t="s">
        <v>58</v>
      </c>
      <c r="BH202" s="189" t="s">
        <v>58</v>
      </c>
    </row>
    <row r="203" spans="1:60" ht="13.5" hidden="1" customHeight="1">
      <c r="A203" s="131"/>
      <c r="B203" s="343"/>
      <c r="C203" s="153"/>
      <c r="D203" s="344"/>
      <c r="E203" s="344"/>
      <c r="F203" s="289"/>
      <c r="G203" s="289"/>
      <c r="H203" s="289"/>
      <c r="I203" s="289"/>
      <c r="J203" s="289"/>
      <c r="K203" s="289"/>
      <c r="L203" s="289"/>
      <c r="M203" s="289"/>
      <c r="N203" s="289"/>
      <c r="O203" s="289"/>
      <c r="P203" s="289"/>
      <c r="Q203" s="289"/>
      <c r="R203" s="289"/>
      <c r="S203" s="289"/>
      <c r="T203" s="289"/>
      <c r="U203" s="289"/>
      <c r="V203" s="289"/>
      <c r="W203" s="289"/>
      <c r="X203" s="289"/>
      <c r="Y203" s="289"/>
      <c r="Z203" s="289"/>
      <c r="AA203" s="289"/>
      <c r="AB203" s="289"/>
      <c r="AC203" s="289"/>
      <c r="AD203" s="289"/>
      <c r="AE203" s="290"/>
      <c r="AF203" s="290"/>
      <c r="AG203" s="290"/>
      <c r="AH203" s="290"/>
      <c r="AI203" s="290"/>
      <c r="AJ203" s="290"/>
      <c r="AK203" s="290"/>
      <c r="AL203" s="290"/>
      <c r="AM203" s="290"/>
      <c r="AN203" s="290"/>
      <c r="AO203" s="291"/>
      <c r="AQ203" s="54" t="s">
        <v>645</v>
      </c>
      <c r="AU203" s="292" t="str">
        <f t="shared" ca="1" si="36"/>
        <v>T</v>
      </c>
      <c r="AV203" s="292">
        <f t="shared" si="39"/>
        <v>189</v>
      </c>
      <c r="AW203" s="180" t="str">
        <f t="shared" ca="1" si="37"/>
        <v>T189</v>
      </c>
      <c r="AX203" s="189">
        <f t="shared" si="34"/>
        <v>8</v>
      </c>
      <c r="AY203" s="180" t="str">
        <f t="shared" ca="1" si="27"/>
        <v>5. Ownership - Capital Costs</v>
      </c>
      <c r="AZ203" s="189" t="s">
        <v>643</v>
      </c>
      <c r="BA203" s="180" t="s">
        <v>653</v>
      </c>
      <c r="BB203" s="180">
        <v>2034</v>
      </c>
      <c r="BC203" s="180" t="str">
        <f t="shared" ca="1" si="38"/>
        <v>8_T189_Generation_facility_2034</v>
      </c>
      <c r="BD203" s="180" t="s">
        <v>407</v>
      </c>
      <c r="BE203" s="180"/>
      <c r="BF203" s="189" t="str">
        <f t="shared" si="35"/>
        <v>&gt;=0</v>
      </c>
      <c r="BG203" s="189" t="s">
        <v>58</v>
      </c>
      <c r="BH203" s="189" t="s">
        <v>58</v>
      </c>
    </row>
    <row r="204" spans="1:60" ht="13.5" hidden="1" customHeight="1">
      <c r="A204" s="131"/>
      <c r="B204" s="343"/>
      <c r="C204" s="153"/>
      <c r="D204" s="344"/>
      <c r="E204" s="344"/>
      <c r="F204" s="289"/>
      <c r="G204" s="289"/>
      <c r="H204" s="289"/>
      <c r="I204" s="289"/>
      <c r="J204" s="289"/>
      <c r="K204" s="289"/>
      <c r="L204" s="289"/>
      <c r="M204" s="289"/>
      <c r="N204" s="289"/>
      <c r="O204" s="289"/>
      <c r="P204" s="289"/>
      <c r="Q204" s="289"/>
      <c r="R204" s="289"/>
      <c r="S204" s="289"/>
      <c r="T204" s="289"/>
      <c r="U204" s="289"/>
      <c r="V204" s="289"/>
      <c r="W204" s="289"/>
      <c r="X204" s="289"/>
      <c r="Y204" s="289"/>
      <c r="Z204" s="289"/>
      <c r="AA204" s="289"/>
      <c r="AB204" s="289"/>
      <c r="AC204" s="289"/>
      <c r="AD204" s="289"/>
      <c r="AE204" s="290"/>
      <c r="AF204" s="290"/>
      <c r="AG204" s="290"/>
      <c r="AH204" s="290"/>
      <c r="AI204" s="290"/>
      <c r="AJ204" s="290"/>
      <c r="AK204" s="290"/>
      <c r="AL204" s="290"/>
      <c r="AM204" s="290"/>
      <c r="AN204" s="290"/>
      <c r="AO204" s="291"/>
      <c r="AQ204" s="54" t="s">
        <v>645</v>
      </c>
      <c r="AU204" s="292" t="str">
        <f t="shared" ca="1" si="36"/>
        <v>U</v>
      </c>
      <c r="AV204" s="292">
        <f t="shared" si="39"/>
        <v>189</v>
      </c>
      <c r="AW204" s="180" t="str">
        <f t="shared" ca="1" si="37"/>
        <v>U189</v>
      </c>
      <c r="AX204" s="189">
        <f t="shared" si="34"/>
        <v>8</v>
      </c>
      <c r="AY204" s="180" t="str">
        <f t="shared" ca="1" si="27"/>
        <v>5. Ownership - Capital Costs</v>
      </c>
      <c r="AZ204" s="189" t="s">
        <v>643</v>
      </c>
      <c r="BA204" s="180" t="s">
        <v>653</v>
      </c>
      <c r="BB204" s="180">
        <v>2035</v>
      </c>
      <c r="BC204" s="180" t="str">
        <f t="shared" ca="1" si="38"/>
        <v>8_U189_Generation_facility_2035</v>
      </c>
      <c r="BD204" s="180" t="s">
        <v>407</v>
      </c>
      <c r="BE204" s="180"/>
      <c r="BF204" s="189" t="str">
        <f t="shared" si="35"/>
        <v>&gt;=0</v>
      </c>
      <c r="BG204" s="189" t="s">
        <v>58</v>
      </c>
      <c r="BH204" s="189" t="s">
        <v>58</v>
      </c>
    </row>
    <row r="205" spans="1:60" ht="13.5" hidden="1" customHeight="1">
      <c r="A205" s="131"/>
      <c r="B205" s="343"/>
      <c r="C205" s="153"/>
      <c r="D205" s="344"/>
      <c r="E205" s="344"/>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290"/>
      <c r="AF205" s="290"/>
      <c r="AG205" s="290"/>
      <c r="AH205" s="290"/>
      <c r="AI205" s="290"/>
      <c r="AJ205" s="290"/>
      <c r="AK205" s="290"/>
      <c r="AL205" s="290"/>
      <c r="AM205" s="290"/>
      <c r="AN205" s="290"/>
      <c r="AO205" s="291"/>
      <c r="AQ205" s="54" t="s">
        <v>645</v>
      </c>
      <c r="AU205" s="292" t="str">
        <f t="shared" ca="1" si="36"/>
        <v>V</v>
      </c>
      <c r="AV205" s="292">
        <f t="shared" si="39"/>
        <v>189</v>
      </c>
      <c r="AW205" s="180" t="str">
        <f t="shared" ca="1" si="37"/>
        <v>V189</v>
      </c>
      <c r="AX205" s="189">
        <f t="shared" si="34"/>
        <v>8</v>
      </c>
      <c r="AY205" s="180" t="str">
        <f t="shared" ca="1" si="27"/>
        <v>5. Ownership - Capital Costs</v>
      </c>
      <c r="AZ205" s="189" t="s">
        <v>643</v>
      </c>
      <c r="BA205" s="180" t="s">
        <v>653</v>
      </c>
      <c r="BB205" s="180">
        <v>2036</v>
      </c>
      <c r="BC205" s="180" t="str">
        <f t="shared" ca="1" si="38"/>
        <v>8_V189_Generation_facility_2036</v>
      </c>
      <c r="BD205" s="180" t="s">
        <v>407</v>
      </c>
      <c r="BE205" s="180"/>
      <c r="BF205" s="189" t="str">
        <f t="shared" si="35"/>
        <v>&gt;=0</v>
      </c>
      <c r="BG205" s="189" t="s">
        <v>58</v>
      </c>
      <c r="BH205" s="189" t="s">
        <v>58</v>
      </c>
    </row>
    <row r="206" spans="1:60" ht="13.5" hidden="1" customHeight="1">
      <c r="A206" s="131"/>
      <c r="B206" s="343"/>
      <c r="C206" s="153"/>
      <c r="D206" s="344"/>
      <c r="E206" s="344"/>
      <c r="F206" s="289"/>
      <c r="G206" s="289"/>
      <c r="H206" s="289"/>
      <c r="I206" s="289"/>
      <c r="J206" s="289"/>
      <c r="K206" s="289"/>
      <c r="L206" s="289"/>
      <c r="M206" s="289"/>
      <c r="N206" s="289"/>
      <c r="O206" s="289"/>
      <c r="P206" s="289"/>
      <c r="Q206" s="289"/>
      <c r="R206" s="289"/>
      <c r="S206" s="289"/>
      <c r="T206" s="289"/>
      <c r="U206" s="289"/>
      <c r="V206" s="289"/>
      <c r="W206" s="289"/>
      <c r="X206" s="289"/>
      <c r="Y206" s="289"/>
      <c r="Z206" s="289"/>
      <c r="AA206" s="289"/>
      <c r="AB206" s="289"/>
      <c r="AC206" s="289"/>
      <c r="AD206" s="289"/>
      <c r="AE206" s="290"/>
      <c r="AF206" s="290"/>
      <c r="AG206" s="290"/>
      <c r="AH206" s="290"/>
      <c r="AI206" s="290"/>
      <c r="AJ206" s="290"/>
      <c r="AK206" s="290"/>
      <c r="AL206" s="290"/>
      <c r="AM206" s="290"/>
      <c r="AN206" s="290"/>
      <c r="AO206" s="291"/>
      <c r="AQ206" s="54" t="s">
        <v>645</v>
      </c>
      <c r="AU206" s="292" t="str">
        <f t="shared" ca="1" si="36"/>
        <v>W</v>
      </c>
      <c r="AV206" s="292">
        <f t="shared" si="39"/>
        <v>189</v>
      </c>
      <c r="AW206" s="180" t="str">
        <f t="shared" ca="1" si="37"/>
        <v>W189</v>
      </c>
      <c r="AX206" s="189">
        <f t="shared" si="34"/>
        <v>8</v>
      </c>
      <c r="AY206" s="180" t="str">
        <f t="shared" ca="1" si="27"/>
        <v>5. Ownership - Capital Costs</v>
      </c>
      <c r="AZ206" s="189" t="s">
        <v>643</v>
      </c>
      <c r="BA206" s="180" t="s">
        <v>653</v>
      </c>
      <c r="BB206" s="180">
        <v>2037</v>
      </c>
      <c r="BC206" s="180" t="str">
        <f t="shared" ca="1" si="38"/>
        <v>8_W189_Generation_facility_2037</v>
      </c>
      <c r="BD206" s="180" t="s">
        <v>407</v>
      </c>
      <c r="BE206" s="180"/>
      <c r="BF206" s="189" t="str">
        <f t="shared" si="35"/>
        <v>&gt;=0</v>
      </c>
      <c r="BG206" s="189" t="s">
        <v>58</v>
      </c>
      <c r="BH206" s="189" t="s">
        <v>58</v>
      </c>
    </row>
    <row r="207" spans="1:60" ht="13.5" hidden="1" customHeight="1">
      <c r="A207" s="131"/>
      <c r="B207" s="343"/>
      <c r="C207" s="153"/>
      <c r="D207" s="344"/>
      <c r="E207" s="344"/>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290"/>
      <c r="AF207" s="290"/>
      <c r="AG207" s="290"/>
      <c r="AH207" s="290"/>
      <c r="AI207" s="290"/>
      <c r="AJ207" s="290"/>
      <c r="AK207" s="290"/>
      <c r="AL207" s="290"/>
      <c r="AM207" s="290"/>
      <c r="AN207" s="290"/>
      <c r="AO207" s="291"/>
      <c r="AQ207" s="54" t="s">
        <v>645</v>
      </c>
      <c r="AU207" s="292" t="str">
        <f t="shared" ca="1" si="36"/>
        <v>X</v>
      </c>
      <c r="AV207" s="292">
        <f t="shared" si="39"/>
        <v>189</v>
      </c>
      <c r="AW207" s="180" t="str">
        <f t="shared" ca="1" si="37"/>
        <v>X189</v>
      </c>
      <c r="AX207" s="189">
        <f t="shared" si="34"/>
        <v>8</v>
      </c>
      <c r="AY207" s="180" t="str">
        <f t="shared" ca="1" si="27"/>
        <v>5. Ownership - Capital Costs</v>
      </c>
      <c r="AZ207" s="189" t="s">
        <v>643</v>
      </c>
      <c r="BA207" s="180" t="s">
        <v>653</v>
      </c>
      <c r="BB207" s="180">
        <v>2038</v>
      </c>
      <c r="BC207" s="180" t="str">
        <f t="shared" ca="1" si="38"/>
        <v>8_X189_Generation_facility_2038</v>
      </c>
      <c r="BD207" s="180" t="s">
        <v>407</v>
      </c>
      <c r="BE207" s="180"/>
      <c r="BF207" s="189" t="str">
        <f t="shared" si="35"/>
        <v>&gt;=0</v>
      </c>
      <c r="BG207" s="189" t="s">
        <v>58</v>
      </c>
      <c r="BH207" s="189" t="s">
        <v>58</v>
      </c>
    </row>
    <row r="208" spans="1:60" ht="13.5" hidden="1" customHeight="1">
      <c r="A208" s="131"/>
      <c r="B208" s="343"/>
      <c r="C208" s="153"/>
      <c r="D208" s="344"/>
      <c r="E208" s="344"/>
      <c r="F208" s="289"/>
      <c r="G208" s="289"/>
      <c r="H208" s="289"/>
      <c r="I208" s="289"/>
      <c r="J208" s="289"/>
      <c r="K208" s="289"/>
      <c r="L208" s="289"/>
      <c r="M208" s="289"/>
      <c r="N208" s="289"/>
      <c r="O208" s="289"/>
      <c r="P208" s="289"/>
      <c r="Q208" s="289"/>
      <c r="R208" s="289"/>
      <c r="S208" s="289"/>
      <c r="T208" s="289"/>
      <c r="U208" s="289"/>
      <c r="V208" s="289"/>
      <c r="W208" s="289"/>
      <c r="X208" s="289"/>
      <c r="Y208" s="289"/>
      <c r="Z208" s="289"/>
      <c r="AA208" s="289"/>
      <c r="AB208" s="289"/>
      <c r="AC208" s="289"/>
      <c r="AD208" s="289"/>
      <c r="AE208" s="290"/>
      <c r="AF208" s="290"/>
      <c r="AG208" s="290"/>
      <c r="AH208" s="290"/>
      <c r="AI208" s="290"/>
      <c r="AJ208" s="290"/>
      <c r="AK208" s="290"/>
      <c r="AL208" s="290"/>
      <c r="AM208" s="290"/>
      <c r="AN208" s="290"/>
      <c r="AO208" s="291"/>
      <c r="AQ208" s="54" t="s">
        <v>645</v>
      </c>
      <c r="AU208" s="292" t="str">
        <f t="shared" ca="1" si="36"/>
        <v>Y</v>
      </c>
      <c r="AV208" s="292">
        <f t="shared" si="39"/>
        <v>189</v>
      </c>
      <c r="AW208" s="180" t="str">
        <f t="shared" ca="1" si="37"/>
        <v>Y189</v>
      </c>
      <c r="AX208" s="189">
        <f t="shared" si="34"/>
        <v>8</v>
      </c>
      <c r="AY208" s="180" t="str">
        <f t="shared" ca="1" si="27"/>
        <v>5. Ownership - Capital Costs</v>
      </c>
      <c r="AZ208" s="189" t="s">
        <v>643</v>
      </c>
      <c r="BA208" s="180" t="s">
        <v>653</v>
      </c>
      <c r="BB208" s="180">
        <v>2039</v>
      </c>
      <c r="BC208" s="180" t="str">
        <f t="shared" ca="1" si="38"/>
        <v>8_Y189_Generation_facility_2039</v>
      </c>
      <c r="BD208" s="180" t="s">
        <v>407</v>
      </c>
      <c r="BE208" s="180"/>
      <c r="BF208" s="189" t="str">
        <f t="shared" si="35"/>
        <v>&gt;=0</v>
      </c>
      <c r="BG208" s="189" t="s">
        <v>58</v>
      </c>
      <c r="BH208" s="189" t="s">
        <v>58</v>
      </c>
    </row>
    <row r="209" spans="1:60" ht="13.5" hidden="1" customHeight="1">
      <c r="A209" s="131"/>
      <c r="B209" s="343"/>
      <c r="C209" s="153"/>
      <c r="D209" s="344"/>
      <c r="E209" s="344"/>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90"/>
      <c r="AF209" s="290"/>
      <c r="AG209" s="290"/>
      <c r="AH209" s="290"/>
      <c r="AI209" s="290"/>
      <c r="AJ209" s="290"/>
      <c r="AK209" s="290"/>
      <c r="AL209" s="290"/>
      <c r="AM209" s="290"/>
      <c r="AN209" s="290"/>
      <c r="AO209" s="291"/>
      <c r="AQ209" s="54" t="s">
        <v>645</v>
      </c>
      <c r="AU209" s="292" t="str">
        <f t="shared" ca="1" si="36"/>
        <v>Z</v>
      </c>
      <c r="AV209" s="292">
        <f t="shared" si="39"/>
        <v>189</v>
      </c>
      <c r="AW209" s="180" t="str">
        <f t="shared" ca="1" si="37"/>
        <v>Z189</v>
      </c>
      <c r="AX209" s="189">
        <f t="shared" si="34"/>
        <v>8</v>
      </c>
      <c r="AY209" s="180" t="str">
        <f t="shared" ref="AY209:AY272" ca="1" si="40">MID(CELL("filename",AX209),FIND("]",CELL("filename",AX209))+1,256)</f>
        <v>5. Ownership - Capital Costs</v>
      </c>
      <c r="AZ209" s="189" t="s">
        <v>643</v>
      </c>
      <c r="BA209" s="180" t="s">
        <v>653</v>
      </c>
      <c r="BB209" s="180">
        <v>2040</v>
      </c>
      <c r="BC209" s="180" t="str">
        <f t="shared" ca="1" si="38"/>
        <v>8_Z189_Generation_facility_2040</v>
      </c>
      <c r="BD209" s="180" t="s">
        <v>407</v>
      </c>
      <c r="BE209" s="180"/>
      <c r="BF209" s="189" t="str">
        <f t="shared" si="35"/>
        <v>&gt;=0</v>
      </c>
      <c r="BG209" s="189" t="s">
        <v>58</v>
      </c>
      <c r="BH209" s="189" t="s">
        <v>58</v>
      </c>
    </row>
    <row r="210" spans="1:60" ht="13.5" hidden="1" customHeight="1">
      <c r="A210" s="131"/>
      <c r="B210" s="343"/>
      <c r="C210" s="153"/>
      <c r="D210" s="344"/>
      <c r="E210" s="344"/>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90"/>
      <c r="AF210" s="290"/>
      <c r="AG210" s="290"/>
      <c r="AH210" s="290"/>
      <c r="AI210" s="290"/>
      <c r="AJ210" s="290"/>
      <c r="AK210" s="290"/>
      <c r="AL210" s="290"/>
      <c r="AM210" s="290"/>
      <c r="AN210" s="290"/>
      <c r="AO210" s="291"/>
      <c r="AQ210" s="54" t="s">
        <v>645</v>
      </c>
      <c r="AU210" s="292" t="str">
        <f t="shared" ca="1" si="36"/>
        <v>AA</v>
      </c>
      <c r="AV210" s="292">
        <f t="shared" si="39"/>
        <v>189</v>
      </c>
      <c r="AW210" s="180" t="str">
        <f t="shared" ca="1" si="37"/>
        <v>AA189</v>
      </c>
      <c r="AX210" s="189">
        <f t="shared" si="34"/>
        <v>8</v>
      </c>
      <c r="AY210" s="180" t="str">
        <f t="shared" ca="1" si="40"/>
        <v>5. Ownership - Capital Costs</v>
      </c>
      <c r="AZ210" s="189" t="s">
        <v>643</v>
      </c>
      <c r="BA210" s="180" t="s">
        <v>653</v>
      </c>
      <c r="BB210" s="180">
        <v>2041</v>
      </c>
      <c r="BC210" s="180" t="str">
        <f t="shared" ca="1" si="38"/>
        <v>8_AA189_Generation_facility_2041</v>
      </c>
      <c r="BD210" s="180" t="s">
        <v>407</v>
      </c>
      <c r="BE210" s="180"/>
      <c r="BF210" s="189" t="str">
        <f t="shared" si="35"/>
        <v>&gt;=0</v>
      </c>
      <c r="BG210" s="189" t="s">
        <v>58</v>
      </c>
      <c r="BH210" s="189" t="s">
        <v>58</v>
      </c>
    </row>
    <row r="211" spans="1:60" ht="13.5" hidden="1" customHeight="1">
      <c r="A211" s="131"/>
      <c r="B211" s="343"/>
      <c r="C211" s="153"/>
      <c r="D211" s="344"/>
      <c r="E211" s="344"/>
      <c r="F211" s="289"/>
      <c r="G211" s="289"/>
      <c r="H211" s="289"/>
      <c r="I211" s="289"/>
      <c r="J211" s="289"/>
      <c r="K211" s="289"/>
      <c r="L211" s="289"/>
      <c r="M211" s="289"/>
      <c r="N211" s="289"/>
      <c r="O211" s="289"/>
      <c r="P211" s="289"/>
      <c r="Q211" s="289"/>
      <c r="R211" s="289"/>
      <c r="S211" s="289"/>
      <c r="T211" s="289"/>
      <c r="U211" s="289"/>
      <c r="V211" s="289"/>
      <c r="W211" s="289"/>
      <c r="X211" s="289"/>
      <c r="Y211" s="289"/>
      <c r="Z211" s="289"/>
      <c r="AA211" s="289"/>
      <c r="AB211" s="289"/>
      <c r="AC211" s="289"/>
      <c r="AD211" s="289"/>
      <c r="AE211" s="290"/>
      <c r="AF211" s="290"/>
      <c r="AG211" s="290"/>
      <c r="AH211" s="290"/>
      <c r="AI211" s="290"/>
      <c r="AJ211" s="290"/>
      <c r="AK211" s="290"/>
      <c r="AL211" s="290"/>
      <c r="AM211" s="290"/>
      <c r="AN211" s="290"/>
      <c r="AO211" s="291"/>
      <c r="AQ211" s="54" t="s">
        <v>645</v>
      </c>
      <c r="AU211" s="292" t="str">
        <f t="shared" ca="1" si="36"/>
        <v>AB</v>
      </c>
      <c r="AV211" s="292">
        <f t="shared" si="39"/>
        <v>189</v>
      </c>
      <c r="AW211" s="180" t="str">
        <f t="shared" ca="1" si="37"/>
        <v>AB189</v>
      </c>
      <c r="AX211" s="189">
        <f t="shared" si="34"/>
        <v>8</v>
      </c>
      <c r="AY211" s="180" t="str">
        <f t="shared" ca="1" si="40"/>
        <v>5. Ownership - Capital Costs</v>
      </c>
      <c r="AZ211" s="189" t="s">
        <v>643</v>
      </c>
      <c r="BA211" s="180" t="s">
        <v>653</v>
      </c>
      <c r="BB211" s="180">
        <v>2042</v>
      </c>
      <c r="BC211" s="180" t="str">
        <f t="shared" ca="1" si="38"/>
        <v>8_AB189_Generation_facility_2042</v>
      </c>
      <c r="BD211" s="180" t="s">
        <v>407</v>
      </c>
      <c r="BE211" s="180"/>
      <c r="BF211" s="189" t="str">
        <f t="shared" si="35"/>
        <v>&gt;=0</v>
      </c>
      <c r="BG211" s="189" t="s">
        <v>58</v>
      </c>
      <c r="BH211" s="189" t="s">
        <v>58</v>
      </c>
    </row>
    <row r="212" spans="1:60" ht="13.5" hidden="1" customHeight="1">
      <c r="A212" s="131"/>
      <c r="B212" s="343"/>
      <c r="C212" s="153"/>
      <c r="D212" s="344"/>
      <c r="E212" s="344"/>
      <c r="F212" s="289"/>
      <c r="G212" s="289"/>
      <c r="H212" s="289"/>
      <c r="I212" s="289"/>
      <c r="J212" s="289"/>
      <c r="K212" s="289"/>
      <c r="L212" s="289"/>
      <c r="M212" s="289"/>
      <c r="N212" s="289"/>
      <c r="O212" s="289"/>
      <c r="P212" s="289"/>
      <c r="Q212" s="289"/>
      <c r="R212" s="289"/>
      <c r="S212" s="289"/>
      <c r="T212" s="289"/>
      <c r="U212" s="289"/>
      <c r="V212" s="289"/>
      <c r="W212" s="289"/>
      <c r="X212" s="289"/>
      <c r="Y212" s="289"/>
      <c r="Z212" s="289"/>
      <c r="AA212" s="289"/>
      <c r="AB212" s="289"/>
      <c r="AC212" s="289"/>
      <c r="AD212" s="289"/>
      <c r="AE212" s="290"/>
      <c r="AF212" s="290"/>
      <c r="AG212" s="290"/>
      <c r="AH212" s="290"/>
      <c r="AI212" s="290"/>
      <c r="AJ212" s="290"/>
      <c r="AK212" s="290"/>
      <c r="AL212" s="290"/>
      <c r="AM212" s="290"/>
      <c r="AN212" s="290"/>
      <c r="AO212" s="291"/>
      <c r="AQ212" s="54" t="s">
        <v>645</v>
      </c>
      <c r="AU212" s="292" t="str">
        <f t="shared" ca="1" si="36"/>
        <v>AC</v>
      </c>
      <c r="AV212" s="292">
        <f t="shared" si="39"/>
        <v>189</v>
      </c>
      <c r="AW212" s="180" t="str">
        <f t="shared" ca="1" si="37"/>
        <v>AC189</v>
      </c>
      <c r="AX212" s="189">
        <f t="shared" si="34"/>
        <v>8</v>
      </c>
      <c r="AY212" s="180" t="str">
        <f t="shared" ca="1" si="40"/>
        <v>5. Ownership - Capital Costs</v>
      </c>
      <c r="AZ212" s="189" t="s">
        <v>643</v>
      </c>
      <c r="BA212" s="180" t="s">
        <v>653</v>
      </c>
      <c r="BB212" s="180">
        <v>2043</v>
      </c>
      <c r="BC212" s="180" t="str">
        <f t="shared" ca="1" si="38"/>
        <v>8_AC189_Generation_facility_2043</v>
      </c>
      <c r="BD212" s="180" t="s">
        <v>407</v>
      </c>
      <c r="BE212" s="180"/>
      <c r="BF212" s="189" t="str">
        <f t="shared" si="35"/>
        <v>&gt;=0</v>
      </c>
      <c r="BG212" s="189" t="s">
        <v>58</v>
      </c>
      <c r="BH212" s="189" t="s">
        <v>58</v>
      </c>
    </row>
    <row r="213" spans="1:60" ht="13.5" hidden="1" customHeight="1">
      <c r="A213" s="131"/>
      <c r="B213" s="343"/>
      <c r="C213" s="153"/>
      <c r="D213" s="344"/>
      <c r="E213" s="344"/>
      <c r="F213" s="289"/>
      <c r="G213" s="289"/>
      <c r="H213" s="289"/>
      <c r="I213" s="289"/>
      <c r="J213" s="289"/>
      <c r="K213" s="289"/>
      <c r="L213" s="289"/>
      <c r="M213" s="289"/>
      <c r="N213" s="289"/>
      <c r="O213" s="289"/>
      <c r="P213" s="289"/>
      <c r="Q213" s="289"/>
      <c r="R213" s="289"/>
      <c r="S213" s="289"/>
      <c r="T213" s="289"/>
      <c r="U213" s="289"/>
      <c r="V213" s="289"/>
      <c r="W213" s="289"/>
      <c r="X213" s="289"/>
      <c r="Y213" s="289"/>
      <c r="Z213" s="289"/>
      <c r="AA213" s="289"/>
      <c r="AB213" s="289"/>
      <c r="AC213" s="289"/>
      <c r="AD213" s="289"/>
      <c r="AE213" s="290"/>
      <c r="AF213" s="290"/>
      <c r="AG213" s="290"/>
      <c r="AH213" s="290"/>
      <c r="AI213" s="290"/>
      <c r="AJ213" s="290"/>
      <c r="AK213" s="290"/>
      <c r="AL213" s="290"/>
      <c r="AM213" s="290"/>
      <c r="AN213" s="290"/>
      <c r="AO213" s="291"/>
      <c r="AQ213" s="54" t="s">
        <v>645</v>
      </c>
      <c r="AU213" s="292" t="str">
        <f t="shared" ca="1" si="36"/>
        <v>AD</v>
      </c>
      <c r="AV213" s="292">
        <f t="shared" si="39"/>
        <v>189</v>
      </c>
      <c r="AW213" s="180" t="str">
        <f t="shared" ca="1" si="37"/>
        <v>AD189</v>
      </c>
      <c r="AX213" s="189">
        <f t="shared" si="34"/>
        <v>8</v>
      </c>
      <c r="AY213" s="180" t="str">
        <f t="shared" ca="1" si="40"/>
        <v>5. Ownership - Capital Costs</v>
      </c>
      <c r="AZ213" s="189" t="s">
        <v>643</v>
      </c>
      <c r="BA213" s="180" t="s">
        <v>653</v>
      </c>
      <c r="BB213" s="180">
        <v>2044</v>
      </c>
      <c r="BC213" s="180" t="str">
        <f t="shared" ca="1" si="38"/>
        <v>8_AD189_Generation_facility_2044</v>
      </c>
      <c r="BD213" s="180" t="s">
        <v>407</v>
      </c>
      <c r="BE213" s="180"/>
      <c r="BF213" s="189" t="str">
        <f t="shared" si="35"/>
        <v>&gt;=0</v>
      </c>
      <c r="BG213" s="189" t="s">
        <v>58</v>
      </c>
      <c r="BH213" s="189" t="s">
        <v>58</v>
      </c>
    </row>
    <row r="214" spans="1:60" ht="13.5" hidden="1" customHeight="1">
      <c r="A214" s="131"/>
      <c r="B214" s="343"/>
      <c r="C214" s="153"/>
      <c r="D214" s="344"/>
      <c r="E214" s="344"/>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290"/>
      <c r="AF214" s="290"/>
      <c r="AG214" s="290"/>
      <c r="AH214" s="290"/>
      <c r="AI214" s="290"/>
      <c r="AJ214" s="290"/>
      <c r="AK214" s="290"/>
      <c r="AL214" s="290"/>
      <c r="AM214" s="290"/>
      <c r="AN214" s="290"/>
      <c r="AO214" s="291"/>
      <c r="AQ214" s="54" t="s">
        <v>645</v>
      </c>
      <c r="AU214" s="292" t="str">
        <f t="shared" ca="1" si="36"/>
        <v>AE</v>
      </c>
      <c r="AV214" s="292">
        <f t="shared" si="39"/>
        <v>189</v>
      </c>
      <c r="AW214" s="180" t="str">
        <f t="shared" ca="1" si="37"/>
        <v>AE189</v>
      </c>
      <c r="AX214" s="189">
        <f t="shared" si="34"/>
        <v>8</v>
      </c>
      <c r="AY214" s="180" t="str">
        <f t="shared" ca="1" si="40"/>
        <v>5. Ownership - Capital Costs</v>
      </c>
      <c r="AZ214" s="189" t="s">
        <v>643</v>
      </c>
      <c r="BA214" s="180" t="s">
        <v>653</v>
      </c>
      <c r="BB214" s="180">
        <v>2045</v>
      </c>
      <c r="BC214" s="180" t="str">
        <f t="shared" ca="1" si="38"/>
        <v>8_AE189_Generation_facility_2045</v>
      </c>
      <c r="BD214" s="180" t="s">
        <v>407</v>
      </c>
      <c r="BE214" s="180"/>
      <c r="BF214" s="189" t="str">
        <f t="shared" si="35"/>
        <v>&gt;=0</v>
      </c>
      <c r="BG214" s="189" t="s">
        <v>58</v>
      </c>
      <c r="BH214" s="189" t="s">
        <v>58</v>
      </c>
    </row>
    <row r="215" spans="1:60" ht="13.5" hidden="1" customHeight="1">
      <c r="A215" s="131"/>
      <c r="B215" s="343"/>
      <c r="C215" s="153"/>
      <c r="D215" s="344"/>
      <c r="E215" s="344"/>
      <c r="F215" s="289"/>
      <c r="G215" s="289"/>
      <c r="H215" s="289"/>
      <c r="I215" s="289"/>
      <c r="J215" s="289"/>
      <c r="K215" s="289"/>
      <c r="L215" s="289"/>
      <c r="M215" s="289"/>
      <c r="N215" s="289"/>
      <c r="O215" s="289"/>
      <c r="P215" s="289"/>
      <c r="Q215" s="289"/>
      <c r="R215" s="289"/>
      <c r="S215" s="289"/>
      <c r="T215" s="289"/>
      <c r="U215" s="289"/>
      <c r="V215" s="289"/>
      <c r="W215" s="289"/>
      <c r="X215" s="289"/>
      <c r="Y215" s="289"/>
      <c r="Z215" s="289"/>
      <c r="AA215" s="289"/>
      <c r="AB215" s="289"/>
      <c r="AC215" s="289"/>
      <c r="AD215" s="289"/>
      <c r="AE215" s="290"/>
      <c r="AF215" s="290"/>
      <c r="AG215" s="290"/>
      <c r="AH215" s="290"/>
      <c r="AI215" s="290"/>
      <c r="AJ215" s="290"/>
      <c r="AK215" s="290"/>
      <c r="AL215" s="290"/>
      <c r="AM215" s="290"/>
      <c r="AN215" s="290"/>
      <c r="AO215" s="291"/>
      <c r="AQ215" s="54" t="s">
        <v>645</v>
      </c>
      <c r="AU215" s="292" t="str">
        <f t="shared" ca="1" si="36"/>
        <v>AF</v>
      </c>
      <c r="AV215" s="292">
        <f t="shared" si="39"/>
        <v>189</v>
      </c>
      <c r="AW215" s="180" t="str">
        <f t="shared" ca="1" si="37"/>
        <v>AF189</v>
      </c>
      <c r="AX215" s="189">
        <f t="shared" si="34"/>
        <v>8</v>
      </c>
      <c r="AY215" s="180" t="str">
        <f t="shared" ca="1" si="40"/>
        <v>5. Ownership - Capital Costs</v>
      </c>
      <c r="AZ215" s="189" t="s">
        <v>643</v>
      </c>
      <c r="BA215" s="180" t="s">
        <v>653</v>
      </c>
      <c r="BB215" s="180">
        <v>2046</v>
      </c>
      <c r="BC215" s="180" t="str">
        <f t="shared" ca="1" si="38"/>
        <v>8_AF189_Generation_facility_2046</v>
      </c>
      <c r="BD215" s="180" t="s">
        <v>407</v>
      </c>
      <c r="BE215" s="180"/>
      <c r="BF215" s="189" t="str">
        <f t="shared" si="35"/>
        <v>&gt;=0</v>
      </c>
      <c r="BG215" s="189" t="s">
        <v>58</v>
      </c>
      <c r="BH215" s="189" t="s">
        <v>58</v>
      </c>
    </row>
    <row r="216" spans="1:60" ht="13.5" hidden="1" customHeight="1">
      <c r="A216" s="131"/>
      <c r="B216" s="343"/>
      <c r="C216" s="153"/>
      <c r="D216" s="344"/>
      <c r="E216" s="344"/>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290"/>
      <c r="AF216" s="290"/>
      <c r="AG216" s="290"/>
      <c r="AH216" s="290"/>
      <c r="AI216" s="290"/>
      <c r="AJ216" s="290"/>
      <c r="AK216" s="290"/>
      <c r="AL216" s="290"/>
      <c r="AM216" s="290"/>
      <c r="AN216" s="290"/>
      <c r="AO216" s="291"/>
      <c r="AQ216" s="54" t="s">
        <v>645</v>
      </c>
      <c r="AU216" s="292" t="str">
        <f t="shared" ca="1" si="36"/>
        <v>AG</v>
      </c>
      <c r="AV216" s="292">
        <f t="shared" si="39"/>
        <v>189</v>
      </c>
      <c r="AW216" s="180" t="str">
        <f t="shared" ca="1" si="37"/>
        <v>AG189</v>
      </c>
      <c r="AX216" s="189">
        <f t="shared" si="34"/>
        <v>8</v>
      </c>
      <c r="AY216" s="180" t="str">
        <f t="shared" ca="1" si="40"/>
        <v>5. Ownership - Capital Costs</v>
      </c>
      <c r="AZ216" s="189" t="s">
        <v>643</v>
      </c>
      <c r="BA216" s="180" t="s">
        <v>653</v>
      </c>
      <c r="BB216" s="180">
        <v>2047</v>
      </c>
      <c r="BC216" s="180" t="str">
        <f t="shared" ca="1" si="38"/>
        <v>8_AG189_Generation_facility_2047</v>
      </c>
      <c r="BD216" s="180" t="s">
        <v>407</v>
      </c>
      <c r="BE216" s="180"/>
      <c r="BF216" s="189" t="str">
        <f t="shared" si="35"/>
        <v>&gt;=0</v>
      </c>
      <c r="BG216" s="189" t="s">
        <v>58</v>
      </c>
      <c r="BH216" s="189" t="s">
        <v>58</v>
      </c>
    </row>
    <row r="217" spans="1:60" ht="13.5" hidden="1" customHeight="1">
      <c r="A217" s="131"/>
      <c r="B217" s="343"/>
      <c r="C217" s="153"/>
      <c r="D217" s="344"/>
      <c r="E217" s="344"/>
      <c r="F217" s="289"/>
      <c r="G217" s="289"/>
      <c r="H217" s="289"/>
      <c r="I217" s="289"/>
      <c r="J217" s="289"/>
      <c r="K217" s="289"/>
      <c r="L217" s="289"/>
      <c r="M217" s="289"/>
      <c r="N217" s="289"/>
      <c r="O217" s="289"/>
      <c r="P217" s="289"/>
      <c r="Q217" s="289"/>
      <c r="R217" s="289"/>
      <c r="S217" s="289"/>
      <c r="T217" s="289"/>
      <c r="U217" s="289"/>
      <c r="V217" s="289"/>
      <c r="W217" s="289"/>
      <c r="X217" s="289"/>
      <c r="Y217" s="289"/>
      <c r="Z217" s="289"/>
      <c r="AA217" s="289"/>
      <c r="AB217" s="289"/>
      <c r="AC217" s="289"/>
      <c r="AD217" s="289"/>
      <c r="AE217" s="290"/>
      <c r="AF217" s="290"/>
      <c r="AG217" s="290"/>
      <c r="AH217" s="290"/>
      <c r="AI217" s="290"/>
      <c r="AJ217" s="290"/>
      <c r="AK217" s="290"/>
      <c r="AL217" s="290"/>
      <c r="AM217" s="290"/>
      <c r="AN217" s="290"/>
      <c r="AO217" s="291"/>
      <c r="AQ217" s="54" t="s">
        <v>645</v>
      </c>
      <c r="AU217" s="292" t="str">
        <f t="shared" ca="1" si="36"/>
        <v>AH</v>
      </c>
      <c r="AV217" s="292">
        <f t="shared" si="39"/>
        <v>189</v>
      </c>
      <c r="AW217" s="180" t="str">
        <f t="shared" ca="1" si="37"/>
        <v>AH189</v>
      </c>
      <c r="AX217" s="189">
        <f t="shared" si="34"/>
        <v>8</v>
      </c>
      <c r="AY217" s="180" t="str">
        <f t="shared" ca="1" si="40"/>
        <v>5. Ownership - Capital Costs</v>
      </c>
      <c r="AZ217" s="189" t="s">
        <v>643</v>
      </c>
      <c r="BA217" s="180" t="s">
        <v>653</v>
      </c>
      <c r="BB217" s="180">
        <v>2048</v>
      </c>
      <c r="BC217" s="180" t="str">
        <f t="shared" ca="1" si="38"/>
        <v>8_AH189_Generation_facility_2048</v>
      </c>
      <c r="BD217" s="180" t="s">
        <v>407</v>
      </c>
      <c r="BE217" s="180"/>
      <c r="BF217" s="189" t="str">
        <f t="shared" si="35"/>
        <v>&gt;=0</v>
      </c>
      <c r="BG217" s="189" t="s">
        <v>58</v>
      </c>
      <c r="BH217" s="189" t="s">
        <v>58</v>
      </c>
    </row>
    <row r="218" spans="1:60" ht="13.5" hidden="1" customHeight="1">
      <c r="A218" s="131"/>
      <c r="B218" s="343"/>
      <c r="C218" s="153"/>
      <c r="D218" s="344"/>
      <c r="E218" s="344"/>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290"/>
      <c r="AF218" s="290"/>
      <c r="AG218" s="290"/>
      <c r="AH218" s="290"/>
      <c r="AI218" s="290"/>
      <c r="AJ218" s="290"/>
      <c r="AK218" s="290"/>
      <c r="AL218" s="290"/>
      <c r="AM218" s="290"/>
      <c r="AN218" s="290"/>
      <c r="AO218" s="291"/>
      <c r="AQ218" s="54" t="s">
        <v>645</v>
      </c>
      <c r="AU218" s="292" t="str">
        <f t="shared" ca="1" si="36"/>
        <v>AI</v>
      </c>
      <c r="AV218" s="292">
        <f t="shared" si="39"/>
        <v>189</v>
      </c>
      <c r="AW218" s="180" t="str">
        <f t="shared" ca="1" si="37"/>
        <v>AI189</v>
      </c>
      <c r="AX218" s="189">
        <f t="shared" si="34"/>
        <v>8</v>
      </c>
      <c r="AY218" s="180" t="str">
        <f t="shared" ca="1" si="40"/>
        <v>5. Ownership - Capital Costs</v>
      </c>
      <c r="AZ218" s="189" t="s">
        <v>643</v>
      </c>
      <c r="BA218" s="180" t="s">
        <v>653</v>
      </c>
      <c r="BB218" s="180">
        <v>2049</v>
      </c>
      <c r="BC218" s="180" t="str">
        <f t="shared" ca="1" si="38"/>
        <v>8_AI189_Generation_facility_2049</v>
      </c>
      <c r="BD218" s="180" t="s">
        <v>407</v>
      </c>
      <c r="BE218" s="180"/>
      <c r="BF218" s="189" t="str">
        <f t="shared" si="35"/>
        <v>&gt;=0</v>
      </c>
      <c r="BG218" s="189" t="s">
        <v>58</v>
      </c>
      <c r="BH218" s="189" t="s">
        <v>58</v>
      </c>
    </row>
    <row r="219" spans="1:60" ht="13.5" hidden="1" customHeight="1">
      <c r="A219" s="131"/>
      <c r="B219" s="343"/>
      <c r="C219" s="153"/>
      <c r="D219" s="344"/>
      <c r="E219" s="344"/>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90"/>
      <c r="AF219" s="290"/>
      <c r="AG219" s="290"/>
      <c r="AH219" s="290"/>
      <c r="AI219" s="290"/>
      <c r="AJ219" s="290"/>
      <c r="AK219" s="290"/>
      <c r="AL219" s="290"/>
      <c r="AM219" s="290"/>
      <c r="AN219" s="290"/>
      <c r="AO219" s="291"/>
      <c r="AQ219" s="54" t="s">
        <v>645</v>
      </c>
      <c r="AU219" s="292" t="str">
        <f t="shared" ca="1" si="36"/>
        <v>AJ</v>
      </c>
      <c r="AV219" s="292">
        <f t="shared" si="39"/>
        <v>189</v>
      </c>
      <c r="AW219" s="180" t="str">
        <f t="shared" ca="1" si="37"/>
        <v>AJ189</v>
      </c>
      <c r="AX219" s="189">
        <f t="shared" si="34"/>
        <v>8</v>
      </c>
      <c r="AY219" s="180" t="str">
        <f t="shared" ca="1" si="40"/>
        <v>5. Ownership - Capital Costs</v>
      </c>
      <c r="AZ219" s="189" t="s">
        <v>643</v>
      </c>
      <c r="BA219" s="180" t="s">
        <v>653</v>
      </c>
      <c r="BB219" s="180">
        <v>2050</v>
      </c>
      <c r="BC219" s="180" t="str">
        <f t="shared" ca="1" si="38"/>
        <v>8_AJ189_Generation_facility_2050</v>
      </c>
      <c r="BD219" s="180" t="s">
        <v>407</v>
      </c>
      <c r="BE219" s="180"/>
      <c r="BF219" s="189" t="str">
        <f t="shared" si="35"/>
        <v>&gt;=0</v>
      </c>
      <c r="BG219" s="189" t="s">
        <v>58</v>
      </c>
      <c r="BH219" s="189" t="s">
        <v>58</v>
      </c>
    </row>
    <row r="220" spans="1:60" ht="13.5" hidden="1" customHeight="1">
      <c r="A220" s="131"/>
      <c r="B220" s="343"/>
      <c r="C220" s="153"/>
      <c r="D220" s="344"/>
      <c r="E220" s="344"/>
      <c r="F220" s="289"/>
      <c r="G220" s="289"/>
      <c r="H220" s="289"/>
      <c r="I220" s="289"/>
      <c r="J220" s="289"/>
      <c r="K220" s="289"/>
      <c r="L220" s="289"/>
      <c r="M220" s="289"/>
      <c r="N220" s="289"/>
      <c r="O220" s="289"/>
      <c r="P220" s="289"/>
      <c r="Q220" s="289"/>
      <c r="R220" s="289"/>
      <c r="S220" s="289"/>
      <c r="T220" s="289"/>
      <c r="U220" s="289"/>
      <c r="V220" s="289"/>
      <c r="W220" s="289"/>
      <c r="X220" s="289"/>
      <c r="Y220" s="289"/>
      <c r="Z220" s="289"/>
      <c r="AA220" s="289"/>
      <c r="AB220" s="289"/>
      <c r="AC220" s="289"/>
      <c r="AD220" s="289"/>
      <c r="AE220" s="290"/>
      <c r="AF220" s="290"/>
      <c r="AG220" s="290"/>
      <c r="AH220" s="290"/>
      <c r="AI220" s="290"/>
      <c r="AJ220" s="290"/>
      <c r="AK220" s="290"/>
      <c r="AL220" s="290"/>
      <c r="AM220" s="290"/>
      <c r="AN220" s="290"/>
      <c r="AO220" s="291"/>
      <c r="AQ220" s="54" t="s">
        <v>645</v>
      </c>
      <c r="AU220" s="292" t="str">
        <f t="shared" ca="1" si="36"/>
        <v>AK</v>
      </c>
      <c r="AV220" s="292">
        <f t="shared" si="39"/>
        <v>189</v>
      </c>
      <c r="AW220" s="180" t="str">
        <f t="shared" ca="1" si="37"/>
        <v>AK189</v>
      </c>
      <c r="AX220" s="189">
        <f t="shared" si="34"/>
        <v>8</v>
      </c>
      <c r="AY220" s="180" t="str">
        <f t="shared" ca="1" si="40"/>
        <v>5. Ownership - Capital Costs</v>
      </c>
      <c r="AZ220" s="189" t="s">
        <v>643</v>
      </c>
      <c r="BA220" s="180" t="s">
        <v>653</v>
      </c>
      <c r="BB220" s="180">
        <v>2051</v>
      </c>
      <c r="BC220" s="180" t="str">
        <f t="shared" ca="1" si="38"/>
        <v>8_AK189_Generation_facility_2051</v>
      </c>
      <c r="BD220" s="180" t="s">
        <v>407</v>
      </c>
      <c r="BE220" s="180"/>
      <c r="BF220" s="189" t="str">
        <f t="shared" si="35"/>
        <v>&gt;=0</v>
      </c>
      <c r="BG220" s="189" t="s">
        <v>58</v>
      </c>
      <c r="BH220" s="189" t="s">
        <v>58</v>
      </c>
    </row>
    <row r="221" spans="1:60" ht="13.5" hidden="1" customHeight="1">
      <c r="A221" s="131"/>
      <c r="B221" s="343"/>
      <c r="C221" s="153"/>
      <c r="D221" s="344"/>
      <c r="E221" s="344"/>
      <c r="F221" s="289"/>
      <c r="G221" s="289"/>
      <c r="H221" s="289"/>
      <c r="I221" s="289"/>
      <c r="J221" s="289"/>
      <c r="K221" s="289"/>
      <c r="L221" s="289"/>
      <c r="M221" s="289"/>
      <c r="N221" s="289"/>
      <c r="O221" s="289"/>
      <c r="P221" s="289"/>
      <c r="Q221" s="289"/>
      <c r="R221" s="289"/>
      <c r="S221" s="289"/>
      <c r="T221" s="289"/>
      <c r="U221" s="289"/>
      <c r="V221" s="289"/>
      <c r="W221" s="289"/>
      <c r="X221" s="289"/>
      <c r="Y221" s="289"/>
      <c r="Z221" s="289"/>
      <c r="AA221" s="289"/>
      <c r="AB221" s="289"/>
      <c r="AC221" s="289"/>
      <c r="AD221" s="289"/>
      <c r="AE221" s="290"/>
      <c r="AF221" s="290"/>
      <c r="AG221" s="290"/>
      <c r="AH221" s="290"/>
      <c r="AI221" s="290"/>
      <c r="AJ221" s="290"/>
      <c r="AK221" s="290"/>
      <c r="AL221" s="290"/>
      <c r="AM221" s="290"/>
      <c r="AN221" s="290"/>
      <c r="AO221" s="291"/>
      <c r="AQ221" s="54" t="s">
        <v>645</v>
      </c>
      <c r="AU221" s="292" t="str">
        <f t="shared" ca="1" si="36"/>
        <v>AL</v>
      </c>
      <c r="AV221" s="292">
        <f t="shared" si="39"/>
        <v>189</v>
      </c>
      <c r="AW221" s="180" t="str">
        <f t="shared" ca="1" si="37"/>
        <v>AL189</v>
      </c>
      <c r="AX221" s="189">
        <f t="shared" si="34"/>
        <v>8</v>
      </c>
      <c r="AY221" s="180" t="str">
        <f t="shared" ca="1" si="40"/>
        <v>5. Ownership - Capital Costs</v>
      </c>
      <c r="AZ221" s="189" t="s">
        <v>643</v>
      </c>
      <c r="BA221" s="180" t="s">
        <v>653</v>
      </c>
      <c r="BB221" s="180">
        <v>2052</v>
      </c>
      <c r="BC221" s="180" t="str">
        <f t="shared" ca="1" si="38"/>
        <v>8_AL189_Generation_facility_2052</v>
      </c>
      <c r="BD221" s="180" t="s">
        <v>407</v>
      </c>
      <c r="BE221" s="180"/>
      <c r="BF221" s="189" t="str">
        <f t="shared" si="35"/>
        <v>&gt;=0</v>
      </c>
      <c r="BG221" s="189" t="s">
        <v>58</v>
      </c>
      <c r="BH221" s="189" t="s">
        <v>58</v>
      </c>
    </row>
    <row r="222" spans="1:60" ht="13.5" hidden="1" customHeight="1">
      <c r="A222" s="131"/>
      <c r="B222" s="343"/>
      <c r="C222" s="153"/>
      <c r="D222" s="344"/>
      <c r="E222" s="344"/>
      <c r="F222" s="289"/>
      <c r="G222" s="289"/>
      <c r="H222" s="289"/>
      <c r="I222" s="289"/>
      <c r="J222" s="289"/>
      <c r="K222" s="289"/>
      <c r="L222" s="289"/>
      <c r="M222" s="289"/>
      <c r="N222" s="289"/>
      <c r="O222" s="289"/>
      <c r="P222" s="289"/>
      <c r="Q222" s="289"/>
      <c r="R222" s="289"/>
      <c r="S222" s="289"/>
      <c r="T222" s="289"/>
      <c r="U222" s="289"/>
      <c r="V222" s="289"/>
      <c r="W222" s="289"/>
      <c r="X222" s="289"/>
      <c r="Y222" s="289"/>
      <c r="Z222" s="289"/>
      <c r="AA222" s="289"/>
      <c r="AB222" s="289"/>
      <c r="AC222" s="289"/>
      <c r="AD222" s="289"/>
      <c r="AE222" s="290"/>
      <c r="AF222" s="290"/>
      <c r="AG222" s="290"/>
      <c r="AH222" s="290"/>
      <c r="AI222" s="290"/>
      <c r="AJ222" s="290"/>
      <c r="AK222" s="290"/>
      <c r="AL222" s="290"/>
      <c r="AM222" s="290"/>
      <c r="AN222" s="290"/>
      <c r="AO222" s="291"/>
      <c r="AQ222" s="54" t="s">
        <v>645</v>
      </c>
      <c r="AU222" s="292" t="str">
        <f t="shared" ca="1" si="36"/>
        <v>AM</v>
      </c>
      <c r="AV222" s="292">
        <f t="shared" si="39"/>
        <v>189</v>
      </c>
      <c r="AW222" s="180" t="str">
        <f t="shared" ca="1" si="37"/>
        <v>AM189</v>
      </c>
      <c r="AX222" s="189">
        <f t="shared" si="34"/>
        <v>8</v>
      </c>
      <c r="AY222" s="180" t="str">
        <f t="shared" ca="1" si="40"/>
        <v>5. Ownership - Capital Costs</v>
      </c>
      <c r="AZ222" s="189" t="s">
        <v>643</v>
      </c>
      <c r="BA222" s="180" t="s">
        <v>653</v>
      </c>
      <c r="BB222" s="180">
        <v>2053</v>
      </c>
      <c r="BC222" s="180" t="str">
        <f t="shared" ca="1" si="38"/>
        <v>8_AM189_Generation_facility_2053</v>
      </c>
      <c r="BD222" s="180" t="s">
        <v>407</v>
      </c>
      <c r="BE222" s="180"/>
      <c r="BF222" s="189" t="str">
        <f t="shared" si="35"/>
        <v>&gt;=0</v>
      </c>
      <c r="BG222" s="189" t="s">
        <v>58</v>
      </c>
      <c r="BH222" s="189" t="s">
        <v>58</v>
      </c>
    </row>
    <row r="223" spans="1:60" ht="13.5" hidden="1" customHeight="1">
      <c r="A223" s="131"/>
      <c r="B223" s="343"/>
      <c r="C223" s="153"/>
      <c r="D223" s="344"/>
      <c r="E223" s="344"/>
      <c r="F223" s="289"/>
      <c r="G223" s="289"/>
      <c r="H223" s="289"/>
      <c r="I223" s="289"/>
      <c r="J223" s="289"/>
      <c r="K223" s="289"/>
      <c r="L223" s="289"/>
      <c r="M223" s="289"/>
      <c r="N223" s="289"/>
      <c r="O223" s="289"/>
      <c r="P223" s="289"/>
      <c r="Q223" s="289"/>
      <c r="R223" s="289"/>
      <c r="S223" s="289"/>
      <c r="T223" s="289"/>
      <c r="U223" s="289"/>
      <c r="V223" s="289"/>
      <c r="W223" s="289"/>
      <c r="X223" s="289"/>
      <c r="Y223" s="289"/>
      <c r="Z223" s="289"/>
      <c r="AA223" s="289"/>
      <c r="AB223" s="289"/>
      <c r="AC223" s="289"/>
      <c r="AD223" s="289"/>
      <c r="AE223" s="290"/>
      <c r="AF223" s="290"/>
      <c r="AG223" s="290"/>
      <c r="AH223" s="290"/>
      <c r="AI223" s="290"/>
      <c r="AJ223" s="290"/>
      <c r="AK223" s="290"/>
      <c r="AL223" s="290"/>
      <c r="AM223" s="290"/>
      <c r="AN223" s="290"/>
      <c r="AO223" s="291"/>
      <c r="AQ223" s="54" t="s">
        <v>645</v>
      </c>
      <c r="AU223" s="292" t="str">
        <f t="shared" ca="1" si="36"/>
        <v>AN</v>
      </c>
      <c r="AV223" s="292">
        <f t="shared" si="39"/>
        <v>189</v>
      </c>
      <c r="AW223" s="180" t="str">
        <f t="shared" ca="1" si="37"/>
        <v>AN189</v>
      </c>
      <c r="AX223" s="189">
        <f t="shared" si="34"/>
        <v>8</v>
      </c>
      <c r="AY223" s="180" t="str">
        <f t="shared" ca="1" si="40"/>
        <v>5. Ownership - Capital Costs</v>
      </c>
      <c r="AZ223" s="189" t="s">
        <v>643</v>
      </c>
      <c r="BA223" s="180" t="s">
        <v>653</v>
      </c>
      <c r="BB223" s="180">
        <v>2054</v>
      </c>
      <c r="BC223" s="180" t="str">
        <f t="shared" ca="1" si="38"/>
        <v>8_AN189_Generation_facility_2054</v>
      </c>
      <c r="BD223" s="180" t="s">
        <v>407</v>
      </c>
      <c r="BE223" s="180"/>
      <c r="BF223" s="189" t="str">
        <f t="shared" si="35"/>
        <v>&gt;=0</v>
      </c>
      <c r="BG223" s="189" t="s">
        <v>58</v>
      </c>
      <c r="BH223" s="189" t="s">
        <v>58</v>
      </c>
    </row>
    <row r="224" spans="1:60" ht="13.5" hidden="1" customHeight="1">
      <c r="A224" s="131"/>
      <c r="B224" s="343"/>
      <c r="C224" s="153"/>
      <c r="D224" s="344"/>
      <c r="E224" s="344"/>
      <c r="F224" s="289"/>
      <c r="G224" s="289"/>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90"/>
      <c r="AF224" s="290"/>
      <c r="AG224" s="290"/>
      <c r="AH224" s="290"/>
      <c r="AI224" s="290"/>
      <c r="AJ224" s="290"/>
      <c r="AK224" s="290"/>
      <c r="AL224" s="290"/>
      <c r="AM224" s="290"/>
      <c r="AN224" s="290"/>
      <c r="AO224" s="291"/>
      <c r="AQ224" s="54" t="s">
        <v>645</v>
      </c>
      <c r="AU224" s="292" t="str">
        <f t="shared" ca="1" si="36"/>
        <v>AO</v>
      </c>
      <c r="AV224" s="292">
        <f t="shared" si="39"/>
        <v>189</v>
      </c>
      <c r="AW224" s="180" t="str">
        <f t="shared" ca="1" si="37"/>
        <v>AO189</v>
      </c>
      <c r="AX224" s="189">
        <v>7</v>
      </c>
      <c r="AY224" s="180" t="str">
        <f t="shared" ca="1" si="40"/>
        <v>5. Ownership - Capital Costs</v>
      </c>
      <c r="AZ224" s="189" t="s">
        <v>643</v>
      </c>
      <c r="BA224" s="180" t="s">
        <v>653</v>
      </c>
      <c r="BB224" s="180" t="s">
        <v>646</v>
      </c>
      <c r="BC224" s="180" t="str">
        <f t="shared" ca="1" si="38"/>
        <v>7_AO189_Generation_facility_Additional_Info</v>
      </c>
      <c r="BD224" s="189" t="s">
        <v>133</v>
      </c>
      <c r="BE224" s="189">
        <v>100</v>
      </c>
      <c r="BG224" s="189" t="s">
        <v>58</v>
      </c>
      <c r="BH224" s="189" t="s">
        <v>58</v>
      </c>
    </row>
    <row r="225" spans="1:60">
      <c r="A225" s="131">
        <f>+A189+1</f>
        <v>8</v>
      </c>
      <c r="B225" s="343"/>
      <c r="C225" s="153" t="s">
        <v>654</v>
      </c>
      <c r="D225" s="344" t="s">
        <v>642</v>
      </c>
      <c r="E225" s="344"/>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76"/>
      <c r="AE225" s="277"/>
      <c r="AF225" s="277"/>
      <c r="AG225" s="277"/>
      <c r="AH225" s="277"/>
      <c r="AI225" s="277"/>
      <c r="AJ225" s="277"/>
      <c r="AK225" s="277"/>
      <c r="AL225" s="277"/>
      <c r="AM225" s="277"/>
      <c r="AN225" s="277"/>
      <c r="AO225" s="152"/>
      <c r="AS225" s="54" t="s">
        <v>125</v>
      </c>
      <c r="AT225" s="293" t="str">
        <f ca="1">SUBSTITUTE(CELL("address",F225),"$","")</f>
        <v>F225</v>
      </c>
      <c r="AU225" s="294" t="str">
        <f ca="1">CHAR(CODE(AT225))</f>
        <v>F</v>
      </c>
      <c r="AV225" s="294">
        <f>ROW(AT225)</f>
        <v>225</v>
      </c>
      <c r="AW225" s="295" t="str">
        <f ca="1">CONCATENATE(AU225&amp;AV225)</f>
        <v>F225</v>
      </c>
      <c r="AX225" s="288">
        <f t="shared" si="34"/>
        <v>8</v>
      </c>
      <c r="AY225" s="295" t="str">
        <f t="shared" ca="1" si="40"/>
        <v>5. Ownership - Capital Costs</v>
      </c>
      <c r="AZ225" s="288" t="s">
        <v>643</v>
      </c>
      <c r="BA225" s="295" t="s">
        <v>655</v>
      </c>
      <c r="BB225" s="295">
        <v>2020</v>
      </c>
      <c r="BC225" s="295" t="str">
        <f ca="1">AX225&amp;"_"&amp;AW225&amp;"_"&amp;BA225&amp;"_"&amp;BB225</f>
        <v>8_F225_OM_building_2020</v>
      </c>
      <c r="BD225" s="295" t="s">
        <v>407</v>
      </c>
      <c r="BE225" s="295"/>
      <c r="BF225" s="288" t="str">
        <f t="shared" ref="BF225:BF259" si="41">"&gt;=0"</f>
        <v>&gt;=0</v>
      </c>
      <c r="BG225" s="288" t="s">
        <v>58</v>
      </c>
      <c r="BH225" s="288" t="s">
        <v>58</v>
      </c>
    </row>
    <row r="226" spans="1:60" ht="13.5" hidden="1" customHeight="1">
      <c r="A226" s="131"/>
      <c r="B226" s="343"/>
      <c r="C226" s="153"/>
      <c r="D226" s="344"/>
      <c r="E226" s="344"/>
      <c r="F226" s="289"/>
      <c r="G226" s="289"/>
      <c r="H226" s="289"/>
      <c r="I226" s="289"/>
      <c r="J226" s="289"/>
      <c r="K226" s="289"/>
      <c r="L226" s="289"/>
      <c r="M226" s="289"/>
      <c r="N226" s="289"/>
      <c r="O226" s="289"/>
      <c r="P226" s="289"/>
      <c r="Q226" s="289"/>
      <c r="R226" s="289"/>
      <c r="S226" s="289"/>
      <c r="T226" s="289"/>
      <c r="U226" s="289"/>
      <c r="V226" s="289"/>
      <c r="W226" s="289"/>
      <c r="X226" s="289"/>
      <c r="Y226" s="289"/>
      <c r="Z226" s="289"/>
      <c r="AA226" s="289"/>
      <c r="AB226" s="289"/>
      <c r="AC226" s="289"/>
      <c r="AD226" s="289"/>
      <c r="AE226" s="290"/>
      <c r="AF226" s="290"/>
      <c r="AG226" s="290"/>
      <c r="AH226" s="290"/>
      <c r="AI226" s="290"/>
      <c r="AJ226" s="290"/>
      <c r="AK226" s="290"/>
      <c r="AL226" s="290"/>
      <c r="AM226" s="290"/>
      <c r="AN226" s="290"/>
      <c r="AO226" s="291"/>
      <c r="AQ226" s="54" t="s">
        <v>645</v>
      </c>
      <c r="AU226" s="292" t="str">
        <f t="shared" ref="AU226:AU260" ca="1" si="42">IF(AU225="Z","AA",IF(LEN(AU225)=1,CHAR(CODE(AU225)+1),IF(RIGHT(AU225,1)="Z",CHAR(CODE(LEFT(AU225,1))+1),LEFT(AU225,1))&amp;CHAR(65+MOD(CODE(RIGHT(AU225,1))+1-65,26))))</f>
        <v>G</v>
      </c>
      <c r="AV226" s="292">
        <f>AV225</f>
        <v>225</v>
      </c>
      <c r="AW226" s="180" t="str">
        <f t="shared" ref="AW226:AW260" ca="1" si="43">CONCATENATE(AU226&amp;AV226)</f>
        <v>G225</v>
      </c>
      <c r="AX226" s="189">
        <f t="shared" si="34"/>
        <v>8</v>
      </c>
      <c r="AY226" s="180" t="str">
        <f t="shared" ca="1" si="40"/>
        <v>5. Ownership - Capital Costs</v>
      </c>
      <c r="AZ226" s="189" t="s">
        <v>643</v>
      </c>
      <c r="BA226" s="180" t="s">
        <v>655</v>
      </c>
      <c r="BB226" s="180">
        <v>2021</v>
      </c>
      <c r="BC226" s="180" t="str">
        <f t="shared" ref="BC226:BC260" ca="1" si="44">AX226&amp;"_"&amp;AW226&amp;"_"&amp;BA226&amp;"_"&amp;BB226</f>
        <v>8_G225_OM_building_2021</v>
      </c>
      <c r="BD226" s="180" t="s">
        <v>407</v>
      </c>
      <c r="BE226" s="180"/>
      <c r="BF226" s="189" t="str">
        <f t="shared" si="41"/>
        <v>&gt;=0</v>
      </c>
      <c r="BG226" s="189" t="s">
        <v>58</v>
      </c>
      <c r="BH226" s="189" t="s">
        <v>58</v>
      </c>
    </row>
    <row r="227" spans="1:60" ht="13.5" hidden="1" customHeight="1">
      <c r="A227" s="131"/>
      <c r="B227" s="343"/>
      <c r="C227" s="153"/>
      <c r="D227" s="344"/>
      <c r="E227" s="344"/>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90"/>
      <c r="AF227" s="290"/>
      <c r="AG227" s="290"/>
      <c r="AH227" s="290"/>
      <c r="AI227" s="290"/>
      <c r="AJ227" s="290"/>
      <c r="AK227" s="290"/>
      <c r="AL227" s="290"/>
      <c r="AM227" s="290"/>
      <c r="AN227" s="290"/>
      <c r="AO227" s="291"/>
      <c r="AQ227" s="54" t="s">
        <v>645</v>
      </c>
      <c r="AU227" s="292" t="str">
        <f t="shared" ca="1" si="42"/>
        <v>H</v>
      </c>
      <c r="AV227" s="292">
        <f t="shared" ref="AV227:AV260" si="45">AV226</f>
        <v>225</v>
      </c>
      <c r="AW227" s="180" t="str">
        <f t="shared" ca="1" si="43"/>
        <v>H225</v>
      </c>
      <c r="AX227" s="189">
        <f t="shared" si="34"/>
        <v>8</v>
      </c>
      <c r="AY227" s="180" t="str">
        <f t="shared" ca="1" si="40"/>
        <v>5. Ownership - Capital Costs</v>
      </c>
      <c r="AZ227" s="189" t="s">
        <v>643</v>
      </c>
      <c r="BA227" s="180" t="s">
        <v>655</v>
      </c>
      <c r="BB227" s="180">
        <v>2022</v>
      </c>
      <c r="BC227" s="180" t="str">
        <f t="shared" ca="1" si="44"/>
        <v>8_H225_OM_building_2022</v>
      </c>
      <c r="BD227" s="180" t="s">
        <v>407</v>
      </c>
      <c r="BE227" s="180"/>
      <c r="BF227" s="189" t="str">
        <f t="shared" si="41"/>
        <v>&gt;=0</v>
      </c>
      <c r="BG227" s="189" t="s">
        <v>58</v>
      </c>
      <c r="BH227" s="189" t="s">
        <v>58</v>
      </c>
    </row>
    <row r="228" spans="1:60" ht="13.5" hidden="1" customHeight="1">
      <c r="A228" s="131"/>
      <c r="B228" s="343"/>
      <c r="C228" s="153"/>
      <c r="D228" s="344"/>
      <c r="E228" s="344"/>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90"/>
      <c r="AF228" s="290"/>
      <c r="AG228" s="290"/>
      <c r="AH228" s="290"/>
      <c r="AI228" s="290"/>
      <c r="AJ228" s="290"/>
      <c r="AK228" s="290"/>
      <c r="AL228" s="290"/>
      <c r="AM228" s="290"/>
      <c r="AN228" s="290"/>
      <c r="AO228" s="291"/>
      <c r="AQ228" s="54" t="s">
        <v>645</v>
      </c>
      <c r="AU228" s="292" t="str">
        <f t="shared" ca="1" si="42"/>
        <v>I</v>
      </c>
      <c r="AV228" s="292">
        <f t="shared" si="45"/>
        <v>225</v>
      </c>
      <c r="AW228" s="180" t="str">
        <f t="shared" ca="1" si="43"/>
        <v>I225</v>
      </c>
      <c r="AX228" s="189">
        <f t="shared" si="34"/>
        <v>8</v>
      </c>
      <c r="AY228" s="180" t="str">
        <f t="shared" ca="1" si="40"/>
        <v>5. Ownership - Capital Costs</v>
      </c>
      <c r="AZ228" s="189" t="s">
        <v>643</v>
      </c>
      <c r="BA228" s="180" t="s">
        <v>655</v>
      </c>
      <c r="BB228" s="180">
        <v>2023</v>
      </c>
      <c r="BC228" s="180" t="str">
        <f t="shared" ca="1" si="44"/>
        <v>8_I225_OM_building_2023</v>
      </c>
      <c r="BD228" s="180" t="s">
        <v>407</v>
      </c>
      <c r="BE228" s="180"/>
      <c r="BF228" s="189" t="str">
        <f t="shared" si="41"/>
        <v>&gt;=0</v>
      </c>
      <c r="BG228" s="189" t="s">
        <v>58</v>
      </c>
      <c r="BH228" s="189" t="s">
        <v>58</v>
      </c>
    </row>
    <row r="229" spans="1:60" ht="13.5" hidden="1" customHeight="1">
      <c r="A229" s="131"/>
      <c r="B229" s="343"/>
      <c r="C229" s="153"/>
      <c r="D229" s="344"/>
      <c r="E229" s="344"/>
      <c r="F229" s="289"/>
      <c r="G229" s="289"/>
      <c r="H229" s="289"/>
      <c r="I229" s="289"/>
      <c r="J229" s="289"/>
      <c r="K229" s="289"/>
      <c r="L229" s="289"/>
      <c r="M229" s="289"/>
      <c r="N229" s="289"/>
      <c r="O229" s="289"/>
      <c r="P229" s="289"/>
      <c r="Q229" s="289"/>
      <c r="R229" s="289"/>
      <c r="S229" s="289"/>
      <c r="T229" s="289"/>
      <c r="U229" s="289"/>
      <c r="V229" s="289"/>
      <c r="W229" s="289"/>
      <c r="X229" s="289"/>
      <c r="Y229" s="289"/>
      <c r="Z229" s="289"/>
      <c r="AA229" s="289"/>
      <c r="AB229" s="289"/>
      <c r="AC229" s="289"/>
      <c r="AD229" s="289"/>
      <c r="AE229" s="290"/>
      <c r="AF229" s="290"/>
      <c r="AG229" s="290"/>
      <c r="AH229" s="290"/>
      <c r="AI229" s="290"/>
      <c r="AJ229" s="290"/>
      <c r="AK229" s="290"/>
      <c r="AL229" s="290"/>
      <c r="AM229" s="290"/>
      <c r="AN229" s="290"/>
      <c r="AO229" s="291"/>
      <c r="AQ229" s="54" t="s">
        <v>645</v>
      </c>
      <c r="AU229" s="292" t="str">
        <f t="shared" ca="1" si="42"/>
        <v>J</v>
      </c>
      <c r="AV229" s="292">
        <f t="shared" si="45"/>
        <v>225</v>
      </c>
      <c r="AW229" s="180" t="str">
        <f t="shared" ca="1" si="43"/>
        <v>J225</v>
      </c>
      <c r="AX229" s="189">
        <f t="shared" si="34"/>
        <v>8</v>
      </c>
      <c r="AY229" s="180" t="str">
        <f t="shared" ca="1" si="40"/>
        <v>5. Ownership - Capital Costs</v>
      </c>
      <c r="AZ229" s="189" t="s">
        <v>643</v>
      </c>
      <c r="BA229" s="180" t="s">
        <v>655</v>
      </c>
      <c r="BB229" s="180">
        <v>2024</v>
      </c>
      <c r="BC229" s="180" t="str">
        <f t="shared" ca="1" si="44"/>
        <v>8_J225_OM_building_2024</v>
      </c>
      <c r="BD229" s="180" t="s">
        <v>407</v>
      </c>
      <c r="BE229" s="180"/>
      <c r="BF229" s="189" t="str">
        <f t="shared" si="41"/>
        <v>&gt;=0</v>
      </c>
      <c r="BG229" s="189" t="s">
        <v>58</v>
      </c>
      <c r="BH229" s="189" t="s">
        <v>58</v>
      </c>
    </row>
    <row r="230" spans="1:60" ht="13.5" hidden="1" customHeight="1">
      <c r="A230" s="131"/>
      <c r="B230" s="343"/>
      <c r="C230" s="153"/>
      <c r="D230" s="344"/>
      <c r="E230" s="344"/>
      <c r="F230" s="289"/>
      <c r="G230" s="289"/>
      <c r="H230" s="289"/>
      <c r="I230" s="289"/>
      <c r="J230" s="289"/>
      <c r="K230" s="289"/>
      <c r="L230" s="289"/>
      <c r="M230" s="289"/>
      <c r="N230" s="289"/>
      <c r="O230" s="289"/>
      <c r="P230" s="289"/>
      <c r="Q230" s="289"/>
      <c r="R230" s="289"/>
      <c r="S230" s="289"/>
      <c r="T230" s="289"/>
      <c r="U230" s="289"/>
      <c r="V230" s="289"/>
      <c r="W230" s="289"/>
      <c r="X230" s="289"/>
      <c r="Y230" s="289"/>
      <c r="Z230" s="289"/>
      <c r="AA230" s="289"/>
      <c r="AB230" s="289"/>
      <c r="AC230" s="289"/>
      <c r="AD230" s="289"/>
      <c r="AE230" s="290"/>
      <c r="AF230" s="290"/>
      <c r="AG230" s="290"/>
      <c r="AH230" s="290"/>
      <c r="AI230" s="290"/>
      <c r="AJ230" s="290"/>
      <c r="AK230" s="290"/>
      <c r="AL230" s="290"/>
      <c r="AM230" s="290"/>
      <c r="AN230" s="290"/>
      <c r="AO230" s="291"/>
      <c r="AQ230" s="54" t="s">
        <v>645</v>
      </c>
      <c r="AU230" s="292" t="str">
        <f t="shared" ca="1" si="42"/>
        <v>K</v>
      </c>
      <c r="AV230" s="292">
        <f t="shared" si="45"/>
        <v>225</v>
      </c>
      <c r="AW230" s="180" t="str">
        <f t="shared" ca="1" si="43"/>
        <v>K225</v>
      </c>
      <c r="AX230" s="189">
        <f t="shared" si="34"/>
        <v>8</v>
      </c>
      <c r="AY230" s="180" t="str">
        <f t="shared" ca="1" si="40"/>
        <v>5. Ownership - Capital Costs</v>
      </c>
      <c r="AZ230" s="189" t="s">
        <v>643</v>
      </c>
      <c r="BA230" s="180" t="s">
        <v>655</v>
      </c>
      <c r="BB230" s="180">
        <v>2025</v>
      </c>
      <c r="BC230" s="180" t="str">
        <f t="shared" ca="1" si="44"/>
        <v>8_K225_OM_building_2025</v>
      </c>
      <c r="BD230" s="180" t="s">
        <v>407</v>
      </c>
      <c r="BE230" s="180"/>
      <c r="BF230" s="189" t="str">
        <f t="shared" si="41"/>
        <v>&gt;=0</v>
      </c>
      <c r="BG230" s="189" t="s">
        <v>58</v>
      </c>
      <c r="BH230" s="189" t="s">
        <v>58</v>
      </c>
    </row>
    <row r="231" spans="1:60" ht="13.5" hidden="1" customHeight="1">
      <c r="A231" s="131"/>
      <c r="B231" s="343"/>
      <c r="C231" s="153"/>
      <c r="D231" s="344"/>
      <c r="E231" s="344"/>
      <c r="F231" s="289"/>
      <c r="G231" s="289"/>
      <c r="H231" s="289"/>
      <c r="I231" s="289"/>
      <c r="J231" s="289"/>
      <c r="K231" s="289"/>
      <c r="L231" s="289"/>
      <c r="M231" s="289"/>
      <c r="N231" s="289"/>
      <c r="O231" s="289"/>
      <c r="P231" s="289"/>
      <c r="Q231" s="289"/>
      <c r="R231" s="289"/>
      <c r="S231" s="289"/>
      <c r="T231" s="289"/>
      <c r="U231" s="289"/>
      <c r="V231" s="289"/>
      <c r="W231" s="289"/>
      <c r="X231" s="289"/>
      <c r="Y231" s="289"/>
      <c r="Z231" s="289"/>
      <c r="AA231" s="289"/>
      <c r="AB231" s="289"/>
      <c r="AC231" s="289"/>
      <c r="AD231" s="289"/>
      <c r="AE231" s="290"/>
      <c r="AF231" s="290"/>
      <c r="AG231" s="290"/>
      <c r="AH231" s="290"/>
      <c r="AI231" s="290"/>
      <c r="AJ231" s="290"/>
      <c r="AK231" s="290"/>
      <c r="AL231" s="290"/>
      <c r="AM231" s="290"/>
      <c r="AN231" s="290"/>
      <c r="AO231" s="291"/>
      <c r="AQ231" s="54" t="s">
        <v>645</v>
      </c>
      <c r="AU231" s="292" t="str">
        <f t="shared" ca="1" si="42"/>
        <v>L</v>
      </c>
      <c r="AV231" s="292">
        <f t="shared" si="45"/>
        <v>225</v>
      </c>
      <c r="AW231" s="180" t="str">
        <f t="shared" ca="1" si="43"/>
        <v>L225</v>
      </c>
      <c r="AX231" s="189">
        <f t="shared" si="34"/>
        <v>8</v>
      </c>
      <c r="AY231" s="180" t="str">
        <f t="shared" ca="1" si="40"/>
        <v>5. Ownership - Capital Costs</v>
      </c>
      <c r="AZ231" s="189" t="s">
        <v>643</v>
      </c>
      <c r="BA231" s="180" t="s">
        <v>655</v>
      </c>
      <c r="BB231" s="180">
        <v>2026</v>
      </c>
      <c r="BC231" s="180" t="str">
        <f t="shared" ca="1" si="44"/>
        <v>8_L225_OM_building_2026</v>
      </c>
      <c r="BD231" s="180" t="s">
        <v>407</v>
      </c>
      <c r="BE231" s="180"/>
      <c r="BF231" s="189" t="str">
        <f t="shared" si="41"/>
        <v>&gt;=0</v>
      </c>
      <c r="BG231" s="189" t="s">
        <v>58</v>
      </c>
      <c r="BH231" s="189" t="s">
        <v>58</v>
      </c>
    </row>
    <row r="232" spans="1:60" ht="13.5" hidden="1" customHeight="1">
      <c r="A232" s="131"/>
      <c r="B232" s="343"/>
      <c r="C232" s="153"/>
      <c r="D232" s="344"/>
      <c r="E232" s="344"/>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290"/>
      <c r="AF232" s="290"/>
      <c r="AG232" s="290"/>
      <c r="AH232" s="290"/>
      <c r="AI232" s="290"/>
      <c r="AJ232" s="290"/>
      <c r="AK232" s="290"/>
      <c r="AL232" s="290"/>
      <c r="AM232" s="290"/>
      <c r="AN232" s="290"/>
      <c r="AO232" s="291"/>
      <c r="AQ232" s="54" t="s">
        <v>645</v>
      </c>
      <c r="AU232" s="292" t="str">
        <f t="shared" ca="1" si="42"/>
        <v>M</v>
      </c>
      <c r="AV232" s="292">
        <f t="shared" si="45"/>
        <v>225</v>
      </c>
      <c r="AW232" s="180" t="str">
        <f t="shared" ca="1" si="43"/>
        <v>M225</v>
      </c>
      <c r="AX232" s="189">
        <f t="shared" si="34"/>
        <v>8</v>
      </c>
      <c r="AY232" s="180" t="str">
        <f t="shared" ca="1" si="40"/>
        <v>5. Ownership - Capital Costs</v>
      </c>
      <c r="AZ232" s="189" t="s">
        <v>643</v>
      </c>
      <c r="BA232" s="180" t="s">
        <v>655</v>
      </c>
      <c r="BB232" s="180">
        <v>2027</v>
      </c>
      <c r="BC232" s="180" t="str">
        <f t="shared" ca="1" si="44"/>
        <v>8_M225_OM_building_2027</v>
      </c>
      <c r="BD232" s="180" t="s">
        <v>407</v>
      </c>
      <c r="BE232" s="180"/>
      <c r="BF232" s="189" t="str">
        <f t="shared" si="41"/>
        <v>&gt;=0</v>
      </c>
      <c r="BG232" s="189" t="s">
        <v>58</v>
      </c>
      <c r="BH232" s="189" t="s">
        <v>58</v>
      </c>
    </row>
    <row r="233" spans="1:60" ht="13.5" hidden="1" customHeight="1">
      <c r="A233" s="131"/>
      <c r="B233" s="343"/>
      <c r="C233" s="153"/>
      <c r="D233" s="344"/>
      <c r="E233" s="344"/>
      <c r="F233" s="289"/>
      <c r="G233" s="289"/>
      <c r="H233" s="289"/>
      <c r="I233" s="289"/>
      <c r="J233" s="289"/>
      <c r="K233" s="289"/>
      <c r="L233" s="289"/>
      <c r="M233" s="289"/>
      <c r="N233" s="289"/>
      <c r="O233" s="289"/>
      <c r="P233" s="289"/>
      <c r="Q233" s="289"/>
      <c r="R233" s="289"/>
      <c r="S233" s="289"/>
      <c r="T233" s="289"/>
      <c r="U233" s="289"/>
      <c r="V233" s="289"/>
      <c r="W233" s="289"/>
      <c r="X233" s="289"/>
      <c r="Y233" s="289"/>
      <c r="Z233" s="289"/>
      <c r="AA233" s="289"/>
      <c r="AB233" s="289"/>
      <c r="AC233" s="289"/>
      <c r="AD233" s="289"/>
      <c r="AE233" s="290"/>
      <c r="AF233" s="290"/>
      <c r="AG233" s="290"/>
      <c r="AH233" s="290"/>
      <c r="AI233" s="290"/>
      <c r="AJ233" s="290"/>
      <c r="AK233" s="290"/>
      <c r="AL233" s="290"/>
      <c r="AM233" s="290"/>
      <c r="AN233" s="290"/>
      <c r="AO233" s="291"/>
      <c r="AQ233" s="54" t="s">
        <v>645</v>
      </c>
      <c r="AU233" s="292" t="str">
        <f t="shared" ca="1" si="42"/>
        <v>N</v>
      </c>
      <c r="AV233" s="292">
        <f t="shared" si="45"/>
        <v>225</v>
      </c>
      <c r="AW233" s="180" t="str">
        <f t="shared" ca="1" si="43"/>
        <v>N225</v>
      </c>
      <c r="AX233" s="189">
        <f t="shared" si="34"/>
        <v>8</v>
      </c>
      <c r="AY233" s="180" t="str">
        <f t="shared" ca="1" si="40"/>
        <v>5. Ownership - Capital Costs</v>
      </c>
      <c r="AZ233" s="189" t="s">
        <v>643</v>
      </c>
      <c r="BA233" s="180" t="s">
        <v>655</v>
      </c>
      <c r="BB233" s="180">
        <v>2028</v>
      </c>
      <c r="BC233" s="180" t="str">
        <f t="shared" ca="1" si="44"/>
        <v>8_N225_OM_building_2028</v>
      </c>
      <c r="BD233" s="180" t="s">
        <v>407</v>
      </c>
      <c r="BE233" s="180"/>
      <c r="BF233" s="189" t="str">
        <f t="shared" si="41"/>
        <v>&gt;=0</v>
      </c>
      <c r="BG233" s="189" t="s">
        <v>58</v>
      </c>
      <c r="BH233" s="189" t="s">
        <v>58</v>
      </c>
    </row>
    <row r="234" spans="1:60" ht="13.5" hidden="1" customHeight="1">
      <c r="A234" s="131"/>
      <c r="B234" s="343"/>
      <c r="C234" s="153"/>
      <c r="D234" s="344"/>
      <c r="E234" s="344"/>
      <c r="F234" s="289"/>
      <c r="G234" s="289"/>
      <c r="H234" s="289"/>
      <c r="I234" s="289"/>
      <c r="J234" s="289"/>
      <c r="K234" s="289"/>
      <c r="L234" s="289"/>
      <c r="M234" s="289"/>
      <c r="N234" s="289"/>
      <c r="O234" s="289"/>
      <c r="P234" s="289"/>
      <c r="Q234" s="289"/>
      <c r="R234" s="289"/>
      <c r="S234" s="289"/>
      <c r="T234" s="289"/>
      <c r="U234" s="289"/>
      <c r="V234" s="289"/>
      <c r="W234" s="289"/>
      <c r="X234" s="289"/>
      <c r="Y234" s="289"/>
      <c r="Z234" s="289"/>
      <c r="AA234" s="289"/>
      <c r="AB234" s="289"/>
      <c r="AC234" s="289"/>
      <c r="AD234" s="289"/>
      <c r="AE234" s="290"/>
      <c r="AF234" s="290"/>
      <c r="AG234" s="290"/>
      <c r="AH234" s="290"/>
      <c r="AI234" s="290"/>
      <c r="AJ234" s="290"/>
      <c r="AK234" s="290"/>
      <c r="AL234" s="290"/>
      <c r="AM234" s="290"/>
      <c r="AN234" s="290"/>
      <c r="AO234" s="291"/>
      <c r="AQ234" s="54" t="s">
        <v>645</v>
      </c>
      <c r="AU234" s="292" t="str">
        <f t="shared" ca="1" si="42"/>
        <v>O</v>
      </c>
      <c r="AV234" s="292">
        <f t="shared" si="45"/>
        <v>225</v>
      </c>
      <c r="AW234" s="180" t="str">
        <f t="shared" ca="1" si="43"/>
        <v>O225</v>
      </c>
      <c r="AX234" s="189">
        <f t="shared" si="34"/>
        <v>8</v>
      </c>
      <c r="AY234" s="180" t="str">
        <f t="shared" ca="1" si="40"/>
        <v>5. Ownership - Capital Costs</v>
      </c>
      <c r="AZ234" s="189" t="s">
        <v>643</v>
      </c>
      <c r="BA234" s="180" t="s">
        <v>655</v>
      </c>
      <c r="BB234" s="180">
        <v>2029</v>
      </c>
      <c r="BC234" s="180" t="str">
        <f t="shared" ca="1" si="44"/>
        <v>8_O225_OM_building_2029</v>
      </c>
      <c r="BD234" s="180" t="s">
        <v>407</v>
      </c>
      <c r="BE234" s="180"/>
      <c r="BF234" s="189" t="str">
        <f t="shared" si="41"/>
        <v>&gt;=0</v>
      </c>
      <c r="BG234" s="189" t="s">
        <v>58</v>
      </c>
      <c r="BH234" s="189" t="s">
        <v>58</v>
      </c>
    </row>
    <row r="235" spans="1:60" ht="13.5" hidden="1" customHeight="1">
      <c r="A235" s="131"/>
      <c r="B235" s="343"/>
      <c r="C235" s="153"/>
      <c r="D235" s="344"/>
      <c r="E235" s="344"/>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90"/>
      <c r="AF235" s="290"/>
      <c r="AG235" s="290"/>
      <c r="AH235" s="290"/>
      <c r="AI235" s="290"/>
      <c r="AJ235" s="290"/>
      <c r="AK235" s="290"/>
      <c r="AL235" s="290"/>
      <c r="AM235" s="290"/>
      <c r="AN235" s="290"/>
      <c r="AO235" s="291"/>
      <c r="AQ235" s="54" t="s">
        <v>645</v>
      </c>
      <c r="AU235" s="292" t="str">
        <f t="shared" ca="1" si="42"/>
        <v>P</v>
      </c>
      <c r="AV235" s="292">
        <f t="shared" si="45"/>
        <v>225</v>
      </c>
      <c r="AW235" s="180" t="str">
        <f t="shared" ca="1" si="43"/>
        <v>P225</v>
      </c>
      <c r="AX235" s="189">
        <f t="shared" si="34"/>
        <v>8</v>
      </c>
      <c r="AY235" s="180" t="str">
        <f t="shared" ca="1" si="40"/>
        <v>5. Ownership - Capital Costs</v>
      </c>
      <c r="AZ235" s="189" t="s">
        <v>643</v>
      </c>
      <c r="BA235" s="180" t="s">
        <v>655</v>
      </c>
      <c r="BB235" s="180">
        <v>2030</v>
      </c>
      <c r="BC235" s="180" t="str">
        <f t="shared" ca="1" si="44"/>
        <v>8_P225_OM_building_2030</v>
      </c>
      <c r="BD235" s="180" t="s">
        <v>407</v>
      </c>
      <c r="BE235" s="180"/>
      <c r="BF235" s="189" t="str">
        <f t="shared" si="41"/>
        <v>&gt;=0</v>
      </c>
      <c r="BG235" s="189" t="s">
        <v>58</v>
      </c>
      <c r="BH235" s="189" t="s">
        <v>58</v>
      </c>
    </row>
    <row r="236" spans="1:60" ht="13.5" hidden="1" customHeight="1">
      <c r="A236" s="131"/>
      <c r="B236" s="343"/>
      <c r="C236" s="153"/>
      <c r="D236" s="344"/>
      <c r="E236" s="344"/>
      <c r="F236" s="289"/>
      <c r="G236" s="289"/>
      <c r="H236" s="289"/>
      <c r="I236" s="289"/>
      <c r="J236" s="289"/>
      <c r="K236" s="289"/>
      <c r="L236" s="289"/>
      <c r="M236" s="289"/>
      <c r="N236" s="289"/>
      <c r="O236" s="289"/>
      <c r="P236" s="289"/>
      <c r="Q236" s="289"/>
      <c r="R236" s="289"/>
      <c r="S236" s="289"/>
      <c r="T236" s="289"/>
      <c r="U236" s="289"/>
      <c r="V236" s="289"/>
      <c r="W236" s="289"/>
      <c r="X236" s="289"/>
      <c r="Y236" s="289"/>
      <c r="Z236" s="289"/>
      <c r="AA236" s="289"/>
      <c r="AB236" s="289"/>
      <c r="AC236" s="289"/>
      <c r="AD236" s="289"/>
      <c r="AE236" s="290"/>
      <c r="AF236" s="290"/>
      <c r="AG236" s="290"/>
      <c r="AH236" s="290"/>
      <c r="AI236" s="290"/>
      <c r="AJ236" s="290"/>
      <c r="AK236" s="290"/>
      <c r="AL236" s="290"/>
      <c r="AM236" s="290"/>
      <c r="AN236" s="290"/>
      <c r="AO236" s="291"/>
      <c r="AQ236" s="54" t="s">
        <v>645</v>
      </c>
      <c r="AU236" s="292" t="str">
        <f t="shared" ca="1" si="42"/>
        <v>Q</v>
      </c>
      <c r="AV236" s="292">
        <f t="shared" si="45"/>
        <v>225</v>
      </c>
      <c r="AW236" s="180" t="str">
        <f t="shared" ca="1" si="43"/>
        <v>Q225</v>
      </c>
      <c r="AX236" s="189">
        <f t="shared" si="34"/>
        <v>8</v>
      </c>
      <c r="AY236" s="180" t="str">
        <f t="shared" ca="1" si="40"/>
        <v>5. Ownership - Capital Costs</v>
      </c>
      <c r="AZ236" s="189" t="s">
        <v>643</v>
      </c>
      <c r="BA236" s="180" t="s">
        <v>655</v>
      </c>
      <c r="BB236" s="180">
        <v>2031</v>
      </c>
      <c r="BC236" s="180" t="str">
        <f t="shared" ca="1" si="44"/>
        <v>8_Q225_OM_building_2031</v>
      </c>
      <c r="BD236" s="180" t="s">
        <v>407</v>
      </c>
      <c r="BE236" s="180"/>
      <c r="BF236" s="189" t="str">
        <f t="shared" si="41"/>
        <v>&gt;=0</v>
      </c>
      <c r="BG236" s="189" t="s">
        <v>58</v>
      </c>
      <c r="BH236" s="189" t="s">
        <v>58</v>
      </c>
    </row>
    <row r="237" spans="1:60" ht="13.5" hidden="1" customHeight="1">
      <c r="A237" s="131"/>
      <c r="B237" s="343"/>
      <c r="C237" s="153"/>
      <c r="D237" s="344"/>
      <c r="E237" s="344"/>
      <c r="F237" s="289"/>
      <c r="G237" s="289"/>
      <c r="H237" s="289"/>
      <c r="I237" s="289"/>
      <c r="J237" s="289"/>
      <c r="K237" s="289"/>
      <c r="L237" s="289"/>
      <c r="M237" s="289"/>
      <c r="N237" s="289"/>
      <c r="O237" s="289"/>
      <c r="P237" s="289"/>
      <c r="Q237" s="289"/>
      <c r="R237" s="289"/>
      <c r="S237" s="289"/>
      <c r="T237" s="289"/>
      <c r="U237" s="289"/>
      <c r="V237" s="289"/>
      <c r="W237" s="289"/>
      <c r="X237" s="289"/>
      <c r="Y237" s="289"/>
      <c r="Z237" s="289"/>
      <c r="AA237" s="289"/>
      <c r="AB237" s="289"/>
      <c r="AC237" s="289"/>
      <c r="AD237" s="289"/>
      <c r="AE237" s="290"/>
      <c r="AF237" s="290"/>
      <c r="AG237" s="290"/>
      <c r="AH237" s="290"/>
      <c r="AI237" s="290"/>
      <c r="AJ237" s="290"/>
      <c r="AK237" s="290"/>
      <c r="AL237" s="290"/>
      <c r="AM237" s="290"/>
      <c r="AN237" s="290"/>
      <c r="AO237" s="291"/>
      <c r="AQ237" s="54" t="s">
        <v>645</v>
      </c>
      <c r="AU237" s="292" t="str">
        <f t="shared" ca="1" si="42"/>
        <v>R</v>
      </c>
      <c r="AV237" s="292">
        <f t="shared" si="45"/>
        <v>225</v>
      </c>
      <c r="AW237" s="180" t="str">
        <f t="shared" ca="1" si="43"/>
        <v>R225</v>
      </c>
      <c r="AX237" s="189">
        <f t="shared" si="34"/>
        <v>8</v>
      </c>
      <c r="AY237" s="180" t="str">
        <f t="shared" ca="1" si="40"/>
        <v>5. Ownership - Capital Costs</v>
      </c>
      <c r="AZ237" s="189" t="s">
        <v>643</v>
      </c>
      <c r="BA237" s="180" t="s">
        <v>655</v>
      </c>
      <c r="BB237" s="180">
        <v>2032</v>
      </c>
      <c r="BC237" s="180" t="str">
        <f t="shared" ca="1" si="44"/>
        <v>8_R225_OM_building_2032</v>
      </c>
      <c r="BD237" s="180" t="s">
        <v>407</v>
      </c>
      <c r="BE237" s="180"/>
      <c r="BF237" s="189" t="str">
        <f t="shared" si="41"/>
        <v>&gt;=0</v>
      </c>
      <c r="BG237" s="189" t="s">
        <v>58</v>
      </c>
      <c r="BH237" s="189" t="s">
        <v>58</v>
      </c>
    </row>
    <row r="238" spans="1:60" ht="13.5" hidden="1" customHeight="1">
      <c r="A238" s="131"/>
      <c r="B238" s="343"/>
      <c r="C238" s="153"/>
      <c r="D238" s="344"/>
      <c r="E238" s="344"/>
      <c r="F238" s="289"/>
      <c r="G238" s="289"/>
      <c r="H238" s="289"/>
      <c r="I238" s="289"/>
      <c r="J238" s="289"/>
      <c r="K238" s="289"/>
      <c r="L238" s="289"/>
      <c r="M238" s="289"/>
      <c r="N238" s="289"/>
      <c r="O238" s="289"/>
      <c r="P238" s="289"/>
      <c r="Q238" s="289"/>
      <c r="R238" s="289"/>
      <c r="S238" s="289"/>
      <c r="T238" s="289"/>
      <c r="U238" s="289"/>
      <c r="V238" s="289"/>
      <c r="W238" s="289"/>
      <c r="X238" s="289"/>
      <c r="Y238" s="289"/>
      <c r="Z238" s="289"/>
      <c r="AA238" s="289"/>
      <c r="AB238" s="289"/>
      <c r="AC238" s="289"/>
      <c r="AD238" s="289"/>
      <c r="AE238" s="290"/>
      <c r="AF238" s="290"/>
      <c r="AG238" s="290"/>
      <c r="AH238" s="290"/>
      <c r="AI238" s="290"/>
      <c r="AJ238" s="290"/>
      <c r="AK238" s="290"/>
      <c r="AL238" s="290"/>
      <c r="AM238" s="290"/>
      <c r="AN238" s="290"/>
      <c r="AO238" s="291"/>
      <c r="AQ238" s="54" t="s">
        <v>645</v>
      </c>
      <c r="AU238" s="292" t="str">
        <f t="shared" ca="1" si="42"/>
        <v>S</v>
      </c>
      <c r="AV238" s="292">
        <f t="shared" si="45"/>
        <v>225</v>
      </c>
      <c r="AW238" s="180" t="str">
        <f t="shared" ca="1" si="43"/>
        <v>S225</v>
      </c>
      <c r="AX238" s="189">
        <f t="shared" si="34"/>
        <v>8</v>
      </c>
      <c r="AY238" s="180" t="str">
        <f t="shared" ca="1" si="40"/>
        <v>5. Ownership - Capital Costs</v>
      </c>
      <c r="AZ238" s="189" t="s">
        <v>643</v>
      </c>
      <c r="BA238" s="180" t="s">
        <v>655</v>
      </c>
      <c r="BB238" s="180">
        <v>2033</v>
      </c>
      <c r="BC238" s="180" t="str">
        <f t="shared" ca="1" si="44"/>
        <v>8_S225_OM_building_2033</v>
      </c>
      <c r="BD238" s="180" t="s">
        <v>407</v>
      </c>
      <c r="BE238" s="180"/>
      <c r="BF238" s="189" t="str">
        <f t="shared" si="41"/>
        <v>&gt;=0</v>
      </c>
      <c r="BG238" s="189" t="s">
        <v>58</v>
      </c>
      <c r="BH238" s="189" t="s">
        <v>58</v>
      </c>
    </row>
    <row r="239" spans="1:60" ht="13.5" hidden="1" customHeight="1">
      <c r="A239" s="131"/>
      <c r="B239" s="343"/>
      <c r="C239" s="153"/>
      <c r="D239" s="344"/>
      <c r="E239" s="344"/>
      <c r="F239" s="289"/>
      <c r="G239" s="289"/>
      <c r="H239" s="289"/>
      <c r="I239" s="289"/>
      <c r="J239" s="289"/>
      <c r="K239" s="289"/>
      <c r="L239" s="289"/>
      <c r="M239" s="289"/>
      <c r="N239" s="289"/>
      <c r="O239" s="289"/>
      <c r="P239" s="289"/>
      <c r="Q239" s="289"/>
      <c r="R239" s="289"/>
      <c r="S239" s="289"/>
      <c r="T239" s="289"/>
      <c r="U239" s="289"/>
      <c r="V239" s="289"/>
      <c r="W239" s="289"/>
      <c r="X239" s="289"/>
      <c r="Y239" s="289"/>
      <c r="Z239" s="289"/>
      <c r="AA239" s="289"/>
      <c r="AB239" s="289"/>
      <c r="AC239" s="289"/>
      <c r="AD239" s="289"/>
      <c r="AE239" s="290"/>
      <c r="AF239" s="290"/>
      <c r="AG239" s="290"/>
      <c r="AH239" s="290"/>
      <c r="AI239" s="290"/>
      <c r="AJ239" s="290"/>
      <c r="AK239" s="290"/>
      <c r="AL239" s="290"/>
      <c r="AM239" s="290"/>
      <c r="AN239" s="290"/>
      <c r="AO239" s="291"/>
      <c r="AQ239" s="54" t="s">
        <v>645</v>
      </c>
      <c r="AU239" s="292" t="str">
        <f t="shared" ca="1" si="42"/>
        <v>T</v>
      </c>
      <c r="AV239" s="292">
        <f t="shared" si="45"/>
        <v>225</v>
      </c>
      <c r="AW239" s="180" t="str">
        <f t="shared" ca="1" si="43"/>
        <v>T225</v>
      </c>
      <c r="AX239" s="189">
        <f t="shared" si="34"/>
        <v>8</v>
      </c>
      <c r="AY239" s="180" t="str">
        <f t="shared" ca="1" si="40"/>
        <v>5. Ownership - Capital Costs</v>
      </c>
      <c r="AZ239" s="189" t="s">
        <v>643</v>
      </c>
      <c r="BA239" s="180" t="s">
        <v>655</v>
      </c>
      <c r="BB239" s="180">
        <v>2034</v>
      </c>
      <c r="BC239" s="180" t="str">
        <f t="shared" ca="1" si="44"/>
        <v>8_T225_OM_building_2034</v>
      </c>
      <c r="BD239" s="180" t="s">
        <v>407</v>
      </c>
      <c r="BE239" s="180"/>
      <c r="BF239" s="189" t="str">
        <f t="shared" si="41"/>
        <v>&gt;=0</v>
      </c>
      <c r="BG239" s="189" t="s">
        <v>58</v>
      </c>
      <c r="BH239" s="189" t="s">
        <v>58</v>
      </c>
    </row>
    <row r="240" spans="1:60" ht="13.5" hidden="1" customHeight="1">
      <c r="A240" s="131"/>
      <c r="B240" s="343"/>
      <c r="C240" s="153"/>
      <c r="D240" s="344"/>
      <c r="E240" s="344"/>
      <c r="F240" s="289"/>
      <c r="G240" s="289"/>
      <c r="H240" s="289"/>
      <c r="I240" s="289"/>
      <c r="J240" s="289"/>
      <c r="K240" s="289"/>
      <c r="L240" s="289"/>
      <c r="M240" s="289"/>
      <c r="N240" s="289"/>
      <c r="O240" s="289"/>
      <c r="P240" s="289"/>
      <c r="Q240" s="289"/>
      <c r="R240" s="289"/>
      <c r="S240" s="289"/>
      <c r="T240" s="289"/>
      <c r="U240" s="289"/>
      <c r="V240" s="289"/>
      <c r="W240" s="289"/>
      <c r="X240" s="289"/>
      <c r="Y240" s="289"/>
      <c r="Z240" s="289"/>
      <c r="AA240" s="289"/>
      <c r="AB240" s="289"/>
      <c r="AC240" s="289"/>
      <c r="AD240" s="289"/>
      <c r="AE240" s="290"/>
      <c r="AF240" s="290"/>
      <c r="AG240" s="290"/>
      <c r="AH240" s="290"/>
      <c r="AI240" s="290"/>
      <c r="AJ240" s="290"/>
      <c r="AK240" s="290"/>
      <c r="AL240" s="290"/>
      <c r="AM240" s="290"/>
      <c r="AN240" s="290"/>
      <c r="AO240" s="291"/>
      <c r="AQ240" s="54" t="s">
        <v>645</v>
      </c>
      <c r="AU240" s="292" t="str">
        <f t="shared" ca="1" si="42"/>
        <v>U</v>
      </c>
      <c r="AV240" s="292">
        <f t="shared" si="45"/>
        <v>225</v>
      </c>
      <c r="AW240" s="180" t="str">
        <f t="shared" ca="1" si="43"/>
        <v>U225</v>
      </c>
      <c r="AX240" s="189">
        <f t="shared" si="34"/>
        <v>8</v>
      </c>
      <c r="AY240" s="180" t="str">
        <f t="shared" ca="1" si="40"/>
        <v>5. Ownership - Capital Costs</v>
      </c>
      <c r="AZ240" s="189" t="s">
        <v>643</v>
      </c>
      <c r="BA240" s="180" t="s">
        <v>655</v>
      </c>
      <c r="BB240" s="180">
        <v>2035</v>
      </c>
      <c r="BC240" s="180" t="str">
        <f t="shared" ca="1" si="44"/>
        <v>8_U225_OM_building_2035</v>
      </c>
      <c r="BD240" s="180" t="s">
        <v>407</v>
      </c>
      <c r="BE240" s="180"/>
      <c r="BF240" s="189" t="str">
        <f t="shared" si="41"/>
        <v>&gt;=0</v>
      </c>
      <c r="BG240" s="189" t="s">
        <v>58</v>
      </c>
      <c r="BH240" s="189" t="s">
        <v>58</v>
      </c>
    </row>
    <row r="241" spans="1:60" ht="13.5" hidden="1" customHeight="1">
      <c r="A241" s="131"/>
      <c r="B241" s="343"/>
      <c r="C241" s="153"/>
      <c r="D241" s="344"/>
      <c r="E241" s="344"/>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290"/>
      <c r="AF241" s="290"/>
      <c r="AG241" s="290"/>
      <c r="AH241" s="290"/>
      <c r="AI241" s="290"/>
      <c r="AJ241" s="290"/>
      <c r="AK241" s="290"/>
      <c r="AL241" s="290"/>
      <c r="AM241" s="290"/>
      <c r="AN241" s="290"/>
      <c r="AO241" s="291"/>
      <c r="AQ241" s="54" t="s">
        <v>645</v>
      </c>
      <c r="AU241" s="292" t="str">
        <f t="shared" ca="1" si="42"/>
        <v>V</v>
      </c>
      <c r="AV241" s="292">
        <f t="shared" si="45"/>
        <v>225</v>
      </c>
      <c r="AW241" s="180" t="str">
        <f t="shared" ca="1" si="43"/>
        <v>V225</v>
      </c>
      <c r="AX241" s="189">
        <f t="shared" si="34"/>
        <v>8</v>
      </c>
      <c r="AY241" s="180" t="str">
        <f t="shared" ca="1" si="40"/>
        <v>5. Ownership - Capital Costs</v>
      </c>
      <c r="AZ241" s="189" t="s">
        <v>643</v>
      </c>
      <c r="BA241" s="180" t="s">
        <v>655</v>
      </c>
      <c r="BB241" s="180">
        <v>2036</v>
      </c>
      <c r="BC241" s="180" t="str">
        <f t="shared" ca="1" si="44"/>
        <v>8_V225_OM_building_2036</v>
      </c>
      <c r="BD241" s="180" t="s">
        <v>407</v>
      </c>
      <c r="BE241" s="180"/>
      <c r="BF241" s="189" t="str">
        <f t="shared" si="41"/>
        <v>&gt;=0</v>
      </c>
      <c r="BG241" s="189" t="s">
        <v>58</v>
      </c>
      <c r="BH241" s="189" t="s">
        <v>58</v>
      </c>
    </row>
    <row r="242" spans="1:60" ht="13.5" hidden="1" customHeight="1">
      <c r="A242" s="131"/>
      <c r="B242" s="343"/>
      <c r="C242" s="153"/>
      <c r="D242" s="344"/>
      <c r="E242" s="344"/>
      <c r="F242" s="289"/>
      <c r="G242" s="289"/>
      <c r="H242" s="289"/>
      <c r="I242" s="289"/>
      <c r="J242" s="289"/>
      <c r="K242" s="289"/>
      <c r="L242" s="289"/>
      <c r="M242" s="289"/>
      <c r="N242" s="289"/>
      <c r="O242" s="289"/>
      <c r="P242" s="289"/>
      <c r="Q242" s="289"/>
      <c r="R242" s="289"/>
      <c r="S242" s="289"/>
      <c r="T242" s="289"/>
      <c r="U242" s="289"/>
      <c r="V242" s="289"/>
      <c r="W242" s="289"/>
      <c r="X242" s="289"/>
      <c r="Y242" s="289"/>
      <c r="Z242" s="289"/>
      <c r="AA242" s="289"/>
      <c r="AB242" s="289"/>
      <c r="AC242" s="289"/>
      <c r="AD242" s="289"/>
      <c r="AE242" s="290"/>
      <c r="AF242" s="290"/>
      <c r="AG242" s="290"/>
      <c r="AH242" s="290"/>
      <c r="AI242" s="290"/>
      <c r="AJ242" s="290"/>
      <c r="AK242" s="290"/>
      <c r="AL242" s="290"/>
      <c r="AM242" s="290"/>
      <c r="AN242" s="290"/>
      <c r="AO242" s="291"/>
      <c r="AQ242" s="54" t="s">
        <v>645</v>
      </c>
      <c r="AU242" s="292" t="str">
        <f t="shared" ca="1" si="42"/>
        <v>W</v>
      </c>
      <c r="AV242" s="292">
        <f t="shared" si="45"/>
        <v>225</v>
      </c>
      <c r="AW242" s="180" t="str">
        <f t="shared" ca="1" si="43"/>
        <v>W225</v>
      </c>
      <c r="AX242" s="189">
        <f t="shared" si="34"/>
        <v>8</v>
      </c>
      <c r="AY242" s="180" t="str">
        <f t="shared" ca="1" si="40"/>
        <v>5. Ownership - Capital Costs</v>
      </c>
      <c r="AZ242" s="189" t="s">
        <v>643</v>
      </c>
      <c r="BA242" s="180" t="s">
        <v>655</v>
      </c>
      <c r="BB242" s="180">
        <v>2037</v>
      </c>
      <c r="BC242" s="180" t="str">
        <f t="shared" ca="1" si="44"/>
        <v>8_W225_OM_building_2037</v>
      </c>
      <c r="BD242" s="180" t="s">
        <v>407</v>
      </c>
      <c r="BE242" s="180"/>
      <c r="BF242" s="189" t="str">
        <f t="shared" si="41"/>
        <v>&gt;=0</v>
      </c>
      <c r="BG242" s="189" t="s">
        <v>58</v>
      </c>
      <c r="BH242" s="189" t="s">
        <v>58</v>
      </c>
    </row>
    <row r="243" spans="1:60" ht="13.5" hidden="1" customHeight="1">
      <c r="A243" s="131"/>
      <c r="B243" s="343"/>
      <c r="C243" s="153"/>
      <c r="D243" s="344"/>
      <c r="E243" s="344"/>
      <c r="F243" s="289"/>
      <c r="G243" s="289"/>
      <c r="H243" s="289"/>
      <c r="I243" s="289"/>
      <c r="J243" s="289"/>
      <c r="K243" s="289"/>
      <c r="L243" s="289"/>
      <c r="M243" s="289"/>
      <c r="N243" s="289"/>
      <c r="O243" s="289"/>
      <c r="P243" s="289"/>
      <c r="Q243" s="289"/>
      <c r="R243" s="289"/>
      <c r="S243" s="289"/>
      <c r="T243" s="289"/>
      <c r="U243" s="289"/>
      <c r="V243" s="289"/>
      <c r="W243" s="289"/>
      <c r="X243" s="289"/>
      <c r="Y243" s="289"/>
      <c r="Z243" s="289"/>
      <c r="AA243" s="289"/>
      <c r="AB243" s="289"/>
      <c r="AC243" s="289"/>
      <c r="AD243" s="289"/>
      <c r="AE243" s="290"/>
      <c r="AF243" s="290"/>
      <c r="AG243" s="290"/>
      <c r="AH243" s="290"/>
      <c r="AI243" s="290"/>
      <c r="AJ243" s="290"/>
      <c r="AK243" s="290"/>
      <c r="AL243" s="290"/>
      <c r="AM243" s="290"/>
      <c r="AN243" s="290"/>
      <c r="AO243" s="291"/>
      <c r="AQ243" s="54" t="s">
        <v>645</v>
      </c>
      <c r="AU243" s="292" t="str">
        <f t="shared" ca="1" si="42"/>
        <v>X</v>
      </c>
      <c r="AV243" s="292">
        <f t="shared" si="45"/>
        <v>225</v>
      </c>
      <c r="AW243" s="180" t="str">
        <f t="shared" ca="1" si="43"/>
        <v>X225</v>
      </c>
      <c r="AX243" s="189">
        <f t="shared" si="34"/>
        <v>8</v>
      </c>
      <c r="AY243" s="180" t="str">
        <f t="shared" ca="1" si="40"/>
        <v>5. Ownership - Capital Costs</v>
      </c>
      <c r="AZ243" s="189" t="s">
        <v>643</v>
      </c>
      <c r="BA243" s="180" t="s">
        <v>655</v>
      </c>
      <c r="BB243" s="180">
        <v>2038</v>
      </c>
      <c r="BC243" s="180" t="str">
        <f t="shared" ca="1" si="44"/>
        <v>8_X225_OM_building_2038</v>
      </c>
      <c r="BD243" s="180" t="s">
        <v>407</v>
      </c>
      <c r="BE243" s="180"/>
      <c r="BF243" s="189" t="str">
        <f t="shared" si="41"/>
        <v>&gt;=0</v>
      </c>
      <c r="BG243" s="189" t="s">
        <v>58</v>
      </c>
      <c r="BH243" s="189" t="s">
        <v>58</v>
      </c>
    </row>
    <row r="244" spans="1:60" ht="13.5" hidden="1" customHeight="1">
      <c r="A244" s="131"/>
      <c r="B244" s="343"/>
      <c r="C244" s="153"/>
      <c r="D244" s="344"/>
      <c r="E244" s="344"/>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290"/>
      <c r="AF244" s="290"/>
      <c r="AG244" s="290"/>
      <c r="AH244" s="290"/>
      <c r="AI244" s="290"/>
      <c r="AJ244" s="290"/>
      <c r="AK244" s="290"/>
      <c r="AL244" s="290"/>
      <c r="AM244" s="290"/>
      <c r="AN244" s="290"/>
      <c r="AO244" s="291"/>
      <c r="AQ244" s="54" t="s">
        <v>645</v>
      </c>
      <c r="AU244" s="292" t="str">
        <f t="shared" ca="1" si="42"/>
        <v>Y</v>
      </c>
      <c r="AV244" s="292">
        <f t="shared" si="45"/>
        <v>225</v>
      </c>
      <c r="AW244" s="180" t="str">
        <f t="shared" ca="1" si="43"/>
        <v>Y225</v>
      </c>
      <c r="AX244" s="189">
        <f t="shared" si="34"/>
        <v>8</v>
      </c>
      <c r="AY244" s="180" t="str">
        <f t="shared" ca="1" si="40"/>
        <v>5. Ownership - Capital Costs</v>
      </c>
      <c r="AZ244" s="189" t="s">
        <v>643</v>
      </c>
      <c r="BA244" s="180" t="s">
        <v>655</v>
      </c>
      <c r="BB244" s="180">
        <v>2039</v>
      </c>
      <c r="BC244" s="180" t="str">
        <f t="shared" ca="1" si="44"/>
        <v>8_Y225_OM_building_2039</v>
      </c>
      <c r="BD244" s="180" t="s">
        <v>407</v>
      </c>
      <c r="BE244" s="180"/>
      <c r="BF244" s="189" t="str">
        <f t="shared" si="41"/>
        <v>&gt;=0</v>
      </c>
      <c r="BG244" s="189" t="s">
        <v>58</v>
      </c>
      <c r="BH244" s="189" t="s">
        <v>58</v>
      </c>
    </row>
    <row r="245" spans="1:60" ht="13.5" hidden="1" customHeight="1">
      <c r="A245" s="131"/>
      <c r="B245" s="343"/>
      <c r="C245" s="153"/>
      <c r="D245" s="344"/>
      <c r="E245" s="344"/>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89"/>
      <c r="AE245" s="290"/>
      <c r="AF245" s="290"/>
      <c r="AG245" s="290"/>
      <c r="AH245" s="290"/>
      <c r="AI245" s="290"/>
      <c r="AJ245" s="290"/>
      <c r="AK245" s="290"/>
      <c r="AL245" s="290"/>
      <c r="AM245" s="290"/>
      <c r="AN245" s="290"/>
      <c r="AO245" s="291"/>
      <c r="AQ245" s="54" t="s">
        <v>645</v>
      </c>
      <c r="AU245" s="292" t="str">
        <f t="shared" ca="1" si="42"/>
        <v>Z</v>
      </c>
      <c r="AV245" s="292">
        <f t="shared" si="45"/>
        <v>225</v>
      </c>
      <c r="AW245" s="180" t="str">
        <f t="shared" ca="1" si="43"/>
        <v>Z225</v>
      </c>
      <c r="AX245" s="189">
        <f t="shared" si="34"/>
        <v>8</v>
      </c>
      <c r="AY245" s="180" t="str">
        <f t="shared" ca="1" si="40"/>
        <v>5. Ownership - Capital Costs</v>
      </c>
      <c r="AZ245" s="189" t="s">
        <v>643</v>
      </c>
      <c r="BA245" s="180" t="s">
        <v>655</v>
      </c>
      <c r="BB245" s="180">
        <v>2040</v>
      </c>
      <c r="BC245" s="180" t="str">
        <f t="shared" ca="1" si="44"/>
        <v>8_Z225_OM_building_2040</v>
      </c>
      <c r="BD245" s="180" t="s">
        <v>407</v>
      </c>
      <c r="BE245" s="180"/>
      <c r="BF245" s="189" t="str">
        <f t="shared" si="41"/>
        <v>&gt;=0</v>
      </c>
      <c r="BG245" s="189" t="s">
        <v>58</v>
      </c>
      <c r="BH245" s="189" t="s">
        <v>58</v>
      </c>
    </row>
    <row r="246" spans="1:60" ht="13.5" hidden="1" customHeight="1">
      <c r="A246" s="131"/>
      <c r="B246" s="343"/>
      <c r="C246" s="153"/>
      <c r="D246" s="344"/>
      <c r="E246" s="344"/>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289"/>
      <c r="AE246" s="290"/>
      <c r="AF246" s="290"/>
      <c r="AG246" s="290"/>
      <c r="AH246" s="290"/>
      <c r="AI246" s="290"/>
      <c r="AJ246" s="290"/>
      <c r="AK246" s="290"/>
      <c r="AL246" s="290"/>
      <c r="AM246" s="290"/>
      <c r="AN246" s="290"/>
      <c r="AO246" s="291"/>
      <c r="AQ246" s="54" t="s">
        <v>645</v>
      </c>
      <c r="AU246" s="292" t="str">
        <f t="shared" ca="1" si="42"/>
        <v>AA</v>
      </c>
      <c r="AV246" s="292">
        <f t="shared" si="45"/>
        <v>225</v>
      </c>
      <c r="AW246" s="180" t="str">
        <f t="shared" ca="1" si="43"/>
        <v>AA225</v>
      </c>
      <c r="AX246" s="189">
        <f t="shared" si="34"/>
        <v>8</v>
      </c>
      <c r="AY246" s="180" t="str">
        <f t="shared" ca="1" si="40"/>
        <v>5. Ownership - Capital Costs</v>
      </c>
      <c r="AZ246" s="189" t="s">
        <v>643</v>
      </c>
      <c r="BA246" s="180" t="s">
        <v>655</v>
      </c>
      <c r="BB246" s="180">
        <v>2041</v>
      </c>
      <c r="BC246" s="180" t="str">
        <f t="shared" ca="1" si="44"/>
        <v>8_AA225_OM_building_2041</v>
      </c>
      <c r="BD246" s="180" t="s">
        <v>407</v>
      </c>
      <c r="BE246" s="180"/>
      <c r="BF246" s="189" t="str">
        <f t="shared" si="41"/>
        <v>&gt;=0</v>
      </c>
      <c r="BG246" s="189" t="s">
        <v>58</v>
      </c>
      <c r="BH246" s="189" t="s">
        <v>58</v>
      </c>
    </row>
    <row r="247" spans="1:60" ht="13.5" hidden="1" customHeight="1">
      <c r="A247" s="131"/>
      <c r="B247" s="343"/>
      <c r="C247" s="153"/>
      <c r="D247" s="344"/>
      <c r="E247" s="344"/>
      <c r="F247" s="289"/>
      <c r="G247" s="289"/>
      <c r="H247" s="289"/>
      <c r="I247" s="289"/>
      <c r="J247" s="289"/>
      <c r="K247" s="289"/>
      <c r="L247" s="289"/>
      <c r="M247" s="289"/>
      <c r="N247" s="289"/>
      <c r="O247" s="289"/>
      <c r="P247" s="289"/>
      <c r="Q247" s="289"/>
      <c r="R247" s="289"/>
      <c r="S247" s="289"/>
      <c r="T247" s="289"/>
      <c r="U247" s="289"/>
      <c r="V247" s="289"/>
      <c r="W247" s="289"/>
      <c r="X247" s="289"/>
      <c r="Y247" s="289"/>
      <c r="Z247" s="289"/>
      <c r="AA247" s="289"/>
      <c r="AB247" s="289"/>
      <c r="AC247" s="289"/>
      <c r="AD247" s="289"/>
      <c r="AE247" s="290"/>
      <c r="AF247" s="290"/>
      <c r="AG247" s="290"/>
      <c r="AH247" s="290"/>
      <c r="AI247" s="290"/>
      <c r="AJ247" s="290"/>
      <c r="AK247" s="290"/>
      <c r="AL247" s="290"/>
      <c r="AM247" s="290"/>
      <c r="AN247" s="290"/>
      <c r="AO247" s="291"/>
      <c r="AQ247" s="54" t="s">
        <v>645</v>
      </c>
      <c r="AU247" s="292" t="str">
        <f t="shared" ca="1" si="42"/>
        <v>AB</v>
      </c>
      <c r="AV247" s="292">
        <f t="shared" si="45"/>
        <v>225</v>
      </c>
      <c r="AW247" s="180" t="str">
        <f t="shared" ca="1" si="43"/>
        <v>AB225</v>
      </c>
      <c r="AX247" s="189">
        <f t="shared" si="34"/>
        <v>8</v>
      </c>
      <c r="AY247" s="180" t="str">
        <f t="shared" ca="1" si="40"/>
        <v>5. Ownership - Capital Costs</v>
      </c>
      <c r="AZ247" s="189" t="s">
        <v>643</v>
      </c>
      <c r="BA247" s="180" t="s">
        <v>655</v>
      </c>
      <c r="BB247" s="180">
        <v>2042</v>
      </c>
      <c r="BC247" s="180" t="str">
        <f t="shared" ca="1" si="44"/>
        <v>8_AB225_OM_building_2042</v>
      </c>
      <c r="BD247" s="180" t="s">
        <v>407</v>
      </c>
      <c r="BE247" s="180"/>
      <c r="BF247" s="189" t="str">
        <f t="shared" si="41"/>
        <v>&gt;=0</v>
      </c>
      <c r="BG247" s="189" t="s">
        <v>58</v>
      </c>
      <c r="BH247" s="189" t="s">
        <v>58</v>
      </c>
    </row>
    <row r="248" spans="1:60" ht="13.5" hidden="1" customHeight="1">
      <c r="A248" s="131"/>
      <c r="B248" s="343"/>
      <c r="C248" s="153"/>
      <c r="D248" s="344"/>
      <c r="E248" s="344"/>
      <c r="F248" s="289"/>
      <c r="G248" s="289"/>
      <c r="H248" s="289"/>
      <c r="I248" s="289"/>
      <c r="J248" s="289"/>
      <c r="K248" s="289"/>
      <c r="L248" s="289"/>
      <c r="M248" s="289"/>
      <c r="N248" s="289"/>
      <c r="O248" s="289"/>
      <c r="P248" s="289"/>
      <c r="Q248" s="289"/>
      <c r="R248" s="289"/>
      <c r="S248" s="289"/>
      <c r="T248" s="289"/>
      <c r="U248" s="289"/>
      <c r="V248" s="289"/>
      <c r="W248" s="289"/>
      <c r="X248" s="289"/>
      <c r="Y248" s="289"/>
      <c r="Z248" s="289"/>
      <c r="AA248" s="289"/>
      <c r="AB248" s="289"/>
      <c r="AC248" s="289"/>
      <c r="AD248" s="289"/>
      <c r="AE248" s="290"/>
      <c r="AF248" s="290"/>
      <c r="AG248" s="290"/>
      <c r="AH248" s="290"/>
      <c r="AI248" s="290"/>
      <c r="AJ248" s="290"/>
      <c r="AK248" s="290"/>
      <c r="AL248" s="290"/>
      <c r="AM248" s="290"/>
      <c r="AN248" s="290"/>
      <c r="AO248" s="291"/>
      <c r="AQ248" s="54" t="s">
        <v>645</v>
      </c>
      <c r="AU248" s="292" t="str">
        <f t="shared" ca="1" si="42"/>
        <v>AC</v>
      </c>
      <c r="AV248" s="292">
        <f t="shared" si="45"/>
        <v>225</v>
      </c>
      <c r="AW248" s="180" t="str">
        <f t="shared" ca="1" si="43"/>
        <v>AC225</v>
      </c>
      <c r="AX248" s="189">
        <f t="shared" si="34"/>
        <v>8</v>
      </c>
      <c r="AY248" s="180" t="str">
        <f t="shared" ca="1" si="40"/>
        <v>5. Ownership - Capital Costs</v>
      </c>
      <c r="AZ248" s="189" t="s">
        <v>643</v>
      </c>
      <c r="BA248" s="180" t="s">
        <v>655</v>
      </c>
      <c r="BB248" s="180">
        <v>2043</v>
      </c>
      <c r="BC248" s="180" t="str">
        <f t="shared" ca="1" si="44"/>
        <v>8_AC225_OM_building_2043</v>
      </c>
      <c r="BD248" s="180" t="s">
        <v>407</v>
      </c>
      <c r="BE248" s="180"/>
      <c r="BF248" s="189" t="str">
        <f t="shared" si="41"/>
        <v>&gt;=0</v>
      </c>
      <c r="BG248" s="189" t="s">
        <v>58</v>
      </c>
      <c r="BH248" s="189" t="s">
        <v>58</v>
      </c>
    </row>
    <row r="249" spans="1:60" ht="13.5" hidden="1" customHeight="1">
      <c r="A249" s="131"/>
      <c r="B249" s="343"/>
      <c r="C249" s="153"/>
      <c r="D249" s="344"/>
      <c r="E249" s="344"/>
      <c r="F249" s="289"/>
      <c r="G249" s="289"/>
      <c r="H249" s="289"/>
      <c r="I249" s="289"/>
      <c r="J249" s="289"/>
      <c r="K249" s="289"/>
      <c r="L249" s="289"/>
      <c r="M249" s="289"/>
      <c r="N249" s="289"/>
      <c r="O249" s="289"/>
      <c r="P249" s="289"/>
      <c r="Q249" s="289"/>
      <c r="R249" s="289"/>
      <c r="S249" s="289"/>
      <c r="T249" s="289"/>
      <c r="U249" s="289"/>
      <c r="V249" s="289"/>
      <c r="W249" s="289"/>
      <c r="X249" s="289"/>
      <c r="Y249" s="289"/>
      <c r="Z249" s="289"/>
      <c r="AA249" s="289"/>
      <c r="AB249" s="289"/>
      <c r="AC249" s="289"/>
      <c r="AD249" s="289"/>
      <c r="AE249" s="290"/>
      <c r="AF249" s="290"/>
      <c r="AG249" s="290"/>
      <c r="AH249" s="290"/>
      <c r="AI249" s="290"/>
      <c r="AJ249" s="290"/>
      <c r="AK249" s="290"/>
      <c r="AL249" s="290"/>
      <c r="AM249" s="290"/>
      <c r="AN249" s="290"/>
      <c r="AO249" s="291"/>
      <c r="AQ249" s="54" t="s">
        <v>645</v>
      </c>
      <c r="AU249" s="292" t="str">
        <f t="shared" ca="1" si="42"/>
        <v>AD</v>
      </c>
      <c r="AV249" s="292">
        <f t="shared" si="45"/>
        <v>225</v>
      </c>
      <c r="AW249" s="180" t="str">
        <f t="shared" ca="1" si="43"/>
        <v>AD225</v>
      </c>
      <c r="AX249" s="189">
        <f t="shared" si="34"/>
        <v>8</v>
      </c>
      <c r="AY249" s="180" t="str">
        <f t="shared" ca="1" si="40"/>
        <v>5. Ownership - Capital Costs</v>
      </c>
      <c r="AZ249" s="189" t="s">
        <v>643</v>
      </c>
      <c r="BA249" s="180" t="s">
        <v>655</v>
      </c>
      <c r="BB249" s="180">
        <v>2044</v>
      </c>
      <c r="BC249" s="180" t="str">
        <f t="shared" ca="1" si="44"/>
        <v>8_AD225_OM_building_2044</v>
      </c>
      <c r="BD249" s="180" t="s">
        <v>407</v>
      </c>
      <c r="BE249" s="180"/>
      <c r="BF249" s="189" t="str">
        <f t="shared" si="41"/>
        <v>&gt;=0</v>
      </c>
      <c r="BG249" s="189" t="s">
        <v>58</v>
      </c>
      <c r="BH249" s="189" t="s">
        <v>58</v>
      </c>
    </row>
    <row r="250" spans="1:60" ht="13.5" hidden="1" customHeight="1">
      <c r="A250" s="131"/>
      <c r="B250" s="343"/>
      <c r="C250" s="153"/>
      <c r="D250" s="344"/>
      <c r="E250" s="344"/>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290"/>
      <c r="AF250" s="290"/>
      <c r="AG250" s="290"/>
      <c r="AH250" s="290"/>
      <c r="AI250" s="290"/>
      <c r="AJ250" s="290"/>
      <c r="AK250" s="290"/>
      <c r="AL250" s="290"/>
      <c r="AM250" s="290"/>
      <c r="AN250" s="290"/>
      <c r="AO250" s="291"/>
      <c r="AQ250" s="54" t="s">
        <v>645</v>
      </c>
      <c r="AU250" s="292" t="str">
        <f t="shared" ca="1" si="42"/>
        <v>AE</v>
      </c>
      <c r="AV250" s="292">
        <f t="shared" si="45"/>
        <v>225</v>
      </c>
      <c r="AW250" s="180" t="str">
        <f t="shared" ca="1" si="43"/>
        <v>AE225</v>
      </c>
      <c r="AX250" s="189">
        <f t="shared" si="34"/>
        <v>8</v>
      </c>
      <c r="AY250" s="180" t="str">
        <f t="shared" ca="1" si="40"/>
        <v>5. Ownership - Capital Costs</v>
      </c>
      <c r="AZ250" s="189" t="s">
        <v>643</v>
      </c>
      <c r="BA250" s="180" t="s">
        <v>655</v>
      </c>
      <c r="BB250" s="180">
        <v>2045</v>
      </c>
      <c r="BC250" s="180" t="str">
        <f t="shared" ca="1" si="44"/>
        <v>8_AE225_OM_building_2045</v>
      </c>
      <c r="BD250" s="180" t="s">
        <v>407</v>
      </c>
      <c r="BE250" s="180"/>
      <c r="BF250" s="189" t="str">
        <f t="shared" si="41"/>
        <v>&gt;=0</v>
      </c>
      <c r="BG250" s="189" t="s">
        <v>58</v>
      </c>
      <c r="BH250" s="189" t="s">
        <v>58</v>
      </c>
    </row>
    <row r="251" spans="1:60" ht="13.5" hidden="1" customHeight="1">
      <c r="A251" s="131"/>
      <c r="B251" s="343"/>
      <c r="C251" s="153"/>
      <c r="D251" s="344"/>
      <c r="E251" s="344"/>
      <c r="F251" s="289"/>
      <c r="G251" s="289"/>
      <c r="H251" s="289"/>
      <c r="I251" s="289"/>
      <c r="J251" s="289"/>
      <c r="K251" s="289"/>
      <c r="L251" s="289"/>
      <c r="M251" s="289"/>
      <c r="N251" s="289"/>
      <c r="O251" s="289"/>
      <c r="P251" s="289"/>
      <c r="Q251" s="289"/>
      <c r="R251" s="289"/>
      <c r="S251" s="289"/>
      <c r="T251" s="289"/>
      <c r="U251" s="289"/>
      <c r="V251" s="289"/>
      <c r="W251" s="289"/>
      <c r="X251" s="289"/>
      <c r="Y251" s="289"/>
      <c r="Z251" s="289"/>
      <c r="AA251" s="289"/>
      <c r="AB251" s="289"/>
      <c r="AC251" s="289"/>
      <c r="AD251" s="289"/>
      <c r="AE251" s="290"/>
      <c r="AF251" s="290"/>
      <c r="AG251" s="290"/>
      <c r="AH251" s="290"/>
      <c r="AI251" s="290"/>
      <c r="AJ251" s="290"/>
      <c r="AK251" s="290"/>
      <c r="AL251" s="290"/>
      <c r="AM251" s="290"/>
      <c r="AN251" s="290"/>
      <c r="AO251" s="291"/>
      <c r="AQ251" s="54" t="s">
        <v>645</v>
      </c>
      <c r="AU251" s="292" t="str">
        <f t="shared" ca="1" si="42"/>
        <v>AF</v>
      </c>
      <c r="AV251" s="292">
        <f t="shared" si="45"/>
        <v>225</v>
      </c>
      <c r="AW251" s="180" t="str">
        <f t="shared" ca="1" si="43"/>
        <v>AF225</v>
      </c>
      <c r="AX251" s="189">
        <f t="shared" si="34"/>
        <v>8</v>
      </c>
      <c r="AY251" s="180" t="str">
        <f t="shared" ca="1" si="40"/>
        <v>5. Ownership - Capital Costs</v>
      </c>
      <c r="AZ251" s="189" t="s">
        <v>643</v>
      </c>
      <c r="BA251" s="180" t="s">
        <v>655</v>
      </c>
      <c r="BB251" s="180">
        <v>2046</v>
      </c>
      <c r="BC251" s="180" t="str">
        <f t="shared" ca="1" si="44"/>
        <v>8_AF225_OM_building_2046</v>
      </c>
      <c r="BD251" s="180" t="s">
        <v>407</v>
      </c>
      <c r="BE251" s="180"/>
      <c r="BF251" s="189" t="str">
        <f t="shared" si="41"/>
        <v>&gt;=0</v>
      </c>
      <c r="BG251" s="189" t="s">
        <v>58</v>
      </c>
      <c r="BH251" s="189" t="s">
        <v>58</v>
      </c>
    </row>
    <row r="252" spans="1:60" ht="13.5" hidden="1" customHeight="1">
      <c r="A252" s="131"/>
      <c r="B252" s="343"/>
      <c r="C252" s="153"/>
      <c r="D252" s="344"/>
      <c r="E252" s="344"/>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289"/>
      <c r="AE252" s="290"/>
      <c r="AF252" s="290"/>
      <c r="AG252" s="290"/>
      <c r="AH252" s="290"/>
      <c r="AI252" s="290"/>
      <c r="AJ252" s="290"/>
      <c r="AK252" s="290"/>
      <c r="AL252" s="290"/>
      <c r="AM252" s="290"/>
      <c r="AN252" s="290"/>
      <c r="AO252" s="291"/>
      <c r="AQ252" s="54" t="s">
        <v>645</v>
      </c>
      <c r="AU252" s="292" t="str">
        <f t="shared" ca="1" si="42"/>
        <v>AG</v>
      </c>
      <c r="AV252" s="292">
        <f t="shared" si="45"/>
        <v>225</v>
      </c>
      <c r="AW252" s="180" t="str">
        <f t="shared" ca="1" si="43"/>
        <v>AG225</v>
      </c>
      <c r="AX252" s="189">
        <f t="shared" si="34"/>
        <v>8</v>
      </c>
      <c r="AY252" s="180" t="str">
        <f t="shared" ca="1" si="40"/>
        <v>5. Ownership - Capital Costs</v>
      </c>
      <c r="AZ252" s="189" t="s">
        <v>643</v>
      </c>
      <c r="BA252" s="180" t="s">
        <v>655</v>
      </c>
      <c r="BB252" s="180">
        <v>2047</v>
      </c>
      <c r="BC252" s="180" t="str">
        <f t="shared" ca="1" si="44"/>
        <v>8_AG225_OM_building_2047</v>
      </c>
      <c r="BD252" s="180" t="s">
        <v>407</v>
      </c>
      <c r="BE252" s="180"/>
      <c r="BF252" s="189" t="str">
        <f t="shared" si="41"/>
        <v>&gt;=0</v>
      </c>
      <c r="BG252" s="189" t="s">
        <v>58</v>
      </c>
      <c r="BH252" s="189" t="s">
        <v>58</v>
      </c>
    </row>
    <row r="253" spans="1:60" ht="13.5" hidden="1" customHeight="1">
      <c r="A253" s="131"/>
      <c r="B253" s="343"/>
      <c r="C253" s="153"/>
      <c r="D253" s="344"/>
      <c r="E253" s="344"/>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290"/>
      <c r="AF253" s="290"/>
      <c r="AG253" s="290"/>
      <c r="AH253" s="290"/>
      <c r="AI253" s="290"/>
      <c r="AJ253" s="290"/>
      <c r="AK253" s="290"/>
      <c r="AL253" s="290"/>
      <c r="AM253" s="290"/>
      <c r="AN253" s="290"/>
      <c r="AO253" s="291"/>
      <c r="AQ253" s="54" t="s">
        <v>645</v>
      </c>
      <c r="AU253" s="292" t="str">
        <f t="shared" ca="1" si="42"/>
        <v>AH</v>
      </c>
      <c r="AV253" s="292">
        <f t="shared" si="45"/>
        <v>225</v>
      </c>
      <c r="AW253" s="180" t="str">
        <f t="shared" ca="1" si="43"/>
        <v>AH225</v>
      </c>
      <c r="AX253" s="189">
        <f t="shared" ref="AX253:AX259" si="46">$AX$5</f>
        <v>8</v>
      </c>
      <c r="AY253" s="180" t="str">
        <f t="shared" ca="1" si="40"/>
        <v>5. Ownership - Capital Costs</v>
      </c>
      <c r="AZ253" s="189" t="s">
        <v>643</v>
      </c>
      <c r="BA253" s="180" t="s">
        <v>655</v>
      </c>
      <c r="BB253" s="180">
        <v>2048</v>
      </c>
      <c r="BC253" s="180" t="str">
        <f t="shared" ca="1" si="44"/>
        <v>8_AH225_OM_building_2048</v>
      </c>
      <c r="BD253" s="180" t="s">
        <v>407</v>
      </c>
      <c r="BE253" s="180"/>
      <c r="BF253" s="189" t="str">
        <f t="shared" si="41"/>
        <v>&gt;=0</v>
      </c>
      <c r="BG253" s="189" t="s">
        <v>58</v>
      </c>
      <c r="BH253" s="189" t="s">
        <v>58</v>
      </c>
    </row>
    <row r="254" spans="1:60" ht="13.5" hidden="1" customHeight="1">
      <c r="A254" s="131"/>
      <c r="B254" s="343"/>
      <c r="C254" s="153"/>
      <c r="D254" s="344"/>
      <c r="E254" s="344"/>
      <c r="F254" s="289"/>
      <c r="G254" s="289"/>
      <c r="H254" s="289"/>
      <c r="I254" s="289"/>
      <c r="J254" s="289"/>
      <c r="K254" s="289"/>
      <c r="L254" s="289"/>
      <c r="M254" s="289"/>
      <c r="N254" s="289"/>
      <c r="O254" s="289"/>
      <c r="P254" s="289"/>
      <c r="Q254" s="289"/>
      <c r="R254" s="289"/>
      <c r="S254" s="289"/>
      <c r="T254" s="289"/>
      <c r="U254" s="289"/>
      <c r="V254" s="289"/>
      <c r="W254" s="289"/>
      <c r="X254" s="289"/>
      <c r="Y254" s="289"/>
      <c r="Z254" s="289"/>
      <c r="AA254" s="289"/>
      <c r="AB254" s="289"/>
      <c r="AC254" s="289"/>
      <c r="AD254" s="289"/>
      <c r="AE254" s="290"/>
      <c r="AF254" s="290"/>
      <c r="AG254" s="290"/>
      <c r="AH254" s="290"/>
      <c r="AI254" s="290"/>
      <c r="AJ254" s="290"/>
      <c r="AK254" s="290"/>
      <c r="AL254" s="290"/>
      <c r="AM254" s="290"/>
      <c r="AN254" s="290"/>
      <c r="AO254" s="291"/>
      <c r="AQ254" s="54" t="s">
        <v>645</v>
      </c>
      <c r="AU254" s="292" t="str">
        <f t="shared" ca="1" si="42"/>
        <v>AI</v>
      </c>
      <c r="AV254" s="292">
        <f t="shared" si="45"/>
        <v>225</v>
      </c>
      <c r="AW254" s="180" t="str">
        <f t="shared" ca="1" si="43"/>
        <v>AI225</v>
      </c>
      <c r="AX254" s="189">
        <f t="shared" si="46"/>
        <v>8</v>
      </c>
      <c r="AY254" s="180" t="str">
        <f t="shared" ca="1" si="40"/>
        <v>5. Ownership - Capital Costs</v>
      </c>
      <c r="AZ254" s="189" t="s">
        <v>643</v>
      </c>
      <c r="BA254" s="180" t="s">
        <v>655</v>
      </c>
      <c r="BB254" s="180">
        <v>2049</v>
      </c>
      <c r="BC254" s="180" t="str">
        <f t="shared" ca="1" si="44"/>
        <v>8_AI225_OM_building_2049</v>
      </c>
      <c r="BD254" s="180" t="s">
        <v>407</v>
      </c>
      <c r="BE254" s="180"/>
      <c r="BF254" s="189" t="str">
        <f t="shared" si="41"/>
        <v>&gt;=0</v>
      </c>
      <c r="BG254" s="189" t="s">
        <v>58</v>
      </c>
      <c r="BH254" s="189" t="s">
        <v>58</v>
      </c>
    </row>
    <row r="255" spans="1:60" ht="13.5" hidden="1" customHeight="1">
      <c r="A255" s="131"/>
      <c r="B255" s="343"/>
      <c r="C255" s="153"/>
      <c r="D255" s="344"/>
      <c r="E255" s="344"/>
      <c r="F255" s="289"/>
      <c r="G255" s="289"/>
      <c r="H255" s="289"/>
      <c r="I255" s="289"/>
      <c r="J255" s="289"/>
      <c r="K255" s="289"/>
      <c r="L255" s="289"/>
      <c r="M255" s="289"/>
      <c r="N255" s="289"/>
      <c r="O255" s="289"/>
      <c r="P255" s="289"/>
      <c r="Q255" s="289"/>
      <c r="R255" s="289"/>
      <c r="S255" s="289"/>
      <c r="T255" s="289"/>
      <c r="U255" s="289"/>
      <c r="V255" s="289"/>
      <c r="W255" s="289"/>
      <c r="X255" s="289"/>
      <c r="Y255" s="289"/>
      <c r="Z255" s="289"/>
      <c r="AA255" s="289"/>
      <c r="AB255" s="289"/>
      <c r="AC255" s="289"/>
      <c r="AD255" s="289"/>
      <c r="AE255" s="290"/>
      <c r="AF255" s="290"/>
      <c r="AG255" s="290"/>
      <c r="AH255" s="290"/>
      <c r="AI255" s="290"/>
      <c r="AJ255" s="290"/>
      <c r="AK255" s="290"/>
      <c r="AL255" s="290"/>
      <c r="AM255" s="290"/>
      <c r="AN255" s="290"/>
      <c r="AO255" s="291"/>
      <c r="AQ255" s="54" t="s">
        <v>645</v>
      </c>
      <c r="AU255" s="292" t="str">
        <f t="shared" ca="1" si="42"/>
        <v>AJ</v>
      </c>
      <c r="AV255" s="292">
        <f t="shared" si="45"/>
        <v>225</v>
      </c>
      <c r="AW255" s="180" t="str">
        <f t="shared" ca="1" si="43"/>
        <v>AJ225</v>
      </c>
      <c r="AX255" s="189">
        <f t="shared" si="46"/>
        <v>8</v>
      </c>
      <c r="AY255" s="180" t="str">
        <f t="shared" ca="1" si="40"/>
        <v>5. Ownership - Capital Costs</v>
      </c>
      <c r="AZ255" s="189" t="s">
        <v>643</v>
      </c>
      <c r="BA255" s="180" t="s">
        <v>655</v>
      </c>
      <c r="BB255" s="180">
        <v>2050</v>
      </c>
      <c r="BC255" s="180" t="str">
        <f t="shared" ca="1" si="44"/>
        <v>8_AJ225_OM_building_2050</v>
      </c>
      <c r="BD255" s="180" t="s">
        <v>407</v>
      </c>
      <c r="BE255" s="180"/>
      <c r="BF255" s="189" t="str">
        <f t="shared" si="41"/>
        <v>&gt;=0</v>
      </c>
      <c r="BG255" s="189" t="s">
        <v>58</v>
      </c>
      <c r="BH255" s="189" t="s">
        <v>58</v>
      </c>
    </row>
    <row r="256" spans="1:60" ht="13.5" hidden="1" customHeight="1">
      <c r="A256" s="131"/>
      <c r="B256" s="343"/>
      <c r="C256" s="153"/>
      <c r="D256" s="344"/>
      <c r="E256" s="344"/>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90"/>
      <c r="AF256" s="290"/>
      <c r="AG256" s="290"/>
      <c r="AH256" s="290"/>
      <c r="AI256" s="290"/>
      <c r="AJ256" s="290"/>
      <c r="AK256" s="290"/>
      <c r="AL256" s="290"/>
      <c r="AM256" s="290"/>
      <c r="AN256" s="290"/>
      <c r="AO256" s="291"/>
      <c r="AQ256" s="54" t="s">
        <v>645</v>
      </c>
      <c r="AU256" s="292" t="str">
        <f t="shared" ca="1" si="42"/>
        <v>AK</v>
      </c>
      <c r="AV256" s="292">
        <f t="shared" si="45"/>
        <v>225</v>
      </c>
      <c r="AW256" s="180" t="str">
        <f t="shared" ca="1" si="43"/>
        <v>AK225</v>
      </c>
      <c r="AX256" s="189">
        <f t="shared" si="46"/>
        <v>8</v>
      </c>
      <c r="AY256" s="180" t="str">
        <f t="shared" ca="1" si="40"/>
        <v>5. Ownership - Capital Costs</v>
      </c>
      <c r="AZ256" s="189" t="s">
        <v>643</v>
      </c>
      <c r="BA256" s="180" t="s">
        <v>655</v>
      </c>
      <c r="BB256" s="180">
        <v>2051</v>
      </c>
      <c r="BC256" s="180" t="str">
        <f t="shared" ca="1" si="44"/>
        <v>8_AK225_OM_building_2051</v>
      </c>
      <c r="BD256" s="180" t="s">
        <v>407</v>
      </c>
      <c r="BE256" s="180"/>
      <c r="BF256" s="189" t="str">
        <f t="shared" si="41"/>
        <v>&gt;=0</v>
      </c>
      <c r="BG256" s="189" t="s">
        <v>58</v>
      </c>
      <c r="BH256" s="189" t="s">
        <v>58</v>
      </c>
    </row>
    <row r="257" spans="1:60" ht="13.5" hidden="1" customHeight="1">
      <c r="A257" s="131"/>
      <c r="B257" s="343"/>
      <c r="C257" s="153"/>
      <c r="D257" s="344"/>
      <c r="E257" s="344"/>
      <c r="F257" s="289"/>
      <c r="G257" s="289"/>
      <c r="H257" s="289"/>
      <c r="I257" s="289"/>
      <c r="J257" s="289"/>
      <c r="K257" s="289"/>
      <c r="L257" s="289"/>
      <c r="M257" s="289"/>
      <c r="N257" s="289"/>
      <c r="O257" s="289"/>
      <c r="P257" s="289"/>
      <c r="Q257" s="289"/>
      <c r="R257" s="289"/>
      <c r="S257" s="289"/>
      <c r="T257" s="289"/>
      <c r="U257" s="289"/>
      <c r="V257" s="289"/>
      <c r="W257" s="289"/>
      <c r="X257" s="289"/>
      <c r="Y257" s="289"/>
      <c r="Z257" s="289"/>
      <c r="AA257" s="289"/>
      <c r="AB257" s="289"/>
      <c r="AC257" s="289"/>
      <c r="AD257" s="289"/>
      <c r="AE257" s="290"/>
      <c r="AF257" s="290"/>
      <c r="AG257" s="290"/>
      <c r="AH257" s="290"/>
      <c r="AI257" s="290"/>
      <c r="AJ257" s="290"/>
      <c r="AK257" s="290"/>
      <c r="AL257" s="290"/>
      <c r="AM257" s="290"/>
      <c r="AN257" s="290"/>
      <c r="AO257" s="291"/>
      <c r="AQ257" s="54" t="s">
        <v>645</v>
      </c>
      <c r="AU257" s="292" t="str">
        <f t="shared" ca="1" si="42"/>
        <v>AL</v>
      </c>
      <c r="AV257" s="292">
        <f t="shared" si="45"/>
        <v>225</v>
      </c>
      <c r="AW257" s="180" t="str">
        <f t="shared" ca="1" si="43"/>
        <v>AL225</v>
      </c>
      <c r="AX257" s="189">
        <f t="shared" si="46"/>
        <v>8</v>
      </c>
      <c r="AY257" s="180" t="str">
        <f t="shared" ca="1" si="40"/>
        <v>5. Ownership - Capital Costs</v>
      </c>
      <c r="AZ257" s="189" t="s">
        <v>643</v>
      </c>
      <c r="BA257" s="180" t="s">
        <v>655</v>
      </c>
      <c r="BB257" s="180">
        <v>2052</v>
      </c>
      <c r="BC257" s="180" t="str">
        <f t="shared" ca="1" si="44"/>
        <v>8_AL225_OM_building_2052</v>
      </c>
      <c r="BD257" s="180" t="s">
        <v>407</v>
      </c>
      <c r="BE257" s="180"/>
      <c r="BF257" s="189" t="str">
        <f t="shared" si="41"/>
        <v>&gt;=0</v>
      </c>
      <c r="BG257" s="189" t="s">
        <v>58</v>
      </c>
      <c r="BH257" s="189" t="s">
        <v>58</v>
      </c>
    </row>
    <row r="258" spans="1:60" ht="13.5" hidden="1" customHeight="1">
      <c r="A258" s="131"/>
      <c r="B258" s="343"/>
      <c r="C258" s="153"/>
      <c r="D258" s="344"/>
      <c r="E258" s="344"/>
      <c r="F258" s="289"/>
      <c r="G258" s="289"/>
      <c r="H258" s="289"/>
      <c r="I258" s="289"/>
      <c r="J258" s="289"/>
      <c r="K258" s="289"/>
      <c r="L258" s="289"/>
      <c r="M258" s="289"/>
      <c r="N258" s="289"/>
      <c r="O258" s="289"/>
      <c r="P258" s="289"/>
      <c r="Q258" s="289"/>
      <c r="R258" s="289"/>
      <c r="S258" s="289"/>
      <c r="T258" s="289"/>
      <c r="U258" s="289"/>
      <c r="V258" s="289"/>
      <c r="W258" s="289"/>
      <c r="X258" s="289"/>
      <c r="Y258" s="289"/>
      <c r="Z258" s="289"/>
      <c r="AA258" s="289"/>
      <c r="AB258" s="289"/>
      <c r="AC258" s="289"/>
      <c r="AD258" s="289"/>
      <c r="AE258" s="290"/>
      <c r="AF258" s="290"/>
      <c r="AG258" s="290"/>
      <c r="AH258" s="290"/>
      <c r="AI258" s="290"/>
      <c r="AJ258" s="290"/>
      <c r="AK258" s="290"/>
      <c r="AL258" s="290"/>
      <c r="AM258" s="290"/>
      <c r="AN258" s="290"/>
      <c r="AO258" s="291"/>
      <c r="AQ258" s="54" t="s">
        <v>645</v>
      </c>
      <c r="AU258" s="292" t="str">
        <f t="shared" ca="1" si="42"/>
        <v>AM</v>
      </c>
      <c r="AV258" s="292">
        <f t="shared" si="45"/>
        <v>225</v>
      </c>
      <c r="AW258" s="180" t="str">
        <f t="shared" ca="1" si="43"/>
        <v>AM225</v>
      </c>
      <c r="AX258" s="189">
        <f t="shared" si="46"/>
        <v>8</v>
      </c>
      <c r="AY258" s="180" t="str">
        <f t="shared" ca="1" si="40"/>
        <v>5. Ownership - Capital Costs</v>
      </c>
      <c r="AZ258" s="189" t="s">
        <v>643</v>
      </c>
      <c r="BA258" s="180" t="s">
        <v>655</v>
      </c>
      <c r="BB258" s="180">
        <v>2053</v>
      </c>
      <c r="BC258" s="180" t="str">
        <f t="shared" ca="1" si="44"/>
        <v>8_AM225_OM_building_2053</v>
      </c>
      <c r="BD258" s="180" t="s">
        <v>407</v>
      </c>
      <c r="BE258" s="180"/>
      <c r="BF258" s="189" t="str">
        <f t="shared" si="41"/>
        <v>&gt;=0</v>
      </c>
      <c r="BG258" s="189" t="s">
        <v>58</v>
      </c>
      <c r="BH258" s="189" t="s">
        <v>58</v>
      </c>
    </row>
    <row r="259" spans="1:60" ht="13.5" hidden="1" customHeight="1">
      <c r="A259" s="131"/>
      <c r="B259" s="343"/>
      <c r="C259" s="153"/>
      <c r="D259" s="344"/>
      <c r="E259" s="344"/>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290"/>
      <c r="AF259" s="290"/>
      <c r="AG259" s="290"/>
      <c r="AH259" s="290"/>
      <c r="AI259" s="290"/>
      <c r="AJ259" s="290"/>
      <c r="AK259" s="290"/>
      <c r="AL259" s="290"/>
      <c r="AM259" s="290"/>
      <c r="AN259" s="290"/>
      <c r="AO259" s="291"/>
      <c r="AQ259" s="54" t="s">
        <v>645</v>
      </c>
      <c r="AU259" s="292" t="str">
        <f t="shared" ca="1" si="42"/>
        <v>AN</v>
      </c>
      <c r="AV259" s="292">
        <f t="shared" si="45"/>
        <v>225</v>
      </c>
      <c r="AW259" s="180" t="str">
        <f t="shared" ca="1" si="43"/>
        <v>AN225</v>
      </c>
      <c r="AX259" s="189">
        <f t="shared" si="46"/>
        <v>8</v>
      </c>
      <c r="AY259" s="180" t="str">
        <f t="shared" ca="1" si="40"/>
        <v>5. Ownership - Capital Costs</v>
      </c>
      <c r="AZ259" s="189" t="s">
        <v>643</v>
      </c>
      <c r="BA259" s="180" t="s">
        <v>655</v>
      </c>
      <c r="BB259" s="180">
        <v>2054</v>
      </c>
      <c r="BC259" s="180" t="str">
        <f t="shared" ca="1" si="44"/>
        <v>8_AN225_OM_building_2054</v>
      </c>
      <c r="BD259" s="180" t="s">
        <v>407</v>
      </c>
      <c r="BE259" s="180"/>
      <c r="BF259" s="189" t="str">
        <f t="shared" si="41"/>
        <v>&gt;=0</v>
      </c>
      <c r="BG259" s="189" t="s">
        <v>58</v>
      </c>
      <c r="BH259" s="189" t="s">
        <v>58</v>
      </c>
    </row>
    <row r="260" spans="1:60" ht="13.5" hidden="1" customHeight="1">
      <c r="A260" s="131"/>
      <c r="B260" s="343"/>
      <c r="C260" s="153"/>
      <c r="D260" s="344"/>
      <c r="E260" s="344"/>
      <c r="F260" s="289"/>
      <c r="G260" s="289"/>
      <c r="H260" s="289"/>
      <c r="I260" s="289"/>
      <c r="J260" s="289"/>
      <c r="K260" s="289"/>
      <c r="L260" s="289"/>
      <c r="M260" s="289"/>
      <c r="N260" s="289"/>
      <c r="O260" s="289"/>
      <c r="P260" s="289"/>
      <c r="Q260" s="289"/>
      <c r="R260" s="289"/>
      <c r="S260" s="289"/>
      <c r="T260" s="289"/>
      <c r="U260" s="289"/>
      <c r="V260" s="289"/>
      <c r="W260" s="289"/>
      <c r="X260" s="289"/>
      <c r="Y260" s="289"/>
      <c r="Z260" s="289"/>
      <c r="AA260" s="289"/>
      <c r="AB260" s="289"/>
      <c r="AC260" s="289"/>
      <c r="AD260" s="289"/>
      <c r="AE260" s="290"/>
      <c r="AF260" s="290"/>
      <c r="AG260" s="290"/>
      <c r="AH260" s="290"/>
      <c r="AI260" s="290"/>
      <c r="AJ260" s="290"/>
      <c r="AK260" s="290"/>
      <c r="AL260" s="290"/>
      <c r="AM260" s="290"/>
      <c r="AN260" s="290"/>
      <c r="AO260" s="291"/>
      <c r="AQ260" s="54" t="s">
        <v>645</v>
      </c>
      <c r="AU260" s="292" t="str">
        <f t="shared" ca="1" si="42"/>
        <v>AO</v>
      </c>
      <c r="AV260" s="292">
        <f t="shared" si="45"/>
        <v>225</v>
      </c>
      <c r="AW260" s="180" t="str">
        <f t="shared" ca="1" si="43"/>
        <v>AO225</v>
      </c>
      <c r="AX260" s="189">
        <v>7</v>
      </c>
      <c r="AY260" s="180" t="str">
        <f t="shared" ca="1" si="40"/>
        <v>5. Ownership - Capital Costs</v>
      </c>
      <c r="AZ260" s="189" t="s">
        <v>643</v>
      </c>
      <c r="BA260" s="180" t="s">
        <v>655</v>
      </c>
      <c r="BB260" s="180" t="s">
        <v>646</v>
      </c>
      <c r="BC260" s="180" t="str">
        <f t="shared" ca="1" si="44"/>
        <v>7_AO225_OM_building_Additional_Info</v>
      </c>
      <c r="BD260" s="189" t="s">
        <v>133</v>
      </c>
      <c r="BE260" s="189">
        <v>100</v>
      </c>
      <c r="BG260" s="189" t="s">
        <v>58</v>
      </c>
      <c r="BH260" s="189" t="s">
        <v>58</v>
      </c>
    </row>
    <row r="261" spans="1:60">
      <c r="A261" s="131">
        <f>+A225+1</f>
        <v>9</v>
      </c>
      <c r="B261" s="343"/>
      <c r="C261" s="153" t="s">
        <v>656</v>
      </c>
      <c r="D261" s="344" t="s">
        <v>642</v>
      </c>
      <c r="E261" s="344"/>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76"/>
      <c r="AE261" s="277"/>
      <c r="AF261" s="277"/>
      <c r="AG261" s="277"/>
      <c r="AH261" s="277"/>
      <c r="AI261" s="277"/>
      <c r="AJ261" s="277"/>
      <c r="AK261" s="277"/>
      <c r="AL261" s="277"/>
      <c r="AM261" s="277"/>
      <c r="AN261" s="277"/>
      <c r="AO261" s="152"/>
      <c r="AS261" s="54" t="s">
        <v>125</v>
      </c>
      <c r="AT261" s="293" t="str">
        <f ca="1">SUBSTITUTE(CELL("address",F261),"$","")</f>
        <v>F261</v>
      </c>
      <c r="AU261" s="294" t="str">
        <f ca="1">CHAR(CODE(AT261))</f>
        <v>F</v>
      </c>
      <c r="AV261" s="294">
        <f>ROW(AT261)</f>
        <v>261</v>
      </c>
      <c r="AW261" s="295" t="str">
        <f ca="1">CONCATENATE(AU261&amp;AV261)</f>
        <v>F261</v>
      </c>
      <c r="AX261" s="288">
        <f t="shared" ref="AX261:AX324" si="47">$AX$5</f>
        <v>8</v>
      </c>
      <c r="AY261" s="295" t="str">
        <f t="shared" ca="1" si="40"/>
        <v>5. Ownership - Capital Costs</v>
      </c>
      <c r="AZ261" s="288" t="s">
        <v>643</v>
      </c>
      <c r="BA261" s="295" t="s">
        <v>657</v>
      </c>
      <c r="BB261" s="295">
        <v>2020</v>
      </c>
      <c r="BC261" s="295" t="str">
        <f ca="1">AX261&amp;"_"&amp;AW261&amp;"_"&amp;BA261&amp;"_"&amp;BB261</f>
        <v>8_F261_Project_substation_2020</v>
      </c>
      <c r="BD261" s="295" t="s">
        <v>407</v>
      </c>
      <c r="BE261" s="295"/>
      <c r="BF261" s="288" t="str">
        <f t="shared" ref="BF261:BF295" si="48">"&gt;=0"</f>
        <v>&gt;=0</v>
      </c>
      <c r="BG261" s="288" t="s">
        <v>58</v>
      </c>
      <c r="BH261" s="288" t="s">
        <v>58</v>
      </c>
    </row>
    <row r="262" spans="1:60" ht="13.5" hidden="1" customHeight="1">
      <c r="A262" s="131"/>
      <c r="B262" s="343"/>
      <c r="C262" s="153"/>
      <c r="D262" s="344"/>
      <c r="E262" s="344"/>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90"/>
      <c r="AF262" s="290"/>
      <c r="AG262" s="290"/>
      <c r="AH262" s="290"/>
      <c r="AI262" s="290"/>
      <c r="AJ262" s="290"/>
      <c r="AK262" s="290"/>
      <c r="AL262" s="290"/>
      <c r="AM262" s="290"/>
      <c r="AN262" s="290"/>
      <c r="AO262" s="291"/>
      <c r="AQ262" s="54" t="s">
        <v>645</v>
      </c>
      <c r="AU262" s="292" t="str">
        <f t="shared" ref="AU262:AU296" ca="1" si="49">IF(AU261="Z","AA",IF(LEN(AU261)=1,CHAR(CODE(AU261)+1),IF(RIGHT(AU261,1)="Z",CHAR(CODE(LEFT(AU261,1))+1),LEFT(AU261,1))&amp;CHAR(65+MOD(CODE(RIGHT(AU261,1))+1-65,26))))</f>
        <v>G</v>
      </c>
      <c r="AV262" s="292">
        <f>AV261</f>
        <v>261</v>
      </c>
      <c r="AW262" s="180" t="str">
        <f t="shared" ref="AW262:AW296" ca="1" si="50">CONCATENATE(AU262&amp;AV262)</f>
        <v>G261</v>
      </c>
      <c r="AX262" s="189">
        <f t="shared" si="47"/>
        <v>8</v>
      </c>
      <c r="AY262" s="180" t="str">
        <f t="shared" ca="1" si="40"/>
        <v>5. Ownership - Capital Costs</v>
      </c>
      <c r="AZ262" s="189" t="s">
        <v>643</v>
      </c>
      <c r="BA262" s="180" t="s">
        <v>657</v>
      </c>
      <c r="BB262" s="180">
        <v>2021</v>
      </c>
      <c r="BC262" s="180" t="str">
        <f t="shared" ref="BC262:BC296" ca="1" si="51">AX262&amp;"_"&amp;AW262&amp;"_"&amp;BA262&amp;"_"&amp;BB262</f>
        <v>8_G261_Project_substation_2021</v>
      </c>
      <c r="BD262" s="180" t="s">
        <v>407</v>
      </c>
      <c r="BE262" s="180"/>
      <c r="BF262" s="189" t="str">
        <f t="shared" si="48"/>
        <v>&gt;=0</v>
      </c>
      <c r="BG262" s="189" t="s">
        <v>58</v>
      </c>
      <c r="BH262" s="189" t="s">
        <v>58</v>
      </c>
    </row>
    <row r="263" spans="1:60" ht="13.5" hidden="1" customHeight="1">
      <c r="A263" s="131"/>
      <c r="B263" s="343"/>
      <c r="C263" s="153"/>
      <c r="D263" s="344"/>
      <c r="E263" s="344"/>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89"/>
      <c r="AE263" s="290"/>
      <c r="AF263" s="290"/>
      <c r="AG263" s="290"/>
      <c r="AH263" s="290"/>
      <c r="AI263" s="290"/>
      <c r="AJ263" s="290"/>
      <c r="AK263" s="290"/>
      <c r="AL263" s="290"/>
      <c r="AM263" s="290"/>
      <c r="AN263" s="290"/>
      <c r="AO263" s="291"/>
      <c r="AQ263" s="54" t="s">
        <v>645</v>
      </c>
      <c r="AU263" s="292" t="str">
        <f t="shared" ca="1" si="49"/>
        <v>H</v>
      </c>
      <c r="AV263" s="292">
        <f t="shared" ref="AV263:AV296" si="52">AV262</f>
        <v>261</v>
      </c>
      <c r="AW263" s="180" t="str">
        <f t="shared" ca="1" si="50"/>
        <v>H261</v>
      </c>
      <c r="AX263" s="189">
        <f t="shared" si="47"/>
        <v>8</v>
      </c>
      <c r="AY263" s="180" t="str">
        <f t="shared" ca="1" si="40"/>
        <v>5. Ownership - Capital Costs</v>
      </c>
      <c r="AZ263" s="189" t="s">
        <v>643</v>
      </c>
      <c r="BA263" s="180" t="s">
        <v>657</v>
      </c>
      <c r="BB263" s="180">
        <v>2022</v>
      </c>
      <c r="BC263" s="180" t="str">
        <f t="shared" ca="1" si="51"/>
        <v>8_H261_Project_substation_2022</v>
      </c>
      <c r="BD263" s="180" t="s">
        <v>407</v>
      </c>
      <c r="BE263" s="180"/>
      <c r="BF263" s="189" t="str">
        <f t="shared" si="48"/>
        <v>&gt;=0</v>
      </c>
      <c r="BG263" s="189" t="s">
        <v>58</v>
      </c>
      <c r="BH263" s="189" t="s">
        <v>58</v>
      </c>
    </row>
    <row r="264" spans="1:60" ht="13.5" hidden="1" customHeight="1">
      <c r="A264" s="131"/>
      <c r="B264" s="343"/>
      <c r="C264" s="153"/>
      <c r="D264" s="344"/>
      <c r="E264" s="344"/>
      <c r="F264" s="289"/>
      <c r="G264" s="289"/>
      <c r="H264" s="289"/>
      <c r="I264" s="289"/>
      <c r="J264" s="289"/>
      <c r="K264" s="289"/>
      <c r="L264" s="289"/>
      <c r="M264" s="289"/>
      <c r="N264" s="289"/>
      <c r="O264" s="289"/>
      <c r="P264" s="289"/>
      <c r="Q264" s="289"/>
      <c r="R264" s="289"/>
      <c r="S264" s="289"/>
      <c r="T264" s="289"/>
      <c r="U264" s="289"/>
      <c r="V264" s="289"/>
      <c r="W264" s="289"/>
      <c r="X264" s="289"/>
      <c r="Y264" s="289"/>
      <c r="Z264" s="289"/>
      <c r="AA264" s="289"/>
      <c r="AB264" s="289"/>
      <c r="AC264" s="289"/>
      <c r="AD264" s="289"/>
      <c r="AE264" s="290"/>
      <c r="AF264" s="290"/>
      <c r="AG264" s="290"/>
      <c r="AH264" s="290"/>
      <c r="AI264" s="290"/>
      <c r="AJ264" s="290"/>
      <c r="AK264" s="290"/>
      <c r="AL264" s="290"/>
      <c r="AM264" s="290"/>
      <c r="AN264" s="290"/>
      <c r="AO264" s="291"/>
      <c r="AQ264" s="54" t="s">
        <v>645</v>
      </c>
      <c r="AU264" s="292" t="str">
        <f t="shared" ca="1" si="49"/>
        <v>I</v>
      </c>
      <c r="AV264" s="292">
        <f t="shared" si="52"/>
        <v>261</v>
      </c>
      <c r="AW264" s="180" t="str">
        <f t="shared" ca="1" si="50"/>
        <v>I261</v>
      </c>
      <c r="AX264" s="189">
        <f t="shared" si="47"/>
        <v>8</v>
      </c>
      <c r="AY264" s="180" t="str">
        <f t="shared" ca="1" si="40"/>
        <v>5. Ownership - Capital Costs</v>
      </c>
      <c r="AZ264" s="189" t="s">
        <v>643</v>
      </c>
      <c r="BA264" s="180" t="s">
        <v>657</v>
      </c>
      <c r="BB264" s="180">
        <v>2023</v>
      </c>
      <c r="BC264" s="180" t="str">
        <f t="shared" ca="1" si="51"/>
        <v>8_I261_Project_substation_2023</v>
      </c>
      <c r="BD264" s="180" t="s">
        <v>407</v>
      </c>
      <c r="BE264" s="180"/>
      <c r="BF264" s="189" t="str">
        <f t="shared" si="48"/>
        <v>&gt;=0</v>
      </c>
      <c r="BG264" s="189" t="s">
        <v>58</v>
      </c>
      <c r="BH264" s="189" t="s">
        <v>58</v>
      </c>
    </row>
    <row r="265" spans="1:60" ht="13.5" hidden="1" customHeight="1">
      <c r="A265" s="131"/>
      <c r="B265" s="343"/>
      <c r="C265" s="153"/>
      <c r="D265" s="344"/>
      <c r="E265" s="344"/>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290"/>
      <c r="AF265" s="290"/>
      <c r="AG265" s="290"/>
      <c r="AH265" s="290"/>
      <c r="AI265" s="290"/>
      <c r="AJ265" s="290"/>
      <c r="AK265" s="290"/>
      <c r="AL265" s="290"/>
      <c r="AM265" s="290"/>
      <c r="AN265" s="290"/>
      <c r="AO265" s="291"/>
      <c r="AQ265" s="54" t="s">
        <v>645</v>
      </c>
      <c r="AU265" s="292" t="str">
        <f t="shared" ca="1" si="49"/>
        <v>J</v>
      </c>
      <c r="AV265" s="292">
        <f t="shared" si="52"/>
        <v>261</v>
      </c>
      <c r="AW265" s="180" t="str">
        <f t="shared" ca="1" si="50"/>
        <v>J261</v>
      </c>
      <c r="AX265" s="189">
        <f t="shared" si="47"/>
        <v>8</v>
      </c>
      <c r="AY265" s="180" t="str">
        <f t="shared" ca="1" si="40"/>
        <v>5. Ownership - Capital Costs</v>
      </c>
      <c r="AZ265" s="189" t="s">
        <v>643</v>
      </c>
      <c r="BA265" s="180" t="s">
        <v>657</v>
      </c>
      <c r="BB265" s="180">
        <v>2024</v>
      </c>
      <c r="BC265" s="180" t="str">
        <f t="shared" ca="1" si="51"/>
        <v>8_J261_Project_substation_2024</v>
      </c>
      <c r="BD265" s="180" t="s">
        <v>407</v>
      </c>
      <c r="BE265" s="180"/>
      <c r="BF265" s="189" t="str">
        <f t="shared" si="48"/>
        <v>&gt;=0</v>
      </c>
      <c r="BG265" s="189" t="s">
        <v>58</v>
      </c>
      <c r="BH265" s="189" t="s">
        <v>58</v>
      </c>
    </row>
    <row r="266" spans="1:60" ht="13.5" hidden="1" customHeight="1">
      <c r="A266" s="131"/>
      <c r="B266" s="343"/>
      <c r="C266" s="153"/>
      <c r="D266" s="344"/>
      <c r="E266" s="344"/>
      <c r="F266" s="289"/>
      <c r="G266" s="289"/>
      <c r="H266" s="289"/>
      <c r="I266" s="289"/>
      <c r="J266" s="289"/>
      <c r="K266" s="289"/>
      <c r="L266" s="289"/>
      <c r="M266" s="289"/>
      <c r="N266" s="289"/>
      <c r="O266" s="289"/>
      <c r="P266" s="289"/>
      <c r="Q266" s="289"/>
      <c r="R266" s="289"/>
      <c r="S266" s="289"/>
      <c r="T266" s="289"/>
      <c r="U266" s="289"/>
      <c r="V266" s="289"/>
      <c r="W266" s="289"/>
      <c r="X266" s="289"/>
      <c r="Y266" s="289"/>
      <c r="Z266" s="289"/>
      <c r="AA266" s="289"/>
      <c r="AB266" s="289"/>
      <c r="AC266" s="289"/>
      <c r="AD266" s="289"/>
      <c r="AE266" s="290"/>
      <c r="AF266" s="290"/>
      <c r="AG266" s="290"/>
      <c r="AH266" s="290"/>
      <c r="AI266" s="290"/>
      <c r="AJ266" s="290"/>
      <c r="AK266" s="290"/>
      <c r="AL266" s="290"/>
      <c r="AM266" s="290"/>
      <c r="AN266" s="290"/>
      <c r="AO266" s="291"/>
      <c r="AQ266" s="54" t="s">
        <v>645</v>
      </c>
      <c r="AU266" s="292" t="str">
        <f t="shared" ca="1" si="49"/>
        <v>K</v>
      </c>
      <c r="AV266" s="292">
        <f t="shared" si="52"/>
        <v>261</v>
      </c>
      <c r="AW266" s="180" t="str">
        <f t="shared" ca="1" si="50"/>
        <v>K261</v>
      </c>
      <c r="AX266" s="189">
        <f t="shared" si="47"/>
        <v>8</v>
      </c>
      <c r="AY266" s="180" t="str">
        <f t="shared" ca="1" si="40"/>
        <v>5. Ownership - Capital Costs</v>
      </c>
      <c r="AZ266" s="189" t="s">
        <v>643</v>
      </c>
      <c r="BA266" s="180" t="s">
        <v>657</v>
      </c>
      <c r="BB266" s="180">
        <v>2025</v>
      </c>
      <c r="BC266" s="180" t="str">
        <f t="shared" ca="1" si="51"/>
        <v>8_K261_Project_substation_2025</v>
      </c>
      <c r="BD266" s="180" t="s">
        <v>407</v>
      </c>
      <c r="BE266" s="180"/>
      <c r="BF266" s="189" t="str">
        <f t="shared" si="48"/>
        <v>&gt;=0</v>
      </c>
      <c r="BG266" s="189" t="s">
        <v>58</v>
      </c>
      <c r="BH266" s="189" t="s">
        <v>58</v>
      </c>
    </row>
    <row r="267" spans="1:60" ht="13.5" hidden="1" customHeight="1">
      <c r="A267" s="131"/>
      <c r="B267" s="343"/>
      <c r="C267" s="153"/>
      <c r="D267" s="344"/>
      <c r="E267" s="344"/>
      <c r="F267" s="289"/>
      <c r="G267" s="289"/>
      <c r="H267" s="289"/>
      <c r="I267" s="289"/>
      <c r="J267" s="289"/>
      <c r="K267" s="289"/>
      <c r="L267" s="289"/>
      <c r="M267" s="289"/>
      <c r="N267" s="289"/>
      <c r="O267" s="289"/>
      <c r="P267" s="289"/>
      <c r="Q267" s="289"/>
      <c r="R267" s="289"/>
      <c r="S267" s="289"/>
      <c r="T267" s="289"/>
      <c r="U267" s="289"/>
      <c r="V267" s="289"/>
      <c r="W267" s="289"/>
      <c r="X267" s="289"/>
      <c r="Y267" s="289"/>
      <c r="Z267" s="289"/>
      <c r="AA267" s="289"/>
      <c r="AB267" s="289"/>
      <c r="AC267" s="289"/>
      <c r="AD267" s="289"/>
      <c r="AE267" s="290"/>
      <c r="AF267" s="290"/>
      <c r="AG267" s="290"/>
      <c r="AH267" s="290"/>
      <c r="AI267" s="290"/>
      <c r="AJ267" s="290"/>
      <c r="AK267" s="290"/>
      <c r="AL267" s="290"/>
      <c r="AM267" s="290"/>
      <c r="AN267" s="290"/>
      <c r="AO267" s="291"/>
      <c r="AQ267" s="54" t="s">
        <v>645</v>
      </c>
      <c r="AU267" s="292" t="str">
        <f t="shared" ca="1" si="49"/>
        <v>L</v>
      </c>
      <c r="AV267" s="292">
        <f t="shared" si="52"/>
        <v>261</v>
      </c>
      <c r="AW267" s="180" t="str">
        <f t="shared" ca="1" si="50"/>
        <v>L261</v>
      </c>
      <c r="AX267" s="189">
        <f t="shared" si="47"/>
        <v>8</v>
      </c>
      <c r="AY267" s="180" t="str">
        <f t="shared" ca="1" si="40"/>
        <v>5. Ownership - Capital Costs</v>
      </c>
      <c r="AZ267" s="189" t="s">
        <v>643</v>
      </c>
      <c r="BA267" s="180" t="s">
        <v>657</v>
      </c>
      <c r="BB267" s="180">
        <v>2026</v>
      </c>
      <c r="BC267" s="180" t="str">
        <f t="shared" ca="1" si="51"/>
        <v>8_L261_Project_substation_2026</v>
      </c>
      <c r="BD267" s="180" t="s">
        <v>407</v>
      </c>
      <c r="BE267" s="180"/>
      <c r="BF267" s="189" t="str">
        <f t="shared" si="48"/>
        <v>&gt;=0</v>
      </c>
      <c r="BG267" s="189" t="s">
        <v>58</v>
      </c>
      <c r="BH267" s="189" t="s">
        <v>58</v>
      </c>
    </row>
    <row r="268" spans="1:60" ht="13.5" hidden="1" customHeight="1">
      <c r="A268" s="131"/>
      <c r="B268" s="343"/>
      <c r="C268" s="153"/>
      <c r="D268" s="344"/>
      <c r="E268" s="344"/>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89"/>
      <c r="AE268" s="290"/>
      <c r="AF268" s="290"/>
      <c r="AG268" s="290"/>
      <c r="AH268" s="290"/>
      <c r="AI268" s="290"/>
      <c r="AJ268" s="290"/>
      <c r="AK268" s="290"/>
      <c r="AL268" s="290"/>
      <c r="AM268" s="290"/>
      <c r="AN268" s="290"/>
      <c r="AO268" s="291"/>
      <c r="AQ268" s="54" t="s">
        <v>645</v>
      </c>
      <c r="AU268" s="292" t="str">
        <f t="shared" ca="1" si="49"/>
        <v>M</v>
      </c>
      <c r="AV268" s="292">
        <f t="shared" si="52"/>
        <v>261</v>
      </c>
      <c r="AW268" s="180" t="str">
        <f t="shared" ca="1" si="50"/>
        <v>M261</v>
      </c>
      <c r="AX268" s="189">
        <f t="shared" si="47"/>
        <v>8</v>
      </c>
      <c r="AY268" s="180" t="str">
        <f t="shared" ca="1" si="40"/>
        <v>5. Ownership - Capital Costs</v>
      </c>
      <c r="AZ268" s="189" t="s">
        <v>643</v>
      </c>
      <c r="BA268" s="180" t="s">
        <v>657</v>
      </c>
      <c r="BB268" s="180">
        <v>2027</v>
      </c>
      <c r="BC268" s="180" t="str">
        <f t="shared" ca="1" si="51"/>
        <v>8_M261_Project_substation_2027</v>
      </c>
      <c r="BD268" s="180" t="s">
        <v>407</v>
      </c>
      <c r="BE268" s="180"/>
      <c r="BF268" s="189" t="str">
        <f t="shared" si="48"/>
        <v>&gt;=0</v>
      </c>
      <c r="BG268" s="189" t="s">
        <v>58</v>
      </c>
      <c r="BH268" s="189" t="s">
        <v>58</v>
      </c>
    </row>
    <row r="269" spans="1:60" ht="13.5" hidden="1" customHeight="1">
      <c r="A269" s="131"/>
      <c r="B269" s="343"/>
      <c r="C269" s="153"/>
      <c r="D269" s="344"/>
      <c r="E269" s="344"/>
      <c r="F269" s="289"/>
      <c r="G269" s="289"/>
      <c r="H269" s="289"/>
      <c r="I269" s="289"/>
      <c r="J269" s="289"/>
      <c r="K269" s="289"/>
      <c r="L269" s="289"/>
      <c r="M269" s="289"/>
      <c r="N269" s="289"/>
      <c r="O269" s="289"/>
      <c r="P269" s="289"/>
      <c r="Q269" s="289"/>
      <c r="R269" s="289"/>
      <c r="S269" s="289"/>
      <c r="T269" s="289"/>
      <c r="U269" s="289"/>
      <c r="V269" s="289"/>
      <c r="W269" s="289"/>
      <c r="X269" s="289"/>
      <c r="Y269" s="289"/>
      <c r="Z269" s="289"/>
      <c r="AA269" s="289"/>
      <c r="AB269" s="289"/>
      <c r="AC269" s="289"/>
      <c r="AD269" s="289"/>
      <c r="AE269" s="290"/>
      <c r="AF269" s="290"/>
      <c r="AG269" s="290"/>
      <c r="AH269" s="290"/>
      <c r="AI269" s="290"/>
      <c r="AJ269" s="290"/>
      <c r="AK269" s="290"/>
      <c r="AL269" s="290"/>
      <c r="AM269" s="290"/>
      <c r="AN269" s="290"/>
      <c r="AO269" s="291"/>
      <c r="AQ269" s="54" t="s">
        <v>645</v>
      </c>
      <c r="AU269" s="292" t="str">
        <f t="shared" ca="1" si="49"/>
        <v>N</v>
      </c>
      <c r="AV269" s="292">
        <f t="shared" si="52"/>
        <v>261</v>
      </c>
      <c r="AW269" s="180" t="str">
        <f t="shared" ca="1" si="50"/>
        <v>N261</v>
      </c>
      <c r="AX269" s="189">
        <f t="shared" si="47"/>
        <v>8</v>
      </c>
      <c r="AY269" s="180" t="str">
        <f t="shared" ca="1" si="40"/>
        <v>5. Ownership - Capital Costs</v>
      </c>
      <c r="AZ269" s="189" t="s">
        <v>643</v>
      </c>
      <c r="BA269" s="180" t="s">
        <v>657</v>
      </c>
      <c r="BB269" s="180">
        <v>2028</v>
      </c>
      <c r="BC269" s="180" t="str">
        <f t="shared" ca="1" si="51"/>
        <v>8_N261_Project_substation_2028</v>
      </c>
      <c r="BD269" s="180" t="s">
        <v>407</v>
      </c>
      <c r="BE269" s="180"/>
      <c r="BF269" s="189" t="str">
        <f t="shared" si="48"/>
        <v>&gt;=0</v>
      </c>
      <c r="BG269" s="189" t="s">
        <v>58</v>
      </c>
      <c r="BH269" s="189" t="s">
        <v>58</v>
      </c>
    </row>
    <row r="270" spans="1:60" ht="13.5" hidden="1" customHeight="1">
      <c r="A270" s="131"/>
      <c r="B270" s="343"/>
      <c r="C270" s="153"/>
      <c r="D270" s="344"/>
      <c r="E270" s="344"/>
      <c r="F270" s="289"/>
      <c r="G270" s="289"/>
      <c r="H270" s="289"/>
      <c r="I270" s="289"/>
      <c r="J270" s="289"/>
      <c r="K270" s="289"/>
      <c r="L270" s="289"/>
      <c r="M270" s="289"/>
      <c r="N270" s="289"/>
      <c r="O270" s="289"/>
      <c r="P270" s="289"/>
      <c r="Q270" s="289"/>
      <c r="R270" s="289"/>
      <c r="S270" s="289"/>
      <c r="T270" s="289"/>
      <c r="U270" s="289"/>
      <c r="V270" s="289"/>
      <c r="W270" s="289"/>
      <c r="X270" s="289"/>
      <c r="Y270" s="289"/>
      <c r="Z270" s="289"/>
      <c r="AA270" s="289"/>
      <c r="AB270" s="289"/>
      <c r="AC270" s="289"/>
      <c r="AD270" s="289"/>
      <c r="AE270" s="290"/>
      <c r="AF270" s="290"/>
      <c r="AG270" s="290"/>
      <c r="AH270" s="290"/>
      <c r="AI270" s="290"/>
      <c r="AJ270" s="290"/>
      <c r="AK270" s="290"/>
      <c r="AL270" s="290"/>
      <c r="AM270" s="290"/>
      <c r="AN270" s="290"/>
      <c r="AO270" s="291"/>
      <c r="AQ270" s="54" t="s">
        <v>645</v>
      </c>
      <c r="AU270" s="292" t="str">
        <f t="shared" ca="1" si="49"/>
        <v>O</v>
      </c>
      <c r="AV270" s="292">
        <f t="shared" si="52"/>
        <v>261</v>
      </c>
      <c r="AW270" s="180" t="str">
        <f t="shared" ca="1" si="50"/>
        <v>O261</v>
      </c>
      <c r="AX270" s="189">
        <f t="shared" si="47"/>
        <v>8</v>
      </c>
      <c r="AY270" s="180" t="str">
        <f t="shared" ca="1" si="40"/>
        <v>5. Ownership - Capital Costs</v>
      </c>
      <c r="AZ270" s="189" t="s">
        <v>643</v>
      </c>
      <c r="BA270" s="180" t="s">
        <v>657</v>
      </c>
      <c r="BB270" s="180">
        <v>2029</v>
      </c>
      <c r="BC270" s="180" t="str">
        <f t="shared" ca="1" si="51"/>
        <v>8_O261_Project_substation_2029</v>
      </c>
      <c r="BD270" s="180" t="s">
        <v>407</v>
      </c>
      <c r="BE270" s="180"/>
      <c r="BF270" s="189" t="str">
        <f t="shared" si="48"/>
        <v>&gt;=0</v>
      </c>
      <c r="BG270" s="189" t="s">
        <v>58</v>
      </c>
      <c r="BH270" s="189" t="s">
        <v>58</v>
      </c>
    </row>
    <row r="271" spans="1:60" ht="13.5" hidden="1" customHeight="1">
      <c r="A271" s="131"/>
      <c r="B271" s="343"/>
      <c r="C271" s="153"/>
      <c r="D271" s="344"/>
      <c r="E271" s="344"/>
      <c r="F271" s="289"/>
      <c r="G271" s="289"/>
      <c r="H271" s="289"/>
      <c r="I271" s="289"/>
      <c r="J271" s="289"/>
      <c r="K271" s="289"/>
      <c r="L271" s="289"/>
      <c r="M271" s="289"/>
      <c r="N271" s="289"/>
      <c r="O271" s="289"/>
      <c r="P271" s="289"/>
      <c r="Q271" s="289"/>
      <c r="R271" s="289"/>
      <c r="S271" s="289"/>
      <c r="T271" s="289"/>
      <c r="U271" s="289"/>
      <c r="V271" s="289"/>
      <c r="W271" s="289"/>
      <c r="X271" s="289"/>
      <c r="Y271" s="289"/>
      <c r="Z271" s="289"/>
      <c r="AA271" s="289"/>
      <c r="AB271" s="289"/>
      <c r="AC271" s="289"/>
      <c r="AD271" s="289"/>
      <c r="AE271" s="290"/>
      <c r="AF271" s="290"/>
      <c r="AG271" s="290"/>
      <c r="AH271" s="290"/>
      <c r="AI271" s="290"/>
      <c r="AJ271" s="290"/>
      <c r="AK271" s="290"/>
      <c r="AL271" s="290"/>
      <c r="AM271" s="290"/>
      <c r="AN271" s="290"/>
      <c r="AO271" s="291"/>
      <c r="AQ271" s="54" t="s">
        <v>645</v>
      </c>
      <c r="AU271" s="292" t="str">
        <f t="shared" ca="1" si="49"/>
        <v>P</v>
      </c>
      <c r="AV271" s="292">
        <f t="shared" si="52"/>
        <v>261</v>
      </c>
      <c r="AW271" s="180" t="str">
        <f t="shared" ca="1" si="50"/>
        <v>P261</v>
      </c>
      <c r="AX271" s="189">
        <f t="shared" si="47"/>
        <v>8</v>
      </c>
      <c r="AY271" s="180" t="str">
        <f t="shared" ca="1" si="40"/>
        <v>5. Ownership - Capital Costs</v>
      </c>
      <c r="AZ271" s="189" t="s">
        <v>643</v>
      </c>
      <c r="BA271" s="180" t="s">
        <v>657</v>
      </c>
      <c r="BB271" s="180">
        <v>2030</v>
      </c>
      <c r="BC271" s="180" t="str">
        <f t="shared" ca="1" si="51"/>
        <v>8_P261_Project_substation_2030</v>
      </c>
      <c r="BD271" s="180" t="s">
        <v>407</v>
      </c>
      <c r="BE271" s="180"/>
      <c r="BF271" s="189" t="str">
        <f t="shared" si="48"/>
        <v>&gt;=0</v>
      </c>
      <c r="BG271" s="189" t="s">
        <v>58</v>
      </c>
      <c r="BH271" s="189" t="s">
        <v>58</v>
      </c>
    </row>
    <row r="272" spans="1:60" ht="13.5" hidden="1" customHeight="1">
      <c r="A272" s="131"/>
      <c r="B272" s="343"/>
      <c r="C272" s="153"/>
      <c r="D272" s="344"/>
      <c r="E272" s="344"/>
      <c r="F272" s="289"/>
      <c r="G272" s="289"/>
      <c r="H272" s="289"/>
      <c r="I272" s="289"/>
      <c r="J272" s="289"/>
      <c r="K272" s="289"/>
      <c r="L272" s="289"/>
      <c r="M272" s="289"/>
      <c r="N272" s="289"/>
      <c r="O272" s="289"/>
      <c r="P272" s="289"/>
      <c r="Q272" s="289"/>
      <c r="R272" s="289"/>
      <c r="S272" s="289"/>
      <c r="T272" s="289"/>
      <c r="U272" s="289"/>
      <c r="V272" s="289"/>
      <c r="W272" s="289"/>
      <c r="X272" s="289"/>
      <c r="Y272" s="289"/>
      <c r="Z272" s="289"/>
      <c r="AA272" s="289"/>
      <c r="AB272" s="289"/>
      <c r="AC272" s="289"/>
      <c r="AD272" s="289"/>
      <c r="AE272" s="290"/>
      <c r="AF272" s="290"/>
      <c r="AG272" s="290"/>
      <c r="AH272" s="290"/>
      <c r="AI272" s="290"/>
      <c r="AJ272" s="290"/>
      <c r="AK272" s="290"/>
      <c r="AL272" s="290"/>
      <c r="AM272" s="290"/>
      <c r="AN272" s="290"/>
      <c r="AO272" s="291"/>
      <c r="AQ272" s="54" t="s">
        <v>645</v>
      </c>
      <c r="AU272" s="292" t="str">
        <f t="shared" ca="1" si="49"/>
        <v>Q</v>
      </c>
      <c r="AV272" s="292">
        <f t="shared" si="52"/>
        <v>261</v>
      </c>
      <c r="AW272" s="180" t="str">
        <f t="shared" ca="1" si="50"/>
        <v>Q261</v>
      </c>
      <c r="AX272" s="189">
        <f t="shared" si="47"/>
        <v>8</v>
      </c>
      <c r="AY272" s="180" t="str">
        <f t="shared" ca="1" si="40"/>
        <v>5. Ownership - Capital Costs</v>
      </c>
      <c r="AZ272" s="189" t="s">
        <v>643</v>
      </c>
      <c r="BA272" s="180" t="s">
        <v>657</v>
      </c>
      <c r="BB272" s="180">
        <v>2031</v>
      </c>
      <c r="BC272" s="180" t="str">
        <f t="shared" ca="1" si="51"/>
        <v>8_Q261_Project_substation_2031</v>
      </c>
      <c r="BD272" s="180" t="s">
        <v>407</v>
      </c>
      <c r="BE272" s="180"/>
      <c r="BF272" s="189" t="str">
        <f t="shared" si="48"/>
        <v>&gt;=0</v>
      </c>
      <c r="BG272" s="189" t="s">
        <v>58</v>
      </c>
      <c r="BH272" s="189" t="s">
        <v>58</v>
      </c>
    </row>
    <row r="273" spans="1:60" ht="13.5" hidden="1" customHeight="1">
      <c r="A273" s="131"/>
      <c r="B273" s="343"/>
      <c r="C273" s="153"/>
      <c r="D273" s="344"/>
      <c r="E273" s="344"/>
      <c r="F273" s="289"/>
      <c r="G273" s="289"/>
      <c r="H273" s="289"/>
      <c r="I273" s="289"/>
      <c r="J273" s="289"/>
      <c r="K273" s="289"/>
      <c r="L273" s="289"/>
      <c r="M273" s="289"/>
      <c r="N273" s="289"/>
      <c r="O273" s="289"/>
      <c r="P273" s="289"/>
      <c r="Q273" s="289"/>
      <c r="R273" s="289"/>
      <c r="S273" s="289"/>
      <c r="T273" s="289"/>
      <c r="U273" s="289"/>
      <c r="V273" s="289"/>
      <c r="W273" s="289"/>
      <c r="X273" s="289"/>
      <c r="Y273" s="289"/>
      <c r="Z273" s="289"/>
      <c r="AA273" s="289"/>
      <c r="AB273" s="289"/>
      <c r="AC273" s="289"/>
      <c r="AD273" s="289"/>
      <c r="AE273" s="290"/>
      <c r="AF273" s="290"/>
      <c r="AG273" s="290"/>
      <c r="AH273" s="290"/>
      <c r="AI273" s="290"/>
      <c r="AJ273" s="290"/>
      <c r="AK273" s="290"/>
      <c r="AL273" s="290"/>
      <c r="AM273" s="290"/>
      <c r="AN273" s="290"/>
      <c r="AO273" s="291"/>
      <c r="AQ273" s="54" t="s">
        <v>645</v>
      </c>
      <c r="AU273" s="292" t="str">
        <f t="shared" ca="1" si="49"/>
        <v>R</v>
      </c>
      <c r="AV273" s="292">
        <f t="shared" si="52"/>
        <v>261</v>
      </c>
      <c r="AW273" s="180" t="str">
        <f t="shared" ca="1" si="50"/>
        <v>R261</v>
      </c>
      <c r="AX273" s="189">
        <f t="shared" si="47"/>
        <v>8</v>
      </c>
      <c r="AY273" s="180" t="str">
        <f t="shared" ref="AY273:AY336" ca="1" si="53">MID(CELL("filename",AX273),FIND("]",CELL("filename",AX273))+1,256)</f>
        <v>5. Ownership - Capital Costs</v>
      </c>
      <c r="AZ273" s="189" t="s">
        <v>643</v>
      </c>
      <c r="BA273" s="180" t="s">
        <v>657</v>
      </c>
      <c r="BB273" s="180">
        <v>2032</v>
      </c>
      <c r="BC273" s="180" t="str">
        <f t="shared" ca="1" si="51"/>
        <v>8_R261_Project_substation_2032</v>
      </c>
      <c r="BD273" s="180" t="s">
        <v>407</v>
      </c>
      <c r="BE273" s="180"/>
      <c r="BF273" s="189" t="str">
        <f t="shared" si="48"/>
        <v>&gt;=0</v>
      </c>
      <c r="BG273" s="189" t="s">
        <v>58</v>
      </c>
      <c r="BH273" s="189" t="s">
        <v>58</v>
      </c>
    </row>
    <row r="274" spans="1:60" ht="13.5" hidden="1" customHeight="1">
      <c r="A274" s="131"/>
      <c r="B274" s="343"/>
      <c r="C274" s="153"/>
      <c r="D274" s="344"/>
      <c r="E274" s="344"/>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290"/>
      <c r="AF274" s="290"/>
      <c r="AG274" s="290"/>
      <c r="AH274" s="290"/>
      <c r="AI274" s="290"/>
      <c r="AJ274" s="290"/>
      <c r="AK274" s="290"/>
      <c r="AL274" s="290"/>
      <c r="AM274" s="290"/>
      <c r="AN274" s="290"/>
      <c r="AO274" s="291"/>
      <c r="AQ274" s="54" t="s">
        <v>645</v>
      </c>
      <c r="AU274" s="292" t="str">
        <f t="shared" ca="1" si="49"/>
        <v>S</v>
      </c>
      <c r="AV274" s="292">
        <f t="shared" si="52"/>
        <v>261</v>
      </c>
      <c r="AW274" s="180" t="str">
        <f t="shared" ca="1" si="50"/>
        <v>S261</v>
      </c>
      <c r="AX274" s="189">
        <f t="shared" si="47"/>
        <v>8</v>
      </c>
      <c r="AY274" s="180" t="str">
        <f t="shared" ca="1" si="53"/>
        <v>5. Ownership - Capital Costs</v>
      </c>
      <c r="AZ274" s="189" t="s">
        <v>643</v>
      </c>
      <c r="BA274" s="180" t="s">
        <v>657</v>
      </c>
      <c r="BB274" s="180">
        <v>2033</v>
      </c>
      <c r="BC274" s="180" t="str">
        <f t="shared" ca="1" si="51"/>
        <v>8_S261_Project_substation_2033</v>
      </c>
      <c r="BD274" s="180" t="s">
        <v>407</v>
      </c>
      <c r="BE274" s="180"/>
      <c r="BF274" s="189" t="str">
        <f t="shared" si="48"/>
        <v>&gt;=0</v>
      </c>
      <c r="BG274" s="189" t="s">
        <v>58</v>
      </c>
      <c r="BH274" s="189" t="s">
        <v>58</v>
      </c>
    </row>
    <row r="275" spans="1:60" ht="13.5" hidden="1" customHeight="1">
      <c r="A275" s="131"/>
      <c r="B275" s="343"/>
      <c r="C275" s="153"/>
      <c r="D275" s="344"/>
      <c r="E275" s="344"/>
      <c r="F275" s="289"/>
      <c r="G275" s="289"/>
      <c r="H275" s="289"/>
      <c r="I275" s="289"/>
      <c r="J275" s="289"/>
      <c r="K275" s="289"/>
      <c r="L275" s="289"/>
      <c r="M275" s="289"/>
      <c r="N275" s="289"/>
      <c r="O275" s="289"/>
      <c r="P275" s="289"/>
      <c r="Q275" s="289"/>
      <c r="R275" s="289"/>
      <c r="S275" s="289"/>
      <c r="T275" s="289"/>
      <c r="U275" s="289"/>
      <c r="V275" s="289"/>
      <c r="W275" s="289"/>
      <c r="X275" s="289"/>
      <c r="Y275" s="289"/>
      <c r="Z275" s="289"/>
      <c r="AA275" s="289"/>
      <c r="AB275" s="289"/>
      <c r="AC275" s="289"/>
      <c r="AD275" s="289"/>
      <c r="AE275" s="290"/>
      <c r="AF275" s="290"/>
      <c r="AG275" s="290"/>
      <c r="AH275" s="290"/>
      <c r="AI275" s="290"/>
      <c r="AJ275" s="290"/>
      <c r="AK275" s="290"/>
      <c r="AL275" s="290"/>
      <c r="AM275" s="290"/>
      <c r="AN275" s="290"/>
      <c r="AO275" s="291"/>
      <c r="AQ275" s="54" t="s">
        <v>645</v>
      </c>
      <c r="AU275" s="292" t="str">
        <f t="shared" ca="1" si="49"/>
        <v>T</v>
      </c>
      <c r="AV275" s="292">
        <f t="shared" si="52"/>
        <v>261</v>
      </c>
      <c r="AW275" s="180" t="str">
        <f t="shared" ca="1" si="50"/>
        <v>T261</v>
      </c>
      <c r="AX275" s="189">
        <f t="shared" si="47"/>
        <v>8</v>
      </c>
      <c r="AY275" s="180" t="str">
        <f t="shared" ca="1" si="53"/>
        <v>5. Ownership - Capital Costs</v>
      </c>
      <c r="AZ275" s="189" t="s">
        <v>643</v>
      </c>
      <c r="BA275" s="180" t="s">
        <v>657</v>
      </c>
      <c r="BB275" s="180">
        <v>2034</v>
      </c>
      <c r="BC275" s="180" t="str">
        <f t="shared" ca="1" si="51"/>
        <v>8_T261_Project_substation_2034</v>
      </c>
      <c r="BD275" s="180" t="s">
        <v>407</v>
      </c>
      <c r="BE275" s="180"/>
      <c r="BF275" s="189" t="str">
        <f t="shared" si="48"/>
        <v>&gt;=0</v>
      </c>
      <c r="BG275" s="189" t="s">
        <v>58</v>
      </c>
      <c r="BH275" s="189" t="s">
        <v>58</v>
      </c>
    </row>
    <row r="276" spans="1:60" ht="13.5" hidden="1" customHeight="1">
      <c r="A276" s="131"/>
      <c r="B276" s="343"/>
      <c r="C276" s="153"/>
      <c r="D276" s="344"/>
      <c r="E276" s="344"/>
      <c r="F276" s="289"/>
      <c r="G276" s="289"/>
      <c r="H276" s="289"/>
      <c r="I276" s="289"/>
      <c r="J276" s="289"/>
      <c r="K276" s="289"/>
      <c r="L276" s="289"/>
      <c r="M276" s="289"/>
      <c r="N276" s="289"/>
      <c r="O276" s="289"/>
      <c r="P276" s="289"/>
      <c r="Q276" s="289"/>
      <c r="R276" s="289"/>
      <c r="S276" s="289"/>
      <c r="T276" s="289"/>
      <c r="U276" s="289"/>
      <c r="V276" s="289"/>
      <c r="W276" s="289"/>
      <c r="X276" s="289"/>
      <c r="Y276" s="289"/>
      <c r="Z276" s="289"/>
      <c r="AA276" s="289"/>
      <c r="AB276" s="289"/>
      <c r="AC276" s="289"/>
      <c r="AD276" s="289"/>
      <c r="AE276" s="290"/>
      <c r="AF276" s="290"/>
      <c r="AG276" s="290"/>
      <c r="AH276" s="290"/>
      <c r="AI276" s="290"/>
      <c r="AJ276" s="290"/>
      <c r="AK276" s="290"/>
      <c r="AL276" s="290"/>
      <c r="AM276" s="290"/>
      <c r="AN276" s="290"/>
      <c r="AO276" s="291"/>
      <c r="AQ276" s="54" t="s">
        <v>645</v>
      </c>
      <c r="AU276" s="292" t="str">
        <f t="shared" ca="1" si="49"/>
        <v>U</v>
      </c>
      <c r="AV276" s="292">
        <f t="shared" si="52"/>
        <v>261</v>
      </c>
      <c r="AW276" s="180" t="str">
        <f t="shared" ca="1" si="50"/>
        <v>U261</v>
      </c>
      <c r="AX276" s="189">
        <f t="shared" si="47"/>
        <v>8</v>
      </c>
      <c r="AY276" s="180" t="str">
        <f t="shared" ca="1" si="53"/>
        <v>5. Ownership - Capital Costs</v>
      </c>
      <c r="AZ276" s="189" t="s">
        <v>643</v>
      </c>
      <c r="BA276" s="180" t="s">
        <v>657</v>
      </c>
      <c r="BB276" s="180">
        <v>2035</v>
      </c>
      <c r="BC276" s="180" t="str">
        <f t="shared" ca="1" si="51"/>
        <v>8_U261_Project_substation_2035</v>
      </c>
      <c r="BD276" s="180" t="s">
        <v>407</v>
      </c>
      <c r="BE276" s="180"/>
      <c r="BF276" s="189" t="str">
        <f t="shared" si="48"/>
        <v>&gt;=0</v>
      </c>
      <c r="BG276" s="189" t="s">
        <v>58</v>
      </c>
      <c r="BH276" s="189" t="s">
        <v>58</v>
      </c>
    </row>
    <row r="277" spans="1:60" ht="13.5" hidden="1" customHeight="1">
      <c r="A277" s="131"/>
      <c r="B277" s="343"/>
      <c r="C277" s="153"/>
      <c r="D277" s="344"/>
      <c r="E277" s="344"/>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89"/>
      <c r="AE277" s="290"/>
      <c r="AF277" s="290"/>
      <c r="AG277" s="290"/>
      <c r="AH277" s="290"/>
      <c r="AI277" s="290"/>
      <c r="AJ277" s="290"/>
      <c r="AK277" s="290"/>
      <c r="AL277" s="290"/>
      <c r="AM277" s="290"/>
      <c r="AN277" s="290"/>
      <c r="AO277" s="291"/>
      <c r="AQ277" s="54" t="s">
        <v>645</v>
      </c>
      <c r="AU277" s="292" t="str">
        <f t="shared" ca="1" si="49"/>
        <v>V</v>
      </c>
      <c r="AV277" s="292">
        <f t="shared" si="52"/>
        <v>261</v>
      </c>
      <c r="AW277" s="180" t="str">
        <f t="shared" ca="1" si="50"/>
        <v>V261</v>
      </c>
      <c r="AX277" s="189">
        <f t="shared" si="47"/>
        <v>8</v>
      </c>
      <c r="AY277" s="180" t="str">
        <f t="shared" ca="1" si="53"/>
        <v>5. Ownership - Capital Costs</v>
      </c>
      <c r="AZ277" s="189" t="s">
        <v>643</v>
      </c>
      <c r="BA277" s="180" t="s">
        <v>657</v>
      </c>
      <c r="BB277" s="180">
        <v>2036</v>
      </c>
      <c r="BC277" s="180" t="str">
        <f t="shared" ca="1" si="51"/>
        <v>8_V261_Project_substation_2036</v>
      </c>
      <c r="BD277" s="180" t="s">
        <v>407</v>
      </c>
      <c r="BE277" s="180"/>
      <c r="BF277" s="189" t="str">
        <f t="shared" si="48"/>
        <v>&gt;=0</v>
      </c>
      <c r="BG277" s="189" t="s">
        <v>58</v>
      </c>
      <c r="BH277" s="189" t="s">
        <v>58</v>
      </c>
    </row>
    <row r="278" spans="1:60" ht="13.5" hidden="1" customHeight="1">
      <c r="A278" s="131"/>
      <c r="B278" s="343"/>
      <c r="C278" s="153"/>
      <c r="D278" s="344"/>
      <c r="E278" s="344"/>
      <c r="F278" s="289"/>
      <c r="G278" s="289"/>
      <c r="H278" s="289"/>
      <c r="I278" s="289"/>
      <c r="J278" s="289"/>
      <c r="K278" s="289"/>
      <c r="L278" s="289"/>
      <c r="M278" s="289"/>
      <c r="N278" s="289"/>
      <c r="O278" s="289"/>
      <c r="P278" s="289"/>
      <c r="Q278" s="289"/>
      <c r="R278" s="289"/>
      <c r="S278" s="289"/>
      <c r="T278" s="289"/>
      <c r="U278" s="289"/>
      <c r="V278" s="289"/>
      <c r="W278" s="289"/>
      <c r="X278" s="289"/>
      <c r="Y278" s="289"/>
      <c r="Z278" s="289"/>
      <c r="AA278" s="289"/>
      <c r="AB278" s="289"/>
      <c r="AC278" s="289"/>
      <c r="AD278" s="289"/>
      <c r="AE278" s="290"/>
      <c r="AF278" s="290"/>
      <c r="AG278" s="290"/>
      <c r="AH278" s="290"/>
      <c r="AI278" s="290"/>
      <c r="AJ278" s="290"/>
      <c r="AK278" s="290"/>
      <c r="AL278" s="290"/>
      <c r="AM278" s="290"/>
      <c r="AN278" s="290"/>
      <c r="AO278" s="291"/>
      <c r="AQ278" s="54" t="s">
        <v>645</v>
      </c>
      <c r="AU278" s="292" t="str">
        <f t="shared" ca="1" si="49"/>
        <v>W</v>
      </c>
      <c r="AV278" s="292">
        <f t="shared" si="52"/>
        <v>261</v>
      </c>
      <c r="AW278" s="180" t="str">
        <f t="shared" ca="1" si="50"/>
        <v>W261</v>
      </c>
      <c r="AX278" s="189">
        <f t="shared" si="47"/>
        <v>8</v>
      </c>
      <c r="AY278" s="180" t="str">
        <f t="shared" ca="1" si="53"/>
        <v>5. Ownership - Capital Costs</v>
      </c>
      <c r="AZ278" s="189" t="s">
        <v>643</v>
      </c>
      <c r="BA278" s="180" t="s">
        <v>657</v>
      </c>
      <c r="BB278" s="180">
        <v>2037</v>
      </c>
      <c r="BC278" s="180" t="str">
        <f t="shared" ca="1" si="51"/>
        <v>8_W261_Project_substation_2037</v>
      </c>
      <c r="BD278" s="180" t="s">
        <v>407</v>
      </c>
      <c r="BE278" s="180"/>
      <c r="BF278" s="189" t="str">
        <f t="shared" si="48"/>
        <v>&gt;=0</v>
      </c>
      <c r="BG278" s="189" t="s">
        <v>58</v>
      </c>
      <c r="BH278" s="189" t="s">
        <v>58</v>
      </c>
    </row>
    <row r="279" spans="1:60" ht="13.5" hidden="1" customHeight="1">
      <c r="A279" s="131"/>
      <c r="B279" s="343"/>
      <c r="C279" s="153"/>
      <c r="D279" s="344"/>
      <c r="E279" s="344"/>
      <c r="F279" s="289"/>
      <c r="G279" s="289"/>
      <c r="H279" s="289"/>
      <c r="I279" s="289"/>
      <c r="J279" s="289"/>
      <c r="K279" s="289"/>
      <c r="L279" s="289"/>
      <c r="M279" s="289"/>
      <c r="N279" s="289"/>
      <c r="O279" s="289"/>
      <c r="P279" s="289"/>
      <c r="Q279" s="289"/>
      <c r="R279" s="289"/>
      <c r="S279" s="289"/>
      <c r="T279" s="289"/>
      <c r="U279" s="289"/>
      <c r="V279" s="289"/>
      <c r="W279" s="289"/>
      <c r="X279" s="289"/>
      <c r="Y279" s="289"/>
      <c r="Z279" s="289"/>
      <c r="AA279" s="289"/>
      <c r="AB279" s="289"/>
      <c r="AC279" s="289"/>
      <c r="AD279" s="289"/>
      <c r="AE279" s="290"/>
      <c r="AF279" s="290"/>
      <c r="AG279" s="290"/>
      <c r="AH279" s="290"/>
      <c r="AI279" s="290"/>
      <c r="AJ279" s="290"/>
      <c r="AK279" s="290"/>
      <c r="AL279" s="290"/>
      <c r="AM279" s="290"/>
      <c r="AN279" s="290"/>
      <c r="AO279" s="291"/>
      <c r="AQ279" s="54" t="s">
        <v>645</v>
      </c>
      <c r="AU279" s="292" t="str">
        <f t="shared" ca="1" si="49"/>
        <v>X</v>
      </c>
      <c r="AV279" s="292">
        <f t="shared" si="52"/>
        <v>261</v>
      </c>
      <c r="AW279" s="180" t="str">
        <f t="shared" ca="1" si="50"/>
        <v>X261</v>
      </c>
      <c r="AX279" s="189">
        <f t="shared" si="47"/>
        <v>8</v>
      </c>
      <c r="AY279" s="180" t="str">
        <f t="shared" ca="1" si="53"/>
        <v>5. Ownership - Capital Costs</v>
      </c>
      <c r="AZ279" s="189" t="s">
        <v>643</v>
      </c>
      <c r="BA279" s="180" t="s">
        <v>657</v>
      </c>
      <c r="BB279" s="180">
        <v>2038</v>
      </c>
      <c r="BC279" s="180" t="str">
        <f t="shared" ca="1" si="51"/>
        <v>8_X261_Project_substation_2038</v>
      </c>
      <c r="BD279" s="180" t="s">
        <v>407</v>
      </c>
      <c r="BE279" s="180"/>
      <c r="BF279" s="189" t="str">
        <f t="shared" si="48"/>
        <v>&gt;=0</v>
      </c>
      <c r="BG279" s="189" t="s">
        <v>58</v>
      </c>
      <c r="BH279" s="189" t="s">
        <v>58</v>
      </c>
    </row>
    <row r="280" spans="1:60" ht="13.5" hidden="1" customHeight="1">
      <c r="A280" s="131"/>
      <c r="B280" s="343"/>
      <c r="C280" s="153"/>
      <c r="D280" s="344"/>
      <c r="E280" s="344"/>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89"/>
      <c r="AE280" s="290"/>
      <c r="AF280" s="290"/>
      <c r="AG280" s="290"/>
      <c r="AH280" s="290"/>
      <c r="AI280" s="290"/>
      <c r="AJ280" s="290"/>
      <c r="AK280" s="290"/>
      <c r="AL280" s="290"/>
      <c r="AM280" s="290"/>
      <c r="AN280" s="290"/>
      <c r="AO280" s="291"/>
      <c r="AQ280" s="54" t="s">
        <v>645</v>
      </c>
      <c r="AU280" s="292" t="str">
        <f t="shared" ca="1" si="49"/>
        <v>Y</v>
      </c>
      <c r="AV280" s="292">
        <f t="shared" si="52"/>
        <v>261</v>
      </c>
      <c r="AW280" s="180" t="str">
        <f t="shared" ca="1" si="50"/>
        <v>Y261</v>
      </c>
      <c r="AX280" s="189">
        <f t="shared" si="47"/>
        <v>8</v>
      </c>
      <c r="AY280" s="180" t="str">
        <f t="shared" ca="1" si="53"/>
        <v>5. Ownership - Capital Costs</v>
      </c>
      <c r="AZ280" s="189" t="s">
        <v>643</v>
      </c>
      <c r="BA280" s="180" t="s">
        <v>657</v>
      </c>
      <c r="BB280" s="180">
        <v>2039</v>
      </c>
      <c r="BC280" s="180" t="str">
        <f t="shared" ca="1" si="51"/>
        <v>8_Y261_Project_substation_2039</v>
      </c>
      <c r="BD280" s="180" t="s">
        <v>407</v>
      </c>
      <c r="BE280" s="180"/>
      <c r="BF280" s="189" t="str">
        <f t="shared" si="48"/>
        <v>&gt;=0</v>
      </c>
      <c r="BG280" s="189" t="s">
        <v>58</v>
      </c>
      <c r="BH280" s="189" t="s">
        <v>58</v>
      </c>
    </row>
    <row r="281" spans="1:60" ht="13.5" hidden="1" customHeight="1">
      <c r="A281" s="131"/>
      <c r="B281" s="343"/>
      <c r="C281" s="153"/>
      <c r="D281" s="344"/>
      <c r="E281" s="344"/>
      <c r="F281" s="289"/>
      <c r="G281" s="289"/>
      <c r="H281" s="289"/>
      <c r="I281" s="289"/>
      <c r="J281" s="289"/>
      <c r="K281" s="289"/>
      <c r="L281" s="289"/>
      <c r="M281" s="289"/>
      <c r="N281" s="289"/>
      <c r="O281" s="289"/>
      <c r="P281" s="289"/>
      <c r="Q281" s="289"/>
      <c r="R281" s="289"/>
      <c r="S281" s="289"/>
      <c r="T281" s="289"/>
      <c r="U281" s="289"/>
      <c r="V281" s="289"/>
      <c r="W281" s="289"/>
      <c r="X281" s="289"/>
      <c r="Y281" s="289"/>
      <c r="Z281" s="289"/>
      <c r="AA281" s="289"/>
      <c r="AB281" s="289"/>
      <c r="AC281" s="289"/>
      <c r="AD281" s="289"/>
      <c r="AE281" s="290"/>
      <c r="AF281" s="290"/>
      <c r="AG281" s="290"/>
      <c r="AH281" s="290"/>
      <c r="AI281" s="290"/>
      <c r="AJ281" s="290"/>
      <c r="AK281" s="290"/>
      <c r="AL281" s="290"/>
      <c r="AM281" s="290"/>
      <c r="AN281" s="290"/>
      <c r="AO281" s="291"/>
      <c r="AQ281" s="54" t="s">
        <v>645</v>
      </c>
      <c r="AU281" s="292" t="str">
        <f t="shared" ca="1" si="49"/>
        <v>Z</v>
      </c>
      <c r="AV281" s="292">
        <f t="shared" si="52"/>
        <v>261</v>
      </c>
      <c r="AW281" s="180" t="str">
        <f t="shared" ca="1" si="50"/>
        <v>Z261</v>
      </c>
      <c r="AX281" s="189">
        <f t="shared" si="47"/>
        <v>8</v>
      </c>
      <c r="AY281" s="180" t="str">
        <f t="shared" ca="1" si="53"/>
        <v>5. Ownership - Capital Costs</v>
      </c>
      <c r="AZ281" s="189" t="s">
        <v>643</v>
      </c>
      <c r="BA281" s="180" t="s">
        <v>657</v>
      </c>
      <c r="BB281" s="180">
        <v>2040</v>
      </c>
      <c r="BC281" s="180" t="str">
        <f t="shared" ca="1" si="51"/>
        <v>8_Z261_Project_substation_2040</v>
      </c>
      <c r="BD281" s="180" t="s">
        <v>407</v>
      </c>
      <c r="BE281" s="180"/>
      <c r="BF281" s="189" t="str">
        <f t="shared" si="48"/>
        <v>&gt;=0</v>
      </c>
      <c r="BG281" s="189" t="s">
        <v>58</v>
      </c>
      <c r="BH281" s="189" t="s">
        <v>58</v>
      </c>
    </row>
    <row r="282" spans="1:60" ht="13.5" hidden="1" customHeight="1">
      <c r="A282" s="131"/>
      <c r="B282" s="343"/>
      <c r="C282" s="153"/>
      <c r="D282" s="344"/>
      <c r="E282" s="344"/>
      <c r="F282" s="289"/>
      <c r="G282" s="289"/>
      <c r="H282" s="289"/>
      <c r="I282" s="289"/>
      <c r="J282" s="289"/>
      <c r="K282" s="289"/>
      <c r="L282" s="289"/>
      <c r="M282" s="289"/>
      <c r="N282" s="289"/>
      <c r="O282" s="289"/>
      <c r="P282" s="289"/>
      <c r="Q282" s="289"/>
      <c r="R282" s="289"/>
      <c r="S282" s="289"/>
      <c r="T282" s="289"/>
      <c r="U282" s="289"/>
      <c r="V282" s="289"/>
      <c r="W282" s="289"/>
      <c r="X282" s="289"/>
      <c r="Y282" s="289"/>
      <c r="Z282" s="289"/>
      <c r="AA282" s="289"/>
      <c r="AB282" s="289"/>
      <c r="AC282" s="289"/>
      <c r="AD282" s="289"/>
      <c r="AE282" s="290"/>
      <c r="AF282" s="290"/>
      <c r="AG282" s="290"/>
      <c r="AH282" s="290"/>
      <c r="AI282" s="290"/>
      <c r="AJ282" s="290"/>
      <c r="AK282" s="290"/>
      <c r="AL282" s="290"/>
      <c r="AM282" s="290"/>
      <c r="AN282" s="290"/>
      <c r="AO282" s="291"/>
      <c r="AQ282" s="54" t="s">
        <v>645</v>
      </c>
      <c r="AU282" s="292" t="str">
        <f t="shared" ca="1" si="49"/>
        <v>AA</v>
      </c>
      <c r="AV282" s="292">
        <f t="shared" si="52"/>
        <v>261</v>
      </c>
      <c r="AW282" s="180" t="str">
        <f t="shared" ca="1" si="50"/>
        <v>AA261</v>
      </c>
      <c r="AX282" s="189">
        <f t="shared" si="47"/>
        <v>8</v>
      </c>
      <c r="AY282" s="180" t="str">
        <f t="shared" ca="1" si="53"/>
        <v>5. Ownership - Capital Costs</v>
      </c>
      <c r="AZ282" s="189" t="s">
        <v>643</v>
      </c>
      <c r="BA282" s="180" t="s">
        <v>657</v>
      </c>
      <c r="BB282" s="180">
        <v>2041</v>
      </c>
      <c r="BC282" s="180" t="str">
        <f t="shared" ca="1" si="51"/>
        <v>8_AA261_Project_substation_2041</v>
      </c>
      <c r="BD282" s="180" t="s">
        <v>407</v>
      </c>
      <c r="BE282" s="180"/>
      <c r="BF282" s="189" t="str">
        <f t="shared" si="48"/>
        <v>&gt;=0</v>
      </c>
      <c r="BG282" s="189" t="s">
        <v>58</v>
      </c>
      <c r="BH282" s="189" t="s">
        <v>58</v>
      </c>
    </row>
    <row r="283" spans="1:60" ht="13.5" hidden="1" customHeight="1">
      <c r="A283" s="131"/>
      <c r="B283" s="343"/>
      <c r="C283" s="153"/>
      <c r="D283" s="344"/>
      <c r="E283" s="344"/>
      <c r="F283" s="289"/>
      <c r="G283" s="289"/>
      <c r="H283" s="289"/>
      <c r="I283" s="289"/>
      <c r="J283" s="289"/>
      <c r="K283" s="289"/>
      <c r="L283" s="289"/>
      <c r="M283" s="289"/>
      <c r="N283" s="289"/>
      <c r="O283" s="289"/>
      <c r="P283" s="289"/>
      <c r="Q283" s="289"/>
      <c r="R283" s="289"/>
      <c r="S283" s="289"/>
      <c r="T283" s="289"/>
      <c r="U283" s="289"/>
      <c r="V283" s="289"/>
      <c r="W283" s="289"/>
      <c r="X283" s="289"/>
      <c r="Y283" s="289"/>
      <c r="Z283" s="289"/>
      <c r="AA283" s="289"/>
      <c r="AB283" s="289"/>
      <c r="AC283" s="289"/>
      <c r="AD283" s="289"/>
      <c r="AE283" s="290"/>
      <c r="AF283" s="290"/>
      <c r="AG283" s="290"/>
      <c r="AH283" s="290"/>
      <c r="AI283" s="290"/>
      <c r="AJ283" s="290"/>
      <c r="AK283" s="290"/>
      <c r="AL283" s="290"/>
      <c r="AM283" s="290"/>
      <c r="AN283" s="290"/>
      <c r="AO283" s="291"/>
      <c r="AQ283" s="54" t="s">
        <v>645</v>
      </c>
      <c r="AU283" s="292" t="str">
        <f t="shared" ca="1" si="49"/>
        <v>AB</v>
      </c>
      <c r="AV283" s="292">
        <f t="shared" si="52"/>
        <v>261</v>
      </c>
      <c r="AW283" s="180" t="str">
        <f t="shared" ca="1" si="50"/>
        <v>AB261</v>
      </c>
      <c r="AX283" s="189">
        <f t="shared" si="47"/>
        <v>8</v>
      </c>
      <c r="AY283" s="180" t="str">
        <f t="shared" ca="1" si="53"/>
        <v>5. Ownership - Capital Costs</v>
      </c>
      <c r="AZ283" s="189" t="s">
        <v>643</v>
      </c>
      <c r="BA283" s="180" t="s">
        <v>657</v>
      </c>
      <c r="BB283" s="180">
        <v>2042</v>
      </c>
      <c r="BC283" s="180" t="str">
        <f t="shared" ca="1" si="51"/>
        <v>8_AB261_Project_substation_2042</v>
      </c>
      <c r="BD283" s="180" t="s">
        <v>407</v>
      </c>
      <c r="BE283" s="180"/>
      <c r="BF283" s="189" t="str">
        <f t="shared" si="48"/>
        <v>&gt;=0</v>
      </c>
      <c r="BG283" s="189" t="s">
        <v>58</v>
      </c>
      <c r="BH283" s="189" t="s">
        <v>58</v>
      </c>
    </row>
    <row r="284" spans="1:60" ht="13.5" hidden="1" customHeight="1">
      <c r="A284" s="131"/>
      <c r="B284" s="343"/>
      <c r="C284" s="153"/>
      <c r="D284" s="344"/>
      <c r="E284" s="344"/>
      <c r="F284" s="289"/>
      <c r="G284" s="289"/>
      <c r="H284" s="289"/>
      <c r="I284" s="289"/>
      <c r="J284" s="289"/>
      <c r="K284" s="289"/>
      <c r="L284" s="289"/>
      <c r="M284" s="289"/>
      <c r="N284" s="289"/>
      <c r="O284" s="289"/>
      <c r="P284" s="289"/>
      <c r="Q284" s="289"/>
      <c r="R284" s="289"/>
      <c r="S284" s="289"/>
      <c r="T284" s="289"/>
      <c r="U284" s="289"/>
      <c r="V284" s="289"/>
      <c r="W284" s="289"/>
      <c r="X284" s="289"/>
      <c r="Y284" s="289"/>
      <c r="Z284" s="289"/>
      <c r="AA284" s="289"/>
      <c r="AB284" s="289"/>
      <c r="AC284" s="289"/>
      <c r="AD284" s="289"/>
      <c r="AE284" s="290"/>
      <c r="AF284" s="290"/>
      <c r="AG284" s="290"/>
      <c r="AH284" s="290"/>
      <c r="AI284" s="290"/>
      <c r="AJ284" s="290"/>
      <c r="AK284" s="290"/>
      <c r="AL284" s="290"/>
      <c r="AM284" s="290"/>
      <c r="AN284" s="290"/>
      <c r="AO284" s="291"/>
      <c r="AQ284" s="54" t="s">
        <v>645</v>
      </c>
      <c r="AU284" s="292" t="str">
        <f t="shared" ca="1" si="49"/>
        <v>AC</v>
      </c>
      <c r="AV284" s="292">
        <f t="shared" si="52"/>
        <v>261</v>
      </c>
      <c r="AW284" s="180" t="str">
        <f t="shared" ca="1" si="50"/>
        <v>AC261</v>
      </c>
      <c r="AX284" s="189">
        <f t="shared" si="47"/>
        <v>8</v>
      </c>
      <c r="AY284" s="180" t="str">
        <f t="shared" ca="1" si="53"/>
        <v>5. Ownership - Capital Costs</v>
      </c>
      <c r="AZ284" s="189" t="s">
        <v>643</v>
      </c>
      <c r="BA284" s="180" t="s">
        <v>657</v>
      </c>
      <c r="BB284" s="180">
        <v>2043</v>
      </c>
      <c r="BC284" s="180" t="str">
        <f t="shared" ca="1" si="51"/>
        <v>8_AC261_Project_substation_2043</v>
      </c>
      <c r="BD284" s="180" t="s">
        <v>407</v>
      </c>
      <c r="BE284" s="180"/>
      <c r="BF284" s="189" t="str">
        <f t="shared" si="48"/>
        <v>&gt;=0</v>
      </c>
      <c r="BG284" s="189" t="s">
        <v>58</v>
      </c>
      <c r="BH284" s="189" t="s">
        <v>58</v>
      </c>
    </row>
    <row r="285" spans="1:60" ht="13.5" hidden="1" customHeight="1">
      <c r="A285" s="131"/>
      <c r="B285" s="343"/>
      <c r="C285" s="153"/>
      <c r="D285" s="344"/>
      <c r="E285" s="344"/>
      <c r="F285" s="289"/>
      <c r="G285" s="289"/>
      <c r="H285" s="289"/>
      <c r="I285" s="289"/>
      <c r="J285" s="289"/>
      <c r="K285" s="289"/>
      <c r="L285" s="289"/>
      <c r="M285" s="289"/>
      <c r="N285" s="289"/>
      <c r="O285" s="289"/>
      <c r="P285" s="289"/>
      <c r="Q285" s="289"/>
      <c r="R285" s="289"/>
      <c r="S285" s="289"/>
      <c r="T285" s="289"/>
      <c r="U285" s="289"/>
      <c r="V285" s="289"/>
      <c r="W285" s="289"/>
      <c r="X285" s="289"/>
      <c r="Y285" s="289"/>
      <c r="Z285" s="289"/>
      <c r="AA285" s="289"/>
      <c r="AB285" s="289"/>
      <c r="AC285" s="289"/>
      <c r="AD285" s="289"/>
      <c r="AE285" s="290"/>
      <c r="AF285" s="290"/>
      <c r="AG285" s="290"/>
      <c r="AH285" s="290"/>
      <c r="AI285" s="290"/>
      <c r="AJ285" s="290"/>
      <c r="AK285" s="290"/>
      <c r="AL285" s="290"/>
      <c r="AM285" s="290"/>
      <c r="AN285" s="290"/>
      <c r="AO285" s="291"/>
      <c r="AQ285" s="54" t="s">
        <v>645</v>
      </c>
      <c r="AU285" s="292" t="str">
        <f t="shared" ca="1" si="49"/>
        <v>AD</v>
      </c>
      <c r="AV285" s="292">
        <f t="shared" si="52"/>
        <v>261</v>
      </c>
      <c r="AW285" s="180" t="str">
        <f t="shared" ca="1" si="50"/>
        <v>AD261</v>
      </c>
      <c r="AX285" s="189">
        <f t="shared" si="47"/>
        <v>8</v>
      </c>
      <c r="AY285" s="180" t="str">
        <f t="shared" ca="1" si="53"/>
        <v>5. Ownership - Capital Costs</v>
      </c>
      <c r="AZ285" s="189" t="s">
        <v>643</v>
      </c>
      <c r="BA285" s="180" t="s">
        <v>657</v>
      </c>
      <c r="BB285" s="180">
        <v>2044</v>
      </c>
      <c r="BC285" s="180" t="str">
        <f t="shared" ca="1" si="51"/>
        <v>8_AD261_Project_substation_2044</v>
      </c>
      <c r="BD285" s="180" t="s">
        <v>407</v>
      </c>
      <c r="BE285" s="180"/>
      <c r="BF285" s="189" t="str">
        <f t="shared" si="48"/>
        <v>&gt;=0</v>
      </c>
      <c r="BG285" s="189" t="s">
        <v>58</v>
      </c>
      <c r="BH285" s="189" t="s">
        <v>58</v>
      </c>
    </row>
    <row r="286" spans="1:60" ht="13.5" hidden="1" customHeight="1">
      <c r="A286" s="131"/>
      <c r="B286" s="343"/>
      <c r="C286" s="153"/>
      <c r="D286" s="344"/>
      <c r="E286" s="344"/>
      <c r="F286" s="289"/>
      <c r="G286" s="289"/>
      <c r="H286" s="289"/>
      <c r="I286" s="289"/>
      <c r="J286" s="289"/>
      <c r="K286" s="289"/>
      <c r="L286" s="289"/>
      <c r="M286" s="289"/>
      <c r="N286" s="289"/>
      <c r="O286" s="289"/>
      <c r="P286" s="289"/>
      <c r="Q286" s="289"/>
      <c r="R286" s="289"/>
      <c r="S286" s="289"/>
      <c r="T286" s="289"/>
      <c r="U286" s="289"/>
      <c r="V286" s="289"/>
      <c r="W286" s="289"/>
      <c r="X286" s="289"/>
      <c r="Y286" s="289"/>
      <c r="Z286" s="289"/>
      <c r="AA286" s="289"/>
      <c r="AB286" s="289"/>
      <c r="AC286" s="289"/>
      <c r="AD286" s="289"/>
      <c r="AE286" s="290"/>
      <c r="AF286" s="290"/>
      <c r="AG286" s="290"/>
      <c r="AH286" s="290"/>
      <c r="AI286" s="290"/>
      <c r="AJ286" s="290"/>
      <c r="AK286" s="290"/>
      <c r="AL286" s="290"/>
      <c r="AM286" s="290"/>
      <c r="AN286" s="290"/>
      <c r="AO286" s="291"/>
      <c r="AQ286" s="54" t="s">
        <v>645</v>
      </c>
      <c r="AU286" s="292" t="str">
        <f t="shared" ca="1" si="49"/>
        <v>AE</v>
      </c>
      <c r="AV286" s="292">
        <f t="shared" si="52"/>
        <v>261</v>
      </c>
      <c r="AW286" s="180" t="str">
        <f t="shared" ca="1" si="50"/>
        <v>AE261</v>
      </c>
      <c r="AX286" s="189">
        <f t="shared" si="47"/>
        <v>8</v>
      </c>
      <c r="AY286" s="180" t="str">
        <f t="shared" ca="1" si="53"/>
        <v>5. Ownership - Capital Costs</v>
      </c>
      <c r="AZ286" s="189" t="s">
        <v>643</v>
      </c>
      <c r="BA286" s="180" t="s">
        <v>657</v>
      </c>
      <c r="BB286" s="180">
        <v>2045</v>
      </c>
      <c r="BC286" s="180" t="str">
        <f t="shared" ca="1" si="51"/>
        <v>8_AE261_Project_substation_2045</v>
      </c>
      <c r="BD286" s="180" t="s">
        <v>407</v>
      </c>
      <c r="BE286" s="180"/>
      <c r="BF286" s="189" t="str">
        <f t="shared" si="48"/>
        <v>&gt;=0</v>
      </c>
      <c r="BG286" s="189" t="s">
        <v>58</v>
      </c>
      <c r="BH286" s="189" t="s">
        <v>58</v>
      </c>
    </row>
    <row r="287" spans="1:60" ht="13.5" hidden="1" customHeight="1">
      <c r="A287" s="131"/>
      <c r="B287" s="343"/>
      <c r="C287" s="153"/>
      <c r="D287" s="344"/>
      <c r="E287" s="344"/>
      <c r="F287" s="289"/>
      <c r="G287" s="289"/>
      <c r="H287" s="289"/>
      <c r="I287" s="289"/>
      <c r="J287" s="289"/>
      <c r="K287" s="289"/>
      <c r="L287" s="289"/>
      <c r="M287" s="289"/>
      <c r="N287" s="289"/>
      <c r="O287" s="289"/>
      <c r="P287" s="289"/>
      <c r="Q287" s="289"/>
      <c r="R287" s="289"/>
      <c r="S287" s="289"/>
      <c r="T287" s="289"/>
      <c r="U287" s="289"/>
      <c r="V287" s="289"/>
      <c r="W287" s="289"/>
      <c r="X287" s="289"/>
      <c r="Y287" s="289"/>
      <c r="Z287" s="289"/>
      <c r="AA287" s="289"/>
      <c r="AB287" s="289"/>
      <c r="AC287" s="289"/>
      <c r="AD287" s="289"/>
      <c r="AE287" s="290"/>
      <c r="AF287" s="290"/>
      <c r="AG287" s="290"/>
      <c r="AH287" s="290"/>
      <c r="AI287" s="290"/>
      <c r="AJ287" s="290"/>
      <c r="AK287" s="290"/>
      <c r="AL287" s="290"/>
      <c r="AM287" s="290"/>
      <c r="AN287" s="290"/>
      <c r="AO287" s="291"/>
      <c r="AQ287" s="54" t="s">
        <v>645</v>
      </c>
      <c r="AU287" s="292" t="str">
        <f t="shared" ca="1" si="49"/>
        <v>AF</v>
      </c>
      <c r="AV287" s="292">
        <f t="shared" si="52"/>
        <v>261</v>
      </c>
      <c r="AW287" s="180" t="str">
        <f t="shared" ca="1" si="50"/>
        <v>AF261</v>
      </c>
      <c r="AX287" s="189">
        <f t="shared" si="47"/>
        <v>8</v>
      </c>
      <c r="AY287" s="180" t="str">
        <f t="shared" ca="1" si="53"/>
        <v>5. Ownership - Capital Costs</v>
      </c>
      <c r="AZ287" s="189" t="s">
        <v>643</v>
      </c>
      <c r="BA287" s="180" t="s">
        <v>657</v>
      </c>
      <c r="BB287" s="180">
        <v>2046</v>
      </c>
      <c r="BC287" s="180" t="str">
        <f t="shared" ca="1" si="51"/>
        <v>8_AF261_Project_substation_2046</v>
      </c>
      <c r="BD287" s="180" t="s">
        <v>407</v>
      </c>
      <c r="BE287" s="180"/>
      <c r="BF287" s="189" t="str">
        <f t="shared" si="48"/>
        <v>&gt;=0</v>
      </c>
      <c r="BG287" s="189" t="s">
        <v>58</v>
      </c>
      <c r="BH287" s="189" t="s">
        <v>58</v>
      </c>
    </row>
    <row r="288" spans="1:60" ht="13.5" hidden="1" customHeight="1">
      <c r="A288" s="131"/>
      <c r="B288" s="343"/>
      <c r="C288" s="153"/>
      <c r="D288" s="344"/>
      <c r="E288" s="344"/>
      <c r="F288" s="289"/>
      <c r="G288" s="289"/>
      <c r="H288" s="289"/>
      <c r="I288" s="289"/>
      <c r="J288" s="289"/>
      <c r="K288" s="289"/>
      <c r="L288" s="289"/>
      <c r="M288" s="289"/>
      <c r="N288" s="289"/>
      <c r="O288" s="289"/>
      <c r="P288" s="289"/>
      <c r="Q288" s="289"/>
      <c r="R288" s="289"/>
      <c r="S288" s="289"/>
      <c r="T288" s="289"/>
      <c r="U288" s="289"/>
      <c r="V288" s="289"/>
      <c r="W288" s="289"/>
      <c r="X288" s="289"/>
      <c r="Y288" s="289"/>
      <c r="Z288" s="289"/>
      <c r="AA288" s="289"/>
      <c r="AB288" s="289"/>
      <c r="AC288" s="289"/>
      <c r="AD288" s="289"/>
      <c r="AE288" s="290"/>
      <c r="AF288" s="290"/>
      <c r="AG288" s="290"/>
      <c r="AH288" s="290"/>
      <c r="AI288" s="290"/>
      <c r="AJ288" s="290"/>
      <c r="AK288" s="290"/>
      <c r="AL288" s="290"/>
      <c r="AM288" s="290"/>
      <c r="AN288" s="290"/>
      <c r="AO288" s="291"/>
      <c r="AQ288" s="54" t="s">
        <v>645</v>
      </c>
      <c r="AU288" s="292" t="str">
        <f t="shared" ca="1" si="49"/>
        <v>AG</v>
      </c>
      <c r="AV288" s="292">
        <f t="shared" si="52"/>
        <v>261</v>
      </c>
      <c r="AW288" s="180" t="str">
        <f t="shared" ca="1" si="50"/>
        <v>AG261</v>
      </c>
      <c r="AX288" s="189">
        <f t="shared" si="47"/>
        <v>8</v>
      </c>
      <c r="AY288" s="180" t="str">
        <f t="shared" ca="1" si="53"/>
        <v>5. Ownership - Capital Costs</v>
      </c>
      <c r="AZ288" s="189" t="s">
        <v>643</v>
      </c>
      <c r="BA288" s="180" t="s">
        <v>657</v>
      </c>
      <c r="BB288" s="180">
        <v>2047</v>
      </c>
      <c r="BC288" s="180" t="str">
        <f t="shared" ca="1" si="51"/>
        <v>8_AG261_Project_substation_2047</v>
      </c>
      <c r="BD288" s="180" t="s">
        <v>407</v>
      </c>
      <c r="BE288" s="180"/>
      <c r="BF288" s="189" t="str">
        <f t="shared" si="48"/>
        <v>&gt;=0</v>
      </c>
      <c r="BG288" s="189" t="s">
        <v>58</v>
      </c>
      <c r="BH288" s="189" t="s">
        <v>58</v>
      </c>
    </row>
    <row r="289" spans="1:60" ht="13.5" hidden="1" customHeight="1">
      <c r="A289" s="131"/>
      <c r="B289" s="343"/>
      <c r="C289" s="153"/>
      <c r="D289" s="344"/>
      <c r="E289" s="344"/>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c r="AC289" s="289"/>
      <c r="AD289" s="289"/>
      <c r="AE289" s="290"/>
      <c r="AF289" s="290"/>
      <c r="AG289" s="290"/>
      <c r="AH289" s="290"/>
      <c r="AI289" s="290"/>
      <c r="AJ289" s="290"/>
      <c r="AK289" s="290"/>
      <c r="AL289" s="290"/>
      <c r="AM289" s="290"/>
      <c r="AN289" s="290"/>
      <c r="AO289" s="291"/>
      <c r="AQ289" s="54" t="s">
        <v>645</v>
      </c>
      <c r="AU289" s="292" t="str">
        <f t="shared" ca="1" si="49"/>
        <v>AH</v>
      </c>
      <c r="AV289" s="292">
        <f t="shared" si="52"/>
        <v>261</v>
      </c>
      <c r="AW289" s="180" t="str">
        <f t="shared" ca="1" si="50"/>
        <v>AH261</v>
      </c>
      <c r="AX289" s="189">
        <f t="shared" si="47"/>
        <v>8</v>
      </c>
      <c r="AY289" s="180" t="str">
        <f t="shared" ca="1" si="53"/>
        <v>5. Ownership - Capital Costs</v>
      </c>
      <c r="AZ289" s="189" t="s">
        <v>643</v>
      </c>
      <c r="BA289" s="180" t="s">
        <v>657</v>
      </c>
      <c r="BB289" s="180">
        <v>2048</v>
      </c>
      <c r="BC289" s="180" t="str">
        <f t="shared" ca="1" si="51"/>
        <v>8_AH261_Project_substation_2048</v>
      </c>
      <c r="BD289" s="180" t="s">
        <v>407</v>
      </c>
      <c r="BE289" s="180"/>
      <c r="BF289" s="189" t="str">
        <f t="shared" si="48"/>
        <v>&gt;=0</v>
      </c>
      <c r="BG289" s="189" t="s">
        <v>58</v>
      </c>
      <c r="BH289" s="189" t="s">
        <v>58</v>
      </c>
    </row>
    <row r="290" spans="1:60" ht="13.5" hidden="1" customHeight="1">
      <c r="A290" s="131"/>
      <c r="B290" s="343"/>
      <c r="C290" s="153"/>
      <c r="D290" s="344"/>
      <c r="E290" s="344"/>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c r="AC290" s="289"/>
      <c r="AD290" s="289"/>
      <c r="AE290" s="290"/>
      <c r="AF290" s="290"/>
      <c r="AG290" s="290"/>
      <c r="AH290" s="290"/>
      <c r="AI290" s="290"/>
      <c r="AJ290" s="290"/>
      <c r="AK290" s="290"/>
      <c r="AL290" s="290"/>
      <c r="AM290" s="290"/>
      <c r="AN290" s="290"/>
      <c r="AO290" s="291"/>
      <c r="AQ290" s="54" t="s">
        <v>645</v>
      </c>
      <c r="AU290" s="292" t="str">
        <f t="shared" ca="1" si="49"/>
        <v>AI</v>
      </c>
      <c r="AV290" s="292">
        <f t="shared" si="52"/>
        <v>261</v>
      </c>
      <c r="AW290" s="180" t="str">
        <f t="shared" ca="1" si="50"/>
        <v>AI261</v>
      </c>
      <c r="AX290" s="189">
        <f t="shared" si="47"/>
        <v>8</v>
      </c>
      <c r="AY290" s="180" t="str">
        <f t="shared" ca="1" si="53"/>
        <v>5. Ownership - Capital Costs</v>
      </c>
      <c r="AZ290" s="189" t="s">
        <v>643</v>
      </c>
      <c r="BA290" s="180" t="s">
        <v>657</v>
      </c>
      <c r="BB290" s="180">
        <v>2049</v>
      </c>
      <c r="BC290" s="180" t="str">
        <f t="shared" ca="1" si="51"/>
        <v>8_AI261_Project_substation_2049</v>
      </c>
      <c r="BD290" s="180" t="s">
        <v>407</v>
      </c>
      <c r="BE290" s="180"/>
      <c r="BF290" s="189" t="str">
        <f t="shared" si="48"/>
        <v>&gt;=0</v>
      </c>
      <c r="BG290" s="189" t="s">
        <v>58</v>
      </c>
      <c r="BH290" s="189" t="s">
        <v>58</v>
      </c>
    </row>
    <row r="291" spans="1:60" ht="13.5" hidden="1" customHeight="1">
      <c r="A291" s="131"/>
      <c r="B291" s="343"/>
      <c r="C291" s="153"/>
      <c r="D291" s="344"/>
      <c r="E291" s="344"/>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89"/>
      <c r="AE291" s="290"/>
      <c r="AF291" s="290"/>
      <c r="AG291" s="290"/>
      <c r="AH291" s="290"/>
      <c r="AI291" s="290"/>
      <c r="AJ291" s="290"/>
      <c r="AK291" s="290"/>
      <c r="AL291" s="290"/>
      <c r="AM291" s="290"/>
      <c r="AN291" s="290"/>
      <c r="AO291" s="291"/>
      <c r="AQ291" s="54" t="s">
        <v>645</v>
      </c>
      <c r="AU291" s="292" t="str">
        <f t="shared" ca="1" si="49"/>
        <v>AJ</v>
      </c>
      <c r="AV291" s="292">
        <f t="shared" si="52"/>
        <v>261</v>
      </c>
      <c r="AW291" s="180" t="str">
        <f t="shared" ca="1" si="50"/>
        <v>AJ261</v>
      </c>
      <c r="AX291" s="189">
        <f t="shared" si="47"/>
        <v>8</v>
      </c>
      <c r="AY291" s="180" t="str">
        <f t="shared" ca="1" si="53"/>
        <v>5. Ownership - Capital Costs</v>
      </c>
      <c r="AZ291" s="189" t="s">
        <v>643</v>
      </c>
      <c r="BA291" s="180" t="s">
        <v>657</v>
      </c>
      <c r="BB291" s="180">
        <v>2050</v>
      </c>
      <c r="BC291" s="180" t="str">
        <f t="shared" ca="1" si="51"/>
        <v>8_AJ261_Project_substation_2050</v>
      </c>
      <c r="BD291" s="180" t="s">
        <v>407</v>
      </c>
      <c r="BE291" s="180"/>
      <c r="BF291" s="189" t="str">
        <f t="shared" si="48"/>
        <v>&gt;=0</v>
      </c>
      <c r="BG291" s="189" t="s">
        <v>58</v>
      </c>
      <c r="BH291" s="189" t="s">
        <v>58</v>
      </c>
    </row>
    <row r="292" spans="1:60" ht="13.5" hidden="1" customHeight="1">
      <c r="A292" s="131"/>
      <c r="B292" s="343"/>
      <c r="C292" s="153"/>
      <c r="D292" s="344"/>
      <c r="E292" s="344"/>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c r="AC292" s="289"/>
      <c r="AD292" s="289"/>
      <c r="AE292" s="290"/>
      <c r="AF292" s="290"/>
      <c r="AG292" s="290"/>
      <c r="AH292" s="290"/>
      <c r="AI292" s="290"/>
      <c r="AJ292" s="290"/>
      <c r="AK292" s="290"/>
      <c r="AL292" s="290"/>
      <c r="AM292" s="290"/>
      <c r="AN292" s="290"/>
      <c r="AO292" s="291"/>
      <c r="AQ292" s="54" t="s">
        <v>645</v>
      </c>
      <c r="AU292" s="292" t="str">
        <f t="shared" ca="1" si="49"/>
        <v>AK</v>
      </c>
      <c r="AV292" s="292">
        <f t="shared" si="52"/>
        <v>261</v>
      </c>
      <c r="AW292" s="180" t="str">
        <f t="shared" ca="1" si="50"/>
        <v>AK261</v>
      </c>
      <c r="AX292" s="189">
        <f t="shared" si="47"/>
        <v>8</v>
      </c>
      <c r="AY292" s="180" t="str">
        <f t="shared" ca="1" si="53"/>
        <v>5. Ownership - Capital Costs</v>
      </c>
      <c r="AZ292" s="189" t="s">
        <v>643</v>
      </c>
      <c r="BA292" s="180" t="s">
        <v>657</v>
      </c>
      <c r="BB292" s="180">
        <v>2051</v>
      </c>
      <c r="BC292" s="180" t="str">
        <f t="shared" ca="1" si="51"/>
        <v>8_AK261_Project_substation_2051</v>
      </c>
      <c r="BD292" s="180" t="s">
        <v>407</v>
      </c>
      <c r="BE292" s="180"/>
      <c r="BF292" s="189" t="str">
        <f t="shared" si="48"/>
        <v>&gt;=0</v>
      </c>
      <c r="BG292" s="189" t="s">
        <v>58</v>
      </c>
      <c r="BH292" s="189" t="s">
        <v>58</v>
      </c>
    </row>
    <row r="293" spans="1:60" ht="13.5" hidden="1" customHeight="1">
      <c r="A293" s="131"/>
      <c r="B293" s="343"/>
      <c r="C293" s="153"/>
      <c r="D293" s="344"/>
      <c r="E293" s="344"/>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c r="AC293" s="289"/>
      <c r="AD293" s="289"/>
      <c r="AE293" s="290"/>
      <c r="AF293" s="290"/>
      <c r="AG293" s="290"/>
      <c r="AH293" s="290"/>
      <c r="AI293" s="290"/>
      <c r="AJ293" s="290"/>
      <c r="AK293" s="290"/>
      <c r="AL293" s="290"/>
      <c r="AM293" s="290"/>
      <c r="AN293" s="290"/>
      <c r="AO293" s="291"/>
      <c r="AQ293" s="54" t="s">
        <v>645</v>
      </c>
      <c r="AU293" s="292" t="str">
        <f t="shared" ca="1" si="49"/>
        <v>AL</v>
      </c>
      <c r="AV293" s="292">
        <f t="shared" si="52"/>
        <v>261</v>
      </c>
      <c r="AW293" s="180" t="str">
        <f t="shared" ca="1" si="50"/>
        <v>AL261</v>
      </c>
      <c r="AX293" s="189">
        <f t="shared" si="47"/>
        <v>8</v>
      </c>
      <c r="AY293" s="180" t="str">
        <f t="shared" ca="1" si="53"/>
        <v>5. Ownership - Capital Costs</v>
      </c>
      <c r="AZ293" s="189" t="s">
        <v>643</v>
      </c>
      <c r="BA293" s="180" t="s">
        <v>657</v>
      </c>
      <c r="BB293" s="180">
        <v>2052</v>
      </c>
      <c r="BC293" s="180" t="str">
        <f t="shared" ca="1" si="51"/>
        <v>8_AL261_Project_substation_2052</v>
      </c>
      <c r="BD293" s="180" t="s">
        <v>407</v>
      </c>
      <c r="BE293" s="180"/>
      <c r="BF293" s="189" t="str">
        <f t="shared" si="48"/>
        <v>&gt;=0</v>
      </c>
      <c r="BG293" s="189" t="s">
        <v>58</v>
      </c>
      <c r="BH293" s="189" t="s">
        <v>58</v>
      </c>
    </row>
    <row r="294" spans="1:60" ht="13.5" hidden="1" customHeight="1">
      <c r="A294" s="131"/>
      <c r="B294" s="343"/>
      <c r="C294" s="153"/>
      <c r="D294" s="344"/>
      <c r="E294" s="344"/>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90"/>
      <c r="AF294" s="290"/>
      <c r="AG294" s="290"/>
      <c r="AH294" s="290"/>
      <c r="AI294" s="290"/>
      <c r="AJ294" s="290"/>
      <c r="AK294" s="290"/>
      <c r="AL294" s="290"/>
      <c r="AM294" s="290"/>
      <c r="AN294" s="290"/>
      <c r="AO294" s="291"/>
      <c r="AQ294" s="54" t="s">
        <v>645</v>
      </c>
      <c r="AU294" s="292" t="str">
        <f t="shared" ca="1" si="49"/>
        <v>AM</v>
      </c>
      <c r="AV294" s="292">
        <f t="shared" si="52"/>
        <v>261</v>
      </c>
      <c r="AW294" s="180" t="str">
        <f t="shared" ca="1" si="50"/>
        <v>AM261</v>
      </c>
      <c r="AX294" s="189">
        <f t="shared" si="47"/>
        <v>8</v>
      </c>
      <c r="AY294" s="180" t="str">
        <f t="shared" ca="1" si="53"/>
        <v>5. Ownership - Capital Costs</v>
      </c>
      <c r="AZ294" s="189" t="s">
        <v>643</v>
      </c>
      <c r="BA294" s="180" t="s">
        <v>657</v>
      </c>
      <c r="BB294" s="180">
        <v>2053</v>
      </c>
      <c r="BC294" s="180" t="str">
        <f t="shared" ca="1" si="51"/>
        <v>8_AM261_Project_substation_2053</v>
      </c>
      <c r="BD294" s="180" t="s">
        <v>407</v>
      </c>
      <c r="BE294" s="180"/>
      <c r="BF294" s="189" t="str">
        <f t="shared" si="48"/>
        <v>&gt;=0</v>
      </c>
      <c r="BG294" s="189" t="s">
        <v>58</v>
      </c>
      <c r="BH294" s="189" t="s">
        <v>58</v>
      </c>
    </row>
    <row r="295" spans="1:60" ht="13.5" hidden="1" customHeight="1">
      <c r="A295" s="131"/>
      <c r="B295" s="343"/>
      <c r="C295" s="153"/>
      <c r="D295" s="344"/>
      <c r="E295" s="344"/>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c r="AC295" s="289"/>
      <c r="AD295" s="289"/>
      <c r="AE295" s="290"/>
      <c r="AF295" s="290"/>
      <c r="AG295" s="290"/>
      <c r="AH295" s="290"/>
      <c r="AI295" s="290"/>
      <c r="AJ295" s="290"/>
      <c r="AK295" s="290"/>
      <c r="AL295" s="290"/>
      <c r="AM295" s="290"/>
      <c r="AN295" s="290"/>
      <c r="AO295" s="291"/>
      <c r="AQ295" s="54" t="s">
        <v>645</v>
      </c>
      <c r="AU295" s="292" t="str">
        <f t="shared" ca="1" si="49"/>
        <v>AN</v>
      </c>
      <c r="AV295" s="292">
        <f t="shared" si="52"/>
        <v>261</v>
      </c>
      <c r="AW295" s="180" t="str">
        <f t="shared" ca="1" si="50"/>
        <v>AN261</v>
      </c>
      <c r="AX295" s="189">
        <f t="shared" si="47"/>
        <v>8</v>
      </c>
      <c r="AY295" s="180" t="str">
        <f t="shared" ca="1" si="53"/>
        <v>5. Ownership - Capital Costs</v>
      </c>
      <c r="AZ295" s="189" t="s">
        <v>643</v>
      </c>
      <c r="BA295" s="180" t="s">
        <v>657</v>
      </c>
      <c r="BB295" s="180">
        <v>2054</v>
      </c>
      <c r="BC295" s="180" t="str">
        <f t="shared" ca="1" si="51"/>
        <v>8_AN261_Project_substation_2054</v>
      </c>
      <c r="BD295" s="180" t="s">
        <v>407</v>
      </c>
      <c r="BE295" s="180"/>
      <c r="BF295" s="189" t="str">
        <f t="shared" si="48"/>
        <v>&gt;=0</v>
      </c>
      <c r="BG295" s="189" t="s">
        <v>58</v>
      </c>
      <c r="BH295" s="189" t="s">
        <v>58</v>
      </c>
    </row>
    <row r="296" spans="1:60" ht="13.5" hidden="1" customHeight="1">
      <c r="A296" s="131"/>
      <c r="B296" s="343"/>
      <c r="C296" s="153"/>
      <c r="D296" s="344"/>
      <c r="E296" s="344"/>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c r="AC296" s="289"/>
      <c r="AD296" s="289"/>
      <c r="AE296" s="290"/>
      <c r="AF296" s="290"/>
      <c r="AG296" s="290"/>
      <c r="AH296" s="290"/>
      <c r="AI296" s="290"/>
      <c r="AJ296" s="290"/>
      <c r="AK296" s="290"/>
      <c r="AL296" s="290"/>
      <c r="AM296" s="290"/>
      <c r="AN296" s="290"/>
      <c r="AO296" s="291"/>
      <c r="AQ296" s="54" t="s">
        <v>645</v>
      </c>
      <c r="AU296" s="292" t="str">
        <f t="shared" ca="1" si="49"/>
        <v>AO</v>
      </c>
      <c r="AV296" s="292">
        <f t="shared" si="52"/>
        <v>261</v>
      </c>
      <c r="AW296" s="180" t="str">
        <f t="shared" ca="1" si="50"/>
        <v>AO261</v>
      </c>
      <c r="AX296" s="189">
        <v>7</v>
      </c>
      <c r="AY296" s="180" t="str">
        <f t="shared" ca="1" si="53"/>
        <v>5. Ownership - Capital Costs</v>
      </c>
      <c r="AZ296" s="189" t="s">
        <v>643</v>
      </c>
      <c r="BA296" s="180" t="s">
        <v>657</v>
      </c>
      <c r="BB296" s="180" t="s">
        <v>646</v>
      </c>
      <c r="BC296" s="180" t="str">
        <f t="shared" ca="1" si="51"/>
        <v>7_AO261_Project_substation_Additional_Info</v>
      </c>
      <c r="BD296" s="189" t="s">
        <v>133</v>
      </c>
      <c r="BE296" s="189">
        <v>100</v>
      </c>
      <c r="BG296" s="189" t="s">
        <v>58</v>
      </c>
      <c r="BH296" s="189" t="s">
        <v>58</v>
      </c>
    </row>
    <row r="297" spans="1:60">
      <c r="A297" s="131">
        <f>+A261+1</f>
        <v>10</v>
      </c>
      <c r="B297" s="343"/>
      <c r="C297" s="153" t="s">
        <v>658</v>
      </c>
      <c r="D297" s="344" t="s">
        <v>642</v>
      </c>
      <c r="E297" s="344"/>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76"/>
      <c r="AE297" s="277"/>
      <c r="AF297" s="277"/>
      <c r="AG297" s="277"/>
      <c r="AH297" s="277"/>
      <c r="AI297" s="277"/>
      <c r="AJ297" s="277"/>
      <c r="AK297" s="277"/>
      <c r="AL297" s="277"/>
      <c r="AM297" s="277"/>
      <c r="AN297" s="277"/>
      <c r="AO297" s="152"/>
      <c r="AS297" s="54" t="s">
        <v>125</v>
      </c>
      <c r="AT297" s="293" t="str">
        <f ca="1">SUBSTITUTE(CELL("address",F297),"$","")</f>
        <v>F297</v>
      </c>
      <c r="AU297" s="294" t="str">
        <f ca="1">CHAR(CODE(AT297))</f>
        <v>F</v>
      </c>
      <c r="AV297" s="294">
        <f>ROW(AT297)</f>
        <v>297</v>
      </c>
      <c r="AW297" s="295" t="str">
        <f ca="1">CONCATENATE(AU297&amp;AV297)</f>
        <v>F297</v>
      </c>
      <c r="AX297" s="288">
        <f t="shared" si="47"/>
        <v>8</v>
      </c>
      <c r="AY297" s="295" t="str">
        <f t="shared" ca="1" si="53"/>
        <v>5. Ownership - Capital Costs</v>
      </c>
      <c r="AZ297" s="288" t="s">
        <v>643</v>
      </c>
      <c r="BA297" s="295" t="s">
        <v>659</v>
      </c>
      <c r="BB297" s="295">
        <v>2020</v>
      </c>
      <c r="BC297" s="295" t="str">
        <f ca="1">AX297&amp;"_"&amp;AW297&amp;"_"&amp;BA297&amp;"_"&amp;BB297</f>
        <v>8_F297_Generation_equipment_2020</v>
      </c>
      <c r="BD297" s="295" t="s">
        <v>407</v>
      </c>
      <c r="BE297" s="295"/>
      <c r="BF297" s="288" t="str">
        <f t="shared" ref="BF297:BF331" si="54">"&gt;=0"</f>
        <v>&gt;=0</v>
      </c>
      <c r="BG297" s="288" t="s">
        <v>58</v>
      </c>
      <c r="BH297" s="288" t="s">
        <v>58</v>
      </c>
    </row>
    <row r="298" spans="1:60" ht="13.5" hidden="1" customHeight="1">
      <c r="A298" s="131"/>
      <c r="B298" s="343"/>
      <c r="C298" s="153"/>
      <c r="D298" s="344"/>
      <c r="E298" s="344"/>
      <c r="F298" s="165"/>
      <c r="G298" s="165"/>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1"/>
      <c r="AF298" s="481"/>
      <c r="AG298" s="481"/>
      <c r="AH298" s="481"/>
      <c r="AI298" s="481"/>
      <c r="AJ298" s="481"/>
      <c r="AK298" s="481"/>
      <c r="AL298" s="481"/>
      <c r="AM298" s="481"/>
      <c r="AN298" s="481"/>
      <c r="AO298" s="291"/>
      <c r="AQ298" s="54" t="s">
        <v>645</v>
      </c>
      <c r="AU298" s="292" t="str">
        <f t="shared" ref="AU298:AU332" ca="1" si="55">IF(AU297="Z","AA",IF(LEN(AU297)=1,CHAR(CODE(AU297)+1),IF(RIGHT(AU297,1)="Z",CHAR(CODE(LEFT(AU297,1))+1),LEFT(AU297,1))&amp;CHAR(65+MOD(CODE(RIGHT(AU297,1))+1-65,26))))</f>
        <v>G</v>
      </c>
      <c r="AV298" s="292">
        <f>AV297</f>
        <v>297</v>
      </c>
      <c r="AW298" s="180" t="str">
        <f t="shared" ref="AW298:AW332" ca="1" si="56">CONCATENATE(AU298&amp;AV298)</f>
        <v>G297</v>
      </c>
      <c r="AX298" s="189">
        <f t="shared" si="47"/>
        <v>8</v>
      </c>
      <c r="AY298" s="180" t="str">
        <f t="shared" ca="1" si="53"/>
        <v>5. Ownership - Capital Costs</v>
      </c>
      <c r="AZ298" s="189" t="s">
        <v>643</v>
      </c>
      <c r="BA298" s="180" t="s">
        <v>659</v>
      </c>
      <c r="BB298" s="180">
        <v>2021</v>
      </c>
      <c r="BC298" s="180" t="str">
        <f t="shared" ref="BC298:BC332" ca="1" si="57">AX298&amp;"_"&amp;AW298&amp;"_"&amp;BA298&amp;"_"&amp;BB298</f>
        <v>8_G297_Generation_equipment_2021</v>
      </c>
      <c r="BD298" s="180" t="s">
        <v>407</v>
      </c>
      <c r="BE298" s="180"/>
      <c r="BF298" s="189" t="str">
        <f t="shared" si="54"/>
        <v>&gt;=0</v>
      </c>
      <c r="BG298" s="189" t="s">
        <v>58</v>
      </c>
      <c r="BH298" s="189" t="s">
        <v>58</v>
      </c>
    </row>
    <row r="299" spans="1:60" ht="13.5" hidden="1" customHeight="1">
      <c r="A299" s="131"/>
      <c r="B299" s="343"/>
      <c r="C299" s="153"/>
      <c r="D299" s="344"/>
      <c r="E299" s="344"/>
      <c r="F299" s="165"/>
      <c r="G299" s="165"/>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1"/>
      <c r="AF299" s="481"/>
      <c r="AG299" s="481"/>
      <c r="AH299" s="481"/>
      <c r="AI299" s="481"/>
      <c r="AJ299" s="481"/>
      <c r="AK299" s="481"/>
      <c r="AL299" s="481"/>
      <c r="AM299" s="481"/>
      <c r="AN299" s="481"/>
      <c r="AO299" s="291"/>
      <c r="AQ299" s="54" t="s">
        <v>645</v>
      </c>
      <c r="AU299" s="292" t="str">
        <f t="shared" ca="1" si="55"/>
        <v>H</v>
      </c>
      <c r="AV299" s="292">
        <f t="shared" ref="AV299:AV332" si="58">AV298</f>
        <v>297</v>
      </c>
      <c r="AW299" s="180" t="str">
        <f t="shared" ca="1" si="56"/>
        <v>H297</v>
      </c>
      <c r="AX299" s="189">
        <f t="shared" si="47"/>
        <v>8</v>
      </c>
      <c r="AY299" s="180" t="str">
        <f t="shared" ca="1" si="53"/>
        <v>5. Ownership - Capital Costs</v>
      </c>
      <c r="AZ299" s="189" t="s">
        <v>643</v>
      </c>
      <c r="BA299" s="180" t="s">
        <v>659</v>
      </c>
      <c r="BB299" s="180">
        <v>2022</v>
      </c>
      <c r="BC299" s="180" t="str">
        <f t="shared" ca="1" si="57"/>
        <v>8_H297_Generation_equipment_2022</v>
      </c>
      <c r="BD299" s="180" t="s">
        <v>407</v>
      </c>
      <c r="BE299" s="180"/>
      <c r="BF299" s="189" t="str">
        <f t="shared" si="54"/>
        <v>&gt;=0</v>
      </c>
      <c r="BG299" s="189" t="s">
        <v>58</v>
      </c>
      <c r="BH299" s="189" t="s">
        <v>58</v>
      </c>
    </row>
    <row r="300" spans="1:60" ht="13.5" hidden="1" customHeight="1">
      <c r="A300" s="131"/>
      <c r="B300" s="343"/>
      <c r="C300" s="153"/>
      <c r="D300" s="344"/>
      <c r="E300" s="344"/>
      <c r="F300" s="165"/>
      <c r="G300" s="165"/>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1"/>
      <c r="AF300" s="481"/>
      <c r="AG300" s="481"/>
      <c r="AH300" s="481"/>
      <c r="AI300" s="481"/>
      <c r="AJ300" s="481"/>
      <c r="AK300" s="481"/>
      <c r="AL300" s="481"/>
      <c r="AM300" s="481"/>
      <c r="AN300" s="481"/>
      <c r="AO300" s="291"/>
      <c r="AQ300" s="54" t="s">
        <v>645</v>
      </c>
      <c r="AU300" s="292" t="str">
        <f t="shared" ca="1" si="55"/>
        <v>I</v>
      </c>
      <c r="AV300" s="292">
        <f t="shared" si="58"/>
        <v>297</v>
      </c>
      <c r="AW300" s="180" t="str">
        <f t="shared" ca="1" si="56"/>
        <v>I297</v>
      </c>
      <c r="AX300" s="189">
        <f t="shared" si="47"/>
        <v>8</v>
      </c>
      <c r="AY300" s="180" t="str">
        <f t="shared" ca="1" si="53"/>
        <v>5. Ownership - Capital Costs</v>
      </c>
      <c r="AZ300" s="189" t="s">
        <v>643</v>
      </c>
      <c r="BA300" s="180" t="s">
        <v>659</v>
      </c>
      <c r="BB300" s="180">
        <v>2023</v>
      </c>
      <c r="BC300" s="180" t="str">
        <f t="shared" ca="1" si="57"/>
        <v>8_I297_Generation_equipment_2023</v>
      </c>
      <c r="BD300" s="180" t="s">
        <v>407</v>
      </c>
      <c r="BE300" s="180"/>
      <c r="BF300" s="189" t="str">
        <f t="shared" si="54"/>
        <v>&gt;=0</v>
      </c>
      <c r="BG300" s="189" t="s">
        <v>58</v>
      </c>
      <c r="BH300" s="189" t="s">
        <v>58</v>
      </c>
    </row>
    <row r="301" spans="1:60" ht="13.5" hidden="1" customHeight="1">
      <c r="A301" s="131"/>
      <c r="B301" s="343"/>
      <c r="C301" s="153"/>
      <c r="D301" s="344"/>
      <c r="E301" s="344"/>
      <c r="F301" s="165"/>
      <c r="G301" s="165"/>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1"/>
      <c r="AF301" s="481"/>
      <c r="AG301" s="481"/>
      <c r="AH301" s="481"/>
      <c r="AI301" s="481"/>
      <c r="AJ301" s="481"/>
      <c r="AK301" s="481"/>
      <c r="AL301" s="481"/>
      <c r="AM301" s="481"/>
      <c r="AN301" s="481"/>
      <c r="AO301" s="291"/>
      <c r="AQ301" s="54" t="s">
        <v>645</v>
      </c>
      <c r="AU301" s="292" t="str">
        <f t="shared" ca="1" si="55"/>
        <v>J</v>
      </c>
      <c r="AV301" s="292">
        <f t="shared" si="58"/>
        <v>297</v>
      </c>
      <c r="AW301" s="180" t="str">
        <f t="shared" ca="1" si="56"/>
        <v>J297</v>
      </c>
      <c r="AX301" s="189">
        <f t="shared" si="47"/>
        <v>8</v>
      </c>
      <c r="AY301" s="180" t="str">
        <f t="shared" ca="1" si="53"/>
        <v>5. Ownership - Capital Costs</v>
      </c>
      <c r="AZ301" s="189" t="s">
        <v>643</v>
      </c>
      <c r="BA301" s="180" t="s">
        <v>659</v>
      </c>
      <c r="BB301" s="180">
        <v>2024</v>
      </c>
      <c r="BC301" s="180" t="str">
        <f t="shared" ca="1" si="57"/>
        <v>8_J297_Generation_equipment_2024</v>
      </c>
      <c r="BD301" s="180" t="s">
        <v>407</v>
      </c>
      <c r="BE301" s="180"/>
      <c r="BF301" s="189" t="str">
        <f t="shared" si="54"/>
        <v>&gt;=0</v>
      </c>
      <c r="BG301" s="189" t="s">
        <v>58</v>
      </c>
      <c r="BH301" s="189" t="s">
        <v>58</v>
      </c>
    </row>
    <row r="302" spans="1:60" ht="13.5" hidden="1" customHeight="1">
      <c r="A302" s="131"/>
      <c r="B302" s="343"/>
      <c r="C302" s="153"/>
      <c r="D302" s="344"/>
      <c r="E302" s="344"/>
      <c r="F302" s="165"/>
      <c r="G302" s="165"/>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1"/>
      <c r="AF302" s="481"/>
      <c r="AG302" s="481"/>
      <c r="AH302" s="481"/>
      <c r="AI302" s="481"/>
      <c r="AJ302" s="481"/>
      <c r="AK302" s="481"/>
      <c r="AL302" s="481"/>
      <c r="AM302" s="481"/>
      <c r="AN302" s="481"/>
      <c r="AO302" s="291"/>
      <c r="AQ302" s="54" t="s">
        <v>645</v>
      </c>
      <c r="AU302" s="292" t="str">
        <f t="shared" ca="1" si="55"/>
        <v>K</v>
      </c>
      <c r="AV302" s="292">
        <f t="shared" si="58"/>
        <v>297</v>
      </c>
      <c r="AW302" s="180" t="str">
        <f t="shared" ca="1" si="56"/>
        <v>K297</v>
      </c>
      <c r="AX302" s="189">
        <f t="shared" si="47"/>
        <v>8</v>
      </c>
      <c r="AY302" s="180" t="str">
        <f t="shared" ca="1" si="53"/>
        <v>5. Ownership - Capital Costs</v>
      </c>
      <c r="AZ302" s="189" t="s">
        <v>643</v>
      </c>
      <c r="BA302" s="180" t="s">
        <v>659</v>
      </c>
      <c r="BB302" s="180">
        <v>2025</v>
      </c>
      <c r="BC302" s="180" t="str">
        <f t="shared" ca="1" si="57"/>
        <v>8_K297_Generation_equipment_2025</v>
      </c>
      <c r="BD302" s="180" t="s">
        <v>407</v>
      </c>
      <c r="BE302" s="180"/>
      <c r="BF302" s="189" t="str">
        <f t="shared" si="54"/>
        <v>&gt;=0</v>
      </c>
      <c r="BG302" s="189" t="s">
        <v>58</v>
      </c>
      <c r="BH302" s="189" t="s">
        <v>58</v>
      </c>
    </row>
    <row r="303" spans="1:60" ht="13.5" hidden="1" customHeight="1">
      <c r="A303" s="131"/>
      <c r="B303" s="343"/>
      <c r="C303" s="153"/>
      <c r="D303" s="344"/>
      <c r="E303" s="344"/>
      <c r="F303" s="165"/>
      <c r="G303" s="165"/>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1"/>
      <c r="AF303" s="481"/>
      <c r="AG303" s="481"/>
      <c r="AH303" s="481"/>
      <c r="AI303" s="481"/>
      <c r="AJ303" s="481"/>
      <c r="AK303" s="481"/>
      <c r="AL303" s="481"/>
      <c r="AM303" s="481"/>
      <c r="AN303" s="481"/>
      <c r="AO303" s="291"/>
      <c r="AQ303" s="54" t="s">
        <v>645</v>
      </c>
      <c r="AU303" s="292" t="str">
        <f t="shared" ca="1" si="55"/>
        <v>L</v>
      </c>
      <c r="AV303" s="292">
        <f t="shared" si="58"/>
        <v>297</v>
      </c>
      <c r="AW303" s="180" t="str">
        <f t="shared" ca="1" si="56"/>
        <v>L297</v>
      </c>
      <c r="AX303" s="189">
        <f t="shared" si="47"/>
        <v>8</v>
      </c>
      <c r="AY303" s="180" t="str">
        <f t="shared" ca="1" si="53"/>
        <v>5. Ownership - Capital Costs</v>
      </c>
      <c r="AZ303" s="189" t="s">
        <v>643</v>
      </c>
      <c r="BA303" s="180" t="s">
        <v>659</v>
      </c>
      <c r="BB303" s="180">
        <v>2026</v>
      </c>
      <c r="BC303" s="180" t="str">
        <f t="shared" ca="1" si="57"/>
        <v>8_L297_Generation_equipment_2026</v>
      </c>
      <c r="BD303" s="180" t="s">
        <v>407</v>
      </c>
      <c r="BE303" s="180"/>
      <c r="BF303" s="189" t="str">
        <f t="shared" si="54"/>
        <v>&gt;=0</v>
      </c>
      <c r="BG303" s="189" t="s">
        <v>58</v>
      </c>
      <c r="BH303" s="189" t="s">
        <v>58</v>
      </c>
    </row>
    <row r="304" spans="1:60" ht="13.5" hidden="1" customHeight="1">
      <c r="A304" s="131"/>
      <c r="B304" s="343"/>
      <c r="C304" s="153"/>
      <c r="D304" s="344"/>
      <c r="E304" s="344"/>
      <c r="F304" s="165"/>
      <c r="G304" s="165"/>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1"/>
      <c r="AF304" s="481"/>
      <c r="AG304" s="481"/>
      <c r="AH304" s="481"/>
      <c r="AI304" s="481"/>
      <c r="AJ304" s="481"/>
      <c r="AK304" s="481"/>
      <c r="AL304" s="481"/>
      <c r="AM304" s="481"/>
      <c r="AN304" s="481"/>
      <c r="AO304" s="291"/>
      <c r="AQ304" s="54" t="s">
        <v>645</v>
      </c>
      <c r="AU304" s="292" t="str">
        <f t="shared" ca="1" si="55"/>
        <v>M</v>
      </c>
      <c r="AV304" s="292">
        <f t="shared" si="58"/>
        <v>297</v>
      </c>
      <c r="AW304" s="180" t="str">
        <f t="shared" ca="1" si="56"/>
        <v>M297</v>
      </c>
      <c r="AX304" s="189">
        <f t="shared" si="47"/>
        <v>8</v>
      </c>
      <c r="AY304" s="180" t="str">
        <f t="shared" ca="1" si="53"/>
        <v>5. Ownership - Capital Costs</v>
      </c>
      <c r="AZ304" s="189" t="s">
        <v>643</v>
      </c>
      <c r="BA304" s="180" t="s">
        <v>659</v>
      </c>
      <c r="BB304" s="180">
        <v>2027</v>
      </c>
      <c r="BC304" s="180" t="str">
        <f t="shared" ca="1" si="57"/>
        <v>8_M297_Generation_equipment_2027</v>
      </c>
      <c r="BD304" s="180" t="s">
        <v>407</v>
      </c>
      <c r="BE304" s="180"/>
      <c r="BF304" s="189" t="str">
        <f t="shared" si="54"/>
        <v>&gt;=0</v>
      </c>
      <c r="BG304" s="189" t="s">
        <v>58</v>
      </c>
      <c r="BH304" s="189" t="s">
        <v>58</v>
      </c>
    </row>
    <row r="305" spans="1:60" ht="13.5" hidden="1" customHeight="1">
      <c r="A305" s="131"/>
      <c r="B305" s="343"/>
      <c r="C305" s="153"/>
      <c r="D305" s="344"/>
      <c r="E305" s="344"/>
      <c r="F305" s="165"/>
      <c r="G305" s="165"/>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1"/>
      <c r="AF305" s="481"/>
      <c r="AG305" s="481"/>
      <c r="AH305" s="481"/>
      <c r="AI305" s="481"/>
      <c r="AJ305" s="481"/>
      <c r="AK305" s="481"/>
      <c r="AL305" s="481"/>
      <c r="AM305" s="481"/>
      <c r="AN305" s="481"/>
      <c r="AO305" s="291"/>
      <c r="AQ305" s="54" t="s">
        <v>645</v>
      </c>
      <c r="AU305" s="292" t="str">
        <f t="shared" ca="1" si="55"/>
        <v>N</v>
      </c>
      <c r="AV305" s="292">
        <f t="shared" si="58"/>
        <v>297</v>
      </c>
      <c r="AW305" s="180" t="str">
        <f t="shared" ca="1" si="56"/>
        <v>N297</v>
      </c>
      <c r="AX305" s="189">
        <f t="shared" si="47"/>
        <v>8</v>
      </c>
      <c r="AY305" s="180" t="str">
        <f t="shared" ca="1" si="53"/>
        <v>5. Ownership - Capital Costs</v>
      </c>
      <c r="AZ305" s="189" t="s">
        <v>643</v>
      </c>
      <c r="BA305" s="180" t="s">
        <v>659</v>
      </c>
      <c r="BB305" s="180">
        <v>2028</v>
      </c>
      <c r="BC305" s="180" t="str">
        <f t="shared" ca="1" si="57"/>
        <v>8_N297_Generation_equipment_2028</v>
      </c>
      <c r="BD305" s="180" t="s">
        <v>407</v>
      </c>
      <c r="BE305" s="180"/>
      <c r="BF305" s="189" t="str">
        <f t="shared" si="54"/>
        <v>&gt;=0</v>
      </c>
      <c r="BG305" s="189" t="s">
        <v>58</v>
      </c>
      <c r="BH305" s="189" t="s">
        <v>58</v>
      </c>
    </row>
    <row r="306" spans="1:60" ht="13.5" hidden="1" customHeight="1">
      <c r="A306" s="131"/>
      <c r="B306" s="343"/>
      <c r="C306" s="153"/>
      <c r="D306" s="344"/>
      <c r="E306" s="344"/>
      <c r="F306" s="165"/>
      <c r="G306" s="165"/>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1"/>
      <c r="AF306" s="481"/>
      <c r="AG306" s="481"/>
      <c r="AH306" s="481"/>
      <c r="AI306" s="481"/>
      <c r="AJ306" s="481"/>
      <c r="AK306" s="481"/>
      <c r="AL306" s="481"/>
      <c r="AM306" s="481"/>
      <c r="AN306" s="481"/>
      <c r="AO306" s="291"/>
      <c r="AQ306" s="54" t="s">
        <v>645</v>
      </c>
      <c r="AU306" s="292" t="str">
        <f t="shared" ca="1" si="55"/>
        <v>O</v>
      </c>
      <c r="AV306" s="292">
        <f t="shared" si="58"/>
        <v>297</v>
      </c>
      <c r="AW306" s="180" t="str">
        <f t="shared" ca="1" si="56"/>
        <v>O297</v>
      </c>
      <c r="AX306" s="189">
        <f t="shared" si="47"/>
        <v>8</v>
      </c>
      <c r="AY306" s="180" t="str">
        <f t="shared" ca="1" si="53"/>
        <v>5. Ownership - Capital Costs</v>
      </c>
      <c r="AZ306" s="189" t="s">
        <v>643</v>
      </c>
      <c r="BA306" s="180" t="s">
        <v>659</v>
      </c>
      <c r="BB306" s="180">
        <v>2029</v>
      </c>
      <c r="BC306" s="180" t="str">
        <f t="shared" ca="1" si="57"/>
        <v>8_O297_Generation_equipment_2029</v>
      </c>
      <c r="BD306" s="180" t="s">
        <v>407</v>
      </c>
      <c r="BE306" s="180"/>
      <c r="BF306" s="189" t="str">
        <f t="shared" si="54"/>
        <v>&gt;=0</v>
      </c>
      <c r="BG306" s="189" t="s">
        <v>58</v>
      </c>
      <c r="BH306" s="189" t="s">
        <v>58</v>
      </c>
    </row>
    <row r="307" spans="1:60" ht="13.5" hidden="1" customHeight="1">
      <c r="A307" s="131"/>
      <c r="B307" s="343"/>
      <c r="C307" s="153"/>
      <c r="D307" s="344"/>
      <c r="E307" s="344"/>
      <c r="F307" s="165"/>
      <c r="G307" s="165"/>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1"/>
      <c r="AF307" s="481"/>
      <c r="AG307" s="481"/>
      <c r="AH307" s="481"/>
      <c r="AI307" s="481"/>
      <c r="AJ307" s="481"/>
      <c r="AK307" s="481"/>
      <c r="AL307" s="481"/>
      <c r="AM307" s="481"/>
      <c r="AN307" s="481"/>
      <c r="AO307" s="291"/>
      <c r="AQ307" s="54" t="s">
        <v>645</v>
      </c>
      <c r="AU307" s="292" t="str">
        <f t="shared" ca="1" si="55"/>
        <v>P</v>
      </c>
      <c r="AV307" s="292">
        <f t="shared" si="58"/>
        <v>297</v>
      </c>
      <c r="AW307" s="180" t="str">
        <f t="shared" ca="1" si="56"/>
        <v>P297</v>
      </c>
      <c r="AX307" s="189">
        <f t="shared" si="47"/>
        <v>8</v>
      </c>
      <c r="AY307" s="180" t="str">
        <f t="shared" ca="1" si="53"/>
        <v>5. Ownership - Capital Costs</v>
      </c>
      <c r="AZ307" s="189" t="s">
        <v>643</v>
      </c>
      <c r="BA307" s="180" t="s">
        <v>659</v>
      </c>
      <c r="BB307" s="180">
        <v>2030</v>
      </c>
      <c r="BC307" s="180" t="str">
        <f t="shared" ca="1" si="57"/>
        <v>8_P297_Generation_equipment_2030</v>
      </c>
      <c r="BD307" s="180" t="s">
        <v>407</v>
      </c>
      <c r="BE307" s="180"/>
      <c r="BF307" s="189" t="str">
        <f t="shared" si="54"/>
        <v>&gt;=0</v>
      </c>
      <c r="BG307" s="189" t="s">
        <v>58</v>
      </c>
      <c r="BH307" s="189" t="s">
        <v>58</v>
      </c>
    </row>
    <row r="308" spans="1:60" ht="13.5" hidden="1" customHeight="1">
      <c r="A308" s="131"/>
      <c r="B308" s="343"/>
      <c r="C308" s="153"/>
      <c r="D308" s="344"/>
      <c r="E308" s="344"/>
      <c r="F308" s="165"/>
      <c r="G308" s="165"/>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1"/>
      <c r="AF308" s="481"/>
      <c r="AG308" s="481"/>
      <c r="AH308" s="481"/>
      <c r="AI308" s="481"/>
      <c r="AJ308" s="481"/>
      <c r="AK308" s="481"/>
      <c r="AL308" s="481"/>
      <c r="AM308" s="481"/>
      <c r="AN308" s="481"/>
      <c r="AO308" s="291"/>
      <c r="AQ308" s="54" t="s">
        <v>645</v>
      </c>
      <c r="AU308" s="292" t="str">
        <f t="shared" ca="1" si="55"/>
        <v>Q</v>
      </c>
      <c r="AV308" s="292">
        <f t="shared" si="58"/>
        <v>297</v>
      </c>
      <c r="AW308" s="180" t="str">
        <f t="shared" ca="1" si="56"/>
        <v>Q297</v>
      </c>
      <c r="AX308" s="189">
        <f t="shared" si="47"/>
        <v>8</v>
      </c>
      <c r="AY308" s="180" t="str">
        <f t="shared" ca="1" si="53"/>
        <v>5. Ownership - Capital Costs</v>
      </c>
      <c r="AZ308" s="189" t="s">
        <v>643</v>
      </c>
      <c r="BA308" s="180" t="s">
        <v>659</v>
      </c>
      <c r="BB308" s="180">
        <v>2031</v>
      </c>
      <c r="BC308" s="180" t="str">
        <f t="shared" ca="1" si="57"/>
        <v>8_Q297_Generation_equipment_2031</v>
      </c>
      <c r="BD308" s="180" t="s">
        <v>407</v>
      </c>
      <c r="BE308" s="180"/>
      <c r="BF308" s="189" t="str">
        <f t="shared" si="54"/>
        <v>&gt;=0</v>
      </c>
      <c r="BG308" s="189" t="s">
        <v>58</v>
      </c>
      <c r="BH308" s="189" t="s">
        <v>58</v>
      </c>
    </row>
    <row r="309" spans="1:60" ht="13.5" hidden="1" customHeight="1">
      <c r="A309" s="131"/>
      <c r="B309" s="343"/>
      <c r="C309" s="153"/>
      <c r="D309" s="344"/>
      <c r="E309" s="344"/>
      <c r="F309" s="165"/>
      <c r="G309" s="165"/>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1"/>
      <c r="AF309" s="481"/>
      <c r="AG309" s="481"/>
      <c r="AH309" s="481"/>
      <c r="AI309" s="481"/>
      <c r="AJ309" s="481"/>
      <c r="AK309" s="481"/>
      <c r="AL309" s="481"/>
      <c r="AM309" s="481"/>
      <c r="AN309" s="481"/>
      <c r="AO309" s="291"/>
      <c r="AQ309" s="54" t="s">
        <v>645</v>
      </c>
      <c r="AU309" s="292" t="str">
        <f t="shared" ca="1" si="55"/>
        <v>R</v>
      </c>
      <c r="AV309" s="292">
        <f t="shared" si="58"/>
        <v>297</v>
      </c>
      <c r="AW309" s="180" t="str">
        <f t="shared" ca="1" si="56"/>
        <v>R297</v>
      </c>
      <c r="AX309" s="189">
        <f t="shared" si="47"/>
        <v>8</v>
      </c>
      <c r="AY309" s="180" t="str">
        <f t="shared" ca="1" si="53"/>
        <v>5. Ownership - Capital Costs</v>
      </c>
      <c r="AZ309" s="189" t="s">
        <v>643</v>
      </c>
      <c r="BA309" s="180" t="s">
        <v>659</v>
      </c>
      <c r="BB309" s="180">
        <v>2032</v>
      </c>
      <c r="BC309" s="180" t="str">
        <f t="shared" ca="1" si="57"/>
        <v>8_R297_Generation_equipment_2032</v>
      </c>
      <c r="BD309" s="180" t="s">
        <v>407</v>
      </c>
      <c r="BE309" s="180"/>
      <c r="BF309" s="189" t="str">
        <f t="shared" si="54"/>
        <v>&gt;=0</v>
      </c>
      <c r="BG309" s="189" t="s">
        <v>58</v>
      </c>
      <c r="BH309" s="189" t="s">
        <v>58</v>
      </c>
    </row>
    <row r="310" spans="1:60" ht="13.5" hidden="1" customHeight="1">
      <c r="A310" s="131"/>
      <c r="B310" s="343"/>
      <c r="C310" s="153"/>
      <c r="D310" s="344"/>
      <c r="E310" s="344"/>
      <c r="F310" s="165"/>
      <c r="G310" s="165"/>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1"/>
      <c r="AF310" s="481"/>
      <c r="AG310" s="481"/>
      <c r="AH310" s="481"/>
      <c r="AI310" s="481"/>
      <c r="AJ310" s="481"/>
      <c r="AK310" s="481"/>
      <c r="AL310" s="481"/>
      <c r="AM310" s="481"/>
      <c r="AN310" s="481"/>
      <c r="AO310" s="291"/>
      <c r="AQ310" s="54" t="s">
        <v>645</v>
      </c>
      <c r="AU310" s="292" t="str">
        <f t="shared" ca="1" si="55"/>
        <v>S</v>
      </c>
      <c r="AV310" s="292">
        <f t="shared" si="58"/>
        <v>297</v>
      </c>
      <c r="AW310" s="180" t="str">
        <f t="shared" ca="1" si="56"/>
        <v>S297</v>
      </c>
      <c r="AX310" s="189">
        <f t="shared" si="47"/>
        <v>8</v>
      </c>
      <c r="AY310" s="180" t="str">
        <f t="shared" ca="1" si="53"/>
        <v>5. Ownership - Capital Costs</v>
      </c>
      <c r="AZ310" s="189" t="s">
        <v>643</v>
      </c>
      <c r="BA310" s="180" t="s">
        <v>659</v>
      </c>
      <c r="BB310" s="180">
        <v>2033</v>
      </c>
      <c r="BC310" s="180" t="str">
        <f t="shared" ca="1" si="57"/>
        <v>8_S297_Generation_equipment_2033</v>
      </c>
      <c r="BD310" s="180" t="s">
        <v>407</v>
      </c>
      <c r="BE310" s="180"/>
      <c r="BF310" s="189" t="str">
        <f t="shared" si="54"/>
        <v>&gt;=0</v>
      </c>
      <c r="BG310" s="189" t="s">
        <v>58</v>
      </c>
      <c r="BH310" s="189" t="s">
        <v>58</v>
      </c>
    </row>
    <row r="311" spans="1:60" ht="13.5" hidden="1" customHeight="1">
      <c r="A311" s="131"/>
      <c r="B311" s="343"/>
      <c r="C311" s="153"/>
      <c r="D311" s="344"/>
      <c r="E311" s="344"/>
      <c r="F311" s="165"/>
      <c r="G311" s="165"/>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1"/>
      <c r="AF311" s="481"/>
      <c r="AG311" s="481"/>
      <c r="AH311" s="481"/>
      <c r="AI311" s="481"/>
      <c r="AJ311" s="481"/>
      <c r="AK311" s="481"/>
      <c r="AL311" s="481"/>
      <c r="AM311" s="481"/>
      <c r="AN311" s="481"/>
      <c r="AO311" s="291"/>
      <c r="AQ311" s="54" t="s">
        <v>645</v>
      </c>
      <c r="AU311" s="292" t="str">
        <f t="shared" ca="1" si="55"/>
        <v>T</v>
      </c>
      <c r="AV311" s="292">
        <f t="shared" si="58"/>
        <v>297</v>
      </c>
      <c r="AW311" s="180" t="str">
        <f t="shared" ca="1" si="56"/>
        <v>T297</v>
      </c>
      <c r="AX311" s="189">
        <f t="shared" si="47"/>
        <v>8</v>
      </c>
      <c r="AY311" s="180" t="str">
        <f t="shared" ca="1" si="53"/>
        <v>5. Ownership - Capital Costs</v>
      </c>
      <c r="AZ311" s="189" t="s">
        <v>643</v>
      </c>
      <c r="BA311" s="180" t="s">
        <v>659</v>
      </c>
      <c r="BB311" s="180">
        <v>2034</v>
      </c>
      <c r="BC311" s="180" t="str">
        <f t="shared" ca="1" si="57"/>
        <v>8_T297_Generation_equipment_2034</v>
      </c>
      <c r="BD311" s="180" t="s">
        <v>407</v>
      </c>
      <c r="BE311" s="180"/>
      <c r="BF311" s="189" t="str">
        <f t="shared" si="54"/>
        <v>&gt;=0</v>
      </c>
      <c r="BG311" s="189" t="s">
        <v>58</v>
      </c>
      <c r="BH311" s="189" t="s">
        <v>58</v>
      </c>
    </row>
    <row r="312" spans="1:60" ht="13.5" hidden="1" customHeight="1">
      <c r="A312" s="131"/>
      <c r="B312" s="343"/>
      <c r="C312" s="153"/>
      <c r="D312" s="344"/>
      <c r="E312" s="344"/>
      <c r="F312" s="165"/>
      <c r="G312" s="165"/>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1"/>
      <c r="AF312" s="481"/>
      <c r="AG312" s="481"/>
      <c r="AH312" s="481"/>
      <c r="AI312" s="481"/>
      <c r="AJ312" s="481"/>
      <c r="AK312" s="481"/>
      <c r="AL312" s="481"/>
      <c r="AM312" s="481"/>
      <c r="AN312" s="481"/>
      <c r="AO312" s="291"/>
      <c r="AQ312" s="54" t="s">
        <v>645</v>
      </c>
      <c r="AU312" s="292" t="str">
        <f t="shared" ca="1" si="55"/>
        <v>U</v>
      </c>
      <c r="AV312" s="292">
        <f t="shared" si="58"/>
        <v>297</v>
      </c>
      <c r="AW312" s="180" t="str">
        <f t="shared" ca="1" si="56"/>
        <v>U297</v>
      </c>
      <c r="AX312" s="189">
        <f t="shared" si="47"/>
        <v>8</v>
      </c>
      <c r="AY312" s="180" t="str">
        <f t="shared" ca="1" si="53"/>
        <v>5. Ownership - Capital Costs</v>
      </c>
      <c r="AZ312" s="189" t="s">
        <v>643</v>
      </c>
      <c r="BA312" s="180" t="s">
        <v>659</v>
      </c>
      <c r="BB312" s="180">
        <v>2035</v>
      </c>
      <c r="BC312" s="180" t="str">
        <f t="shared" ca="1" si="57"/>
        <v>8_U297_Generation_equipment_2035</v>
      </c>
      <c r="BD312" s="180" t="s">
        <v>407</v>
      </c>
      <c r="BE312" s="180"/>
      <c r="BF312" s="189" t="str">
        <f t="shared" si="54"/>
        <v>&gt;=0</v>
      </c>
      <c r="BG312" s="189" t="s">
        <v>58</v>
      </c>
      <c r="BH312" s="189" t="s">
        <v>58</v>
      </c>
    </row>
    <row r="313" spans="1:60" ht="13.5" hidden="1" customHeight="1">
      <c r="A313" s="131"/>
      <c r="B313" s="343"/>
      <c r="C313" s="153"/>
      <c r="D313" s="344"/>
      <c r="E313" s="344"/>
      <c r="F313" s="165"/>
      <c r="G313" s="165"/>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1"/>
      <c r="AF313" s="481"/>
      <c r="AG313" s="481"/>
      <c r="AH313" s="481"/>
      <c r="AI313" s="481"/>
      <c r="AJ313" s="481"/>
      <c r="AK313" s="481"/>
      <c r="AL313" s="481"/>
      <c r="AM313" s="481"/>
      <c r="AN313" s="481"/>
      <c r="AO313" s="291"/>
      <c r="AQ313" s="54" t="s">
        <v>645</v>
      </c>
      <c r="AU313" s="292" t="str">
        <f t="shared" ca="1" si="55"/>
        <v>V</v>
      </c>
      <c r="AV313" s="292">
        <f t="shared" si="58"/>
        <v>297</v>
      </c>
      <c r="AW313" s="180" t="str">
        <f t="shared" ca="1" si="56"/>
        <v>V297</v>
      </c>
      <c r="AX313" s="189">
        <f t="shared" si="47"/>
        <v>8</v>
      </c>
      <c r="AY313" s="180" t="str">
        <f t="shared" ca="1" si="53"/>
        <v>5. Ownership - Capital Costs</v>
      </c>
      <c r="AZ313" s="189" t="s">
        <v>643</v>
      </c>
      <c r="BA313" s="180" t="s">
        <v>659</v>
      </c>
      <c r="BB313" s="180">
        <v>2036</v>
      </c>
      <c r="BC313" s="180" t="str">
        <f t="shared" ca="1" si="57"/>
        <v>8_V297_Generation_equipment_2036</v>
      </c>
      <c r="BD313" s="180" t="s">
        <v>407</v>
      </c>
      <c r="BE313" s="180"/>
      <c r="BF313" s="189" t="str">
        <f t="shared" si="54"/>
        <v>&gt;=0</v>
      </c>
      <c r="BG313" s="189" t="s">
        <v>58</v>
      </c>
      <c r="BH313" s="189" t="s">
        <v>58</v>
      </c>
    </row>
    <row r="314" spans="1:60" ht="13.5" hidden="1" customHeight="1">
      <c r="A314" s="131"/>
      <c r="B314" s="343"/>
      <c r="C314" s="153"/>
      <c r="D314" s="344"/>
      <c r="E314" s="344"/>
      <c r="F314" s="165"/>
      <c r="G314" s="165"/>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1"/>
      <c r="AF314" s="481"/>
      <c r="AG314" s="481"/>
      <c r="AH314" s="481"/>
      <c r="AI314" s="481"/>
      <c r="AJ314" s="481"/>
      <c r="AK314" s="481"/>
      <c r="AL314" s="481"/>
      <c r="AM314" s="481"/>
      <c r="AN314" s="481"/>
      <c r="AO314" s="291"/>
      <c r="AQ314" s="54" t="s">
        <v>645</v>
      </c>
      <c r="AU314" s="292" t="str">
        <f t="shared" ca="1" si="55"/>
        <v>W</v>
      </c>
      <c r="AV314" s="292">
        <f t="shared" si="58"/>
        <v>297</v>
      </c>
      <c r="AW314" s="180" t="str">
        <f t="shared" ca="1" si="56"/>
        <v>W297</v>
      </c>
      <c r="AX314" s="189">
        <f t="shared" si="47"/>
        <v>8</v>
      </c>
      <c r="AY314" s="180" t="str">
        <f t="shared" ca="1" si="53"/>
        <v>5. Ownership - Capital Costs</v>
      </c>
      <c r="AZ314" s="189" t="s">
        <v>643</v>
      </c>
      <c r="BA314" s="180" t="s">
        <v>659</v>
      </c>
      <c r="BB314" s="180">
        <v>2037</v>
      </c>
      <c r="BC314" s="180" t="str">
        <f t="shared" ca="1" si="57"/>
        <v>8_W297_Generation_equipment_2037</v>
      </c>
      <c r="BD314" s="180" t="s">
        <v>407</v>
      </c>
      <c r="BE314" s="180"/>
      <c r="BF314" s="189" t="str">
        <f t="shared" si="54"/>
        <v>&gt;=0</v>
      </c>
      <c r="BG314" s="189" t="s">
        <v>58</v>
      </c>
      <c r="BH314" s="189" t="s">
        <v>58</v>
      </c>
    </row>
    <row r="315" spans="1:60" ht="13.5" hidden="1" customHeight="1">
      <c r="A315" s="131"/>
      <c r="B315" s="343"/>
      <c r="C315" s="153"/>
      <c r="D315" s="344"/>
      <c r="E315" s="344"/>
      <c r="F315" s="165"/>
      <c r="G315" s="165"/>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1"/>
      <c r="AF315" s="481"/>
      <c r="AG315" s="481"/>
      <c r="AH315" s="481"/>
      <c r="AI315" s="481"/>
      <c r="AJ315" s="481"/>
      <c r="AK315" s="481"/>
      <c r="AL315" s="481"/>
      <c r="AM315" s="481"/>
      <c r="AN315" s="481"/>
      <c r="AO315" s="291"/>
      <c r="AQ315" s="54" t="s">
        <v>645</v>
      </c>
      <c r="AU315" s="292" t="str">
        <f t="shared" ca="1" si="55"/>
        <v>X</v>
      </c>
      <c r="AV315" s="292">
        <f t="shared" si="58"/>
        <v>297</v>
      </c>
      <c r="AW315" s="180" t="str">
        <f t="shared" ca="1" si="56"/>
        <v>X297</v>
      </c>
      <c r="AX315" s="189">
        <f t="shared" si="47"/>
        <v>8</v>
      </c>
      <c r="AY315" s="180" t="str">
        <f t="shared" ca="1" si="53"/>
        <v>5. Ownership - Capital Costs</v>
      </c>
      <c r="AZ315" s="189" t="s">
        <v>643</v>
      </c>
      <c r="BA315" s="180" t="s">
        <v>659</v>
      </c>
      <c r="BB315" s="180">
        <v>2038</v>
      </c>
      <c r="BC315" s="180" t="str">
        <f t="shared" ca="1" si="57"/>
        <v>8_X297_Generation_equipment_2038</v>
      </c>
      <c r="BD315" s="180" t="s">
        <v>407</v>
      </c>
      <c r="BE315" s="180"/>
      <c r="BF315" s="189" t="str">
        <f t="shared" si="54"/>
        <v>&gt;=0</v>
      </c>
      <c r="BG315" s="189" t="s">
        <v>58</v>
      </c>
      <c r="BH315" s="189" t="s">
        <v>58</v>
      </c>
    </row>
    <row r="316" spans="1:60" ht="13.5" hidden="1" customHeight="1">
      <c r="A316" s="131"/>
      <c r="B316" s="343"/>
      <c r="C316" s="153"/>
      <c r="D316" s="344"/>
      <c r="E316" s="344"/>
      <c r="F316" s="165"/>
      <c r="G316" s="165"/>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1"/>
      <c r="AF316" s="481"/>
      <c r="AG316" s="481"/>
      <c r="AH316" s="481"/>
      <c r="AI316" s="481"/>
      <c r="AJ316" s="481"/>
      <c r="AK316" s="481"/>
      <c r="AL316" s="481"/>
      <c r="AM316" s="481"/>
      <c r="AN316" s="481"/>
      <c r="AO316" s="291"/>
      <c r="AQ316" s="54" t="s">
        <v>645</v>
      </c>
      <c r="AU316" s="292" t="str">
        <f t="shared" ca="1" si="55"/>
        <v>Y</v>
      </c>
      <c r="AV316" s="292">
        <f t="shared" si="58"/>
        <v>297</v>
      </c>
      <c r="AW316" s="180" t="str">
        <f t="shared" ca="1" si="56"/>
        <v>Y297</v>
      </c>
      <c r="AX316" s="189">
        <f t="shared" si="47"/>
        <v>8</v>
      </c>
      <c r="AY316" s="180" t="str">
        <f t="shared" ca="1" si="53"/>
        <v>5. Ownership - Capital Costs</v>
      </c>
      <c r="AZ316" s="189" t="s">
        <v>643</v>
      </c>
      <c r="BA316" s="180" t="s">
        <v>659</v>
      </c>
      <c r="BB316" s="180">
        <v>2039</v>
      </c>
      <c r="BC316" s="180" t="str">
        <f t="shared" ca="1" si="57"/>
        <v>8_Y297_Generation_equipment_2039</v>
      </c>
      <c r="BD316" s="180" t="s">
        <v>407</v>
      </c>
      <c r="BE316" s="180"/>
      <c r="BF316" s="189" t="str">
        <f t="shared" si="54"/>
        <v>&gt;=0</v>
      </c>
      <c r="BG316" s="189" t="s">
        <v>58</v>
      </c>
      <c r="BH316" s="189" t="s">
        <v>58</v>
      </c>
    </row>
    <row r="317" spans="1:60" ht="13.5" hidden="1" customHeight="1">
      <c r="A317" s="131"/>
      <c r="B317" s="343"/>
      <c r="C317" s="153"/>
      <c r="D317" s="344"/>
      <c r="E317" s="344"/>
      <c r="F317" s="165"/>
      <c r="G317" s="165"/>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1"/>
      <c r="AF317" s="481"/>
      <c r="AG317" s="481"/>
      <c r="AH317" s="481"/>
      <c r="AI317" s="481"/>
      <c r="AJ317" s="481"/>
      <c r="AK317" s="481"/>
      <c r="AL317" s="481"/>
      <c r="AM317" s="481"/>
      <c r="AN317" s="481"/>
      <c r="AO317" s="291"/>
      <c r="AQ317" s="54" t="s">
        <v>645</v>
      </c>
      <c r="AU317" s="292" t="str">
        <f t="shared" ca="1" si="55"/>
        <v>Z</v>
      </c>
      <c r="AV317" s="292">
        <f t="shared" si="58"/>
        <v>297</v>
      </c>
      <c r="AW317" s="180" t="str">
        <f t="shared" ca="1" si="56"/>
        <v>Z297</v>
      </c>
      <c r="AX317" s="189">
        <f t="shared" si="47"/>
        <v>8</v>
      </c>
      <c r="AY317" s="180" t="str">
        <f t="shared" ca="1" si="53"/>
        <v>5. Ownership - Capital Costs</v>
      </c>
      <c r="AZ317" s="189" t="s">
        <v>643</v>
      </c>
      <c r="BA317" s="180" t="s">
        <v>659</v>
      </c>
      <c r="BB317" s="180">
        <v>2040</v>
      </c>
      <c r="BC317" s="180" t="str">
        <f t="shared" ca="1" si="57"/>
        <v>8_Z297_Generation_equipment_2040</v>
      </c>
      <c r="BD317" s="180" t="s">
        <v>407</v>
      </c>
      <c r="BE317" s="180"/>
      <c r="BF317" s="189" t="str">
        <f t="shared" si="54"/>
        <v>&gt;=0</v>
      </c>
      <c r="BG317" s="189" t="s">
        <v>58</v>
      </c>
      <c r="BH317" s="189" t="s">
        <v>58</v>
      </c>
    </row>
    <row r="318" spans="1:60" ht="13.5" hidden="1" customHeight="1">
      <c r="A318" s="131"/>
      <c r="B318" s="343"/>
      <c r="C318" s="153"/>
      <c r="D318" s="344"/>
      <c r="E318" s="344"/>
      <c r="F318" s="165"/>
      <c r="G318" s="165"/>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1"/>
      <c r="AF318" s="481"/>
      <c r="AG318" s="481"/>
      <c r="AH318" s="481"/>
      <c r="AI318" s="481"/>
      <c r="AJ318" s="481"/>
      <c r="AK318" s="481"/>
      <c r="AL318" s="481"/>
      <c r="AM318" s="481"/>
      <c r="AN318" s="481"/>
      <c r="AO318" s="291"/>
      <c r="AQ318" s="54" t="s">
        <v>645</v>
      </c>
      <c r="AU318" s="292" t="str">
        <f t="shared" ca="1" si="55"/>
        <v>AA</v>
      </c>
      <c r="AV318" s="292">
        <f t="shared" si="58"/>
        <v>297</v>
      </c>
      <c r="AW318" s="180" t="str">
        <f t="shared" ca="1" si="56"/>
        <v>AA297</v>
      </c>
      <c r="AX318" s="189">
        <f t="shared" si="47"/>
        <v>8</v>
      </c>
      <c r="AY318" s="180" t="str">
        <f t="shared" ca="1" si="53"/>
        <v>5. Ownership - Capital Costs</v>
      </c>
      <c r="AZ318" s="189" t="s">
        <v>643</v>
      </c>
      <c r="BA318" s="180" t="s">
        <v>659</v>
      </c>
      <c r="BB318" s="180">
        <v>2041</v>
      </c>
      <c r="BC318" s="180" t="str">
        <f t="shared" ca="1" si="57"/>
        <v>8_AA297_Generation_equipment_2041</v>
      </c>
      <c r="BD318" s="180" t="s">
        <v>407</v>
      </c>
      <c r="BE318" s="180"/>
      <c r="BF318" s="189" t="str">
        <f t="shared" si="54"/>
        <v>&gt;=0</v>
      </c>
      <c r="BG318" s="189" t="s">
        <v>58</v>
      </c>
      <c r="BH318" s="189" t="s">
        <v>58</v>
      </c>
    </row>
    <row r="319" spans="1:60" ht="13.5" hidden="1" customHeight="1">
      <c r="A319" s="131"/>
      <c r="B319" s="343"/>
      <c r="C319" s="153"/>
      <c r="D319" s="344"/>
      <c r="E319" s="344"/>
      <c r="F319" s="165"/>
      <c r="G319" s="165"/>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1"/>
      <c r="AF319" s="481"/>
      <c r="AG319" s="481"/>
      <c r="AH319" s="481"/>
      <c r="AI319" s="481"/>
      <c r="AJ319" s="481"/>
      <c r="AK319" s="481"/>
      <c r="AL319" s="481"/>
      <c r="AM319" s="481"/>
      <c r="AN319" s="481"/>
      <c r="AO319" s="291"/>
      <c r="AQ319" s="54" t="s">
        <v>645</v>
      </c>
      <c r="AU319" s="292" t="str">
        <f t="shared" ca="1" si="55"/>
        <v>AB</v>
      </c>
      <c r="AV319" s="292">
        <f t="shared" si="58"/>
        <v>297</v>
      </c>
      <c r="AW319" s="180" t="str">
        <f t="shared" ca="1" si="56"/>
        <v>AB297</v>
      </c>
      <c r="AX319" s="189">
        <f t="shared" si="47"/>
        <v>8</v>
      </c>
      <c r="AY319" s="180" t="str">
        <f t="shared" ca="1" si="53"/>
        <v>5. Ownership - Capital Costs</v>
      </c>
      <c r="AZ319" s="189" t="s">
        <v>643</v>
      </c>
      <c r="BA319" s="180" t="s">
        <v>659</v>
      </c>
      <c r="BB319" s="180">
        <v>2042</v>
      </c>
      <c r="BC319" s="180" t="str">
        <f t="shared" ca="1" si="57"/>
        <v>8_AB297_Generation_equipment_2042</v>
      </c>
      <c r="BD319" s="180" t="s">
        <v>407</v>
      </c>
      <c r="BE319" s="180"/>
      <c r="BF319" s="189" t="str">
        <f t="shared" si="54"/>
        <v>&gt;=0</v>
      </c>
      <c r="BG319" s="189" t="s">
        <v>58</v>
      </c>
      <c r="BH319" s="189" t="s">
        <v>58</v>
      </c>
    </row>
    <row r="320" spans="1:60" ht="13.5" hidden="1" customHeight="1">
      <c r="A320" s="131"/>
      <c r="B320" s="343"/>
      <c r="C320" s="153"/>
      <c r="D320" s="344"/>
      <c r="E320" s="344"/>
      <c r="F320" s="165"/>
      <c r="G320" s="165"/>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1"/>
      <c r="AF320" s="481"/>
      <c r="AG320" s="481"/>
      <c r="AH320" s="481"/>
      <c r="AI320" s="481"/>
      <c r="AJ320" s="481"/>
      <c r="AK320" s="481"/>
      <c r="AL320" s="481"/>
      <c r="AM320" s="481"/>
      <c r="AN320" s="481"/>
      <c r="AO320" s="291"/>
      <c r="AQ320" s="54" t="s">
        <v>645</v>
      </c>
      <c r="AU320" s="292" t="str">
        <f t="shared" ca="1" si="55"/>
        <v>AC</v>
      </c>
      <c r="AV320" s="292">
        <f t="shared" si="58"/>
        <v>297</v>
      </c>
      <c r="AW320" s="180" t="str">
        <f t="shared" ca="1" si="56"/>
        <v>AC297</v>
      </c>
      <c r="AX320" s="189">
        <f t="shared" si="47"/>
        <v>8</v>
      </c>
      <c r="AY320" s="180" t="str">
        <f t="shared" ca="1" si="53"/>
        <v>5. Ownership - Capital Costs</v>
      </c>
      <c r="AZ320" s="189" t="s">
        <v>643</v>
      </c>
      <c r="BA320" s="180" t="s">
        <v>659</v>
      </c>
      <c r="BB320" s="180">
        <v>2043</v>
      </c>
      <c r="BC320" s="180" t="str">
        <f t="shared" ca="1" si="57"/>
        <v>8_AC297_Generation_equipment_2043</v>
      </c>
      <c r="BD320" s="180" t="s">
        <v>407</v>
      </c>
      <c r="BE320" s="180"/>
      <c r="BF320" s="189" t="str">
        <f t="shared" si="54"/>
        <v>&gt;=0</v>
      </c>
      <c r="BG320" s="189" t="s">
        <v>58</v>
      </c>
      <c r="BH320" s="189" t="s">
        <v>58</v>
      </c>
    </row>
    <row r="321" spans="1:60" ht="13.5" hidden="1" customHeight="1">
      <c r="A321" s="131"/>
      <c r="B321" s="343"/>
      <c r="C321" s="153"/>
      <c r="D321" s="344"/>
      <c r="E321" s="344"/>
      <c r="F321" s="165"/>
      <c r="G321" s="165"/>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1"/>
      <c r="AF321" s="481"/>
      <c r="AG321" s="481"/>
      <c r="AH321" s="481"/>
      <c r="AI321" s="481"/>
      <c r="AJ321" s="481"/>
      <c r="AK321" s="481"/>
      <c r="AL321" s="481"/>
      <c r="AM321" s="481"/>
      <c r="AN321" s="481"/>
      <c r="AO321" s="291"/>
      <c r="AQ321" s="54" t="s">
        <v>645</v>
      </c>
      <c r="AU321" s="292" t="str">
        <f t="shared" ca="1" si="55"/>
        <v>AD</v>
      </c>
      <c r="AV321" s="292">
        <f t="shared" si="58"/>
        <v>297</v>
      </c>
      <c r="AW321" s="180" t="str">
        <f t="shared" ca="1" si="56"/>
        <v>AD297</v>
      </c>
      <c r="AX321" s="189">
        <f t="shared" si="47"/>
        <v>8</v>
      </c>
      <c r="AY321" s="180" t="str">
        <f t="shared" ca="1" si="53"/>
        <v>5. Ownership - Capital Costs</v>
      </c>
      <c r="AZ321" s="189" t="s">
        <v>643</v>
      </c>
      <c r="BA321" s="180" t="s">
        <v>659</v>
      </c>
      <c r="BB321" s="180">
        <v>2044</v>
      </c>
      <c r="BC321" s="180" t="str">
        <f t="shared" ca="1" si="57"/>
        <v>8_AD297_Generation_equipment_2044</v>
      </c>
      <c r="BD321" s="180" t="s">
        <v>407</v>
      </c>
      <c r="BE321" s="180"/>
      <c r="BF321" s="189" t="str">
        <f t="shared" si="54"/>
        <v>&gt;=0</v>
      </c>
      <c r="BG321" s="189" t="s">
        <v>58</v>
      </c>
      <c r="BH321" s="189" t="s">
        <v>58</v>
      </c>
    </row>
    <row r="322" spans="1:60" ht="13.5" hidden="1" customHeight="1">
      <c r="A322" s="131"/>
      <c r="B322" s="343"/>
      <c r="C322" s="153"/>
      <c r="D322" s="344"/>
      <c r="E322" s="344"/>
      <c r="F322" s="165"/>
      <c r="G322" s="165"/>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1"/>
      <c r="AF322" s="481"/>
      <c r="AG322" s="481"/>
      <c r="AH322" s="481"/>
      <c r="AI322" s="481"/>
      <c r="AJ322" s="481"/>
      <c r="AK322" s="481"/>
      <c r="AL322" s="481"/>
      <c r="AM322" s="481"/>
      <c r="AN322" s="481"/>
      <c r="AO322" s="291"/>
      <c r="AQ322" s="54" t="s">
        <v>645</v>
      </c>
      <c r="AU322" s="292" t="str">
        <f t="shared" ca="1" si="55"/>
        <v>AE</v>
      </c>
      <c r="AV322" s="292">
        <f t="shared" si="58"/>
        <v>297</v>
      </c>
      <c r="AW322" s="180" t="str">
        <f t="shared" ca="1" si="56"/>
        <v>AE297</v>
      </c>
      <c r="AX322" s="189">
        <f t="shared" si="47"/>
        <v>8</v>
      </c>
      <c r="AY322" s="180" t="str">
        <f t="shared" ca="1" si="53"/>
        <v>5. Ownership - Capital Costs</v>
      </c>
      <c r="AZ322" s="189" t="s">
        <v>643</v>
      </c>
      <c r="BA322" s="180" t="s">
        <v>659</v>
      </c>
      <c r="BB322" s="180">
        <v>2045</v>
      </c>
      <c r="BC322" s="180" t="str">
        <f t="shared" ca="1" si="57"/>
        <v>8_AE297_Generation_equipment_2045</v>
      </c>
      <c r="BD322" s="180" t="s">
        <v>407</v>
      </c>
      <c r="BE322" s="180"/>
      <c r="BF322" s="189" t="str">
        <f t="shared" si="54"/>
        <v>&gt;=0</v>
      </c>
      <c r="BG322" s="189" t="s">
        <v>58</v>
      </c>
      <c r="BH322" s="189" t="s">
        <v>58</v>
      </c>
    </row>
    <row r="323" spans="1:60" ht="13.5" hidden="1" customHeight="1">
      <c r="A323" s="131"/>
      <c r="B323" s="343"/>
      <c r="C323" s="153"/>
      <c r="D323" s="344"/>
      <c r="E323" s="344"/>
      <c r="F323" s="165"/>
      <c r="G323" s="165"/>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1"/>
      <c r="AF323" s="481"/>
      <c r="AG323" s="481"/>
      <c r="AH323" s="481"/>
      <c r="AI323" s="481"/>
      <c r="AJ323" s="481"/>
      <c r="AK323" s="481"/>
      <c r="AL323" s="481"/>
      <c r="AM323" s="481"/>
      <c r="AN323" s="481"/>
      <c r="AO323" s="291"/>
      <c r="AQ323" s="54" t="s">
        <v>645</v>
      </c>
      <c r="AU323" s="292" t="str">
        <f t="shared" ca="1" si="55"/>
        <v>AF</v>
      </c>
      <c r="AV323" s="292">
        <f t="shared" si="58"/>
        <v>297</v>
      </c>
      <c r="AW323" s="180" t="str">
        <f t="shared" ca="1" si="56"/>
        <v>AF297</v>
      </c>
      <c r="AX323" s="189">
        <f t="shared" si="47"/>
        <v>8</v>
      </c>
      <c r="AY323" s="180" t="str">
        <f t="shared" ca="1" si="53"/>
        <v>5. Ownership - Capital Costs</v>
      </c>
      <c r="AZ323" s="189" t="s">
        <v>643</v>
      </c>
      <c r="BA323" s="180" t="s">
        <v>659</v>
      </c>
      <c r="BB323" s="180">
        <v>2046</v>
      </c>
      <c r="BC323" s="180" t="str">
        <f t="shared" ca="1" si="57"/>
        <v>8_AF297_Generation_equipment_2046</v>
      </c>
      <c r="BD323" s="180" t="s">
        <v>407</v>
      </c>
      <c r="BE323" s="180"/>
      <c r="BF323" s="189" t="str">
        <f t="shared" si="54"/>
        <v>&gt;=0</v>
      </c>
      <c r="BG323" s="189" t="s">
        <v>58</v>
      </c>
      <c r="BH323" s="189" t="s">
        <v>58</v>
      </c>
    </row>
    <row r="324" spans="1:60" ht="13.5" hidden="1" customHeight="1">
      <c r="A324" s="131"/>
      <c r="B324" s="343"/>
      <c r="C324" s="153"/>
      <c r="D324" s="344"/>
      <c r="E324" s="344"/>
      <c r="F324" s="165"/>
      <c r="G324" s="165"/>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1"/>
      <c r="AF324" s="481"/>
      <c r="AG324" s="481"/>
      <c r="AH324" s="481"/>
      <c r="AI324" s="481"/>
      <c r="AJ324" s="481"/>
      <c r="AK324" s="481"/>
      <c r="AL324" s="481"/>
      <c r="AM324" s="481"/>
      <c r="AN324" s="481"/>
      <c r="AO324" s="291"/>
      <c r="AQ324" s="54" t="s">
        <v>645</v>
      </c>
      <c r="AU324" s="292" t="str">
        <f t="shared" ca="1" si="55"/>
        <v>AG</v>
      </c>
      <c r="AV324" s="292">
        <f t="shared" si="58"/>
        <v>297</v>
      </c>
      <c r="AW324" s="180" t="str">
        <f t="shared" ca="1" si="56"/>
        <v>AG297</v>
      </c>
      <c r="AX324" s="189">
        <f t="shared" si="47"/>
        <v>8</v>
      </c>
      <c r="AY324" s="180" t="str">
        <f t="shared" ca="1" si="53"/>
        <v>5. Ownership - Capital Costs</v>
      </c>
      <c r="AZ324" s="189" t="s">
        <v>643</v>
      </c>
      <c r="BA324" s="180" t="s">
        <v>659</v>
      </c>
      <c r="BB324" s="180">
        <v>2047</v>
      </c>
      <c r="BC324" s="180" t="str">
        <f t="shared" ca="1" si="57"/>
        <v>8_AG297_Generation_equipment_2047</v>
      </c>
      <c r="BD324" s="180" t="s">
        <v>407</v>
      </c>
      <c r="BE324" s="180"/>
      <c r="BF324" s="189" t="str">
        <f t="shared" si="54"/>
        <v>&gt;=0</v>
      </c>
      <c r="BG324" s="189" t="s">
        <v>58</v>
      </c>
      <c r="BH324" s="189" t="s">
        <v>58</v>
      </c>
    </row>
    <row r="325" spans="1:60" ht="13.5" hidden="1" customHeight="1">
      <c r="A325" s="131"/>
      <c r="B325" s="343"/>
      <c r="C325" s="153"/>
      <c r="D325" s="344"/>
      <c r="E325" s="344"/>
      <c r="F325" s="165"/>
      <c r="G325" s="165"/>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1"/>
      <c r="AF325" s="481"/>
      <c r="AG325" s="481"/>
      <c r="AH325" s="481"/>
      <c r="AI325" s="481"/>
      <c r="AJ325" s="481"/>
      <c r="AK325" s="481"/>
      <c r="AL325" s="481"/>
      <c r="AM325" s="481"/>
      <c r="AN325" s="481"/>
      <c r="AO325" s="291"/>
      <c r="AQ325" s="54" t="s">
        <v>645</v>
      </c>
      <c r="AU325" s="292" t="str">
        <f t="shared" ca="1" si="55"/>
        <v>AH</v>
      </c>
      <c r="AV325" s="292">
        <f t="shared" si="58"/>
        <v>297</v>
      </c>
      <c r="AW325" s="180" t="str">
        <f t="shared" ca="1" si="56"/>
        <v>AH297</v>
      </c>
      <c r="AX325" s="189">
        <f t="shared" ref="AX325:AX331" si="59">$AX$5</f>
        <v>8</v>
      </c>
      <c r="AY325" s="180" t="str">
        <f t="shared" ca="1" si="53"/>
        <v>5. Ownership - Capital Costs</v>
      </c>
      <c r="AZ325" s="189" t="s">
        <v>643</v>
      </c>
      <c r="BA325" s="180" t="s">
        <v>659</v>
      </c>
      <c r="BB325" s="180">
        <v>2048</v>
      </c>
      <c r="BC325" s="180" t="str">
        <f t="shared" ca="1" si="57"/>
        <v>8_AH297_Generation_equipment_2048</v>
      </c>
      <c r="BD325" s="180" t="s">
        <v>407</v>
      </c>
      <c r="BE325" s="180"/>
      <c r="BF325" s="189" t="str">
        <f t="shared" si="54"/>
        <v>&gt;=0</v>
      </c>
      <c r="BG325" s="189" t="s">
        <v>58</v>
      </c>
      <c r="BH325" s="189" t="s">
        <v>58</v>
      </c>
    </row>
    <row r="326" spans="1:60" ht="13.5" hidden="1" customHeight="1">
      <c r="A326" s="131"/>
      <c r="B326" s="343"/>
      <c r="C326" s="153"/>
      <c r="D326" s="344"/>
      <c r="E326" s="344"/>
      <c r="F326" s="165"/>
      <c r="G326" s="165"/>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1"/>
      <c r="AF326" s="481"/>
      <c r="AG326" s="481"/>
      <c r="AH326" s="481"/>
      <c r="AI326" s="481"/>
      <c r="AJ326" s="481"/>
      <c r="AK326" s="481"/>
      <c r="AL326" s="481"/>
      <c r="AM326" s="481"/>
      <c r="AN326" s="481"/>
      <c r="AO326" s="291"/>
      <c r="AQ326" s="54" t="s">
        <v>645</v>
      </c>
      <c r="AU326" s="292" t="str">
        <f t="shared" ca="1" si="55"/>
        <v>AI</v>
      </c>
      <c r="AV326" s="292">
        <f t="shared" si="58"/>
        <v>297</v>
      </c>
      <c r="AW326" s="180" t="str">
        <f t="shared" ca="1" si="56"/>
        <v>AI297</v>
      </c>
      <c r="AX326" s="189">
        <f t="shared" si="59"/>
        <v>8</v>
      </c>
      <c r="AY326" s="180" t="str">
        <f t="shared" ca="1" si="53"/>
        <v>5. Ownership - Capital Costs</v>
      </c>
      <c r="AZ326" s="189" t="s">
        <v>643</v>
      </c>
      <c r="BA326" s="180" t="s">
        <v>659</v>
      </c>
      <c r="BB326" s="180">
        <v>2049</v>
      </c>
      <c r="BC326" s="180" t="str">
        <f t="shared" ca="1" si="57"/>
        <v>8_AI297_Generation_equipment_2049</v>
      </c>
      <c r="BD326" s="180" t="s">
        <v>407</v>
      </c>
      <c r="BE326" s="180"/>
      <c r="BF326" s="189" t="str">
        <f t="shared" si="54"/>
        <v>&gt;=0</v>
      </c>
      <c r="BG326" s="189" t="s">
        <v>58</v>
      </c>
      <c r="BH326" s="189" t="s">
        <v>58</v>
      </c>
    </row>
    <row r="327" spans="1:60" ht="13.5" hidden="1" customHeight="1">
      <c r="A327" s="131"/>
      <c r="B327" s="343"/>
      <c r="C327" s="153"/>
      <c r="D327" s="344"/>
      <c r="E327" s="344"/>
      <c r="F327" s="165"/>
      <c r="G327" s="165"/>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1"/>
      <c r="AF327" s="481"/>
      <c r="AG327" s="481"/>
      <c r="AH327" s="481"/>
      <c r="AI327" s="481"/>
      <c r="AJ327" s="481"/>
      <c r="AK327" s="481"/>
      <c r="AL327" s="481"/>
      <c r="AM327" s="481"/>
      <c r="AN327" s="481"/>
      <c r="AO327" s="291"/>
      <c r="AQ327" s="54" t="s">
        <v>645</v>
      </c>
      <c r="AU327" s="292" t="str">
        <f t="shared" ca="1" si="55"/>
        <v>AJ</v>
      </c>
      <c r="AV327" s="292">
        <f t="shared" si="58"/>
        <v>297</v>
      </c>
      <c r="AW327" s="180" t="str">
        <f t="shared" ca="1" si="56"/>
        <v>AJ297</v>
      </c>
      <c r="AX327" s="189">
        <f t="shared" si="59"/>
        <v>8</v>
      </c>
      <c r="AY327" s="180" t="str">
        <f t="shared" ca="1" si="53"/>
        <v>5. Ownership - Capital Costs</v>
      </c>
      <c r="AZ327" s="189" t="s">
        <v>643</v>
      </c>
      <c r="BA327" s="180" t="s">
        <v>659</v>
      </c>
      <c r="BB327" s="180">
        <v>2050</v>
      </c>
      <c r="BC327" s="180" t="str">
        <f t="shared" ca="1" si="57"/>
        <v>8_AJ297_Generation_equipment_2050</v>
      </c>
      <c r="BD327" s="180" t="s">
        <v>407</v>
      </c>
      <c r="BE327" s="180"/>
      <c r="BF327" s="189" t="str">
        <f t="shared" si="54"/>
        <v>&gt;=0</v>
      </c>
      <c r="BG327" s="189" t="s">
        <v>58</v>
      </c>
      <c r="BH327" s="189" t="s">
        <v>58</v>
      </c>
    </row>
    <row r="328" spans="1:60" ht="13.5" hidden="1" customHeight="1">
      <c r="A328" s="131"/>
      <c r="B328" s="343"/>
      <c r="C328" s="153"/>
      <c r="D328" s="344"/>
      <c r="E328" s="344"/>
      <c r="F328" s="165"/>
      <c r="G328" s="165"/>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1"/>
      <c r="AF328" s="481"/>
      <c r="AG328" s="481"/>
      <c r="AH328" s="481"/>
      <c r="AI328" s="481"/>
      <c r="AJ328" s="481"/>
      <c r="AK328" s="481"/>
      <c r="AL328" s="481"/>
      <c r="AM328" s="481"/>
      <c r="AN328" s="481"/>
      <c r="AO328" s="291"/>
      <c r="AQ328" s="54" t="s">
        <v>645</v>
      </c>
      <c r="AU328" s="292" t="str">
        <f t="shared" ca="1" si="55"/>
        <v>AK</v>
      </c>
      <c r="AV328" s="292">
        <f t="shared" si="58"/>
        <v>297</v>
      </c>
      <c r="AW328" s="180" t="str">
        <f t="shared" ca="1" si="56"/>
        <v>AK297</v>
      </c>
      <c r="AX328" s="189">
        <f t="shared" si="59"/>
        <v>8</v>
      </c>
      <c r="AY328" s="180" t="str">
        <f t="shared" ca="1" si="53"/>
        <v>5. Ownership - Capital Costs</v>
      </c>
      <c r="AZ328" s="189" t="s">
        <v>643</v>
      </c>
      <c r="BA328" s="180" t="s">
        <v>659</v>
      </c>
      <c r="BB328" s="180">
        <v>2051</v>
      </c>
      <c r="BC328" s="180" t="str">
        <f t="shared" ca="1" si="57"/>
        <v>8_AK297_Generation_equipment_2051</v>
      </c>
      <c r="BD328" s="180" t="s">
        <v>407</v>
      </c>
      <c r="BE328" s="180"/>
      <c r="BF328" s="189" t="str">
        <f t="shared" si="54"/>
        <v>&gt;=0</v>
      </c>
      <c r="BG328" s="189" t="s">
        <v>58</v>
      </c>
      <c r="BH328" s="189" t="s">
        <v>58</v>
      </c>
    </row>
    <row r="329" spans="1:60" ht="13.5" hidden="1" customHeight="1">
      <c r="A329" s="131"/>
      <c r="B329" s="343"/>
      <c r="C329" s="153"/>
      <c r="D329" s="344"/>
      <c r="E329" s="344"/>
      <c r="F329" s="165"/>
      <c r="G329" s="165"/>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1"/>
      <c r="AF329" s="481"/>
      <c r="AG329" s="481"/>
      <c r="AH329" s="481"/>
      <c r="AI329" s="481"/>
      <c r="AJ329" s="481"/>
      <c r="AK329" s="481"/>
      <c r="AL329" s="481"/>
      <c r="AM329" s="481"/>
      <c r="AN329" s="481"/>
      <c r="AO329" s="291"/>
      <c r="AQ329" s="54" t="s">
        <v>645</v>
      </c>
      <c r="AU329" s="292" t="str">
        <f t="shared" ca="1" si="55"/>
        <v>AL</v>
      </c>
      <c r="AV329" s="292">
        <f t="shared" si="58"/>
        <v>297</v>
      </c>
      <c r="AW329" s="180" t="str">
        <f t="shared" ca="1" si="56"/>
        <v>AL297</v>
      </c>
      <c r="AX329" s="189">
        <f t="shared" si="59"/>
        <v>8</v>
      </c>
      <c r="AY329" s="180" t="str">
        <f t="shared" ca="1" si="53"/>
        <v>5. Ownership - Capital Costs</v>
      </c>
      <c r="AZ329" s="189" t="s">
        <v>643</v>
      </c>
      <c r="BA329" s="180" t="s">
        <v>659</v>
      </c>
      <c r="BB329" s="180">
        <v>2052</v>
      </c>
      <c r="BC329" s="180" t="str">
        <f t="shared" ca="1" si="57"/>
        <v>8_AL297_Generation_equipment_2052</v>
      </c>
      <c r="BD329" s="180" t="s">
        <v>407</v>
      </c>
      <c r="BE329" s="180"/>
      <c r="BF329" s="189" t="str">
        <f t="shared" si="54"/>
        <v>&gt;=0</v>
      </c>
      <c r="BG329" s="189" t="s">
        <v>58</v>
      </c>
      <c r="BH329" s="189" t="s">
        <v>58</v>
      </c>
    </row>
    <row r="330" spans="1:60" ht="13.5" hidden="1" customHeight="1">
      <c r="A330" s="131"/>
      <c r="B330" s="343"/>
      <c r="C330" s="153"/>
      <c r="D330" s="344"/>
      <c r="E330" s="344"/>
      <c r="F330" s="165"/>
      <c r="G330" s="165"/>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1"/>
      <c r="AF330" s="481"/>
      <c r="AG330" s="481"/>
      <c r="AH330" s="481"/>
      <c r="AI330" s="481"/>
      <c r="AJ330" s="481"/>
      <c r="AK330" s="481"/>
      <c r="AL330" s="481"/>
      <c r="AM330" s="481"/>
      <c r="AN330" s="481"/>
      <c r="AO330" s="291"/>
      <c r="AQ330" s="54" t="s">
        <v>645</v>
      </c>
      <c r="AU330" s="292" t="str">
        <f t="shared" ca="1" si="55"/>
        <v>AM</v>
      </c>
      <c r="AV330" s="292">
        <f t="shared" si="58"/>
        <v>297</v>
      </c>
      <c r="AW330" s="180" t="str">
        <f t="shared" ca="1" si="56"/>
        <v>AM297</v>
      </c>
      <c r="AX330" s="189">
        <f t="shared" si="59"/>
        <v>8</v>
      </c>
      <c r="AY330" s="180" t="str">
        <f t="shared" ca="1" si="53"/>
        <v>5. Ownership - Capital Costs</v>
      </c>
      <c r="AZ330" s="189" t="s">
        <v>643</v>
      </c>
      <c r="BA330" s="180" t="s">
        <v>659</v>
      </c>
      <c r="BB330" s="180">
        <v>2053</v>
      </c>
      <c r="BC330" s="180" t="str">
        <f t="shared" ca="1" si="57"/>
        <v>8_AM297_Generation_equipment_2053</v>
      </c>
      <c r="BD330" s="180" t="s">
        <v>407</v>
      </c>
      <c r="BE330" s="180"/>
      <c r="BF330" s="189" t="str">
        <f t="shared" si="54"/>
        <v>&gt;=0</v>
      </c>
      <c r="BG330" s="189" t="s">
        <v>58</v>
      </c>
      <c r="BH330" s="189" t="s">
        <v>58</v>
      </c>
    </row>
    <row r="331" spans="1:60" ht="13.5" hidden="1" customHeight="1">
      <c r="A331" s="131"/>
      <c r="B331" s="343"/>
      <c r="C331" s="153"/>
      <c r="D331" s="344"/>
      <c r="E331" s="344"/>
      <c r="F331" s="165"/>
      <c r="G331" s="165"/>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1"/>
      <c r="AF331" s="481"/>
      <c r="AG331" s="481"/>
      <c r="AH331" s="481"/>
      <c r="AI331" s="481"/>
      <c r="AJ331" s="481"/>
      <c r="AK331" s="481"/>
      <c r="AL331" s="481"/>
      <c r="AM331" s="481"/>
      <c r="AN331" s="481"/>
      <c r="AO331" s="291"/>
      <c r="AQ331" s="54" t="s">
        <v>645</v>
      </c>
      <c r="AU331" s="292" t="str">
        <f t="shared" ca="1" si="55"/>
        <v>AN</v>
      </c>
      <c r="AV331" s="292">
        <f t="shared" si="58"/>
        <v>297</v>
      </c>
      <c r="AW331" s="180" t="str">
        <f t="shared" ca="1" si="56"/>
        <v>AN297</v>
      </c>
      <c r="AX331" s="189">
        <f t="shared" si="59"/>
        <v>8</v>
      </c>
      <c r="AY331" s="180" t="str">
        <f t="shared" ca="1" si="53"/>
        <v>5. Ownership - Capital Costs</v>
      </c>
      <c r="AZ331" s="189" t="s">
        <v>643</v>
      </c>
      <c r="BA331" s="180" t="s">
        <v>659</v>
      </c>
      <c r="BB331" s="180">
        <v>2054</v>
      </c>
      <c r="BC331" s="180" t="str">
        <f t="shared" ca="1" si="57"/>
        <v>8_AN297_Generation_equipment_2054</v>
      </c>
      <c r="BD331" s="180" t="s">
        <v>407</v>
      </c>
      <c r="BE331" s="180"/>
      <c r="BF331" s="189" t="str">
        <f t="shared" si="54"/>
        <v>&gt;=0</v>
      </c>
      <c r="BG331" s="189" t="s">
        <v>58</v>
      </c>
      <c r="BH331" s="189" t="s">
        <v>58</v>
      </c>
    </row>
    <row r="332" spans="1:60" ht="13.5" hidden="1" customHeight="1">
      <c r="A332" s="131"/>
      <c r="B332" s="343"/>
      <c r="C332" s="153"/>
      <c r="D332" s="344"/>
      <c r="E332" s="344"/>
      <c r="F332" s="165"/>
      <c r="G332" s="165"/>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1"/>
      <c r="AF332" s="481"/>
      <c r="AG332" s="481"/>
      <c r="AH332" s="481"/>
      <c r="AI332" s="481"/>
      <c r="AJ332" s="481"/>
      <c r="AK332" s="481"/>
      <c r="AL332" s="481"/>
      <c r="AM332" s="481"/>
      <c r="AN332" s="481"/>
      <c r="AO332" s="291"/>
      <c r="AQ332" s="54" t="s">
        <v>645</v>
      </c>
      <c r="AU332" s="292" t="str">
        <f t="shared" ca="1" si="55"/>
        <v>AO</v>
      </c>
      <c r="AV332" s="292">
        <f t="shared" si="58"/>
        <v>297</v>
      </c>
      <c r="AW332" s="180" t="str">
        <f t="shared" ca="1" si="56"/>
        <v>AO297</v>
      </c>
      <c r="AX332" s="189">
        <v>7</v>
      </c>
      <c r="AY332" s="180" t="str">
        <f t="shared" ca="1" si="53"/>
        <v>5. Ownership - Capital Costs</v>
      </c>
      <c r="AZ332" s="189" t="s">
        <v>643</v>
      </c>
      <c r="BA332" s="180" t="s">
        <v>659</v>
      </c>
      <c r="BB332" s="180" t="s">
        <v>646</v>
      </c>
      <c r="BC332" s="180" t="str">
        <f t="shared" ca="1" si="57"/>
        <v>7_AO297_Generation_equipment_Additional_Info</v>
      </c>
      <c r="BD332" s="189" t="s">
        <v>133</v>
      </c>
      <c r="BE332" s="189">
        <v>100</v>
      </c>
      <c r="BG332" s="189" t="s">
        <v>58</v>
      </c>
      <c r="BH332" s="189" t="s">
        <v>58</v>
      </c>
    </row>
    <row r="333" spans="1:60" ht="13.5" hidden="1" customHeight="1">
      <c r="A333" s="131">
        <v>11</v>
      </c>
      <c r="B333" s="343"/>
      <c r="C333" s="155" t="s">
        <v>660</v>
      </c>
      <c r="D333" s="344" t="s">
        <v>642</v>
      </c>
      <c r="E333" s="344"/>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6"/>
      <c r="AD333" s="276"/>
      <c r="AE333" s="277"/>
      <c r="AF333" s="277"/>
      <c r="AG333" s="277"/>
      <c r="AH333" s="277"/>
      <c r="AI333" s="277"/>
      <c r="AJ333" s="277"/>
      <c r="AK333" s="277"/>
      <c r="AL333" s="277"/>
      <c r="AM333" s="277"/>
      <c r="AN333" s="277"/>
      <c r="AO333" s="152"/>
      <c r="AS333" s="54" t="s">
        <v>125</v>
      </c>
      <c r="AT333" s="293" t="str">
        <f ca="1">SUBSTITUTE(CELL("address",F333),"$","")</f>
        <v>F333</v>
      </c>
      <c r="AU333" s="294" t="str">
        <f ca="1">CHAR(CODE(AT333))</f>
        <v>F</v>
      </c>
      <c r="AV333" s="294">
        <f>ROW(AT333)</f>
        <v>333</v>
      </c>
      <c r="AW333" s="295" t="str">
        <f ca="1">CONCATENATE(AU333&amp;AV333)</f>
        <v>F333</v>
      </c>
      <c r="AX333" s="288">
        <f t="shared" ref="AX333:AX367" si="60">$AX$5</f>
        <v>8</v>
      </c>
      <c r="AY333" s="295" t="str">
        <f t="shared" ca="1" si="53"/>
        <v>5. Ownership - Capital Costs</v>
      </c>
      <c r="AZ333" s="288" t="s">
        <v>643</v>
      </c>
      <c r="BA333" s="295" t="s">
        <v>661</v>
      </c>
      <c r="BB333" s="295">
        <v>2020</v>
      </c>
      <c r="BC333" s="295" t="str">
        <f ca="1">AX333&amp;"_"&amp;AW333&amp;"_"&amp;BA333&amp;"_"&amp;BB333</f>
        <v>8_F333_Wind_turbines_2020</v>
      </c>
      <c r="BD333" s="295" t="s">
        <v>407</v>
      </c>
      <c r="BE333" s="295"/>
      <c r="BF333" s="288" t="str">
        <f t="shared" ref="BF333:BF367" si="61">"&gt;=0"</f>
        <v>&gt;=0</v>
      </c>
      <c r="BG333" s="288" t="s">
        <v>58</v>
      </c>
      <c r="BH333" s="288" t="s">
        <v>58</v>
      </c>
    </row>
    <row r="334" spans="1:60" ht="13.5" hidden="1" customHeight="1">
      <c r="A334" s="131"/>
      <c r="B334" s="343"/>
      <c r="C334" s="155"/>
      <c r="D334" s="344"/>
      <c r="E334" s="344"/>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290"/>
      <c r="AF334" s="290"/>
      <c r="AG334" s="290"/>
      <c r="AH334" s="290"/>
      <c r="AI334" s="290"/>
      <c r="AJ334" s="290"/>
      <c r="AK334" s="290"/>
      <c r="AL334" s="290"/>
      <c r="AM334" s="290"/>
      <c r="AN334" s="290"/>
      <c r="AO334" s="291"/>
      <c r="AQ334" s="54" t="s">
        <v>645</v>
      </c>
      <c r="AU334" s="292" t="str">
        <f ca="1">IF(AU333="Z","AA",IF(LEN(AU333)=1,CHAR(CODE(AU333)+1),IF(RIGHT(AU333,1)="Z",CHAR(CODE(LEFT(AU333,1))+1),LEFT(AU333,1))&amp;CHAR(65+MOD(CODE(RIGHT(AU333,1))+1-65,26))))</f>
        <v>G</v>
      </c>
      <c r="AV334" s="292">
        <f>AV333</f>
        <v>333</v>
      </c>
      <c r="AW334" s="180" t="str">
        <f t="shared" ref="AW334:AW368" ca="1" si="62">CONCATENATE(AU334&amp;AV334)</f>
        <v>G333</v>
      </c>
      <c r="AX334" s="189">
        <f t="shared" si="60"/>
        <v>8</v>
      </c>
      <c r="AY334" s="180" t="str">
        <f t="shared" ca="1" si="53"/>
        <v>5. Ownership - Capital Costs</v>
      </c>
      <c r="AZ334" s="189" t="s">
        <v>643</v>
      </c>
      <c r="BA334" s="180" t="s">
        <v>661</v>
      </c>
      <c r="BB334" s="180">
        <v>2021</v>
      </c>
      <c r="BC334" s="180" t="str">
        <f t="shared" ref="BC334:BC368" ca="1" si="63">AX334&amp;"_"&amp;AW334&amp;"_"&amp;BA334&amp;"_"&amp;BB334</f>
        <v>8_G333_Wind_turbines_2021</v>
      </c>
      <c r="BD334" s="180" t="s">
        <v>407</v>
      </c>
      <c r="BE334" s="180"/>
      <c r="BF334" s="189" t="str">
        <f t="shared" si="61"/>
        <v>&gt;=0</v>
      </c>
      <c r="BG334" s="189" t="s">
        <v>58</v>
      </c>
      <c r="BH334" s="189" t="s">
        <v>58</v>
      </c>
    </row>
    <row r="335" spans="1:60" ht="13.5" hidden="1" customHeight="1">
      <c r="A335" s="131"/>
      <c r="B335" s="343"/>
      <c r="C335" s="155"/>
      <c r="D335" s="344"/>
      <c r="E335" s="344"/>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289"/>
      <c r="AE335" s="290"/>
      <c r="AF335" s="290"/>
      <c r="AG335" s="290"/>
      <c r="AH335" s="290"/>
      <c r="AI335" s="290"/>
      <c r="AJ335" s="290"/>
      <c r="AK335" s="290"/>
      <c r="AL335" s="290"/>
      <c r="AM335" s="290"/>
      <c r="AN335" s="290"/>
      <c r="AO335" s="291"/>
      <c r="AQ335" s="54" t="s">
        <v>645</v>
      </c>
      <c r="AU335" s="292" t="str">
        <f t="shared" ref="AU335:AU368" ca="1" si="64">IF(AU334="Z","AA",IF(LEN(AU334)=1,CHAR(CODE(AU334)+1),IF(RIGHT(AU334,1)="Z",CHAR(CODE(LEFT(AU334,1))+1),LEFT(AU334,1))&amp;CHAR(65+MOD(CODE(RIGHT(AU334,1))+1-65,26))))</f>
        <v>H</v>
      </c>
      <c r="AV335" s="292">
        <f t="shared" ref="AV335:AV368" si="65">AV334</f>
        <v>333</v>
      </c>
      <c r="AW335" s="180" t="str">
        <f t="shared" ca="1" si="62"/>
        <v>H333</v>
      </c>
      <c r="AX335" s="189">
        <f t="shared" si="60"/>
        <v>8</v>
      </c>
      <c r="AY335" s="180" t="str">
        <f t="shared" ca="1" si="53"/>
        <v>5. Ownership - Capital Costs</v>
      </c>
      <c r="AZ335" s="189" t="s">
        <v>643</v>
      </c>
      <c r="BA335" s="180" t="s">
        <v>661</v>
      </c>
      <c r="BB335" s="180">
        <v>2022</v>
      </c>
      <c r="BC335" s="180" t="str">
        <f t="shared" ca="1" si="63"/>
        <v>8_H333_Wind_turbines_2022</v>
      </c>
      <c r="BD335" s="180" t="s">
        <v>407</v>
      </c>
      <c r="BE335" s="180"/>
      <c r="BF335" s="189" t="str">
        <f t="shared" si="61"/>
        <v>&gt;=0</v>
      </c>
      <c r="BG335" s="189" t="s">
        <v>58</v>
      </c>
      <c r="BH335" s="189" t="s">
        <v>58</v>
      </c>
    </row>
    <row r="336" spans="1:60" ht="13.5" hidden="1" customHeight="1">
      <c r="A336" s="131"/>
      <c r="B336" s="343"/>
      <c r="C336" s="155"/>
      <c r="D336" s="344"/>
      <c r="E336" s="344"/>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c r="AC336" s="289"/>
      <c r="AD336" s="289"/>
      <c r="AE336" s="290"/>
      <c r="AF336" s="290"/>
      <c r="AG336" s="290"/>
      <c r="AH336" s="290"/>
      <c r="AI336" s="290"/>
      <c r="AJ336" s="290"/>
      <c r="AK336" s="290"/>
      <c r="AL336" s="290"/>
      <c r="AM336" s="290"/>
      <c r="AN336" s="290"/>
      <c r="AO336" s="291"/>
      <c r="AQ336" s="54" t="s">
        <v>645</v>
      </c>
      <c r="AU336" s="292" t="str">
        <f t="shared" ca="1" si="64"/>
        <v>I</v>
      </c>
      <c r="AV336" s="292">
        <f t="shared" si="65"/>
        <v>333</v>
      </c>
      <c r="AW336" s="180" t="str">
        <f t="shared" ca="1" si="62"/>
        <v>I333</v>
      </c>
      <c r="AX336" s="189">
        <f t="shared" si="60"/>
        <v>8</v>
      </c>
      <c r="AY336" s="180" t="str">
        <f t="shared" ca="1" si="53"/>
        <v>5. Ownership - Capital Costs</v>
      </c>
      <c r="AZ336" s="189" t="s">
        <v>643</v>
      </c>
      <c r="BA336" s="180" t="s">
        <v>661</v>
      </c>
      <c r="BB336" s="180">
        <v>2023</v>
      </c>
      <c r="BC336" s="180" t="str">
        <f t="shared" ca="1" si="63"/>
        <v>8_I333_Wind_turbines_2023</v>
      </c>
      <c r="BD336" s="180" t="s">
        <v>407</v>
      </c>
      <c r="BE336" s="180"/>
      <c r="BF336" s="189" t="str">
        <f t="shared" si="61"/>
        <v>&gt;=0</v>
      </c>
      <c r="BG336" s="189" t="s">
        <v>58</v>
      </c>
      <c r="BH336" s="189" t="s">
        <v>58</v>
      </c>
    </row>
    <row r="337" spans="1:60" ht="13.5" hidden="1" customHeight="1">
      <c r="A337" s="131"/>
      <c r="B337" s="343"/>
      <c r="C337" s="155"/>
      <c r="D337" s="344"/>
      <c r="E337" s="344"/>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c r="AC337" s="289"/>
      <c r="AD337" s="289"/>
      <c r="AE337" s="290"/>
      <c r="AF337" s="290"/>
      <c r="AG337" s="290"/>
      <c r="AH337" s="290"/>
      <c r="AI337" s="290"/>
      <c r="AJ337" s="290"/>
      <c r="AK337" s="290"/>
      <c r="AL337" s="290"/>
      <c r="AM337" s="290"/>
      <c r="AN337" s="290"/>
      <c r="AO337" s="291"/>
      <c r="AQ337" s="54" t="s">
        <v>645</v>
      </c>
      <c r="AU337" s="292" t="str">
        <f t="shared" ca="1" si="64"/>
        <v>J</v>
      </c>
      <c r="AV337" s="292">
        <f t="shared" si="65"/>
        <v>333</v>
      </c>
      <c r="AW337" s="180" t="str">
        <f t="shared" ca="1" si="62"/>
        <v>J333</v>
      </c>
      <c r="AX337" s="189">
        <f t="shared" si="60"/>
        <v>8</v>
      </c>
      <c r="AY337" s="180" t="str">
        <f t="shared" ref="AY337:AY400" ca="1" si="66">MID(CELL("filename",AX337),FIND("]",CELL("filename",AX337))+1,256)</f>
        <v>5. Ownership - Capital Costs</v>
      </c>
      <c r="AZ337" s="189" t="s">
        <v>643</v>
      </c>
      <c r="BA337" s="180" t="s">
        <v>661</v>
      </c>
      <c r="BB337" s="180">
        <v>2024</v>
      </c>
      <c r="BC337" s="180" t="str">
        <f t="shared" ca="1" si="63"/>
        <v>8_J333_Wind_turbines_2024</v>
      </c>
      <c r="BD337" s="180" t="s">
        <v>407</v>
      </c>
      <c r="BE337" s="180"/>
      <c r="BF337" s="189" t="str">
        <f t="shared" si="61"/>
        <v>&gt;=0</v>
      </c>
      <c r="BG337" s="189" t="s">
        <v>58</v>
      </c>
      <c r="BH337" s="189" t="s">
        <v>58</v>
      </c>
    </row>
    <row r="338" spans="1:60" ht="13.5" hidden="1" customHeight="1">
      <c r="A338" s="131"/>
      <c r="B338" s="343"/>
      <c r="C338" s="155"/>
      <c r="D338" s="344"/>
      <c r="E338" s="344"/>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c r="AC338" s="289"/>
      <c r="AD338" s="289"/>
      <c r="AE338" s="290"/>
      <c r="AF338" s="290"/>
      <c r="AG338" s="290"/>
      <c r="AH338" s="290"/>
      <c r="AI338" s="290"/>
      <c r="AJ338" s="290"/>
      <c r="AK338" s="290"/>
      <c r="AL338" s="290"/>
      <c r="AM338" s="290"/>
      <c r="AN338" s="290"/>
      <c r="AO338" s="291"/>
      <c r="AQ338" s="54" t="s">
        <v>645</v>
      </c>
      <c r="AU338" s="292" t="str">
        <f t="shared" ca="1" si="64"/>
        <v>K</v>
      </c>
      <c r="AV338" s="292">
        <f t="shared" si="65"/>
        <v>333</v>
      </c>
      <c r="AW338" s="180" t="str">
        <f t="shared" ca="1" si="62"/>
        <v>K333</v>
      </c>
      <c r="AX338" s="189">
        <f t="shared" si="60"/>
        <v>8</v>
      </c>
      <c r="AY338" s="180" t="str">
        <f t="shared" ca="1" si="66"/>
        <v>5. Ownership - Capital Costs</v>
      </c>
      <c r="AZ338" s="189" t="s">
        <v>643</v>
      </c>
      <c r="BA338" s="180" t="s">
        <v>661</v>
      </c>
      <c r="BB338" s="180">
        <v>2025</v>
      </c>
      <c r="BC338" s="180" t="str">
        <f t="shared" ca="1" si="63"/>
        <v>8_K333_Wind_turbines_2025</v>
      </c>
      <c r="BD338" s="180" t="s">
        <v>407</v>
      </c>
      <c r="BE338" s="180"/>
      <c r="BF338" s="189" t="str">
        <f t="shared" si="61"/>
        <v>&gt;=0</v>
      </c>
      <c r="BG338" s="189" t="s">
        <v>58</v>
      </c>
      <c r="BH338" s="189" t="s">
        <v>58</v>
      </c>
    </row>
    <row r="339" spans="1:60" ht="13.5" hidden="1" customHeight="1">
      <c r="A339" s="131"/>
      <c r="B339" s="343"/>
      <c r="C339" s="155"/>
      <c r="D339" s="344"/>
      <c r="E339" s="344"/>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c r="AC339" s="289"/>
      <c r="AD339" s="289"/>
      <c r="AE339" s="290"/>
      <c r="AF339" s="290"/>
      <c r="AG339" s="290"/>
      <c r="AH339" s="290"/>
      <c r="AI339" s="290"/>
      <c r="AJ339" s="290"/>
      <c r="AK339" s="290"/>
      <c r="AL339" s="290"/>
      <c r="AM339" s="290"/>
      <c r="AN339" s="290"/>
      <c r="AO339" s="291"/>
      <c r="AQ339" s="54" t="s">
        <v>645</v>
      </c>
      <c r="AU339" s="292" t="str">
        <f t="shared" ca="1" si="64"/>
        <v>L</v>
      </c>
      <c r="AV339" s="292">
        <f t="shared" si="65"/>
        <v>333</v>
      </c>
      <c r="AW339" s="180" t="str">
        <f t="shared" ca="1" si="62"/>
        <v>L333</v>
      </c>
      <c r="AX339" s="189">
        <f t="shared" si="60"/>
        <v>8</v>
      </c>
      <c r="AY339" s="180" t="str">
        <f t="shared" ca="1" si="66"/>
        <v>5. Ownership - Capital Costs</v>
      </c>
      <c r="AZ339" s="189" t="s">
        <v>643</v>
      </c>
      <c r="BA339" s="180" t="s">
        <v>661</v>
      </c>
      <c r="BB339" s="180">
        <v>2026</v>
      </c>
      <c r="BC339" s="180" t="str">
        <f t="shared" ca="1" si="63"/>
        <v>8_L333_Wind_turbines_2026</v>
      </c>
      <c r="BD339" s="180" t="s">
        <v>407</v>
      </c>
      <c r="BE339" s="180"/>
      <c r="BF339" s="189" t="str">
        <f t="shared" si="61"/>
        <v>&gt;=0</v>
      </c>
      <c r="BG339" s="189" t="s">
        <v>58</v>
      </c>
      <c r="BH339" s="189" t="s">
        <v>58</v>
      </c>
    </row>
    <row r="340" spans="1:60" ht="13.5" hidden="1" customHeight="1">
      <c r="A340" s="131"/>
      <c r="B340" s="343"/>
      <c r="C340" s="155"/>
      <c r="D340" s="344"/>
      <c r="E340" s="344"/>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290"/>
      <c r="AF340" s="290"/>
      <c r="AG340" s="290"/>
      <c r="AH340" s="290"/>
      <c r="AI340" s="290"/>
      <c r="AJ340" s="290"/>
      <c r="AK340" s="290"/>
      <c r="AL340" s="290"/>
      <c r="AM340" s="290"/>
      <c r="AN340" s="290"/>
      <c r="AO340" s="291"/>
      <c r="AQ340" s="54" t="s">
        <v>645</v>
      </c>
      <c r="AU340" s="292" t="str">
        <f t="shared" ca="1" si="64"/>
        <v>M</v>
      </c>
      <c r="AV340" s="292">
        <f t="shared" si="65"/>
        <v>333</v>
      </c>
      <c r="AW340" s="180" t="str">
        <f t="shared" ca="1" si="62"/>
        <v>M333</v>
      </c>
      <c r="AX340" s="189">
        <f t="shared" si="60"/>
        <v>8</v>
      </c>
      <c r="AY340" s="180" t="str">
        <f t="shared" ca="1" si="66"/>
        <v>5. Ownership - Capital Costs</v>
      </c>
      <c r="AZ340" s="189" t="s">
        <v>643</v>
      </c>
      <c r="BA340" s="180" t="s">
        <v>661</v>
      </c>
      <c r="BB340" s="180">
        <v>2027</v>
      </c>
      <c r="BC340" s="180" t="str">
        <f t="shared" ca="1" si="63"/>
        <v>8_M333_Wind_turbines_2027</v>
      </c>
      <c r="BD340" s="180" t="s">
        <v>407</v>
      </c>
      <c r="BE340" s="180"/>
      <c r="BF340" s="189" t="str">
        <f t="shared" si="61"/>
        <v>&gt;=0</v>
      </c>
      <c r="BG340" s="189" t="s">
        <v>58</v>
      </c>
      <c r="BH340" s="189" t="s">
        <v>58</v>
      </c>
    </row>
    <row r="341" spans="1:60" ht="13.5" hidden="1" customHeight="1">
      <c r="A341" s="131"/>
      <c r="B341" s="343"/>
      <c r="C341" s="155"/>
      <c r="D341" s="344"/>
      <c r="E341" s="344"/>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c r="AC341" s="289"/>
      <c r="AD341" s="289"/>
      <c r="AE341" s="290"/>
      <c r="AF341" s="290"/>
      <c r="AG341" s="290"/>
      <c r="AH341" s="290"/>
      <c r="AI341" s="290"/>
      <c r="AJ341" s="290"/>
      <c r="AK341" s="290"/>
      <c r="AL341" s="290"/>
      <c r="AM341" s="290"/>
      <c r="AN341" s="290"/>
      <c r="AO341" s="291"/>
      <c r="AQ341" s="54" t="s">
        <v>645</v>
      </c>
      <c r="AU341" s="292" t="str">
        <f t="shared" ca="1" si="64"/>
        <v>N</v>
      </c>
      <c r="AV341" s="292">
        <f t="shared" si="65"/>
        <v>333</v>
      </c>
      <c r="AW341" s="180" t="str">
        <f t="shared" ca="1" si="62"/>
        <v>N333</v>
      </c>
      <c r="AX341" s="189">
        <f t="shared" si="60"/>
        <v>8</v>
      </c>
      <c r="AY341" s="180" t="str">
        <f t="shared" ca="1" si="66"/>
        <v>5. Ownership - Capital Costs</v>
      </c>
      <c r="AZ341" s="189" t="s">
        <v>643</v>
      </c>
      <c r="BA341" s="180" t="s">
        <v>661</v>
      </c>
      <c r="BB341" s="180">
        <v>2028</v>
      </c>
      <c r="BC341" s="180" t="str">
        <f t="shared" ca="1" si="63"/>
        <v>8_N333_Wind_turbines_2028</v>
      </c>
      <c r="BD341" s="180" t="s">
        <v>407</v>
      </c>
      <c r="BE341" s="180"/>
      <c r="BF341" s="189" t="str">
        <f t="shared" si="61"/>
        <v>&gt;=0</v>
      </c>
      <c r="BG341" s="189" t="s">
        <v>58</v>
      </c>
      <c r="BH341" s="189" t="s">
        <v>58</v>
      </c>
    </row>
    <row r="342" spans="1:60" ht="13.5" hidden="1" customHeight="1">
      <c r="A342" s="131"/>
      <c r="B342" s="343"/>
      <c r="C342" s="155"/>
      <c r="D342" s="344"/>
      <c r="E342" s="344"/>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290"/>
      <c r="AF342" s="290"/>
      <c r="AG342" s="290"/>
      <c r="AH342" s="290"/>
      <c r="AI342" s="290"/>
      <c r="AJ342" s="290"/>
      <c r="AK342" s="290"/>
      <c r="AL342" s="290"/>
      <c r="AM342" s="290"/>
      <c r="AN342" s="290"/>
      <c r="AO342" s="291"/>
      <c r="AQ342" s="54" t="s">
        <v>645</v>
      </c>
      <c r="AU342" s="292" t="str">
        <f t="shared" ca="1" si="64"/>
        <v>O</v>
      </c>
      <c r="AV342" s="292">
        <f t="shared" si="65"/>
        <v>333</v>
      </c>
      <c r="AW342" s="180" t="str">
        <f t="shared" ca="1" si="62"/>
        <v>O333</v>
      </c>
      <c r="AX342" s="189">
        <f t="shared" si="60"/>
        <v>8</v>
      </c>
      <c r="AY342" s="180" t="str">
        <f t="shared" ca="1" si="66"/>
        <v>5. Ownership - Capital Costs</v>
      </c>
      <c r="AZ342" s="189" t="s">
        <v>643</v>
      </c>
      <c r="BA342" s="180" t="s">
        <v>661</v>
      </c>
      <c r="BB342" s="180">
        <v>2029</v>
      </c>
      <c r="BC342" s="180" t="str">
        <f t="shared" ca="1" si="63"/>
        <v>8_O333_Wind_turbines_2029</v>
      </c>
      <c r="BD342" s="180" t="s">
        <v>407</v>
      </c>
      <c r="BE342" s="180"/>
      <c r="BF342" s="189" t="str">
        <f t="shared" si="61"/>
        <v>&gt;=0</v>
      </c>
      <c r="BG342" s="189" t="s">
        <v>58</v>
      </c>
      <c r="BH342" s="189" t="s">
        <v>58</v>
      </c>
    </row>
    <row r="343" spans="1:60" ht="13.5" hidden="1" customHeight="1">
      <c r="A343" s="131"/>
      <c r="B343" s="343"/>
      <c r="C343" s="155"/>
      <c r="D343" s="344"/>
      <c r="E343" s="344"/>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290"/>
      <c r="AF343" s="290"/>
      <c r="AG343" s="290"/>
      <c r="AH343" s="290"/>
      <c r="AI343" s="290"/>
      <c r="AJ343" s="290"/>
      <c r="AK343" s="290"/>
      <c r="AL343" s="290"/>
      <c r="AM343" s="290"/>
      <c r="AN343" s="290"/>
      <c r="AO343" s="291"/>
      <c r="AQ343" s="54" t="s">
        <v>645</v>
      </c>
      <c r="AU343" s="292" t="str">
        <f t="shared" ca="1" si="64"/>
        <v>P</v>
      </c>
      <c r="AV343" s="292">
        <f t="shared" si="65"/>
        <v>333</v>
      </c>
      <c r="AW343" s="180" t="str">
        <f t="shared" ca="1" si="62"/>
        <v>P333</v>
      </c>
      <c r="AX343" s="189">
        <f t="shared" si="60"/>
        <v>8</v>
      </c>
      <c r="AY343" s="180" t="str">
        <f t="shared" ca="1" si="66"/>
        <v>5. Ownership - Capital Costs</v>
      </c>
      <c r="AZ343" s="189" t="s">
        <v>643</v>
      </c>
      <c r="BA343" s="180" t="s">
        <v>661</v>
      </c>
      <c r="BB343" s="180">
        <v>2030</v>
      </c>
      <c r="BC343" s="180" t="str">
        <f t="shared" ca="1" si="63"/>
        <v>8_P333_Wind_turbines_2030</v>
      </c>
      <c r="BD343" s="180" t="s">
        <v>407</v>
      </c>
      <c r="BE343" s="180"/>
      <c r="BF343" s="189" t="str">
        <f t="shared" si="61"/>
        <v>&gt;=0</v>
      </c>
      <c r="BG343" s="189" t="s">
        <v>58</v>
      </c>
      <c r="BH343" s="189" t="s">
        <v>58</v>
      </c>
    </row>
    <row r="344" spans="1:60" ht="13.5" hidden="1" customHeight="1">
      <c r="A344" s="131"/>
      <c r="B344" s="343"/>
      <c r="C344" s="155"/>
      <c r="D344" s="344"/>
      <c r="E344" s="344"/>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c r="AC344" s="289"/>
      <c r="AD344" s="289"/>
      <c r="AE344" s="290"/>
      <c r="AF344" s="290"/>
      <c r="AG344" s="290"/>
      <c r="AH344" s="290"/>
      <c r="AI344" s="290"/>
      <c r="AJ344" s="290"/>
      <c r="AK344" s="290"/>
      <c r="AL344" s="290"/>
      <c r="AM344" s="290"/>
      <c r="AN344" s="290"/>
      <c r="AO344" s="291"/>
      <c r="AQ344" s="54" t="s">
        <v>645</v>
      </c>
      <c r="AU344" s="292" t="str">
        <f t="shared" ca="1" si="64"/>
        <v>Q</v>
      </c>
      <c r="AV344" s="292">
        <f t="shared" si="65"/>
        <v>333</v>
      </c>
      <c r="AW344" s="180" t="str">
        <f t="shared" ca="1" si="62"/>
        <v>Q333</v>
      </c>
      <c r="AX344" s="189">
        <f t="shared" si="60"/>
        <v>8</v>
      </c>
      <c r="AY344" s="180" t="str">
        <f t="shared" ca="1" si="66"/>
        <v>5. Ownership - Capital Costs</v>
      </c>
      <c r="AZ344" s="189" t="s">
        <v>643</v>
      </c>
      <c r="BA344" s="180" t="s">
        <v>661</v>
      </c>
      <c r="BB344" s="180">
        <v>2031</v>
      </c>
      <c r="BC344" s="180" t="str">
        <f t="shared" ca="1" si="63"/>
        <v>8_Q333_Wind_turbines_2031</v>
      </c>
      <c r="BD344" s="180" t="s">
        <v>407</v>
      </c>
      <c r="BE344" s="180"/>
      <c r="BF344" s="189" t="str">
        <f t="shared" si="61"/>
        <v>&gt;=0</v>
      </c>
      <c r="BG344" s="189" t="s">
        <v>58</v>
      </c>
      <c r="BH344" s="189" t="s">
        <v>58</v>
      </c>
    </row>
    <row r="345" spans="1:60" ht="13.5" hidden="1" customHeight="1">
      <c r="A345" s="131"/>
      <c r="B345" s="343"/>
      <c r="C345" s="155"/>
      <c r="D345" s="344"/>
      <c r="E345" s="344"/>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90"/>
      <c r="AF345" s="290"/>
      <c r="AG345" s="290"/>
      <c r="AH345" s="290"/>
      <c r="AI345" s="290"/>
      <c r="AJ345" s="290"/>
      <c r="AK345" s="290"/>
      <c r="AL345" s="290"/>
      <c r="AM345" s="290"/>
      <c r="AN345" s="290"/>
      <c r="AO345" s="291"/>
      <c r="AQ345" s="54" t="s">
        <v>645</v>
      </c>
      <c r="AU345" s="292" t="str">
        <f t="shared" ca="1" si="64"/>
        <v>R</v>
      </c>
      <c r="AV345" s="292">
        <f t="shared" si="65"/>
        <v>333</v>
      </c>
      <c r="AW345" s="180" t="str">
        <f t="shared" ca="1" si="62"/>
        <v>R333</v>
      </c>
      <c r="AX345" s="189">
        <f t="shared" si="60"/>
        <v>8</v>
      </c>
      <c r="AY345" s="180" t="str">
        <f t="shared" ca="1" si="66"/>
        <v>5. Ownership - Capital Costs</v>
      </c>
      <c r="AZ345" s="189" t="s">
        <v>643</v>
      </c>
      <c r="BA345" s="180" t="s">
        <v>661</v>
      </c>
      <c r="BB345" s="180">
        <v>2032</v>
      </c>
      <c r="BC345" s="180" t="str">
        <f t="shared" ca="1" si="63"/>
        <v>8_R333_Wind_turbines_2032</v>
      </c>
      <c r="BD345" s="180" t="s">
        <v>407</v>
      </c>
      <c r="BE345" s="180"/>
      <c r="BF345" s="189" t="str">
        <f t="shared" si="61"/>
        <v>&gt;=0</v>
      </c>
      <c r="BG345" s="189" t="s">
        <v>58</v>
      </c>
      <c r="BH345" s="189" t="s">
        <v>58</v>
      </c>
    </row>
    <row r="346" spans="1:60" ht="13.5" hidden="1" customHeight="1">
      <c r="A346" s="131"/>
      <c r="B346" s="343"/>
      <c r="C346" s="155"/>
      <c r="D346" s="344"/>
      <c r="E346" s="344"/>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c r="AC346" s="289"/>
      <c r="AD346" s="289"/>
      <c r="AE346" s="290"/>
      <c r="AF346" s="290"/>
      <c r="AG346" s="290"/>
      <c r="AH346" s="290"/>
      <c r="AI346" s="290"/>
      <c r="AJ346" s="290"/>
      <c r="AK346" s="290"/>
      <c r="AL346" s="290"/>
      <c r="AM346" s="290"/>
      <c r="AN346" s="290"/>
      <c r="AO346" s="291"/>
      <c r="AQ346" s="54" t="s">
        <v>645</v>
      </c>
      <c r="AU346" s="292" t="str">
        <f t="shared" ca="1" si="64"/>
        <v>S</v>
      </c>
      <c r="AV346" s="292">
        <f t="shared" si="65"/>
        <v>333</v>
      </c>
      <c r="AW346" s="180" t="str">
        <f t="shared" ca="1" si="62"/>
        <v>S333</v>
      </c>
      <c r="AX346" s="189">
        <f t="shared" si="60"/>
        <v>8</v>
      </c>
      <c r="AY346" s="180" t="str">
        <f t="shared" ca="1" si="66"/>
        <v>5. Ownership - Capital Costs</v>
      </c>
      <c r="AZ346" s="189" t="s">
        <v>643</v>
      </c>
      <c r="BA346" s="180" t="s">
        <v>661</v>
      </c>
      <c r="BB346" s="180">
        <v>2033</v>
      </c>
      <c r="BC346" s="180" t="str">
        <f t="shared" ca="1" si="63"/>
        <v>8_S333_Wind_turbines_2033</v>
      </c>
      <c r="BD346" s="180" t="s">
        <v>407</v>
      </c>
      <c r="BE346" s="180"/>
      <c r="BF346" s="189" t="str">
        <f t="shared" si="61"/>
        <v>&gt;=0</v>
      </c>
      <c r="BG346" s="189" t="s">
        <v>58</v>
      </c>
      <c r="BH346" s="189" t="s">
        <v>58</v>
      </c>
    </row>
    <row r="347" spans="1:60" ht="13.5" hidden="1" customHeight="1">
      <c r="A347" s="131"/>
      <c r="B347" s="343"/>
      <c r="C347" s="155"/>
      <c r="D347" s="344"/>
      <c r="E347" s="344"/>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c r="AC347" s="289"/>
      <c r="AD347" s="289"/>
      <c r="AE347" s="290"/>
      <c r="AF347" s="290"/>
      <c r="AG347" s="290"/>
      <c r="AH347" s="290"/>
      <c r="AI347" s="290"/>
      <c r="AJ347" s="290"/>
      <c r="AK347" s="290"/>
      <c r="AL347" s="290"/>
      <c r="AM347" s="290"/>
      <c r="AN347" s="290"/>
      <c r="AO347" s="291"/>
      <c r="AQ347" s="54" t="s">
        <v>645</v>
      </c>
      <c r="AU347" s="292" t="str">
        <f t="shared" ca="1" si="64"/>
        <v>T</v>
      </c>
      <c r="AV347" s="292">
        <f t="shared" si="65"/>
        <v>333</v>
      </c>
      <c r="AW347" s="180" t="str">
        <f t="shared" ca="1" si="62"/>
        <v>T333</v>
      </c>
      <c r="AX347" s="189">
        <f t="shared" si="60"/>
        <v>8</v>
      </c>
      <c r="AY347" s="180" t="str">
        <f t="shared" ca="1" si="66"/>
        <v>5. Ownership - Capital Costs</v>
      </c>
      <c r="AZ347" s="189" t="s">
        <v>643</v>
      </c>
      <c r="BA347" s="180" t="s">
        <v>661</v>
      </c>
      <c r="BB347" s="180">
        <v>2034</v>
      </c>
      <c r="BC347" s="180" t="str">
        <f t="shared" ca="1" si="63"/>
        <v>8_T333_Wind_turbines_2034</v>
      </c>
      <c r="BD347" s="180" t="s">
        <v>407</v>
      </c>
      <c r="BE347" s="180"/>
      <c r="BF347" s="189" t="str">
        <f t="shared" si="61"/>
        <v>&gt;=0</v>
      </c>
      <c r="BG347" s="189" t="s">
        <v>58</v>
      </c>
      <c r="BH347" s="189" t="s">
        <v>58</v>
      </c>
    </row>
    <row r="348" spans="1:60" ht="13.5" hidden="1" customHeight="1">
      <c r="A348" s="131"/>
      <c r="B348" s="343"/>
      <c r="C348" s="155"/>
      <c r="D348" s="344"/>
      <c r="E348" s="344"/>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c r="AC348" s="289"/>
      <c r="AD348" s="289"/>
      <c r="AE348" s="290"/>
      <c r="AF348" s="290"/>
      <c r="AG348" s="290"/>
      <c r="AH348" s="290"/>
      <c r="AI348" s="290"/>
      <c r="AJ348" s="290"/>
      <c r="AK348" s="290"/>
      <c r="AL348" s="290"/>
      <c r="AM348" s="290"/>
      <c r="AN348" s="290"/>
      <c r="AO348" s="291"/>
      <c r="AQ348" s="54" t="s">
        <v>645</v>
      </c>
      <c r="AU348" s="292" t="str">
        <f t="shared" ca="1" si="64"/>
        <v>U</v>
      </c>
      <c r="AV348" s="292">
        <f t="shared" si="65"/>
        <v>333</v>
      </c>
      <c r="AW348" s="180" t="str">
        <f t="shared" ca="1" si="62"/>
        <v>U333</v>
      </c>
      <c r="AX348" s="189">
        <f t="shared" si="60"/>
        <v>8</v>
      </c>
      <c r="AY348" s="180" t="str">
        <f t="shared" ca="1" si="66"/>
        <v>5. Ownership - Capital Costs</v>
      </c>
      <c r="AZ348" s="189" t="s">
        <v>643</v>
      </c>
      <c r="BA348" s="180" t="s">
        <v>661</v>
      </c>
      <c r="BB348" s="180">
        <v>2035</v>
      </c>
      <c r="BC348" s="180" t="str">
        <f t="shared" ca="1" si="63"/>
        <v>8_U333_Wind_turbines_2035</v>
      </c>
      <c r="BD348" s="180" t="s">
        <v>407</v>
      </c>
      <c r="BE348" s="180"/>
      <c r="BF348" s="189" t="str">
        <f t="shared" si="61"/>
        <v>&gt;=0</v>
      </c>
      <c r="BG348" s="189" t="s">
        <v>58</v>
      </c>
      <c r="BH348" s="189" t="s">
        <v>58</v>
      </c>
    </row>
    <row r="349" spans="1:60" ht="13.5" hidden="1" customHeight="1">
      <c r="A349" s="131"/>
      <c r="B349" s="343"/>
      <c r="C349" s="155"/>
      <c r="D349" s="344"/>
      <c r="E349" s="344"/>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290"/>
      <c r="AF349" s="290"/>
      <c r="AG349" s="290"/>
      <c r="AH349" s="290"/>
      <c r="AI349" s="290"/>
      <c r="AJ349" s="290"/>
      <c r="AK349" s="290"/>
      <c r="AL349" s="290"/>
      <c r="AM349" s="290"/>
      <c r="AN349" s="290"/>
      <c r="AO349" s="291"/>
      <c r="AQ349" s="54" t="s">
        <v>645</v>
      </c>
      <c r="AU349" s="292" t="str">
        <f t="shared" ca="1" si="64"/>
        <v>V</v>
      </c>
      <c r="AV349" s="292">
        <f t="shared" si="65"/>
        <v>333</v>
      </c>
      <c r="AW349" s="180" t="str">
        <f t="shared" ca="1" si="62"/>
        <v>V333</v>
      </c>
      <c r="AX349" s="189">
        <f t="shared" si="60"/>
        <v>8</v>
      </c>
      <c r="AY349" s="180" t="str">
        <f t="shared" ca="1" si="66"/>
        <v>5. Ownership - Capital Costs</v>
      </c>
      <c r="AZ349" s="189" t="s">
        <v>643</v>
      </c>
      <c r="BA349" s="180" t="s">
        <v>661</v>
      </c>
      <c r="BB349" s="180">
        <v>2036</v>
      </c>
      <c r="BC349" s="180" t="str">
        <f t="shared" ca="1" si="63"/>
        <v>8_V333_Wind_turbines_2036</v>
      </c>
      <c r="BD349" s="180" t="s">
        <v>407</v>
      </c>
      <c r="BE349" s="180"/>
      <c r="BF349" s="189" t="str">
        <f t="shared" si="61"/>
        <v>&gt;=0</v>
      </c>
      <c r="BG349" s="189" t="s">
        <v>58</v>
      </c>
      <c r="BH349" s="189" t="s">
        <v>58</v>
      </c>
    </row>
    <row r="350" spans="1:60" ht="13.5" hidden="1" customHeight="1">
      <c r="A350" s="131"/>
      <c r="B350" s="343"/>
      <c r="C350" s="155"/>
      <c r="D350" s="344"/>
      <c r="E350" s="344"/>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290"/>
      <c r="AF350" s="290"/>
      <c r="AG350" s="290"/>
      <c r="AH350" s="290"/>
      <c r="AI350" s="290"/>
      <c r="AJ350" s="290"/>
      <c r="AK350" s="290"/>
      <c r="AL350" s="290"/>
      <c r="AM350" s="290"/>
      <c r="AN350" s="290"/>
      <c r="AO350" s="291"/>
      <c r="AQ350" s="54" t="s">
        <v>645</v>
      </c>
      <c r="AU350" s="292" t="str">
        <f t="shared" ca="1" si="64"/>
        <v>W</v>
      </c>
      <c r="AV350" s="292">
        <f t="shared" si="65"/>
        <v>333</v>
      </c>
      <c r="AW350" s="180" t="str">
        <f t="shared" ca="1" si="62"/>
        <v>W333</v>
      </c>
      <c r="AX350" s="189">
        <f t="shared" si="60"/>
        <v>8</v>
      </c>
      <c r="AY350" s="180" t="str">
        <f t="shared" ca="1" si="66"/>
        <v>5. Ownership - Capital Costs</v>
      </c>
      <c r="AZ350" s="189" t="s">
        <v>643</v>
      </c>
      <c r="BA350" s="180" t="s">
        <v>661</v>
      </c>
      <c r="BB350" s="180">
        <v>2037</v>
      </c>
      <c r="BC350" s="180" t="str">
        <f t="shared" ca="1" si="63"/>
        <v>8_W333_Wind_turbines_2037</v>
      </c>
      <c r="BD350" s="180" t="s">
        <v>407</v>
      </c>
      <c r="BE350" s="180"/>
      <c r="BF350" s="189" t="str">
        <f t="shared" si="61"/>
        <v>&gt;=0</v>
      </c>
      <c r="BG350" s="189" t="s">
        <v>58</v>
      </c>
      <c r="BH350" s="189" t="s">
        <v>58</v>
      </c>
    </row>
    <row r="351" spans="1:60" ht="13.5" hidden="1" customHeight="1">
      <c r="A351" s="131"/>
      <c r="B351" s="343"/>
      <c r="C351" s="155"/>
      <c r="D351" s="344"/>
      <c r="E351" s="344"/>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290"/>
      <c r="AF351" s="290"/>
      <c r="AG351" s="290"/>
      <c r="AH351" s="290"/>
      <c r="AI351" s="290"/>
      <c r="AJ351" s="290"/>
      <c r="AK351" s="290"/>
      <c r="AL351" s="290"/>
      <c r="AM351" s="290"/>
      <c r="AN351" s="290"/>
      <c r="AO351" s="291"/>
      <c r="AQ351" s="54" t="s">
        <v>645</v>
      </c>
      <c r="AU351" s="292" t="str">
        <f t="shared" ca="1" si="64"/>
        <v>X</v>
      </c>
      <c r="AV351" s="292">
        <f t="shared" si="65"/>
        <v>333</v>
      </c>
      <c r="AW351" s="180" t="str">
        <f t="shared" ca="1" si="62"/>
        <v>X333</v>
      </c>
      <c r="AX351" s="189">
        <f t="shared" si="60"/>
        <v>8</v>
      </c>
      <c r="AY351" s="180" t="str">
        <f t="shared" ca="1" si="66"/>
        <v>5. Ownership - Capital Costs</v>
      </c>
      <c r="AZ351" s="189" t="s">
        <v>643</v>
      </c>
      <c r="BA351" s="180" t="s">
        <v>661</v>
      </c>
      <c r="BB351" s="180">
        <v>2038</v>
      </c>
      <c r="BC351" s="180" t="str">
        <f t="shared" ca="1" si="63"/>
        <v>8_X333_Wind_turbines_2038</v>
      </c>
      <c r="BD351" s="180" t="s">
        <v>407</v>
      </c>
      <c r="BE351" s="180"/>
      <c r="BF351" s="189" t="str">
        <f t="shared" si="61"/>
        <v>&gt;=0</v>
      </c>
      <c r="BG351" s="189" t="s">
        <v>58</v>
      </c>
      <c r="BH351" s="189" t="s">
        <v>58</v>
      </c>
    </row>
    <row r="352" spans="1:60" ht="13.5" hidden="1" customHeight="1">
      <c r="A352" s="131"/>
      <c r="B352" s="343"/>
      <c r="C352" s="155"/>
      <c r="D352" s="344"/>
      <c r="E352" s="344"/>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90"/>
      <c r="AF352" s="290"/>
      <c r="AG352" s="290"/>
      <c r="AH352" s="290"/>
      <c r="AI352" s="290"/>
      <c r="AJ352" s="290"/>
      <c r="AK352" s="290"/>
      <c r="AL352" s="290"/>
      <c r="AM352" s="290"/>
      <c r="AN352" s="290"/>
      <c r="AO352" s="291"/>
      <c r="AQ352" s="54" t="s">
        <v>645</v>
      </c>
      <c r="AU352" s="292" t="str">
        <f t="shared" ca="1" si="64"/>
        <v>Y</v>
      </c>
      <c r="AV352" s="292">
        <f t="shared" si="65"/>
        <v>333</v>
      </c>
      <c r="AW352" s="180" t="str">
        <f t="shared" ca="1" si="62"/>
        <v>Y333</v>
      </c>
      <c r="AX352" s="189">
        <f t="shared" si="60"/>
        <v>8</v>
      </c>
      <c r="AY352" s="180" t="str">
        <f t="shared" ca="1" si="66"/>
        <v>5. Ownership - Capital Costs</v>
      </c>
      <c r="AZ352" s="189" t="s">
        <v>643</v>
      </c>
      <c r="BA352" s="180" t="s">
        <v>661</v>
      </c>
      <c r="BB352" s="180">
        <v>2039</v>
      </c>
      <c r="BC352" s="180" t="str">
        <f t="shared" ca="1" si="63"/>
        <v>8_Y333_Wind_turbines_2039</v>
      </c>
      <c r="BD352" s="180" t="s">
        <v>407</v>
      </c>
      <c r="BE352" s="180"/>
      <c r="BF352" s="189" t="str">
        <f t="shared" si="61"/>
        <v>&gt;=0</v>
      </c>
      <c r="BG352" s="189" t="s">
        <v>58</v>
      </c>
      <c r="BH352" s="189" t="s">
        <v>58</v>
      </c>
    </row>
    <row r="353" spans="1:60" ht="13.5" hidden="1" customHeight="1">
      <c r="A353" s="131"/>
      <c r="B353" s="343"/>
      <c r="C353" s="155"/>
      <c r="D353" s="344"/>
      <c r="E353" s="344"/>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c r="AC353" s="289"/>
      <c r="AD353" s="289"/>
      <c r="AE353" s="290"/>
      <c r="AF353" s="290"/>
      <c r="AG353" s="290"/>
      <c r="AH353" s="290"/>
      <c r="AI353" s="290"/>
      <c r="AJ353" s="290"/>
      <c r="AK353" s="290"/>
      <c r="AL353" s="290"/>
      <c r="AM353" s="290"/>
      <c r="AN353" s="290"/>
      <c r="AO353" s="291"/>
      <c r="AQ353" s="54" t="s">
        <v>645</v>
      </c>
      <c r="AU353" s="292" t="str">
        <f t="shared" ca="1" si="64"/>
        <v>Z</v>
      </c>
      <c r="AV353" s="292">
        <f t="shared" si="65"/>
        <v>333</v>
      </c>
      <c r="AW353" s="180" t="str">
        <f t="shared" ca="1" si="62"/>
        <v>Z333</v>
      </c>
      <c r="AX353" s="189">
        <f t="shared" si="60"/>
        <v>8</v>
      </c>
      <c r="AY353" s="180" t="str">
        <f t="shared" ca="1" si="66"/>
        <v>5. Ownership - Capital Costs</v>
      </c>
      <c r="AZ353" s="189" t="s">
        <v>643</v>
      </c>
      <c r="BA353" s="180" t="s">
        <v>661</v>
      </c>
      <c r="BB353" s="180">
        <v>2040</v>
      </c>
      <c r="BC353" s="180" t="str">
        <f t="shared" ca="1" si="63"/>
        <v>8_Z333_Wind_turbines_2040</v>
      </c>
      <c r="BD353" s="180" t="s">
        <v>407</v>
      </c>
      <c r="BE353" s="180"/>
      <c r="BF353" s="189" t="str">
        <f t="shared" si="61"/>
        <v>&gt;=0</v>
      </c>
      <c r="BG353" s="189" t="s">
        <v>58</v>
      </c>
      <c r="BH353" s="189" t="s">
        <v>58</v>
      </c>
    </row>
    <row r="354" spans="1:60" ht="13.5" hidden="1" customHeight="1">
      <c r="A354" s="131"/>
      <c r="B354" s="343"/>
      <c r="C354" s="155"/>
      <c r="D354" s="344"/>
      <c r="E354" s="344"/>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c r="AC354" s="289"/>
      <c r="AD354" s="289"/>
      <c r="AE354" s="290"/>
      <c r="AF354" s="290"/>
      <c r="AG354" s="290"/>
      <c r="AH354" s="290"/>
      <c r="AI354" s="290"/>
      <c r="AJ354" s="290"/>
      <c r="AK354" s="290"/>
      <c r="AL354" s="290"/>
      <c r="AM354" s="290"/>
      <c r="AN354" s="290"/>
      <c r="AO354" s="291"/>
      <c r="AQ354" s="54" t="s">
        <v>645</v>
      </c>
      <c r="AU354" s="292" t="str">
        <f t="shared" ca="1" si="64"/>
        <v>AA</v>
      </c>
      <c r="AV354" s="292">
        <f t="shared" si="65"/>
        <v>333</v>
      </c>
      <c r="AW354" s="180" t="str">
        <f t="shared" ca="1" si="62"/>
        <v>AA333</v>
      </c>
      <c r="AX354" s="189">
        <f t="shared" si="60"/>
        <v>8</v>
      </c>
      <c r="AY354" s="180" t="str">
        <f t="shared" ca="1" si="66"/>
        <v>5. Ownership - Capital Costs</v>
      </c>
      <c r="AZ354" s="189" t="s">
        <v>643</v>
      </c>
      <c r="BA354" s="180" t="s">
        <v>661</v>
      </c>
      <c r="BB354" s="180">
        <v>2041</v>
      </c>
      <c r="BC354" s="180" t="str">
        <f t="shared" ca="1" si="63"/>
        <v>8_AA333_Wind_turbines_2041</v>
      </c>
      <c r="BD354" s="180" t="s">
        <v>407</v>
      </c>
      <c r="BE354" s="180"/>
      <c r="BF354" s="189" t="str">
        <f t="shared" si="61"/>
        <v>&gt;=0</v>
      </c>
      <c r="BG354" s="189" t="s">
        <v>58</v>
      </c>
      <c r="BH354" s="189" t="s">
        <v>58</v>
      </c>
    </row>
    <row r="355" spans="1:60" ht="13.5" hidden="1" customHeight="1">
      <c r="A355" s="131"/>
      <c r="B355" s="343"/>
      <c r="C355" s="155"/>
      <c r="D355" s="344"/>
      <c r="E355" s="344"/>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c r="AC355" s="289"/>
      <c r="AD355" s="289"/>
      <c r="AE355" s="290"/>
      <c r="AF355" s="290"/>
      <c r="AG355" s="290"/>
      <c r="AH355" s="290"/>
      <c r="AI355" s="290"/>
      <c r="AJ355" s="290"/>
      <c r="AK355" s="290"/>
      <c r="AL355" s="290"/>
      <c r="AM355" s="290"/>
      <c r="AN355" s="290"/>
      <c r="AO355" s="291"/>
      <c r="AQ355" s="54" t="s">
        <v>645</v>
      </c>
      <c r="AU355" s="292" t="str">
        <f t="shared" ca="1" si="64"/>
        <v>AB</v>
      </c>
      <c r="AV355" s="292">
        <f t="shared" si="65"/>
        <v>333</v>
      </c>
      <c r="AW355" s="180" t="str">
        <f t="shared" ca="1" si="62"/>
        <v>AB333</v>
      </c>
      <c r="AX355" s="189">
        <f t="shared" si="60"/>
        <v>8</v>
      </c>
      <c r="AY355" s="180" t="str">
        <f t="shared" ca="1" si="66"/>
        <v>5. Ownership - Capital Costs</v>
      </c>
      <c r="AZ355" s="189" t="s">
        <v>643</v>
      </c>
      <c r="BA355" s="180" t="s">
        <v>661</v>
      </c>
      <c r="BB355" s="180">
        <v>2042</v>
      </c>
      <c r="BC355" s="180" t="str">
        <f t="shared" ca="1" si="63"/>
        <v>8_AB333_Wind_turbines_2042</v>
      </c>
      <c r="BD355" s="180" t="s">
        <v>407</v>
      </c>
      <c r="BE355" s="180"/>
      <c r="BF355" s="189" t="str">
        <f t="shared" si="61"/>
        <v>&gt;=0</v>
      </c>
      <c r="BG355" s="189" t="s">
        <v>58</v>
      </c>
      <c r="BH355" s="189" t="s">
        <v>58</v>
      </c>
    </row>
    <row r="356" spans="1:60" ht="13.5" hidden="1" customHeight="1">
      <c r="A356" s="131"/>
      <c r="B356" s="343"/>
      <c r="C356" s="155"/>
      <c r="D356" s="344"/>
      <c r="E356" s="344"/>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c r="AC356" s="289"/>
      <c r="AD356" s="289"/>
      <c r="AE356" s="290"/>
      <c r="AF356" s="290"/>
      <c r="AG356" s="290"/>
      <c r="AH356" s="290"/>
      <c r="AI356" s="290"/>
      <c r="AJ356" s="290"/>
      <c r="AK356" s="290"/>
      <c r="AL356" s="290"/>
      <c r="AM356" s="290"/>
      <c r="AN356" s="290"/>
      <c r="AO356" s="291"/>
      <c r="AQ356" s="54" t="s">
        <v>645</v>
      </c>
      <c r="AU356" s="292" t="str">
        <f t="shared" ca="1" si="64"/>
        <v>AC</v>
      </c>
      <c r="AV356" s="292">
        <f t="shared" si="65"/>
        <v>333</v>
      </c>
      <c r="AW356" s="180" t="str">
        <f t="shared" ca="1" si="62"/>
        <v>AC333</v>
      </c>
      <c r="AX356" s="189">
        <f t="shared" si="60"/>
        <v>8</v>
      </c>
      <c r="AY356" s="180" t="str">
        <f t="shared" ca="1" si="66"/>
        <v>5. Ownership - Capital Costs</v>
      </c>
      <c r="AZ356" s="189" t="s">
        <v>643</v>
      </c>
      <c r="BA356" s="180" t="s">
        <v>661</v>
      </c>
      <c r="BB356" s="180">
        <v>2043</v>
      </c>
      <c r="BC356" s="180" t="str">
        <f t="shared" ca="1" si="63"/>
        <v>8_AC333_Wind_turbines_2043</v>
      </c>
      <c r="BD356" s="180" t="s">
        <v>407</v>
      </c>
      <c r="BE356" s="180"/>
      <c r="BF356" s="189" t="str">
        <f t="shared" si="61"/>
        <v>&gt;=0</v>
      </c>
      <c r="BG356" s="189" t="s">
        <v>58</v>
      </c>
      <c r="BH356" s="189" t="s">
        <v>58</v>
      </c>
    </row>
    <row r="357" spans="1:60" ht="13.5" hidden="1" customHeight="1">
      <c r="A357" s="131"/>
      <c r="B357" s="343"/>
      <c r="C357" s="155"/>
      <c r="D357" s="344"/>
      <c r="E357" s="344"/>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c r="AC357" s="289"/>
      <c r="AD357" s="289"/>
      <c r="AE357" s="290"/>
      <c r="AF357" s="290"/>
      <c r="AG357" s="290"/>
      <c r="AH357" s="290"/>
      <c r="AI357" s="290"/>
      <c r="AJ357" s="290"/>
      <c r="AK357" s="290"/>
      <c r="AL357" s="290"/>
      <c r="AM357" s="290"/>
      <c r="AN357" s="290"/>
      <c r="AO357" s="291"/>
      <c r="AQ357" s="54" t="s">
        <v>645</v>
      </c>
      <c r="AU357" s="292" t="str">
        <f t="shared" ca="1" si="64"/>
        <v>AD</v>
      </c>
      <c r="AV357" s="292">
        <f t="shared" si="65"/>
        <v>333</v>
      </c>
      <c r="AW357" s="180" t="str">
        <f t="shared" ca="1" si="62"/>
        <v>AD333</v>
      </c>
      <c r="AX357" s="189">
        <f t="shared" si="60"/>
        <v>8</v>
      </c>
      <c r="AY357" s="180" t="str">
        <f t="shared" ca="1" si="66"/>
        <v>5. Ownership - Capital Costs</v>
      </c>
      <c r="AZ357" s="189" t="s">
        <v>643</v>
      </c>
      <c r="BA357" s="180" t="s">
        <v>661</v>
      </c>
      <c r="BB357" s="180">
        <v>2044</v>
      </c>
      <c r="BC357" s="180" t="str">
        <f t="shared" ca="1" si="63"/>
        <v>8_AD333_Wind_turbines_2044</v>
      </c>
      <c r="BD357" s="180" t="s">
        <v>407</v>
      </c>
      <c r="BE357" s="180"/>
      <c r="BF357" s="189" t="str">
        <f t="shared" si="61"/>
        <v>&gt;=0</v>
      </c>
      <c r="BG357" s="189" t="s">
        <v>58</v>
      </c>
      <c r="BH357" s="189" t="s">
        <v>58</v>
      </c>
    </row>
    <row r="358" spans="1:60" ht="13.5" hidden="1" customHeight="1">
      <c r="A358" s="131"/>
      <c r="B358" s="343"/>
      <c r="C358" s="155"/>
      <c r="D358" s="344"/>
      <c r="E358" s="344"/>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c r="AC358" s="289"/>
      <c r="AD358" s="289"/>
      <c r="AE358" s="290"/>
      <c r="AF358" s="290"/>
      <c r="AG358" s="290"/>
      <c r="AH358" s="290"/>
      <c r="AI358" s="290"/>
      <c r="AJ358" s="290"/>
      <c r="AK358" s="290"/>
      <c r="AL358" s="290"/>
      <c r="AM358" s="290"/>
      <c r="AN358" s="290"/>
      <c r="AO358" s="291"/>
      <c r="AQ358" s="54" t="s">
        <v>645</v>
      </c>
      <c r="AU358" s="292" t="str">
        <f t="shared" ca="1" si="64"/>
        <v>AE</v>
      </c>
      <c r="AV358" s="292">
        <f t="shared" si="65"/>
        <v>333</v>
      </c>
      <c r="AW358" s="180" t="str">
        <f t="shared" ca="1" si="62"/>
        <v>AE333</v>
      </c>
      <c r="AX358" s="189">
        <f t="shared" si="60"/>
        <v>8</v>
      </c>
      <c r="AY358" s="180" t="str">
        <f t="shared" ca="1" si="66"/>
        <v>5. Ownership - Capital Costs</v>
      </c>
      <c r="AZ358" s="189" t="s">
        <v>643</v>
      </c>
      <c r="BA358" s="180" t="s">
        <v>661</v>
      </c>
      <c r="BB358" s="180">
        <v>2045</v>
      </c>
      <c r="BC358" s="180" t="str">
        <f t="shared" ca="1" si="63"/>
        <v>8_AE333_Wind_turbines_2045</v>
      </c>
      <c r="BD358" s="180" t="s">
        <v>407</v>
      </c>
      <c r="BE358" s="180"/>
      <c r="BF358" s="189" t="str">
        <f t="shared" si="61"/>
        <v>&gt;=0</v>
      </c>
      <c r="BG358" s="189" t="s">
        <v>58</v>
      </c>
      <c r="BH358" s="189" t="s">
        <v>58</v>
      </c>
    </row>
    <row r="359" spans="1:60" ht="13.5" hidden="1" customHeight="1">
      <c r="A359" s="131"/>
      <c r="B359" s="343"/>
      <c r="C359" s="155"/>
      <c r="D359" s="344"/>
      <c r="E359" s="344"/>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290"/>
      <c r="AF359" s="290"/>
      <c r="AG359" s="290"/>
      <c r="AH359" s="290"/>
      <c r="AI359" s="290"/>
      <c r="AJ359" s="290"/>
      <c r="AK359" s="290"/>
      <c r="AL359" s="290"/>
      <c r="AM359" s="290"/>
      <c r="AN359" s="290"/>
      <c r="AO359" s="291"/>
      <c r="AQ359" s="54" t="s">
        <v>645</v>
      </c>
      <c r="AU359" s="292" t="str">
        <f t="shared" ca="1" si="64"/>
        <v>AF</v>
      </c>
      <c r="AV359" s="292">
        <f t="shared" si="65"/>
        <v>333</v>
      </c>
      <c r="AW359" s="180" t="str">
        <f t="shared" ca="1" si="62"/>
        <v>AF333</v>
      </c>
      <c r="AX359" s="189">
        <f t="shared" si="60"/>
        <v>8</v>
      </c>
      <c r="AY359" s="180" t="str">
        <f t="shared" ca="1" si="66"/>
        <v>5. Ownership - Capital Costs</v>
      </c>
      <c r="AZ359" s="189" t="s">
        <v>643</v>
      </c>
      <c r="BA359" s="180" t="s">
        <v>661</v>
      </c>
      <c r="BB359" s="180">
        <v>2046</v>
      </c>
      <c r="BC359" s="180" t="str">
        <f t="shared" ca="1" si="63"/>
        <v>8_AF333_Wind_turbines_2046</v>
      </c>
      <c r="BD359" s="180" t="s">
        <v>407</v>
      </c>
      <c r="BE359" s="180"/>
      <c r="BF359" s="189" t="str">
        <f t="shared" si="61"/>
        <v>&gt;=0</v>
      </c>
      <c r="BG359" s="189" t="s">
        <v>58</v>
      </c>
      <c r="BH359" s="189" t="s">
        <v>58</v>
      </c>
    </row>
    <row r="360" spans="1:60" ht="13.5" hidden="1" customHeight="1">
      <c r="A360" s="131"/>
      <c r="B360" s="343"/>
      <c r="C360" s="155"/>
      <c r="D360" s="344"/>
      <c r="E360" s="344"/>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c r="AC360" s="289"/>
      <c r="AD360" s="289"/>
      <c r="AE360" s="290"/>
      <c r="AF360" s="290"/>
      <c r="AG360" s="290"/>
      <c r="AH360" s="290"/>
      <c r="AI360" s="290"/>
      <c r="AJ360" s="290"/>
      <c r="AK360" s="290"/>
      <c r="AL360" s="290"/>
      <c r="AM360" s="290"/>
      <c r="AN360" s="290"/>
      <c r="AO360" s="291"/>
      <c r="AQ360" s="54" t="s">
        <v>645</v>
      </c>
      <c r="AU360" s="292" t="str">
        <f t="shared" ca="1" si="64"/>
        <v>AG</v>
      </c>
      <c r="AV360" s="292">
        <f t="shared" si="65"/>
        <v>333</v>
      </c>
      <c r="AW360" s="180" t="str">
        <f t="shared" ca="1" si="62"/>
        <v>AG333</v>
      </c>
      <c r="AX360" s="189">
        <f t="shared" si="60"/>
        <v>8</v>
      </c>
      <c r="AY360" s="180" t="str">
        <f t="shared" ca="1" si="66"/>
        <v>5. Ownership - Capital Costs</v>
      </c>
      <c r="AZ360" s="189" t="s">
        <v>643</v>
      </c>
      <c r="BA360" s="180" t="s">
        <v>661</v>
      </c>
      <c r="BB360" s="180">
        <v>2047</v>
      </c>
      <c r="BC360" s="180" t="str">
        <f t="shared" ca="1" si="63"/>
        <v>8_AG333_Wind_turbines_2047</v>
      </c>
      <c r="BD360" s="180" t="s">
        <v>407</v>
      </c>
      <c r="BE360" s="180"/>
      <c r="BF360" s="189" t="str">
        <f t="shared" si="61"/>
        <v>&gt;=0</v>
      </c>
      <c r="BG360" s="189" t="s">
        <v>58</v>
      </c>
      <c r="BH360" s="189" t="s">
        <v>58</v>
      </c>
    </row>
    <row r="361" spans="1:60" ht="13.5" hidden="1" customHeight="1">
      <c r="A361" s="131"/>
      <c r="B361" s="343"/>
      <c r="C361" s="155"/>
      <c r="D361" s="344"/>
      <c r="E361" s="344"/>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c r="AC361" s="289"/>
      <c r="AD361" s="289"/>
      <c r="AE361" s="290"/>
      <c r="AF361" s="290"/>
      <c r="AG361" s="290"/>
      <c r="AH361" s="290"/>
      <c r="AI361" s="290"/>
      <c r="AJ361" s="290"/>
      <c r="AK361" s="290"/>
      <c r="AL361" s="290"/>
      <c r="AM361" s="290"/>
      <c r="AN361" s="290"/>
      <c r="AO361" s="291"/>
      <c r="AQ361" s="54" t="s">
        <v>645</v>
      </c>
      <c r="AU361" s="292" t="str">
        <f t="shared" ca="1" si="64"/>
        <v>AH</v>
      </c>
      <c r="AV361" s="292">
        <f t="shared" si="65"/>
        <v>333</v>
      </c>
      <c r="AW361" s="180" t="str">
        <f t="shared" ca="1" si="62"/>
        <v>AH333</v>
      </c>
      <c r="AX361" s="189">
        <f t="shared" si="60"/>
        <v>8</v>
      </c>
      <c r="AY361" s="180" t="str">
        <f t="shared" ca="1" si="66"/>
        <v>5. Ownership - Capital Costs</v>
      </c>
      <c r="AZ361" s="189" t="s">
        <v>643</v>
      </c>
      <c r="BA361" s="180" t="s">
        <v>661</v>
      </c>
      <c r="BB361" s="180">
        <v>2048</v>
      </c>
      <c r="BC361" s="180" t="str">
        <f t="shared" ca="1" si="63"/>
        <v>8_AH333_Wind_turbines_2048</v>
      </c>
      <c r="BD361" s="180" t="s">
        <v>407</v>
      </c>
      <c r="BE361" s="180"/>
      <c r="BF361" s="189" t="str">
        <f t="shared" si="61"/>
        <v>&gt;=0</v>
      </c>
      <c r="BG361" s="189" t="s">
        <v>58</v>
      </c>
      <c r="BH361" s="189" t="s">
        <v>58</v>
      </c>
    </row>
    <row r="362" spans="1:60" ht="13.5" hidden="1" customHeight="1">
      <c r="A362" s="131"/>
      <c r="B362" s="343"/>
      <c r="C362" s="155"/>
      <c r="D362" s="344"/>
      <c r="E362" s="344"/>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c r="AC362" s="289"/>
      <c r="AD362" s="289"/>
      <c r="AE362" s="290"/>
      <c r="AF362" s="290"/>
      <c r="AG362" s="290"/>
      <c r="AH362" s="290"/>
      <c r="AI362" s="290"/>
      <c r="AJ362" s="290"/>
      <c r="AK362" s="290"/>
      <c r="AL362" s="290"/>
      <c r="AM362" s="290"/>
      <c r="AN362" s="290"/>
      <c r="AO362" s="291"/>
      <c r="AQ362" s="54" t="s">
        <v>645</v>
      </c>
      <c r="AU362" s="292" t="str">
        <f t="shared" ca="1" si="64"/>
        <v>AI</v>
      </c>
      <c r="AV362" s="292">
        <f t="shared" si="65"/>
        <v>333</v>
      </c>
      <c r="AW362" s="180" t="str">
        <f t="shared" ca="1" si="62"/>
        <v>AI333</v>
      </c>
      <c r="AX362" s="189">
        <f t="shared" si="60"/>
        <v>8</v>
      </c>
      <c r="AY362" s="180" t="str">
        <f t="shared" ca="1" si="66"/>
        <v>5. Ownership - Capital Costs</v>
      </c>
      <c r="AZ362" s="189" t="s">
        <v>643</v>
      </c>
      <c r="BA362" s="180" t="s">
        <v>661</v>
      </c>
      <c r="BB362" s="180">
        <v>2049</v>
      </c>
      <c r="BC362" s="180" t="str">
        <f t="shared" ca="1" si="63"/>
        <v>8_AI333_Wind_turbines_2049</v>
      </c>
      <c r="BD362" s="180" t="s">
        <v>407</v>
      </c>
      <c r="BE362" s="180"/>
      <c r="BF362" s="189" t="str">
        <f t="shared" si="61"/>
        <v>&gt;=0</v>
      </c>
      <c r="BG362" s="189" t="s">
        <v>58</v>
      </c>
      <c r="BH362" s="189" t="s">
        <v>58</v>
      </c>
    </row>
    <row r="363" spans="1:60" ht="13.5" hidden="1" customHeight="1">
      <c r="A363" s="131"/>
      <c r="B363" s="343"/>
      <c r="C363" s="155"/>
      <c r="D363" s="344"/>
      <c r="E363" s="344"/>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c r="AC363" s="289"/>
      <c r="AD363" s="289"/>
      <c r="AE363" s="290"/>
      <c r="AF363" s="290"/>
      <c r="AG363" s="290"/>
      <c r="AH363" s="290"/>
      <c r="AI363" s="290"/>
      <c r="AJ363" s="290"/>
      <c r="AK363" s="290"/>
      <c r="AL363" s="290"/>
      <c r="AM363" s="290"/>
      <c r="AN363" s="290"/>
      <c r="AO363" s="291"/>
      <c r="AQ363" s="54" t="s">
        <v>645</v>
      </c>
      <c r="AU363" s="292" t="str">
        <f t="shared" ca="1" si="64"/>
        <v>AJ</v>
      </c>
      <c r="AV363" s="292">
        <f t="shared" si="65"/>
        <v>333</v>
      </c>
      <c r="AW363" s="180" t="str">
        <f t="shared" ca="1" si="62"/>
        <v>AJ333</v>
      </c>
      <c r="AX363" s="189">
        <f t="shared" si="60"/>
        <v>8</v>
      </c>
      <c r="AY363" s="180" t="str">
        <f t="shared" ca="1" si="66"/>
        <v>5. Ownership - Capital Costs</v>
      </c>
      <c r="AZ363" s="189" t="s">
        <v>643</v>
      </c>
      <c r="BA363" s="180" t="s">
        <v>661</v>
      </c>
      <c r="BB363" s="180">
        <v>2050</v>
      </c>
      <c r="BC363" s="180" t="str">
        <f t="shared" ca="1" si="63"/>
        <v>8_AJ333_Wind_turbines_2050</v>
      </c>
      <c r="BD363" s="180" t="s">
        <v>407</v>
      </c>
      <c r="BE363" s="180"/>
      <c r="BF363" s="189" t="str">
        <f t="shared" si="61"/>
        <v>&gt;=0</v>
      </c>
      <c r="BG363" s="189" t="s">
        <v>58</v>
      </c>
      <c r="BH363" s="189" t="s">
        <v>58</v>
      </c>
    </row>
    <row r="364" spans="1:60" ht="13.5" hidden="1" customHeight="1">
      <c r="A364" s="131"/>
      <c r="B364" s="343"/>
      <c r="C364" s="155"/>
      <c r="D364" s="344"/>
      <c r="E364" s="344"/>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c r="AC364" s="289"/>
      <c r="AD364" s="289"/>
      <c r="AE364" s="290"/>
      <c r="AF364" s="290"/>
      <c r="AG364" s="290"/>
      <c r="AH364" s="290"/>
      <c r="AI364" s="290"/>
      <c r="AJ364" s="290"/>
      <c r="AK364" s="290"/>
      <c r="AL364" s="290"/>
      <c r="AM364" s="290"/>
      <c r="AN364" s="290"/>
      <c r="AO364" s="291"/>
      <c r="AQ364" s="54" t="s">
        <v>645</v>
      </c>
      <c r="AU364" s="292" t="str">
        <f t="shared" ca="1" si="64"/>
        <v>AK</v>
      </c>
      <c r="AV364" s="292">
        <f t="shared" si="65"/>
        <v>333</v>
      </c>
      <c r="AW364" s="180" t="str">
        <f t="shared" ca="1" si="62"/>
        <v>AK333</v>
      </c>
      <c r="AX364" s="189">
        <f t="shared" si="60"/>
        <v>8</v>
      </c>
      <c r="AY364" s="180" t="str">
        <f t="shared" ca="1" si="66"/>
        <v>5. Ownership - Capital Costs</v>
      </c>
      <c r="AZ364" s="189" t="s">
        <v>643</v>
      </c>
      <c r="BA364" s="180" t="s">
        <v>661</v>
      </c>
      <c r="BB364" s="180">
        <v>2051</v>
      </c>
      <c r="BC364" s="180" t="str">
        <f t="shared" ca="1" si="63"/>
        <v>8_AK333_Wind_turbines_2051</v>
      </c>
      <c r="BD364" s="180" t="s">
        <v>407</v>
      </c>
      <c r="BE364" s="180"/>
      <c r="BF364" s="189" t="str">
        <f t="shared" si="61"/>
        <v>&gt;=0</v>
      </c>
      <c r="BG364" s="189" t="s">
        <v>58</v>
      </c>
      <c r="BH364" s="189" t="s">
        <v>58</v>
      </c>
    </row>
    <row r="365" spans="1:60" ht="13.5" hidden="1" customHeight="1">
      <c r="A365" s="131"/>
      <c r="B365" s="343"/>
      <c r="C365" s="155"/>
      <c r="D365" s="344"/>
      <c r="E365" s="344"/>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c r="AC365" s="289"/>
      <c r="AD365" s="289"/>
      <c r="AE365" s="290"/>
      <c r="AF365" s="290"/>
      <c r="AG365" s="290"/>
      <c r="AH365" s="290"/>
      <c r="AI365" s="290"/>
      <c r="AJ365" s="290"/>
      <c r="AK365" s="290"/>
      <c r="AL365" s="290"/>
      <c r="AM365" s="290"/>
      <c r="AN365" s="290"/>
      <c r="AO365" s="291"/>
      <c r="AQ365" s="54" t="s">
        <v>645</v>
      </c>
      <c r="AU365" s="292" t="str">
        <f t="shared" ca="1" si="64"/>
        <v>AL</v>
      </c>
      <c r="AV365" s="292">
        <f t="shared" si="65"/>
        <v>333</v>
      </c>
      <c r="AW365" s="180" t="str">
        <f t="shared" ca="1" si="62"/>
        <v>AL333</v>
      </c>
      <c r="AX365" s="189">
        <f t="shared" si="60"/>
        <v>8</v>
      </c>
      <c r="AY365" s="180" t="str">
        <f t="shared" ca="1" si="66"/>
        <v>5. Ownership - Capital Costs</v>
      </c>
      <c r="AZ365" s="189" t="s">
        <v>643</v>
      </c>
      <c r="BA365" s="180" t="s">
        <v>661</v>
      </c>
      <c r="BB365" s="180">
        <v>2052</v>
      </c>
      <c r="BC365" s="180" t="str">
        <f t="shared" ca="1" si="63"/>
        <v>8_AL333_Wind_turbines_2052</v>
      </c>
      <c r="BD365" s="180" t="s">
        <v>407</v>
      </c>
      <c r="BE365" s="180"/>
      <c r="BF365" s="189" t="str">
        <f t="shared" si="61"/>
        <v>&gt;=0</v>
      </c>
      <c r="BG365" s="189" t="s">
        <v>58</v>
      </c>
      <c r="BH365" s="189" t="s">
        <v>58</v>
      </c>
    </row>
    <row r="366" spans="1:60" ht="13.5" hidden="1" customHeight="1">
      <c r="A366" s="131"/>
      <c r="B366" s="343"/>
      <c r="C366" s="155"/>
      <c r="D366" s="344"/>
      <c r="E366" s="344"/>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c r="AC366" s="289"/>
      <c r="AD366" s="289"/>
      <c r="AE366" s="290"/>
      <c r="AF366" s="290"/>
      <c r="AG366" s="290"/>
      <c r="AH366" s="290"/>
      <c r="AI366" s="290"/>
      <c r="AJ366" s="290"/>
      <c r="AK366" s="290"/>
      <c r="AL366" s="290"/>
      <c r="AM366" s="290"/>
      <c r="AN366" s="290"/>
      <c r="AO366" s="291"/>
      <c r="AQ366" s="54" t="s">
        <v>645</v>
      </c>
      <c r="AU366" s="292" t="str">
        <f t="shared" ca="1" si="64"/>
        <v>AM</v>
      </c>
      <c r="AV366" s="292">
        <f t="shared" si="65"/>
        <v>333</v>
      </c>
      <c r="AW366" s="180" t="str">
        <f t="shared" ca="1" si="62"/>
        <v>AM333</v>
      </c>
      <c r="AX366" s="189">
        <f t="shared" si="60"/>
        <v>8</v>
      </c>
      <c r="AY366" s="180" t="str">
        <f t="shared" ca="1" si="66"/>
        <v>5. Ownership - Capital Costs</v>
      </c>
      <c r="AZ366" s="189" t="s">
        <v>643</v>
      </c>
      <c r="BA366" s="180" t="s">
        <v>661</v>
      </c>
      <c r="BB366" s="180">
        <v>2053</v>
      </c>
      <c r="BC366" s="180" t="str">
        <f t="shared" ca="1" si="63"/>
        <v>8_AM333_Wind_turbines_2053</v>
      </c>
      <c r="BD366" s="180" t="s">
        <v>407</v>
      </c>
      <c r="BE366" s="180"/>
      <c r="BF366" s="189" t="str">
        <f t="shared" si="61"/>
        <v>&gt;=0</v>
      </c>
      <c r="BG366" s="189" t="s">
        <v>58</v>
      </c>
      <c r="BH366" s="189" t="s">
        <v>58</v>
      </c>
    </row>
    <row r="367" spans="1:60" ht="13.5" hidden="1" customHeight="1">
      <c r="A367" s="131"/>
      <c r="B367" s="343"/>
      <c r="C367" s="155"/>
      <c r="D367" s="344"/>
      <c r="E367" s="344"/>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89"/>
      <c r="AE367" s="290"/>
      <c r="AF367" s="290"/>
      <c r="AG367" s="290"/>
      <c r="AH367" s="290"/>
      <c r="AI367" s="290"/>
      <c r="AJ367" s="290"/>
      <c r="AK367" s="290"/>
      <c r="AL367" s="290"/>
      <c r="AM367" s="290"/>
      <c r="AN367" s="290"/>
      <c r="AO367" s="291"/>
      <c r="AQ367" s="54" t="s">
        <v>645</v>
      </c>
      <c r="AU367" s="292" t="str">
        <f t="shared" ca="1" si="64"/>
        <v>AN</v>
      </c>
      <c r="AV367" s="292">
        <f t="shared" si="65"/>
        <v>333</v>
      </c>
      <c r="AW367" s="180" t="str">
        <f t="shared" ca="1" si="62"/>
        <v>AN333</v>
      </c>
      <c r="AX367" s="189">
        <f t="shared" si="60"/>
        <v>8</v>
      </c>
      <c r="AY367" s="180" t="str">
        <f t="shared" ca="1" si="66"/>
        <v>5. Ownership - Capital Costs</v>
      </c>
      <c r="AZ367" s="189" t="s">
        <v>643</v>
      </c>
      <c r="BA367" s="180" t="s">
        <v>661</v>
      </c>
      <c r="BB367" s="180">
        <v>2054</v>
      </c>
      <c r="BC367" s="180" t="str">
        <f t="shared" ca="1" si="63"/>
        <v>8_AN333_Wind_turbines_2054</v>
      </c>
      <c r="BD367" s="180" t="s">
        <v>407</v>
      </c>
      <c r="BE367" s="180"/>
      <c r="BF367" s="189" t="str">
        <f t="shared" si="61"/>
        <v>&gt;=0</v>
      </c>
      <c r="BG367" s="189" t="s">
        <v>58</v>
      </c>
      <c r="BH367" s="189" t="s">
        <v>58</v>
      </c>
    </row>
    <row r="368" spans="1:60" ht="13.5" hidden="1" customHeight="1">
      <c r="A368" s="131"/>
      <c r="B368" s="343"/>
      <c r="C368" s="155"/>
      <c r="D368" s="344"/>
      <c r="E368" s="344"/>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c r="AC368" s="289"/>
      <c r="AD368" s="289"/>
      <c r="AE368" s="290"/>
      <c r="AF368" s="290"/>
      <c r="AG368" s="290"/>
      <c r="AH368" s="290"/>
      <c r="AI368" s="290"/>
      <c r="AJ368" s="290"/>
      <c r="AK368" s="290"/>
      <c r="AL368" s="290"/>
      <c r="AM368" s="290"/>
      <c r="AN368" s="290"/>
      <c r="AO368" s="291"/>
      <c r="AQ368" s="54" t="s">
        <v>645</v>
      </c>
      <c r="AU368" s="292" t="str">
        <f t="shared" ca="1" si="64"/>
        <v>AO</v>
      </c>
      <c r="AV368" s="292">
        <f t="shared" si="65"/>
        <v>333</v>
      </c>
      <c r="AW368" s="180" t="str">
        <f t="shared" ca="1" si="62"/>
        <v>AO333</v>
      </c>
      <c r="AX368" s="189">
        <v>7</v>
      </c>
      <c r="AY368" s="180" t="str">
        <f t="shared" ca="1" si="66"/>
        <v>5. Ownership - Capital Costs</v>
      </c>
      <c r="AZ368" s="189" t="s">
        <v>643</v>
      </c>
      <c r="BA368" s="180" t="s">
        <v>661</v>
      </c>
      <c r="BB368" s="180" t="s">
        <v>646</v>
      </c>
      <c r="BC368" s="180" t="str">
        <f t="shared" ca="1" si="63"/>
        <v>7_AO333_Wind_turbines_Additional_Info</v>
      </c>
      <c r="BD368" s="189" t="s">
        <v>133</v>
      </c>
      <c r="BE368" s="189">
        <v>100</v>
      </c>
      <c r="BG368" s="189" t="s">
        <v>58</v>
      </c>
      <c r="BH368" s="189" t="s">
        <v>58</v>
      </c>
    </row>
    <row r="369" spans="1:60">
      <c r="A369" s="131">
        <f>+A333+1</f>
        <v>12</v>
      </c>
      <c r="B369" s="343"/>
      <c r="C369" s="155" t="s">
        <v>662</v>
      </c>
      <c r="D369" s="344" t="s">
        <v>642</v>
      </c>
      <c r="E369" s="344"/>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76"/>
      <c r="AE369" s="277"/>
      <c r="AF369" s="277"/>
      <c r="AG369" s="277"/>
      <c r="AH369" s="277"/>
      <c r="AI369" s="277"/>
      <c r="AJ369" s="277"/>
      <c r="AK369" s="277"/>
      <c r="AL369" s="277"/>
      <c r="AM369" s="277"/>
      <c r="AN369" s="277"/>
      <c r="AO369" s="152"/>
      <c r="AS369" s="54" t="s">
        <v>125</v>
      </c>
      <c r="AT369" s="293" t="str">
        <f ca="1">SUBSTITUTE(CELL("address",F369),"$","")</f>
        <v>F369</v>
      </c>
      <c r="AU369" s="294" t="str">
        <f ca="1">CHAR(CODE(AT369))</f>
        <v>F</v>
      </c>
      <c r="AV369" s="294">
        <f>ROW(AT369)</f>
        <v>369</v>
      </c>
      <c r="AW369" s="295" t="str">
        <f ca="1">CONCATENATE(AU369&amp;AV369)</f>
        <v>F369</v>
      </c>
      <c r="AX369" s="288">
        <f t="shared" ref="AX369:AX403" si="67">$AX$5</f>
        <v>8</v>
      </c>
      <c r="AY369" s="295" t="str">
        <f t="shared" ca="1" si="66"/>
        <v>5. Ownership - Capital Costs</v>
      </c>
      <c r="AZ369" s="288" t="s">
        <v>643</v>
      </c>
      <c r="BA369" s="295" t="s">
        <v>663</v>
      </c>
      <c r="BB369" s="295">
        <v>2020</v>
      </c>
      <c r="BC369" s="295" t="str">
        <f ca="1">AX369&amp;"_"&amp;AW369&amp;"_"&amp;BA369&amp;"_"&amp;BB369</f>
        <v>8_F369_Solar_arrays_2020</v>
      </c>
      <c r="BD369" s="295" t="s">
        <v>407</v>
      </c>
      <c r="BE369" s="295"/>
      <c r="BF369" s="288" t="str">
        <f t="shared" ref="BF369:BF403" si="68">"&gt;=0"</f>
        <v>&gt;=0</v>
      </c>
      <c r="BG369" s="288" t="s">
        <v>58</v>
      </c>
      <c r="BH369" s="288" t="s">
        <v>58</v>
      </c>
    </row>
    <row r="370" spans="1:60" ht="13.5" hidden="1" customHeight="1">
      <c r="A370" s="131"/>
      <c r="B370" s="343"/>
      <c r="C370" s="155"/>
      <c r="D370" s="344"/>
      <c r="E370" s="344"/>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c r="AC370" s="289"/>
      <c r="AD370" s="289"/>
      <c r="AE370" s="290"/>
      <c r="AF370" s="290"/>
      <c r="AG370" s="290"/>
      <c r="AH370" s="290"/>
      <c r="AI370" s="290"/>
      <c r="AJ370" s="290"/>
      <c r="AK370" s="290"/>
      <c r="AL370" s="290"/>
      <c r="AM370" s="290"/>
      <c r="AN370" s="290"/>
      <c r="AO370" s="291"/>
      <c r="AQ370" s="54" t="s">
        <v>645</v>
      </c>
      <c r="AU370" s="292" t="str">
        <f t="shared" ref="AU370:AU404" ca="1" si="69">IF(AU369="Z","AA",IF(LEN(AU369)=1,CHAR(CODE(AU369)+1),IF(RIGHT(AU369,1)="Z",CHAR(CODE(LEFT(AU369,1))+1),LEFT(AU369,1))&amp;CHAR(65+MOD(CODE(RIGHT(AU369,1))+1-65,26))))</f>
        <v>G</v>
      </c>
      <c r="AV370" s="292">
        <f>AV369</f>
        <v>369</v>
      </c>
      <c r="AW370" s="180" t="str">
        <f t="shared" ref="AW370:AW404" ca="1" si="70">CONCATENATE(AU370&amp;AV370)</f>
        <v>G369</v>
      </c>
      <c r="AX370" s="189">
        <f t="shared" si="67"/>
        <v>8</v>
      </c>
      <c r="AY370" s="180" t="str">
        <f t="shared" ca="1" si="66"/>
        <v>5. Ownership - Capital Costs</v>
      </c>
      <c r="AZ370" s="189" t="s">
        <v>643</v>
      </c>
      <c r="BA370" s="180" t="s">
        <v>663</v>
      </c>
      <c r="BB370" s="180">
        <v>2021</v>
      </c>
      <c r="BC370" s="180" t="str">
        <f t="shared" ref="BC370:BC404" ca="1" si="71">AX370&amp;"_"&amp;AW370&amp;"_"&amp;BA370&amp;"_"&amp;BB370</f>
        <v>8_G369_Solar_arrays_2021</v>
      </c>
      <c r="BD370" s="180" t="s">
        <v>407</v>
      </c>
      <c r="BE370" s="180"/>
      <c r="BF370" s="189" t="str">
        <f t="shared" si="68"/>
        <v>&gt;=0</v>
      </c>
      <c r="BG370" s="189" t="s">
        <v>58</v>
      </c>
      <c r="BH370" s="189" t="s">
        <v>58</v>
      </c>
    </row>
    <row r="371" spans="1:60" ht="13.5" hidden="1" customHeight="1">
      <c r="A371" s="131"/>
      <c r="B371" s="343"/>
      <c r="C371" s="155"/>
      <c r="D371" s="344"/>
      <c r="E371" s="344"/>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c r="AC371" s="289"/>
      <c r="AD371" s="289"/>
      <c r="AE371" s="290"/>
      <c r="AF371" s="290"/>
      <c r="AG371" s="290"/>
      <c r="AH371" s="290"/>
      <c r="AI371" s="290"/>
      <c r="AJ371" s="290"/>
      <c r="AK371" s="290"/>
      <c r="AL371" s="290"/>
      <c r="AM371" s="290"/>
      <c r="AN371" s="290"/>
      <c r="AO371" s="291"/>
      <c r="AQ371" s="54" t="s">
        <v>645</v>
      </c>
      <c r="AU371" s="292" t="str">
        <f t="shared" ca="1" si="69"/>
        <v>H</v>
      </c>
      <c r="AV371" s="292">
        <f t="shared" ref="AV371:AV404" si="72">AV370</f>
        <v>369</v>
      </c>
      <c r="AW371" s="180" t="str">
        <f t="shared" ca="1" si="70"/>
        <v>H369</v>
      </c>
      <c r="AX371" s="189">
        <f t="shared" si="67"/>
        <v>8</v>
      </c>
      <c r="AY371" s="180" t="str">
        <f t="shared" ca="1" si="66"/>
        <v>5. Ownership - Capital Costs</v>
      </c>
      <c r="AZ371" s="189" t="s">
        <v>643</v>
      </c>
      <c r="BA371" s="180" t="s">
        <v>663</v>
      </c>
      <c r="BB371" s="180">
        <v>2022</v>
      </c>
      <c r="BC371" s="180" t="str">
        <f t="shared" ca="1" si="71"/>
        <v>8_H369_Solar_arrays_2022</v>
      </c>
      <c r="BD371" s="180" t="s">
        <v>407</v>
      </c>
      <c r="BE371" s="180"/>
      <c r="BF371" s="189" t="str">
        <f t="shared" si="68"/>
        <v>&gt;=0</v>
      </c>
      <c r="BG371" s="189" t="s">
        <v>58</v>
      </c>
      <c r="BH371" s="189" t="s">
        <v>58</v>
      </c>
    </row>
    <row r="372" spans="1:60" ht="13.5" hidden="1" customHeight="1">
      <c r="A372" s="131"/>
      <c r="B372" s="343"/>
      <c r="C372" s="155"/>
      <c r="D372" s="344"/>
      <c r="E372" s="344"/>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c r="AC372" s="289"/>
      <c r="AD372" s="289"/>
      <c r="AE372" s="290"/>
      <c r="AF372" s="290"/>
      <c r="AG372" s="290"/>
      <c r="AH372" s="290"/>
      <c r="AI372" s="290"/>
      <c r="AJ372" s="290"/>
      <c r="AK372" s="290"/>
      <c r="AL372" s="290"/>
      <c r="AM372" s="290"/>
      <c r="AN372" s="290"/>
      <c r="AO372" s="291"/>
      <c r="AQ372" s="54" t="s">
        <v>645</v>
      </c>
      <c r="AU372" s="292" t="str">
        <f t="shared" ca="1" si="69"/>
        <v>I</v>
      </c>
      <c r="AV372" s="292">
        <f t="shared" si="72"/>
        <v>369</v>
      </c>
      <c r="AW372" s="180" t="str">
        <f t="shared" ca="1" si="70"/>
        <v>I369</v>
      </c>
      <c r="AX372" s="189">
        <f t="shared" si="67"/>
        <v>8</v>
      </c>
      <c r="AY372" s="180" t="str">
        <f t="shared" ca="1" si="66"/>
        <v>5. Ownership - Capital Costs</v>
      </c>
      <c r="AZ372" s="189" t="s">
        <v>643</v>
      </c>
      <c r="BA372" s="180" t="s">
        <v>663</v>
      </c>
      <c r="BB372" s="180">
        <v>2023</v>
      </c>
      <c r="BC372" s="180" t="str">
        <f t="shared" ca="1" si="71"/>
        <v>8_I369_Solar_arrays_2023</v>
      </c>
      <c r="BD372" s="180" t="s">
        <v>407</v>
      </c>
      <c r="BE372" s="180"/>
      <c r="BF372" s="189" t="str">
        <f t="shared" si="68"/>
        <v>&gt;=0</v>
      </c>
      <c r="BG372" s="189" t="s">
        <v>58</v>
      </c>
      <c r="BH372" s="189" t="s">
        <v>58</v>
      </c>
    </row>
    <row r="373" spans="1:60" ht="13.5" hidden="1" customHeight="1">
      <c r="A373" s="131"/>
      <c r="B373" s="343"/>
      <c r="C373" s="155"/>
      <c r="D373" s="344"/>
      <c r="E373" s="344"/>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290"/>
      <c r="AF373" s="290"/>
      <c r="AG373" s="290"/>
      <c r="AH373" s="290"/>
      <c r="AI373" s="290"/>
      <c r="AJ373" s="290"/>
      <c r="AK373" s="290"/>
      <c r="AL373" s="290"/>
      <c r="AM373" s="290"/>
      <c r="AN373" s="290"/>
      <c r="AO373" s="291"/>
      <c r="AQ373" s="54" t="s">
        <v>645</v>
      </c>
      <c r="AU373" s="292" t="str">
        <f t="shared" ca="1" si="69"/>
        <v>J</v>
      </c>
      <c r="AV373" s="292">
        <f t="shared" si="72"/>
        <v>369</v>
      </c>
      <c r="AW373" s="180" t="str">
        <f t="shared" ca="1" si="70"/>
        <v>J369</v>
      </c>
      <c r="AX373" s="189">
        <f t="shared" si="67"/>
        <v>8</v>
      </c>
      <c r="AY373" s="180" t="str">
        <f t="shared" ca="1" si="66"/>
        <v>5. Ownership - Capital Costs</v>
      </c>
      <c r="AZ373" s="189" t="s">
        <v>643</v>
      </c>
      <c r="BA373" s="180" t="s">
        <v>663</v>
      </c>
      <c r="BB373" s="180">
        <v>2024</v>
      </c>
      <c r="BC373" s="180" t="str">
        <f t="shared" ca="1" si="71"/>
        <v>8_J369_Solar_arrays_2024</v>
      </c>
      <c r="BD373" s="180" t="s">
        <v>407</v>
      </c>
      <c r="BE373" s="180"/>
      <c r="BF373" s="189" t="str">
        <f t="shared" si="68"/>
        <v>&gt;=0</v>
      </c>
      <c r="BG373" s="189" t="s">
        <v>58</v>
      </c>
      <c r="BH373" s="189" t="s">
        <v>58</v>
      </c>
    </row>
    <row r="374" spans="1:60" ht="13.5" hidden="1" customHeight="1">
      <c r="A374" s="131"/>
      <c r="B374" s="343"/>
      <c r="C374" s="155"/>
      <c r="D374" s="344"/>
      <c r="E374" s="344"/>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c r="AC374" s="289"/>
      <c r="AD374" s="289"/>
      <c r="AE374" s="290"/>
      <c r="AF374" s="290"/>
      <c r="AG374" s="290"/>
      <c r="AH374" s="290"/>
      <c r="AI374" s="290"/>
      <c r="AJ374" s="290"/>
      <c r="AK374" s="290"/>
      <c r="AL374" s="290"/>
      <c r="AM374" s="290"/>
      <c r="AN374" s="290"/>
      <c r="AO374" s="291"/>
      <c r="AQ374" s="54" t="s">
        <v>645</v>
      </c>
      <c r="AU374" s="292" t="str">
        <f t="shared" ca="1" si="69"/>
        <v>K</v>
      </c>
      <c r="AV374" s="292">
        <f t="shared" si="72"/>
        <v>369</v>
      </c>
      <c r="AW374" s="180" t="str">
        <f t="shared" ca="1" si="70"/>
        <v>K369</v>
      </c>
      <c r="AX374" s="189">
        <f t="shared" si="67"/>
        <v>8</v>
      </c>
      <c r="AY374" s="180" t="str">
        <f t="shared" ca="1" si="66"/>
        <v>5. Ownership - Capital Costs</v>
      </c>
      <c r="AZ374" s="189" t="s">
        <v>643</v>
      </c>
      <c r="BA374" s="180" t="s">
        <v>663</v>
      </c>
      <c r="BB374" s="180">
        <v>2025</v>
      </c>
      <c r="BC374" s="180" t="str">
        <f t="shared" ca="1" si="71"/>
        <v>8_K369_Solar_arrays_2025</v>
      </c>
      <c r="BD374" s="180" t="s">
        <v>407</v>
      </c>
      <c r="BE374" s="180"/>
      <c r="BF374" s="189" t="str">
        <f t="shared" si="68"/>
        <v>&gt;=0</v>
      </c>
      <c r="BG374" s="189" t="s">
        <v>58</v>
      </c>
      <c r="BH374" s="189" t="s">
        <v>58</v>
      </c>
    </row>
    <row r="375" spans="1:60" ht="13.5" hidden="1" customHeight="1">
      <c r="A375" s="131"/>
      <c r="B375" s="343"/>
      <c r="C375" s="155"/>
      <c r="D375" s="344"/>
      <c r="E375" s="344"/>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c r="AC375" s="289"/>
      <c r="AD375" s="289"/>
      <c r="AE375" s="290"/>
      <c r="AF375" s="290"/>
      <c r="AG375" s="290"/>
      <c r="AH375" s="290"/>
      <c r="AI375" s="290"/>
      <c r="AJ375" s="290"/>
      <c r="AK375" s="290"/>
      <c r="AL375" s="290"/>
      <c r="AM375" s="290"/>
      <c r="AN375" s="290"/>
      <c r="AO375" s="291"/>
      <c r="AQ375" s="54" t="s">
        <v>645</v>
      </c>
      <c r="AU375" s="292" t="str">
        <f t="shared" ca="1" si="69"/>
        <v>L</v>
      </c>
      <c r="AV375" s="292">
        <f t="shared" si="72"/>
        <v>369</v>
      </c>
      <c r="AW375" s="180" t="str">
        <f t="shared" ca="1" si="70"/>
        <v>L369</v>
      </c>
      <c r="AX375" s="189">
        <f t="shared" si="67"/>
        <v>8</v>
      </c>
      <c r="AY375" s="180" t="str">
        <f t="shared" ca="1" si="66"/>
        <v>5. Ownership - Capital Costs</v>
      </c>
      <c r="AZ375" s="189" t="s">
        <v>643</v>
      </c>
      <c r="BA375" s="180" t="s">
        <v>663</v>
      </c>
      <c r="BB375" s="180">
        <v>2026</v>
      </c>
      <c r="BC375" s="180" t="str">
        <f t="shared" ca="1" si="71"/>
        <v>8_L369_Solar_arrays_2026</v>
      </c>
      <c r="BD375" s="180" t="s">
        <v>407</v>
      </c>
      <c r="BE375" s="180"/>
      <c r="BF375" s="189" t="str">
        <f t="shared" si="68"/>
        <v>&gt;=0</v>
      </c>
      <c r="BG375" s="189" t="s">
        <v>58</v>
      </c>
      <c r="BH375" s="189" t="s">
        <v>58</v>
      </c>
    </row>
    <row r="376" spans="1:60" ht="13.5" hidden="1" customHeight="1">
      <c r="A376" s="131"/>
      <c r="B376" s="343"/>
      <c r="C376" s="155"/>
      <c r="D376" s="344"/>
      <c r="E376" s="344"/>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290"/>
      <c r="AF376" s="290"/>
      <c r="AG376" s="290"/>
      <c r="AH376" s="290"/>
      <c r="AI376" s="290"/>
      <c r="AJ376" s="290"/>
      <c r="AK376" s="290"/>
      <c r="AL376" s="290"/>
      <c r="AM376" s="290"/>
      <c r="AN376" s="290"/>
      <c r="AO376" s="291"/>
      <c r="AQ376" s="54" t="s">
        <v>645</v>
      </c>
      <c r="AU376" s="292" t="str">
        <f t="shared" ca="1" si="69"/>
        <v>M</v>
      </c>
      <c r="AV376" s="292">
        <f t="shared" si="72"/>
        <v>369</v>
      </c>
      <c r="AW376" s="180" t="str">
        <f t="shared" ca="1" si="70"/>
        <v>M369</v>
      </c>
      <c r="AX376" s="189">
        <f t="shared" si="67"/>
        <v>8</v>
      </c>
      <c r="AY376" s="180" t="str">
        <f t="shared" ca="1" si="66"/>
        <v>5. Ownership - Capital Costs</v>
      </c>
      <c r="AZ376" s="189" t="s">
        <v>643</v>
      </c>
      <c r="BA376" s="180" t="s">
        <v>663</v>
      </c>
      <c r="BB376" s="180">
        <v>2027</v>
      </c>
      <c r="BC376" s="180" t="str">
        <f t="shared" ca="1" si="71"/>
        <v>8_M369_Solar_arrays_2027</v>
      </c>
      <c r="BD376" s="180" t="s">
        <v>407</v>
      </c>
      <c r="BE376" s="180"/>
      <c r="BF376" s="189" t="str">
        <f t="shared" si="68"/>
        <v>&gt;=0</v>
      </c>
      <c r="BG376" s="189" t="s">
        <v>58</v>
      </c>
      <c r="BH376" s="189" t="s">
        <v>58</v>
      </c>
    </row>
    <row r="377" spans="1:60" ht="13.5" hidden="1" customHeight="1">
      <c r="A377" s="131"/>
      <c r="B377" s="343"/>
      <c r="C377" s="155"/>
      <c r="D377" s="344"/>
      <c r="E377" s="344"/>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290"/>
      <c r="AF377" s="290"/>
      <c r="AG377" s="290"/>
      <c r="AH377" s="290"/>
      <c r="AI377" s="290"/>
      <c r="AJ377" s="290"/>
      <c r="AK377" s="290"/>
      <c r="AL377" s="290"/>
      <c r="AM377" s="290"/>
      <c r="AN377" s="290"/>
      <c r="AO377" s="291"/>
      <c r="AQ377" s="54" t="s">
        <v>645</v>
      </c>
      <c r="AU377" s="292" t="str">
        <f t="shared" ca="1" si="69"/>
        <v>N</v>
      </c>
      <c r="AV377" s="292">
        <f t="shared" si="72"/>
        <v>369</v>
      </c>
      <c r="AW377" s="180" t="str">
        <f t="shared" ca="1" si="70"/>
        <v>N369</v>
      </c>
      <c r="AX377" s="189">
        <f t="shared" si="67"/>
        <v>8</v>
      </c>
      <c r="AY377" s="180" t="str">
        <f t="shared" ca="1" si="66"/>
        <v>5. Ownership - Capital Costs</v>
      </c>
      <c r="AZ377" s="189" t="s">
        <v>643</v>
      </c>
      <c r="BA377" s="180" t="s">
        <v>663</v>
      </c>
      <c r="BB377" s="180">
        <v>2028</v>
      </c>
      <c r="BC377" s="180" t="str">
        <f t="shared" ca="1" si="71"/>
        <v>8_N369_Solar_arrays_2028</v>
      </c>
      <c r="BD377" s="180" t="s">
        <v>407</v>
      </c>
      <c r="BE377" s="180"/>
      <c r="BF377" s="189" t="str">
        <f t="shared" si="68"/>
        <v>&gt;=0</v>
      </c>
      <c r="BG377" s="189" t="s">
        <v>58</v>
      </c>
      <c r="BH377" s="189" t="s">
        <v>58</v>
      </c>
    </row>
    <row r="378" spans="1:60" ht="13.5" hidden="1" customHeight="1">
      <c r="A378" s="131"/>
      <c r="B378" s="343"/>
      <c r="C378" s="155"/>
      <c r="D378" s="344"/>
      <c r="E378" s="344"/>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290"/>
      <c r="AF378" s="290"/>
      <c r="AG378" s="290"/>
      <c r="AH378" s="290"/>
      <c r="AI378" s="290"/>
      <c r="AJ378" s="290"/>
      <c r="AK378" s="290"/>
      <c r="AL378" s="290"/>
      <c r="AM378" s="290"/>
      <c r="AN378" s="290"/>
      <c r="AO378" s="291"/>
      <c r="AQ378" s="54" t="s">
        <v>645</v>
      </c>
      <c r="AU378" s="292" t="str">
        <f t="shared" ca="1" si="69"/>
        <v>O</v>
      </c>
      <c r="AV378" s="292">
        <f t="shared" si="72"/>
        <v>369</v>
      </c>
      <c r="AW378" s="180" t="str">
        <f t="shared" ca="1" si="70"/>
        <v>O369</v>
      </c>
      <c r="AX378" s="189">
        <f t="shared" si="67"/>
        <v>8</v>
      </c>
      <c r="AY378" s="180" t="str">
        <f t="shared" ca="1" si="66"/>
        <v>5. Ownership - Capital Costs</v>
      </c>
      <c r="AZ378" s="189" t="s">
        <v>643</v>
      </c>
      <c r="BA378" s="180" t="s">
        <v>663</v>
      </c>
      <c r="BB378" s="180">
        <v>2029</v>
      </c>
      <c r="BC378" s="180" t="str">
        <f t="shared" ca="1" si="71"/>
        <v>8_O369_Solar_arrays_2029</v>
      </c>
      <c r="BD378" s="180" t="s">
        <v>407</v>
      </c>
      <c r="BE378" s="180"/>
      <c r="BF378" s="189" t="str">
        <f t="shared" si="68"/>
        <v>&gt;=0</v>
      </c>
      <c r="BG378" s="189" t="s">
        <v>58</v>
      </c>
      <c r="BH378" s="189" t="s">
        <v>58</v>
      </c>
    </row>
    <row r="379" spans="1:60" ht="13.5" hidden="1" customHeight="1">
      <c r="A379" s="131"/>
      <c r="B379" s="343"/>
      <c r="C379" s="155"/>
      <c r="D379" s="344"/>
      <c r="E379" s="344"/>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289"/>
      <c r="AE379" s="290"/>
      <c r="AF379" s="290"/>
      <c r="AG379" s="290"/>
      <c r="AH379" s="290"/>
      <c r="AI379" s="290"/>
      <c r="AJ379" s="290"/>
      <c r="AK379" s="290"/>
      <c r="AL379" s="290"/>
      <c r="AM379" s="290"/>
      <c r="AN379" s="290"/>
      <c r="AO379" s="291"/>
      <c r="AQ379" s="54" t="s">
        <v>645</v>
      </c>
      <c r="AU379" s="292" t="str">
        <f t="shared" ca="1" si="69"/>
        <v>P</v>
      </c>
      <c r="AV379" s="292">
        <f t="shared" si="72"/>
        <v>369</v>
      </c>
      <c r="AW379" s="180" t="str">
        <f t="shared" ca="1" si="70"/>
        <v>P369</v>
      </c>
      <c r="AX379" s="189">
        <f t="shared" si="67"/>
        <v>8</v>
      </c>
      <c r="AY379" s="180" t="str">
        <f t="shared" ca="1" si="66"/>
        <v>5. Ownership - Capital Costs</v>
      </c>
      <c r="AZ379" s="189" t="s">
        <v>643</v>
      </c>
      <c r="BA379" s="180" t="s">
        <v>663</v>
      </c>
      <c r="BB379" s="180">
        <v>2030</v>
      </c>
      <c r="BC379" s="180" t="str">
        <f t="shared" ca="1" si="71"/>
        <v>8_P369_Solar_arrays_2030</v>
      </c>
      <c r="BD379" s="180" t="s">
        <v>407</v>
      </c>
      <c r="BE379" s="180"/>
      <c r="BF379" s="189" t="str">
        <f t="shared" si="68"/>
        <v>&gt;=0</v>
      </c>
      <c r="BG379" s="189" t="s">
        <v>58</v>
      </c>
      <c r="BH379" s="189" t="s">
        <v>58</v>
      </c>
    </row>
    <row r="380" spans="1:60" ht="13.5" hidden="1" customHeight="1">
      <c r="A380" s="131"/>
      <c r="B380" s="343"/>
      <c r="C380" s="155"/>
      <c r="D380" s="344"/>
      <c r="E380" s="344"/>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290"/>
      <c r="AF380" s="290"/>
      <c r="AG380" s="290"/>
      <c r="AH380" s="290"/>
      <c r="AI380" s="290"/>
      <c r="AJ380" s="290"/>
      <c r="AK380" s="290"/>
      <c r="AL380" s="290"/>
      <c r="AM380" s="290"/>
      <c r="AN380" s="290"/>
      <c r="AO380" s="291"/>
      <c r="AQ380" s="54" t="s">
        <v>645</v>
      </c>
      <c r="AU380" s="292" t="str">
        <f t="shared" ca="1" si="69"/>
        <v>Q</v>
      </c>
      <c r="AV380" s="292">
        <f t="shared" si="72"/>
        <v>369</v>
      </c>
      <c r="AW380" s="180" t="str">
        <f t="shared" ca="1" si="70"/>
        <v>Q369</v>
      </c>
      <c r="AX380" s="189">
        <f t="shared" si="67"/>
        <v>8</v>
      </c>
      <c r="AY380" s="180" t="str">
        <f t="shared" ca="1" si="66"/>
        <v>5. Ownership - Capital Costs</v>
      </c>
      <c r="AZ380" s="189" t="s">
        <v>643</v>
      </c>
      <c r="BA380" s="180" t="s">
        <v>663</v>
      </c>
      <c r="BB380" s="180">
        <v>2031</v>
      </c>
      <c r="BC380" s="180" t="str">
        <f t="shared" ca="1" si="71"/>
        <v>8_Q369_Solar_arrays_2031</v>
      </c>
      <c r="BD380" s="180" t="s">
        <v>407</v>
      </c>
      <c r="BE380" s="180"/>
      <c r="BF380" s="189" t="str">
        <f t="shared" si="68"/>
        <v>&gt;=0</v>
      </c>
      <c r="BG380" s="189" t="s">
        <v>58</v>
      </c>
      <c r="BH380" s="189" t="s">
        <v>58</v>
      </c>
    </row>
    <row r="381" spans="1:60" ht="13.5" hidden="1" customHeight="1">
      <c r="A381" s="131"/>
      <c r="B381" s="343"/>
      <c r="C381" s="155"/>
      <c r="D381" s="344"/>
      <c r="E381" s="344"/>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c r="AC381" s="289"/>
      <c r="AD381" s="289"/>
      <c r="AE381" s="290"/>
      <c r="AF381" s="290"/>
      <c r="AG381" s="290"/>
      <c r="AH381" s="290"/>
      <c r="AI381" s="290"/>
      <c r="AJ381" s="290"/>
      <c r="AK381" s="290"/>
      <c r="AL381" s="290"/>
      <c r="AM381" s="290"/>
      <c r="AN381" s="290"/>
      <c r="AO381" s="291"/>
      <c r="AQ381" s="54" t="s">
        <v>645</v>
      </c>
      <c r="AU381" s="292" t="str">
        <f t="shared" ca="1" si="69"/>
        <v>R</v>
      </c>
      <c r="AV381" s="292">
        <f t="shared" si="72"/>
        <v>369</v>
      </c>
      <c r="AW381" s="180" t="str">
        <f t="shared" ca="1" si="70"/>
        <v>R369</v>
      </c>
      <c r="AX381" s="189">
        <f t="shared" si="67"/>
        <v>8</v>
      </c>
      <c r="AY381" s="180" t="str">
        <f t="shared" ca="1" si="66"/>
        <v>5. Ownership - Capital Costs</v>
      </c>
      <c r="AZ381" s="189" t="s">
        <v>643</v>
      </c>
      <c r="BA381" s="180" t="s">
        <v>663</v>
      </c>
      <c r="BB381" s="180">
        <v>2032</v>
      </c>
      <c r="BC381" s="180" t="str">
        <f t="shared" ca="1" si="71"/>
        <v>8_R369_Solar_arrays_2032</v>
      </c>
      <c r="BD381" s="180" t="s">
        <v>407</v>
      </c>
      <c r="BE381" s="180"/>
      <c r="BF381" s="189" t="str">
        <f t="shared" si="68"/>
        <v>&gt;=0</v>
      </c>
      <c r="BG381" s="189" t="s">
        <v>58</v>
      </c>
      <c r="BH381" s="189" t="s">
        <v>58</v>
      </c>
    </row>
    <row r="382" spans="1:60" ht="13.5" hidden="1" customHeight="1">
      <c r="A382" s="131"/>
      <c r="B382" s="343"/>
      <c r="C382" s="155"/>
      <c r="D382" s="344"/>
      <c r="E382" s="344"/>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290"/>
      <c r="AF382" s="290"/>
      <c r="AG382" s="290"/>
      <c r="AH382" s="290"/>
      <c r="AI382" s="290"/>
      <c r="AJ382" s="290"/>
      <c r="AK382" s="290"/>
      <c r="AL382" s="290"/>
      <c r="AM382" s="290"/>
      <c r="AN382" s="290"/>
      <c r="AO382" s="291"/>
      <c r="AQ382" s="54" t="s">
        <v>645</v>
      </c>
      <c r="AU382" s="292" t="str">
        <f t="shared" ca="1" si="69"/>
        <v>S</v>
      </c>
      <c r="AV382" s="292">
        <f t="shared" si="72"/>
        <v>369</v>
      </c>
      <c r="AW382" s="180" t="str">
        <f t="shared" ca="1" si="70"/>
        <v>S369</v>
      </c>
      <c r="AX382" s="189">
        <f t="shared" si="67"/>
        <v>8</v>
      </c>
      <c r="AY382" s="180" t="str">
        <f t="shared" ca="1" si="66"/>
        <v>5. Ownership - Capital Costs</v>
      </c>
      <c r="AZ382" s="189" t="s">
        <v>643</v>
      </c>
      <c r="BA382" s="180" t="s">
        <v>663</v>
      </c>
      <c r="BB382" s="180">
        <v>2033</v>
      </c>
      <c r="BC382" s="180" t="str">
        <f t="shared" ca="1" si="71"/>
        <v>8_S369_Solar_arrays_2033</v>
      </c>
      <c r="BD382" s="180" t="s">
        <v>407</v>
      </c>
      <c r="BE382" s="180"/>
      <c r="BF382" s="189" t="str">
        <f t="shared" si="68"/>
        <v>&gt;=0</v>
      </c>
      <c r="BG382" s="189" t="s">
        <v>58</v>
      </c>
      <c r="BH382" s="189" t="s">
        <v>58</v>
      </c>
    </row>
    <row r="383" spans="1:60" ht="13.5" hidden="1" customHeight="1">
      <c r="A383" s="131"/>
      <c r="B383" s="343"/>
      <c r="C383" s="155"/>
      <c r="D383" s="344"/>
      <c r="E383" s="344"/>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c r="AC383" s="289"/>
      <c r="AD383" s="289"/>
      <c r="AE383" s="290"/>
      <c r="AF383" s="290"/>
      <c r="AG383" s="290"/>
      <c r="AH383" s="290"/>
      <c r="AI383" s="290"/>
      <c r="AJ383" s="290"/>
      <c r="AK383" s="290"/>
      <c r="AL383" s="290"/>
      <c r="AM383" s="290"/>
      <c r="AN383" s="290"/>
      <c r="AO383" s="291"/>
      <c r="AQ383" s="54" t="s">
        <v>645</v>
      </c>
      <c r="AU383" s="292" t="str">
        <f t="shared" ca="1" si="69"/>
        <v>T</v>
      </c>
      <c r="AV383" s="292">
        <f t="shared" si="72"/>
        <v>369</v>
      </c>
      <c r="AW383" s="180" t="str">
        <f t="shared" ca="1" si="70"/>
        <v>T369</v>
      </c>
      <c r="AX383" s="189">
        <f t="shared" si="67"/>
        <v>8</v>
      </c>
      <c r="AY383" s="180" t="str">
        <f t="shared" ca="1" si="66"/>
        <v>5. Ownership - Capital Costs</v>
      </c>
      <c r="AZ383" s="189" t="s">
        <v>643</v>
      </c>
      <c r="BA383" s="180" t="s">
        <v>663</v>
      </c>
      <c r="BB383" s="180">
        <v>2034</v>
      </c>
      <c r="BC383" s="180" t="str">
        <f t="shared" ca="1" si="71"/>
        <v>8_T369_Solar_arrays_2034</v>
      </c>
      <c r="BD383" s="180" t="s">
        <v>407</v>
      </c>
      <c r="BE383" s="180"/>
      <c r="BF383" s="189" t="str">
        <f t="shared" si="68"/>
        <v>&gt;=0</v>
      </c>
      <c r="BG383" s="189" t="s">
        <v>58</v>
      </c>
      <c r="BH383" s="189" t="s">
        <v>58</v>
      </c>
    </row>
    <row r="384" spans="1:60" ht="13.5" hidden="1" customHeight="1">
      <c r="A384" s="131"/>
      <c r="B384" s="343"/>
      <c r="C384" s="155"/>
      <c r="D384" s="344"/>
      <c r="E384" s="344"/>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c r="AC384" s="289"/>
      <c r="AD384" s="289"/>
      <c r="AE384" s="290"/>
      <c r="AF384" s="290"/>
      <c r="AG384" s="290"/>
      <c r="AH384" s="290"/>
      <c r="AI384" s="290"/>
      <c r="AJ384" s="290"/>
      <c r="AK384" s="290"/>
      <c r="AL384" s="290"/>
      <c r="AM384" s="290"/>
      <c r="AN384" s="290"/>
      <c r="AO384" s="291"/>
      <c r="AQ384" s="54" t="s">
        <v>645</v>
      </c>
      <c r="AU384" s="292" t="str">
        <f t="shared" ca="1" si="69"/>
        <v>U</v>
      </c>
      <c r="AV384" s="292">
        <f t="shared" si="72"/>
        <v>369</v>
      </c>
      <c r="AW384" s="180" t="str">
        <f t="shared" ca="1" si="70"/>
        <v>U369</v>
      </c>
      <c r="AX384" s="189">
        <f t="shared" si="67"/>
        <v>8</v>
      </c>
      <c r="AY384" s="180" t="str">
        <f t="shared" ca="1" si="66"/>
        <v>5. Ownership - Capital Costs</v>
      </c>
      <c r="AZ384" s="189" t="s">
        <v>643</v>
      </c>
      <c r="BA384" s="180" t="s">
        <v>663</v>
      </c>
      <c r="BB384" s="180">
        <v>2035</v>
      </c>
      <c r="BC384" s="180" t="str">
        <f t="shared" ca="1" si="71"/>
        <v>8_U369_Solar_arrays_2035</v>
      </c>
      <c r="BD384" s="180" t="s">
        <v>407</v>
      </c>
      <c r="BE384" s="180"/>
      <c r="BF384" s="189" t="str">
        <f t="shared" si="68"/>
        <v>&gt;=0</v>
      </c>
      <c r="BG384" s="189" t="s">
        <v>58</v>
      </c>
      <c r="BH384" s="189" t="s">
        <v>58</v>
      </c>
    </row>
    <row r="385" spans="1:60" ht="13.5" hidden="1" customHeight="1">
      <c r="A385" s="131"/>
      <c r="B385" s="343"/>
      <c r="C385" s="155"/>
      <c r="D385" s="344"/>
      <c r="E385" s="344"/>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c r="AC385" s="289"/>
      <c r="AD385" s="289"/>
      <c r="AE385" s="290"/>
      <c r="AF385" s="290"/>
      <c r="AG385" s="290"/>
      <c r="AH385" s="290"/>
      <c r="AI385" s="290"/>
      <c r="AJ385" s="290"/>
      <c r="AK385" s="290"/>
      <c r="AL385" s="290"/>
      <c r="AM385" s="290"/>
      <c r="AN385" s="290"/>
      <c r="AO385" s="291"/>
      <c r="AQ385" s="54" t="s">
        <v>645</v>
      </c>
      <c r="AU385" s="292" t="str">
        <f t="shared" ca="1" si="69"/>
        <v>V</v>
      </c>
      <c r="AV385" s="292">
        <f t="shared" si="72"/>
        <v>369</v>
      </c>
      <c r="AW385" s="180" t="str">
        <f t="shared" ca="1" si="70"/>
        <v>V369</v>
      </c>
      <c r="AX385" s="189">
        <f t="shared" si="67"/>
        <v>8</v>
      </c>
      <c r="AY385" s="180" t="str">
        <f t="shared" ca="1" si="66"/>
        <v>5. Ownership - Capital Costs</v>
      </c>
      <c r="AZ385" s="189" t="s">
        <v>643</v>
      </c>
      <c r="BA385" s="180" t="s">
        <v>663</v>
      </c>
      <c r="BB385" s="180">
        <v>2036</v>
      </c>
      <c r="BC385" s="180" t="str">
        <f t="shared" ca="1" si="71"/>
        <v>8_V369_Solar_arrays_2036</v>
      </c>
      <c r="BD385" s="180" t="s">
        <v>407</v>
      </c>
      <c r="BE385" s="180"/>
      <c r="BF385" s="189" t="str">
        <f t="shared" si="68"/>
        <v>&gt;=0</v>
      </c>
      <c r="BG385" s="189" t="s">
        <v>58</v>
      </c>
      <c r="BH385" s="189" t="s">
        <v>58</v>
      </c>
    </row>
    <row r="386" spans="1:60" ht="13.5" hidden="1" customHeight="1">
      <c r="A386" s="131"/>
      <c r="B386" s="343"/>
      <c r="C386" s="155"/>
      <c r="D386" s="344"/>
      <c r="E386" s="344"/>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290"/>
      <c r="AF386" s="290"/>
      <c r="AG386" s="290"/>
      <c r="AH386" s="290"/>
      <c r="AI386" s="290"/>
      <c r="AJ386" s="290"/>
      <c r="AK386" s="290"/>
      <c r="AL386" s="290"/>
      <c r="AM386" s="290"/>
      <c r="AN386" s="290"/>
      <c r="AO386" s="291"/>
      <c r="AQ386" s="54" t="s">
        <v>645</v>
      </c>
      <c r="AU386" s="292" t="str">
        <f t="shared" ca="1" si="69"/>
        <v>W</v>
      </c>
      <c r="AV386" s="292">
        <f t="shared" si="72"/>
        <v>369</v>
      </c>
      <c r="AW386" s="180" t="str">
        <f t="shared" ca="1" si="70"/>
        <v>W369</v>
      </c>
      <c r="AX386" s="189">
        <f t="shared" si="67"/>
        <v>8</v>
      </c>
      <c r="AY386" s="180" t="str">
        <f t="shared" ca="1" si="66"/>
        <v>5. Ownership - Capital Costs</v>
      </c>
      <c r="AZ386" s="189" t="s">
        <v>643</v>
      </c>
      <c r="BA386" s="180" t="s">
        <v>663</v>
      </c>
      <c r="BB386" s="180">
        <v>2037</v>
      </c>
      <c r="BC386" s="180" t="str">
        <f t="shared" ca="1" si="71"/>
        <v>8_W369_Solar_arrays_2037</v>
      </c>
      <c r="BD386" s="180" t="s">
        <v>407</v>
      </c>
      <c r="BE386" s="180"/>
      <c r="BF386" s="189" t="str">
        <f t="shared" si="68"/>
        <v>&gt;=0</v>
      </c>
      <c r="BG386" s="189" t="s">
        <v>58</v>
      </c>
      <c r="BH386" s="189" t="s">
        <v>58</v>
      </c>
    </row>
    <row r="387" spans="1:60" ht="13.5" hidden="1" customHeight="1">
      <c r="A387" s="131"/>
      <c r="B387" s="343"/>
      <c r="C387" s="155"/>
      <c r="D387" s="344"/>
      <c r="E387" s="344"/>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290"/>
      <c r="AF387" s="290"/>
      <c r="AG387" s="290"/>
      <c r="AH387" s="290"/>
      <c r="AI387" s="290"/>
      <c r="AJ387" s="290"/>
      <c r="AK387" s="290"/>
      <c r="AL387" s="290"/>
      <c r="AM387" s="290"/>
      <c r="AN387" s="290"/>
      <c r="AO387" s="291"/>
      <c r="AQ387" s="54" t="s">
        <v>645</v>
      </c>
      <c r="AU387" s="292" t="str">
        <f t="shared" ca="1" si="69"/>
        <v>X</v>
      </c>
      <c r="AV387" s="292">
        <f t="shared" si="72"/>
        <v>369</v>
      </c>
      <c r="AW387" s="180" t="str">
        <f t="shared" ca="1" si="70"/>
        <v>X369</v>
      </c>
      <c r="AX387" s="189">
        <f t="shared" si="67"/>
        <v>8</v>
      </c>
      <c r="AY387" s="180" t="str">
        <f t="shared" ca="1" si="66"/>
        <v>5. Ownership - Capital Costs</v>
      </c>
      <c r="AZ387" s="189" t="s">
        <v>643</v>
      </c>
      <c r="BA387" s="180" t="s">
        <v>663</v>
      </c>
      <c r="BB387" s="180">
        <v>2038</v>
      </c>
      <c r="BC387" s="180" t="str">
        <f t="shared" ca="1" si="71"/>
        <v>8_X369_Solar_arrays_2038</v>
      </c>
      <c r="BD387" s="180" t="s">
        <v>407</v>
      </c>
      <c r="BE387" s="180"/>
      <c r="BF387" s="189" t="str">
        <f t="shared" si="68"/>
        <v>&gt;=0</v>
      </c>
      <c r="BG387" s="189" t="s">
        <v>58</v>
      </c>
      <c r="BH387" s="189" t="s">
        <v>58</v>
      </c>
    </row>
    <row r="388" spans="1:60" ht="13.5" hidden="1" customHeight="1">
      <c r="A388" s="131"/>
      <c r="B388" s="343"/>
      <c r="C388" s="155"/>
      <c r="D388" s="344"/>
      <c r="E388" s="344"/>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c r="AC388" s="289"/>
      <c r="AD388" s="289"/>
      <c r="AE388" s="290"/>
      <c r="AF388" s="290"/>
      <c r="AG388" s="290"/>
      <c r="AH388" s="290"/>
      <c r="AI388" s="290"/>
      <c r="AJ388" s="290"/>
      <c r="AK388" s="290"/>
      <c r="AL388" s="290"/>
      <c r="AM388" s="290"/>
      <c r="AN388" s="290"/>
      <c r="AO388" s="291"/>
      <c r="AQ388" s="54" t="s">
        <v>645</v>
      </c>
      <c r="AU388" s="292" t="str">
        <f t="shared" ca="1" si="69"/>
        <v>Y</v>
      </c>
      <c r="AV388" s="292">
        <f t="shared" si="72"/>
        <v>369</v>
      </c>
      <c r="AW388" s="180" t="str">
        <f t="shared" ca="1" si="70"/>
        <v>Y369</v>
      </c>
      <c r="AX388" s="189">
        <f t="shared" si="67"/>
        <v>8</v>
      </c>
      <c r="AY388" s="180" t="str">
        <f t="shared" ca="1" si="66"/>
        <v>5. Ownership - Capital Costs</v>
      </c>
      <c r="AZ388" s="189" t="s">
        <v>643</v>
      </c>
      <c r="BA388" s="180" t="s">
        <v>663</v>
      </c>
      <c r="BB388" s="180">
        <v>2039</v>
      </c>
      <c r="BC388" s="180" t="str">
        <f t="shared" ca="1" si="71"/>
        <v>8_Y369_Solar_arrays_2039</v>
      </c>
      <c r="BD388" s="180" t="s">
        <v>407</v>
      </c>
      <c r="BE388" s="180"/>
      <c r="BF388" s="189" t="str">
        <f t="shared" si="68"/>
        <v>&gt;=0</v>
      </c>
      <c r="BG388" s="189" t="s">
        <v>58</v>
      </c>
      <c r="BH388" s="189" t="s">
        <v>58</v>
      </c>
    </row>
    <row r="389" spans="1:60" ht="13.5" hidden="1" customHeight="1">
      <c r="A389" s="131"/>
      <c r="B389" s="343"/>
      <c r="C389" s="155"/>
      <c r="D389" s="344"/>
      <c r="E389" s="344"/>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290"/>
      <c r="AF389" s="290"/>
      <c r="AG389" s="290"/>
      <c r="AH389" s="290"/>
      <c r="AI389" s="290"/>
      <c r="AJ389" s="290"/>
      <c r="AK389" s="290"/>
      <c r="AL389" s="290"/>
      <c r="AM389" s="290"/>
      <c r="AN389" s="290"/>
      <c r="AO389" s="291"/>
      <c r="AQ389" s="54" t="s">
        <v>645</v>
      </c>
      <c r="AU389" s="292" t="str">
        <f t="shared" ca="1" si="69"/>
        <v>Z</v>
      </c>
      <c r="AV389" s="292">
        <f t="shared" si="72"/>
        <v>369</v>
      </c>
      <c r="AW389" s="180" t="str">
        <f t="shared" ca="1" si="70"/>
        <v>Z369</v>
      </c>
      <c r="AX389" s="189">
        <f t="shared" si="67"/>
        <v>8</v>
      </c>
      <c r="AY389" s="180" t="str">
        <f t="shared" ca="1" si="66"/>
        <v>5. Ownership - Capital Costs</v>
      </c>
      <c r="AZ389" s="189" t="s">
        <v>643</v>
      </c>
      <c r="BA389" s="180" t="s">
        <v>663</v>
      </c>
      <c r="BB389" s="180">
        <v>2040</v>
      </c>
      <c r="BC389" s="180" t="str">
        <f t="shared" ca="1" si="71"/>
        <v>8_Z369_Solar_arrays_2040</v>
      </c>
      <c r="BD389" s="180" t="s">
        <v>407</v>
      </c>
      <c r="BE389" s="180"/>
      <c r="BF389" s="189" t="str">
        <f t="shared" si="68"/>
        <v>&gt;=0</v>
      </c>
      <c r="BG389" s="189" t="s">
        <v>58</v>
      </c>
      <c r="BH389" s="189" t="s">
        <v>58</v>
      </c>
    </row>
    <row r="390" spans="1:60" ht="13.5" hidden="1" customHeight="1">
      <c r="A390" s="131"/>
      <c r="B390" s="343"/>
      <c r="C390" s="155"/>
      <c r="D390" s="344"/>
      <c r="E390" s="344"/>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c r="AC390" s="289"/>
      <c r="AD390" s="289"/>
      <c r="AE390" s="290"/>
      <c r="AF390" s="290"/>
      <c r="AG390" s="290"/>
      <c r="AH390" s="290"/>
      <c r="AI390" s="290"/>
      <c r="AJ390" s="290"/>
      <c r="AK390" s="290"/>
      <c r="AL390" s="290"/>
      <c r="AM390" s="290"/>
      <c r="AN390" s="290"/>
      <c r="AO390" s="291"/>
      <c r="AQ390" s="54" t="s">
        <v>645</v>
      </c>
      <c r="AU390" s="292" t="str">
        <f t="shared" ca="1" si="69"/>
        <v>AA</v>
      </c>
      <c r="AV390" s="292">
        <f t="shared" si="72"/>
        <v>369</v>
      </c>
      <c r="AW390" s="180" t="str">
        <f t="shared" ca="1" si="70"/>
        <v>AA369</v>
      </c>
      <c r="AX390" s="189">
        <f t="shared" si="67"/>
        <v>8</v>
      </c>
      <c r="AY390" s="180" t="str">
        <f t="shared" ca="1" si="66"/>
        <v>5. Ownership - Capital Costs</v>
      </c>
      <c r="AZ390" s="189" t="s">
        <v>643</v>
      </c>
      <c r="BA390" s="180" t="s">
        <v>663</v>
      </c>
      <c r="BB390" s="180">
        <v>2041</v>
      </c>
      <c r="BC390" s="180" t="str">
        <f t="shared" ca="1" si="71"/>
        <v>8_AA369_Solar_arrays_2041</v>
      </c>
      <c r="BD390" s="180" t="s">
        <v>407</v>
      </c>
      <c r="BE390" s="180"/>
      <c r="BF390" s="189" t="str">
        <f t="shared" si="68"/>
        <v>&gt;=0</v>
      </c>
      <c r="BG390" s="189" t="s">
        <v>58</v>
      </c>
      <c r="BH390" s="189" t="s">
        <v>58</v>
      </c>
    </row>
    <row r="391" spans="1:60" ht="13.5" hidden="1" customHeight="1">
      <c r="A391" s="131"/>
      <c r="B391" s="343"/>
      <c r="C391" s="155"/>
      <c r="D391" s="344"/>
      <c r="E391" s="344"/>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c r="AC391" s="289"/>
      <c r="AD391" s="289"/>
      <c r="AE391" s="290"/>
      <c r="AF391" s="290"/>
      <c r="AG391" s="290"/>
      <c r="AH391" s="290"/>
      <c r="AI391" s="290"/>
      <c r="AJ391" s="290"/>
      <c r="AK391" s="290"/>
      <c r="AL391" s="290"/>
      <c r="AM391" s="290"/>
      <c r="AN391" s="290"/>
      <c r="AO391" s="291"/>
      <c r="AQ391" s="54" t="s">
        <v>645</v>
      </c>
      <c r="AU391" s="292" t="str">
        <f t="shared" ca="1" si="69"/>
        <v>AB</v>
      </c>
      <c r="AV391" s="292">
        <f t="shared" si="72"/>
        <v>369</v>
      </c>
      <c r="AW391" s="180" t="str">
        <f t="shared" ca="1" si="70"/>
        <v>AB369</v>
      </c>
      <c r="AX391" s="189">
        <f t="shared" si="67"/>
        <v>8</v>
      </c>
      <c r="AY391" s="180" t="str">
        <f t="shared" ca="1" si="66"/>
        <v>5. Ownership - Capital Costs</v>
      </c>
      <c r="AZ391" s="189" t="s">
        <v>643</v>
      </c>
      <c r="BA391" s="180" t="s">
        <v>663</v>
      </c>
      <c r="BB391" s="180">
        <v>2042</v>
      </c>
      <c r="BC391" s="180" t="str">
        <f t="shared" ca="1" si="71"/>
        <v>8_AB369_Solar_arrays_2042</v>
      </c>
      <c r="BD391" s="180" t="s">
        <v>407</v>
      </c>
      <c r="BE391" s="180"/>
      <c r="BF391" s="189" t="str">
        <f t="shared" si="68"/>
        <v>&gt;=0</v>
      </c>
      <c r="BG391" s="189" t="s">
        <v>58</v>
      </c>
      <c r="BH391" s="189" t="s">
        <v>58</v>
      </c>
    </row>
    <row r="392" spans="1:60" ht="13.5" hidden="1" customHeight="1">
      <c r="A392" s="131"/>
      <c r="B392" s="343"/>
      <c r="C392" s="155"/>
      <c r="D392" s="344"/>
      <c r="E392" s="344"/>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90"/>
      <c r="AF392" s="290"/>
      <c r="AG392" s="290"/>
      <c r="AH392" s="290"/>
      <c r="AI392" s="290"/>
      <c r="AJ392" s="290"/>
      <c r="AK392" s="290"/>
      <c r="AL392" s="290"/>
      <c r="AM392" s="290"/>
      <c r="AN392" s="290"/>
      <c r="AO392" s="291"/>
      <c r="AQ392" s="54" t="s">
        <v>645</v>
      </c>
      <c r="AU392" s="292" t="str">
        <f t="shared" ca="1" si="69"/>
        <v>AC</v>
      </c>
      <c r="AV392" s="292">
        <f t="shared" si="72"/>
        <v>369</v>
      </c>
      <c r="AW392" s="180" t="str">
        <f t="shared" ca="1" si="70"/>
        <v>AC369</v>
      </c>
      <c r="AX392" s="189">
        <f t="shared" si="67"/>
        <v>8</v>
      </c>
      <c r="AY392" s="180" t="str">
        <f t="shared" ca="1" si="66"/>
        <v>5. Ownership - Capital Costs</v>
      </c>
      <c r="AZ392" s="189" t="s">
        <v>643</v>
      </c>
      <c r="BA392" s="180" t="s">
        <v>663</v>
      </c>
      <c r="BB392" s="180">
        <v>2043</v>
      </c>
      <c r="BC392" s="180" t="str">
        <f t="shared" ca="1" si="71"/>
        <v>8_AC369_Solar_arrays_2043</v>
      </c>
      <c r="BD392" s="180" t="s">
        <v>407</v>
      </c>
      <c r="BE392" s="180"/>
      <c r="BF392" s="189" t="str">
        <f t="shared" si="68"/>
        <v>&gt;=0</v>
      </c>
      <c r="BG392" s="189" t="s">
        <v>58</v>
      </c>
      <c r="BH392" s="189" t="s">
        <v>58</v>
      </c>
    </row>
    <row r="393" spans="1:60" ht="13.5" hidden="1" customHeight="1">
      <c r="A393" s="131"/>
      <c r="B393" s="343"/>
      <c r="C393" s="155"/>
      <c r="D393" s="344"/>
      <c r="E393" s="344"/>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c r="AC393" s="289"/>
      <c r="AD393" s="289"/>
      <c r="AE393" s="290"/>
      <c r="AF393" s="290"/>
      <c r="AG393" s="290"/>
      <c r="AH393" s="290"/>
      <c r="AI393" s="290"/>
      <c r="AJ393" s="290"/>
      <c r="AK393" s="290"/>
      <c r="AL393" s="290"/>
      <c r="AM393" s="290"/>
      <c r="AN393" s="290"/>
      <c r="AO393" s="291"/>
      <c r="AQ393" s="54" t="s">
        <v>645</v>
      </c>
      <c r="AU393" s="292" t="str">
        <f t="shared" ca="1" si="69"/>
        <v>AD</v>
      </c>
      <c r="AV393" s="292">
        <f t="shared" si="72"/>
        <v>369</v>
      </c>
      <c r="AW393" s="180" t="str">
        <f t="shared" ca="1" si="70"/>
        <v>AD369</v>
      </c>
      <c r="AX393" s="189">
        <f t="shared" si="67"/>
        <v>8</v>
      </c>
      <c r="AY393" s="180" t="str">
        <f t="shared" ca="1" si="66"/>
        <v>5. Ownership - Capital Costs</v>
      </c>
      <c r="AZ393" s="189" t="s">
        <v>643</v>
      </c>
      <c r="BA393" s="180" t="s">
        <v>663</v>
      </c>
      <c r="BB393" s="180">
        <v>2044</v>
      </c>
      <c r="BC393" s="180" t="str">
        <f t="shared" ca="1" si="71"/>
        <v>8_AD369_Solar_arrays_2044</v>
      </c>
      <c r="BD393" s="180" t="s">
        <v>407</v>
      </c>
      <c r="BE393" s="180"/>
      <c r="BF393" s="189" t="str">
        <f t="shared" si="68"/>
        <v>&gt;=0</v>
      </c>
      <c r="BG393" s="189" t="s">
        <v>58</v>
      </c>
      <c r="BH393" s="189" t="s">
        <v>58</v>
      </c>
    </row>
    <row r="394" spans="1:60" ht="13.5" hidden="1" customHeight="1">
      <c r="A394" s="131"/>
      <c r="B394" s="343"/>
      <c r="C394" s="155"/>
      <c r="D394" s="344"/>
      <c r="E394" s="344"/>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c r="AC394" s="289"/>
      <c r="AD394" s="289"/>
      <c r="AE394" s="290"/>
      <c r="AF394" s="290"/>
      <c r="AG394" s="290"/>
      <c r="AH394" s="290"/>
      <c r="AI394" s="290"/>
      <c r="AJ394" s="290"/>
      <c r="AK394" s="290"/>
      <c r="AL394" s="290"/>
      <c r="AM394" s="290"/>
      <c r="AN394" s="290"/>
      <c r="AO394" s="291"/>
      <c r="AQ394" s="54" t="s">
        <v>645</v>
      </c>
      <c r="AU394" s="292" t="str">
        <f t="shared" ca="1" si="69"/>
        <v>AE</v>
      </c>
      <c r="AV394" s="292">
        <f t="shared" si="72"/>
        <v>369</v>
      </c>
      <c r="AW394" s="180" t="str">
        <f t="shared" ca="1" si="70"/>
        <v>AE369</v>
      </c>
      <c r="AX394" s="189">
        <f t="shared" si="67"/>
        <v>8</v>
      </c>
      <c r="AY394" s="180" t="str">
        <f t="shared" ca="1" si="66"/>
        <v>5. Ownership - Capital Costs</v>
      </c>
      <c r="AZ394" s="189" t="s">
        <v>643</v>
      </c>
      <c r="BA394" s="180" t="s">
        <v>663</v>
      </c>
      <c r="BB394" s="180">
        <v>2045</v>
      </c>
      <c r="BC394" s="180" t="str">
        <f t="shared" ca="1" si="71"/>
        <v>8_AE369_Solar_arrays_2045</v>
      </c>
      <c r="BD394" s="180" t="s">
        <v>407</v>
      </c>
      <c r="BE394" s="180"/>
      <c r="BF394" s="189" t="str">
        <f t="shared" si="68"/>
        <v>&gt;=0</v>
      </c>
      <c r="BG394" s="189" t="s">
        <v>58</v>
      </c>
      <c r="BH394" s="189" t="s">
        <v>58</v>
      </c>
    </row>
    <row r="395" spans="1:60" ht="13.5" hidden="1" customHeight="1">
      <c r="A395" s="131"/>
      <c r="B395" s="343"/>
      <c r="C395" s="155"/>
      <c r="D395" s="344"/>
      <c r="E395" s="344"/>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290"/>
      <c r="AF395" s="290"/>
      <c r="AG395" s="290"/>
      <c r="AH395" s="290"/>
      <c r="AI395" s="290"/>
      <c r="AJ395" s="290"/>
      <c r="AK395" s="290"/>
      <c r="AL395" s="290"/>
      <c r="AM395" s="290"/>
      <c r="AN395" s="290"/>
      <c r="AO395" s="291"/>
      <c r="AQ395" s="54" t="s">
        <v>645</v>
      </c>
      <c r="AU395" s="292" t="str">
        <f t="shared" ca="1" si="69"/>
        <v>AF</v>
      </c>
      <c r="AV395" s="292">
        <f t="shared" si="72"/>
        <v>369</v>
      </c>
      <c r="AW395" s="180" t="str">
        <f t="shared" ca="1" si="70"/>
        <v>AF369</v>
      </c>
      <c r="AX395" s="189">
        <f t="shared" si="67"/>
        <v>8</v>
      </c>
      <c r="AY395" s="180" t="str">
        <f t="shared" ca="1" si="66"/>
        <v>5. Ownership - Capital Costs</v>
      </c>
      <c r="AZ395" s="189" t="s">
        <v>643</v>
      </c>
      <c r="BA395" s="180" t="s">
        <v>663</v>
      </c>
      <c r="BB395" s="180">
        <v>2046</v>
      </c>
      <c r="BC395" s="180" t="str">
        <f t="shared" ca="1" si="71"/>
        <v>8_AF369_Solar_arrays_2046</v>
      </c>
      <c r="BD395" s="180" t="s">
        <v>407</v>
      </c>
      <c r="BE395" s="180"/>
      <c r="BF395" s="189" t="str">
        <f t="shared" si="68"/>
        <v>&gt;=0</v>
      </c>
      <c r="BG395" s="189" t="s">
        <v>58</v>
      </c>
      <c r="BH395" s="189" t="s">
        <v>58</v>
      </c>
    </row>
    <row r="396" spans="1:60" ht="13.5" hidden="1" customHeight="1">
      <c r="A396" s="131"/>
      <c r="B396" s="343"/>
      <c r="C396" s="155"/>
      <c r="D396" s="344"/>
      <c r="E396" s="344"/>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c r="AC396" s="289"/>
      <c r="AD396" s="289"/>
      <c r="AE396" s="290"/>
      <c r="AF396" s="290"/>
      <c r="AG396" s="290"/>
      <c r="AH396" s="290"/>
      <c r="AI396" s="290"/>
      <c r="AJ396" s="290"/>
      <c r="AK396" s="290"/>
      <c r="AL396" s="290"/>
      <c r="AM396" s="290"/>
      <c r="AN396" s="290"/>
      <c r="AO396" s="291"/>
      <c r="AQ396" s="54" t="s">
        <v>645</v>
      </c>
      <c r="AU396" s="292" t="str">
        <f t="shared" ca="1" si="69"/>
        <v>AG</v>
      </c>
      <c r="AV396" s="292">
        <f t="shared" si="72"/>
        <v>369</v>
      </c>
      <c r="AW396" s="180" t="str">
        <f t="shared" ca="1" si="70"/>
        <v>AG369</v>
      </c>
      <c r="AX396" s="189">
        <f t="shared" si="67"/>
        <v>8</v>
      </c>
      <c r="AY396" s="180" t="str">
        <f t="shared" ca="1" si="66"/>
        <v>5. Ownership - Capital Costs</v>
      </c>
      <c r="AZ396" s="189" t="s">
        <v>643</v>
      </c>
      <c r="BA396" s="180" t="s">
        <v>663</v>
      </c>
      <c r="BB396" s="180">
        <v>2047</v>
      </c>
      <c r="BC396" s="180" t="str">
        <f t="shared" ca="1" si="71"/>
        <v>8_AG369_Solar_arrays_2047</v>
      </c>
      <c r="BD396" s="180" t="s">
        <v>407</v>
      </c>
      <c r="BE396" s="180"/>
      <c r="BF396" s="189" t="str">
        <f t="shared" si="68"/>
        <v>&gt;=0</v>
      </c>
      <c r="BG396" s="189" t="s">
        <v>58</v>
      </c>
      <c r="BH396" s="189" t="s">
        <v>58</v>
      </c>
    </row>
    <row r="397" spans="1:60" ht="13.5" hidden="1" customHeight="1">
      <c r="A397" s="131"/>
      <c r="B397" s="343"/>
      <c r="C397" s="155"/>
      <c r="D397" s="344"/>
      <c r="E397" s="344"/>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c r="AC397" s="289"/>
      <c r="AD397" s="289"/>
      <c r="AE397" s="290"/>
      <c r="AF397" s="290"/>
      <c r="AG397" s="290"/>
      <c r="AH397" s="290"/>
      <c r="AI397" s="290"/>
      <c r="AJ397" s="290"/>
      <c r="AK397" s="290"/>
      <c r="AL397" s="290"/>
      <c r="AM397" s="290"/>
      <c r="AN397" s="290"/>
      <c r="AO397" s="291"/>
      <c r="AQ397" s="54" t="s">
        <v>645</v>
      </c>
      <c r="AU397" s="292" t="str">
        <f t="shared" ca="1" si="69"/>
        <v>AH</v>
      </c>
      <c r="AV397" s="292">
        <f t="shared" si="72"/>
        <v>369</v>
      </c>
      <c r="AW397" s="180" t="str">
        <f t="shared" ca="1" si="70"/>
        <v>AH369</v>
      </c>
      <c r="AX397" s="189">
        <f t="shared" si="67"/>
        <v>8</v>
      </c>
      <c r="AY397" s="180" t="str">
        <f t="shared" ca="1" si="66"/>
        <v>5. Ownership - Capital Costs</v>
      </c>
      <c r="AZ397" s="189" t="s">
        <v>643</v>
      </c>
      <c r="BA397" s="180" t="s">
        <v>663</v>
      </c>
      <c r="BB397" s="180">
        <v>2048</v>
      </c>
      <c r="BC397" s="180" t="str">
        <f t="shared" ca="1" si="71"/>
        <v>8_AH369_Solar_arrays_2048</v>
      </c>
      <c r="BD397" s="180" t="s">
        <v>407</v>
      </c>
      <c r="BE397" s="180"/>
      <c r="BF397" s="189" t="str">
        <f t="shared" si="68"/>
        <v>&gt;=0</v>
      </c>
      <c r="BG397" s="189" t="s">
        <v>58</v>
      </c>
      <c r="BH397" s="189" t="s">
        <v>58</v>
      </c>
    </row>
    <row r="398" spans="1:60" ht="13.5" hidden="1" customHeight="1">
      <c r="A398" s="131"/>
      <c r="B398" s="343"/>
      <c r="C398" s="155"/>
      <c r="D398" s="344"/>
      <c r="E398" s="344"/>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c r="AC398" s="289"/>
      <c r="AD398" s="289"/>
      <c r="AE398" s="290"/>
      <c r="AF398" s="290"/>
      <c r="AG398" s="290"/>
      <c r="AH398" s="290"/>
      <c r="AI398" s="290"/>
      <c r="AJ398" s="290"/>
      <c r="AK398" s="290"/>
      <c r="AL398" s="290"/>
      <c r="AM398" s="290"/>
      <c r="AN398" s="290"/>
      <c r="AO398" s="291"/>
      <c r="AQ398" s="54" t="s">
        <v>645</v>
      </c>
      <c r="AU398" s="292" t="str">
        <f t="shared" ca="1" si="69"/>
        <v>AI</v>
      </c>
      <c r="AV398" s="292">
        <f t="shared" si="72"/>
        <v>369</v>
      </c>
      <c r="AW398" s="180" t="str">
        <f t="shared" ca="1" si="70"/>
        <v>AI369</v>
      </c>
      <c r="AX398" s="189">
        <f t="shared" si="67"/>
        <v>8</v>
      </c>
      <c r="AY398" s="180" t="str">
        <f t="shared" ca="1" si="66"/>
        <v>5. Ownership - Capital Costs</v>
      </c>
      <c r="AZ398" s="189" t="s">
        <v>643</v>
      </c>
      <c r="BA398" s="180" t="s">
        <v>663</v>
      </c>
      <c r="BB398" s="180">
        <v>2049</v>
      </c>
      <c r="BC398" s="180" t="str">
        <f t="shared" ca="1" si="71"/>
        <v>8_AI369_Solar_arrays_2049</v>
      </c>
      <c r="BD398" s="180" t="s">
        <v>407</v>
      </c>
      <c r="BE398" s="180"/>
      <c r="BF398" s="189" t="str">
        <f t="shared" si="68"/>
        <v>&gt;=0</v>
      </c>
      <c r="BG398" s="189" t="s">
        <v>58</v>
      </c>
      <c r="BH398" s="189" t="s">
        <v>58</v>
      </c>
    </row>
    <row r="399" spans="1:60" ht="13.5" hidden="1" customHeight="1">
      <c r="A399" s="131"/>
      <c r="B399" s="343"/>
      <c r="C399" s="155"/>
      <c r="D399" s="344"/>
      <c r="E399" s="344"/>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c r="AC399" s="289"/>
      <c r="AD399" s="289"/>
      <c r="AE399" s="290"/>
      <c r="AF399" s="290"/>
      <c r="AG399" s="290"/>
      <c r="AH399" s="290"/>
      <c r="AI399" s="290"/>
      <c r="AJ399" s="290"/>
      <c r="AK399" s="290"/>
      <c r="AL399" s="290"/>
      <c r="AM399" s="290"/>
      <c r="AN399" s="290"/>
      <c r="AO399" s="291"/>
      <c r="AQ399" s="54" t="s">
        <v>645</v>
      </c>
      <c r="AU399" s="292" t="str">
        <f t="shared" ca="1" si="69"/>
        <v>AJ</v>
      </c>
      <c r="AV399" s="292">
        <f t="shared" si="72"/>
        <v>369</v>
      </c>
      <c r="AW399" s="180" t="str">
        <f t="shared" ca="1" si="70"/>
        <v>AJ369</v>
      </c>
      <c r="AX399" s="189">
        <f t="shared" si="67"/>
        <v>8</v>
      </c>
      <c r="AY399" s="180" t="str">
        <f t="shared" ca="1" si="66"/>
        <v>5. Ownership - Capital Costs</v>
      </c>
      <c r="AZ399" s="189" t="s">
        <v>643</v>
      </c>
      <c r="BA399" s="180" t="s">
        <v>663</v>
      </c>
      <c r="BB399" s="180">
        <v>2050</v>
      </c>
      <c r="BC399" s="180" t="str">
        <f t="shared" ca="1" si="71"/>
        <v>8_AJ369_Solar_arrays_2050</v>
      </c>
      <c r="BD399" s="180" t="s">
        <v>407</v>
      </c>
      <c r="BE399" s="180"/>
      <c r="BF399" s="189" t="str">
        <f t="shared" si="68"/>
        <v>&gt;=0</v>
      </c>
      <c r="BG399" s="189" t="s">
        <v>58</v>
      </c>
      <c r="BH399" s="189" t="s">
        <v>58</v>
      </c>
    </row>
    <row r="400" spans="1:60" ht="13.5" hidden="1" customHeight="1">
      <c r="A400" s="131"/>
      <c r="B400" s="343"/>
      <c r="C400" s="155"/>
      <c r="D400" s="344"/>
      <c r="E400" s="344"/>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c r="AC400" s="289"/>
      <c r="AD400" s="289"/>
      <c r="AE400" s="290"/>
      <c r="AF400" s="290"/>
      <c r="AG400" s="290"/>
      <c r="AH400" s="290"/>
      <c r="AI400" s="290"/>
      <c r="AJ400" s="290"/>
      <c r="AK400" s="290"/>
      <c r="AL400" s="290"/>
      <c r="AM400" s="290"/>
      <c r="AN400" s="290"/>
      <c r="AO400" s="291"/>
      <c r="AQ400" s="54" t="s">
        <v>645</v>
      </c>
      <c r="AU400" s="292" t="str">
        <f t="shared" ca="1" si="69"/>
        <v>AK</v>
      </c>
      <c r="AV400" s="292">
        <f t="shared" si="72"/>
        <v>369</v>
      </c>
      <c r="AW400" s="180" t="str">
        <f t="shared" ca="1" si="70"/>
        <v>AK369</v>
      </c>
      <c r="AX400" s="189">
        <f t="shared" si="67"/>
        <v>8</v>
      </c>
      <c r="AY400" s="180" t="str">
        <f t="shared" ca="1" si="66"/>
        <v>5. Ownership - Capital Costs</v>
      </c>
      <c r="AZ400" s="189" t="s">
        <v>643</v>
      </c>
      <c r="BA400" s="180" t="s">
        <v>663</v>
      </c>
      <c r="BB400" s="180">
        <v>2051</v>
      </c>
      <c r="BC400" s="180" t="str">
        <f t="shared" ca="1" si="71"/>
        <v>8_AK369_Solar_arrays_2051</v>
      </c>
      <c r="BD400" s="180" t="s">
        <v>407</v>
      </c>
      <c r="BE400" s="180"/>
      <c r="BF400" s="189" t="str">
        <f t="shared" si="68"/>
        <v>&gt;=0</v>
      </c>
      <c r="BG400" s="189" t="s">
        <v>58</v>
      </c>
      <c r="BH400" s="189" t="s">
        <v>58</v>
      </c>
    </row>
    <row r="401" spans="1:60" ht="13.5" hidden="1" customHeight="1">
      <c r="A401" s="131"/>
      <c r="B401" s="343"/>
      <c r="C401" s="155"/>
      <c r="D401" s="344"/>
      <c r="E401" s="344"/>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c r="AC401" s="289"/>
      <c r="AD401" s="289"/>
      <c r="AE401" s="290"/>
      <c r="AF401" s="290"/>
      <c r="AG401" s="290"/>
      <c r="AH401" s="290"/>
      <c r="AI401" s="290"/>
      <c r="AJ401" s="290"/>
      <c r="AK401" s="290"/>
      <c r="AL401" s="290"/>
      <c r="AM401" s="290"/>
      <c r="AN401" s="290"/>
      <c r="AO401" s="291"/>
      <c r="AQ401" s="54" t="s">
        <v>645</v>
      </c>
      <c r="AU401" s="292" t="str">
        <f t="shared" ca="1" si="69"/>
        <v>AL</v>
      </c>
      <c r="AV401" s="292">
        <f t="shared" si="72"/>
        <v>369</v>
      </c>
      <c r="AW401" s="180" t="str">
        <f t="shared" ca="1" si="70"/>
        <v>AL369</v>
      </c>
      <c r="AX401" s="189">
        <f t="shared" si="67"/>
        <v>8</v>
      </c>
      <c r="AY401" s="180" t="str">
        <f t="shared" ref="AY401:AY464" ca="1" si="73">MID(CELL("filename",AX401),FIND("]",CELL("filename",AX401))+1,256)</f>
        <v>5. Ownership - Capital Costs</v>
      </c>
      <c r="AZ401" s="189" t="s">
        <v>643</v>
      </c>
      <c r="BA401" s="180" t="s">
        <v>663</v>
      </c>
      <c r="BB401" s="180">
        <v>2052</v>
      </c>
      <c r="BC401" s="180" t="str">
        <f t="shared" ca="1" si="71"/>
        <v>8_AL369_Solar_arrays_2052</v>
      </c>
      <c r="BD401" s="180" t="s">
        <v>407</v>
      </c>
      <c r="BE401" s="180"/>
      <c r="BF401" s="189" t="str">
        <f t="shared" si="68"/>
        <v>&gt;=0</v>
      </c>
      <c r="BG401" s="189" t="s">
        <v>58</v>
      </c>
      <c r="BH401" s="189" t="s">
        <v>58</v>
      </c>
    </row>
    <row r="402" spans="1:60" ht="13.5" hidden="1" customHeight="1">
      <c r="A402" s="131"/>
      <c r="B402" s="343"/>
      <c r="C402" s="155"/>
      <c r="D402" s="344"/>
      <c r="E402" s="344"/>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c r="AC402" s="289"/>
      <c r="AD402" s="289"/>
      <c r="AE402" s="290"/>
      <c r="AF402" s="290"/>
      <c r="AG402" s="290"/>
      <c r="AH402" s="290"/>
      <c r="AI402" s="290"/>
      <c r="AJ402" s="290"/>
      <c r="AK402" s="290"/>
      <c r="AL402" s="290"/>
      <c r="AM402" s="290"/>
      <c r="AN402" s="290"/>
      <c r="AO402" s="291"/>
      <c r="AQ402" s="54" t="s">
        <v>645</v>
      </c>
      <c r="AU402" s="292" t="str">
        <f t="shared" ca="1" si="69"/>
        <v>AM</v>
      </c>
      <c r="AV402" s="292">
        <f t="shared" si="72"/>
        <v>369</v>
      </c>
      <c r="AW402" s="180" t="str">
        <f t="shared" ca="1" si="70"/>
        <v>AM369</v>
      </c>
      <c r="AX402" s="189">
        <f t="shared" si="67"/>
        <v>8</v>
      </c>
      <c r="AY402" s="180" t="str">
        <f t="shared" ca="1" si="73"/>
        <v>5. Ownership - Capital Costs</v>
      </c>
      <c r="AZ402" s="189" t="s">
        <v>643</v>
      </c>
      <c r="BA402" s="180" t="s">
        <v>663</v>
      </c>
      <c r="BB402" s="180">
        <v>2053</v>
      </c>
      <c r="BC402" s="180" t="str">
        <f t="shared" ca="1" si="71"/>
        <v>8_AM369_Solar_arrays_2053</v>
      </c>
      <c r="BD402" s="180" t="s">
        <v>407</v>
      </c>
      <c r="BE402" s="180"/>
      <c r="BF402" s="189" t="str">
        <f t="shared" si="68"/>
        <v>&gt;=0</v>
      </c>
      <c r="BG402" s="189" t="s">
        <v>58</v>
      </c>
      <c r="BH402" s="189" t="s">
        <v>58</v>
      </c>
    </row>
    <row r="403" spans="1:60" ht="13.5" hidden="1" customHeight="1">
      <c r="A403" s="131"/>
      <c r="B403" s="343"/>
      <c r="C403" s="155"/>
      <c r="D403" s="344"/>
      <c r="E403" s="344"/>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c r="AC403" s="289"/>
      <c r="AD403" s="289"/>
      <c r="AE403" s="290"/>
      <c r="AF403" s="290"/>
      <c r="AG403" s="290"/>
      <c r="AH403" s="290"/>
      <c r="AI403" s="290"/>
      <c r="AJ403" s="290"/>
      <c r="AK403" s="290"/>
      <c r="AL403" s="290"/>
      <c r="AM403" s="290"/>
      <c r="AN403" s="290"/>
      <c r="AO403" s="291"/>
      <c r="AQ403" s="54" t="s">
        <v>645</v>
      </c>
      <c r="AU403" s="292" t="str">
        <f t="shared" ca="1" si="69"/>
        <v>AN</v>
      </c>
      <c r="AV403" s="292">
        <f t="shared" si="72"/>
        <v>369</v>
      </c>
      <c r="AW403" s="180" t="str">
        <f t="shared" ca="1" si="70"/>
        <v>AN369</v>
      </c>
      <c r="AX403" s="189">
        <f t="shared" si="67"/>
        <v>8</v>
      </c>
      <c r="AY403" s="180" t="str">
        <f t="shared" ca="1" si="73"/>
        <v>5. Ownership - Capital Costs</v>
      </c>
      <c r="AZ403" s="189" t="s">
        <v>643</v>
      </c>
      <c r="BA403" s="180" t="s">
        <v>663</v>
      </c>
      <c r="BB403" s="180">
        <v>2054</v>
      </c>
      <c r="BC403" s="180" t="str">
        <f t="shared" ca="1" si="71"/>
        <v>8_AN369_Solar_arrays_2054</v>
      </c>
      <c r="BD403" s="180" t="s">
        <v>407</v>
      </c>
      <c r="BE403" s="180"/>
      <c r="BF403" s="189" t="str">
        <f t="shared" si="68"/>
        <v>&gt;=0</v>
      </c>
      <c r="BG403" s="189" t="s">
        <v>58</v>
      </c>
      <c r="BH403" s="189" t="s">
        <v>58</v>
      </c>
    </row>
    <row r="404" spans="1:60" ht="13.5" hidden="1" customHeight="1">
      <c r="A404" s="131"/>
      <c r="B404" s="343"/>
      <c r="C404" s="155"/>
      <c r="D404" s="344"/>
      <c r="E404" s="344"/>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290"/>
      <c r="AF404" s="290"/>
      <c r="AG404" s="290"/>
      <c r="AH404" s="290"/>
      <c r="AI404" s="290"/>
      <c r="AJ404" s="290"/>
      <c r="AK404" s="290"/>
      <c r="AL404" s="290"/>
      <c r="AM404" s="290"/>
      <c r="AN404" s="290"/>
      <c r="AO404" s="291"/>
      <c r="AQ404" s="54" t="s">
        <v>645</v>
      </c>
      <c r="AU404" s="292" t="str">
        <f t="shared" ca="1" si="69"/>
        <v>AO</v>
      </c>
      <c r="AV404" s="292">
        <f t="shared" si="72"/>
        <v>369</v>
      </c>
      <c r="AW404" s="180" t="str">
        <f t="shared" ca="1" si="70"/>
        <v>AO369</v>
      </c>
      <c r="AX404" s="189">
        <v>7</v>
      </c>
      <c r="AY404" s="180" t="str">
        <f t="shared" ca="1" si="73"/>
        <v>5. Ownership - Capital Costs</v>
      </c>
      <c r="AZ404" s="189" t="s">
        <v>643</v>
      </c>
      <c r="BA404" s="180" t="s">
        <v>663</v>
      </c>
      <c r="BB404" s="180" t="s">
        <v>646</v>
      </c>
      <c r="BC404" s="180" t="str">
        <f t="shared" ca="1" si="71"/>
        <v>7_AO369_Solar_arrays_Additional_Info</v>
      </c>
      <c r="BD404" s="189" t="s">
        <v>133</v>
      </c>
      <c r="BE404" s="189">
        <v>100</v>
      </c>
      <c r="BG404" s="189" t="s">
        <v>58</v>
      </c>
      <c r="BH404" s="189" t="s">
        <v>58</v>
      </c>
    </row>
    <row r="405" spans="1:60" ht="13.5" hidden="1" customHeight="1">
      <c r="A405" s="131">
        <f>+A369+1</f>
        <v>13</v>
      </c>
      <c r="B405" s="343"/>
      <c r="C405" s="155" t="s">
        <v>664</v>
      </c>
      <c r="D405" s="344" t="s">
        <v>642</v>
      </c>
      <c r="E405" s="344"/>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76"/>
      <c r="AE405" s="277"/>
      <c r="AF405" s="277"/>
      <c r="AG405" s="277"/>
      <c r="AH405" s="277"/>
      <c r="AI405" s="277"/>
      <c r="AJ405" s="277"/>
      <c r="AK405" s="277"/>
      <c r="AL405" s="277"/>
      <c r="AM405" s="277"/>
      <c r="AN405" s="277"/>
      <c r="AO405" s="152"/>
      <c r="AS405" s="54" t="s">
        <v>125</v>
      </c>
      <c r="AT405" s="293" t="str">
        <f ca="1">SUBSTITUTE(CELL("address",F405),"$","")</f>
        <v>F405</v>
      </c>
      <c r="AU405" s="294" t="str">
        <f ca="1">CHAR(CODE(AT405))</f>
        <v>F</v>
      </c>
      <c r="AV405" s="294">
        <f>ROW(AT405)</f>
        <v>405</v>
      </c>
      <c r="AW405" s="295" t="str">
        <f ca="1">CONCATENATE(AU405&amp;AV405)</f>
        <v>F405</v>
      </c>
      <c r="AX405" s="288">
        <f t="shared" ref="AX405:AX439" si="74">$AX$5</f>
        <v>8</v>
      </c>
      <c r="AY405" s="295" t="str">
        <f t="shared" ca="1" si="73"/>
        <v>5. Ownership - Capital Costs</v>
      </c>
      <c r="AZ405" s="288" t="s">
        <v>643</v>
      </c>
      <c r="BA405" s="295" t="s">
        <v>665</v>
      </c>
      <c r="BB405" s="295">
        <v>2020</v>
      </c>
      <c r="BC405" s="295" t="str">
        <f ca="1">AX405&amp;"_"&amp;AW405&amp;"_"&amp;BA405&amp;"_"&amp;BB405</f>
        <v>8_F405_Combustion_turbine_generator_2020</v>
      </c>
      <c r="BD405" s="295" t="s">
        <v>407</v>
      </c>
      <c r="BE405" s="295"/>
      <c r="BF405" s="288" t="str">
        <f t="shared" ref="BF405:BF439" si="75">"&gt;=0"</f>
        <v>&gt;=0</v>
      </c>
      <c r="BG405" s="288" t="s">
        <v>58</v>
      </c>
      <c r="BH405" s="288" t="s">
        <v>58</v>
      </c>
    </row>
    <row r="406" spans="1:60" ht="13.5" hidden="1" customHeight="1">
      <c r="A406" s="131"/>
      <c r="B406" s="343"/>
      <c r="C406" s="155"/>
      <c r="D406" s="344"/>
      <c r="E406" s="344"/>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c r="AC406" s="289"/>
      <c r="AD406" s="289"/>
      <c r="AE406" s="290"/>
      <c r="AF406" s="290"/>
      <c r="AG406" s="290"/>
      <c r="AH406" s="290"/>
      <c r="AI406" s="290"/>
      <c r="AJ406" s="290"/>
      <c r="AK406" s="290"/>
      <c r="AL406" s="290"/>
      <c r="AM406" s="290"/>
      <c r="AN406" s="290"/>
      <c r="AO406" s="291"/>
      <c r="AQ406" s="54" t="s">
        <v>645</v>
      </c>
      <c r="AU406" s="292" t="str">
        <f t="shared" ref="AU406:AU440" ca="1" si="76">IF(AU405="Z","AA",IF(LEN(AU405)=1,CHAR(CODE(AU405)+1),IF(RIGHT(AU405,1)="Z",CHAR(CODE(LEFT(AU405,1))+1),LEFT(AU405,1))&amp;CHAR(65+MOD(CODE(RIGHT(AU405,1))+1-65,26))))</f>
        <v>G</v>
      </c>
      <c r="AV406" s="292">
        <f>AV405</f>
        <v>405</v>
      </c>
      <c r="AW406" s="180" t="str">
        <f t="shared" ref="AW406:AW440" ca="1" si="77">CONCATENATE(AU406&amp;AV406)</f>
        <v>G405</v>
      </c>
      <c r="AX406" s="189">
        <f t="shared" si="74"/>
        <v>8</v>
      </c>
      <c r="AY406" s="180" t="str">
        <f t="shared" ca="1" si="73"/>
        <v>5. Ownership - Capital Costs</v>
      </c>
      <c r="AZ406" s="189" t="s">
        <v>643</v>
      </c>
      <c r="BA406" s="180" t="s">
        <v>665</v>
      </c>
      <c r="BB406" s="180">
        <v>2021</v>
      </c>
      <c r="BC406" s="180" t="str">
        <f t="shared" ref="BC406:BC440" ca="1" si="78">AX406&amp;"_"&amp;AW406&amp;"_"&amp;BA406&amp;"_"&amp;BB406</f>
        <v>8_G405_Combustion_turbine_generator_2021</v>
      </c>
      <c r="BD406" s="180" t="s">
        <v>407</v>
      </c>
      <c r="BE406" s="180"/>
      <c r="BF406" s="189" t="str">
        <f t="shared" si="75"/>
        <v>&gt;=0</v>
      </c>
      <c r="BG406" s="189" t="s">
        <v>58</v>
      </c>
      <c r="BH406" s="189" t="s">
        <v>58</v>
      </c>
    </row>
    <row r="407" spans="1:60" ht="13.5" hidden="1" customHeight="1">
      <c r="A407" s="131"/>
      <c r="B407" s="343"/>
      <c r="C407" s="155"/>
      <c r="D407" s="344"/>
      <c r="E407" s="344"/>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289"/>
      <c r="AE407" s="290"/>
      <c r="AF407" s="290"/>
      <c r="AG407" s="290"/>
      <c r="AH407" s="290"/>
      <c r="AI407" s="290"/>
      <c r="AJ407" s="290"/>
      <c r="AK407" s="290"/>
      <c r="AL407" s="290"/>
      <c r="AM407" s="290"/>
      <c r="AN407" s="290"/>
      <c r="AO407" s="291"/>
      <c r="AQ407" s="54" t="s">
        <v>645</v>
      </c>
      <c r="AU407" s="292" t="str">
        <f t="shared" ca="1" si="76"/>
        <v>H</v>
      </c>
      <c r="AV407" s="292">
        <f t="shared" ref="AV407:AV440" si="79">AV406</f>
        <v>405</v>
      </c>
      <c r="AW407" s="180" t="str">
        <f t="shared" ca="1" si="77"/>
        <v>H405</v>
      </c>
      <c r="AX407" s="189">
        <f t="shared" si="74"/>
        <v>8</v>
      </c>
      <c r="AY407" s="180" t="str">
        <f t="shared" ca="1" si="73"/>
        <v>5. Ownership - Capital Costs</v>
      </c>
      <c r="AZ407" s="189" t="s">
        <v>643</v>
      </c>
      <c r="BA407" s="180" t="s">
        <v>665</v>
      </c>
      <c r="BB407" s="180">
        <v>2022</v>
      </c>
      <c r="BC407" s="180" t="str">
        <f t="shared" ca="1" si="78"/>
        <v>8_H405_Combustion_turbine_generator_2022</v>
      </c>
      <c r="BD407" s="180" t="s">
        <v>407</v>
      </c>
      <c r="BE407" s="180"/>
      <c r="BF407" s="189" t="str">
        <f t="shared" si="75"/>
        <v>&gt;=0</v>
      </c>
      <c r="BG407" s="189" t="s">
        <v>58</v>
      </c>
      <c r="BH407" s="189" t="s">
        <v>58</v>
      </c>
    </row>
    <row r="408" spans="1:60" ht="13.5" hidden="1" customHeight="1">
      <c r="A408" s="131"/>
      <c r="B408" s="343"/>
      <c r="C408" s="155"/>
      <c r="D408" s="344"/>
      <c r="E408" s="344"/>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c r="AC408" s="289"/>
      <c r="AD408" s="289"/>
      <c r="AE408" s="290"/>
      <c r="AF408" s="290"/>
      <c r="AG408" s="290"/>
      <c r="AH408" s="290"/>
      <c r="AI408" s="290"/>
      <c r="AJ408" s="290"/>
      <c r="AK408" s="290"/>
      <c r="AL408" s="290"/>
      <c r="AM408" s="290"/>
      <c r="AN408" s="290"/>
      <c r="AO408" s="291"/>
      <c r="AQ408" s="54" t="s">
        <v>645</v>
      </c>
      <c r="AU408" s="292" t="str">
        <f t="shared" ca="1" si="76"/>
        <v>I</v>
      </c>
      <c r="AV408" s="292">
        <f t="shared" si="79"/>
        <v>405</v>
      </c>
      <c r="AW408" s="180" t="str">
        <f t="shared" ca="1" si="77"/>
        <v>I405</v>
      </c>
      <c r="AX408" s="189">
        <f t="shared" si="74"/>
        <v>8</v>
      </c>
      <c r="AY408" s="180" t="str">
        <f t="shared" ca="1" si="73"/>
        <v>5. Ownership - Capital Costs</v>
      </c>
      <c r="AZ408" s="189" t="s">
        <v>643</v>
      </c>
      <c r="BA408" s="180" t="s">
        <v>665</v>
      </c>
      <c r="BB408" s="180">
        <v>2023</v>
      </c>
      <c r="BC408" s="180" t="str">
        <f t="shared" ca="1" si="78"/>
        <v>8_I405_Combustion_turbine_generator_2023</v>
      </c>
      <c r="BD408" s="180" t="s">
        <v>407</v>
      </c>
      <c r="BE408" s="180"/>
      <c r="BF408" s="189" t="str">
        <f t="shared" si="75"/>
        <v>&gt;=0</v>
      </c>
      <c r="BG408" s="189" t="s">
        <v>58</v>
      </c>
      <c r="BH408" s="189" t="s">
        <v>58</v>
      </c>
    </row>
    <row r="409" spans="1:60" ht="13.5" hidden="1" customHeight="1">
      <c r="A409" s="131"/>
      <c r="B409" s="343"/>
      <c r="C409" s="155"/>
      <c r="D409" s="344"/>
      <c r="E409" s="344"/>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c r="AC409" s="289"/>
      <c r="AD409" s="289"/>
      <c r="AE409" s="290"/>
      <c r="AF409" s="290"/>
      <c r="AG409" s="290"/>
      <c r="AH409" s="290"/>
      <c r="AI409" s="290"/>
      <c r="AJ409" s="290"/>
      <c r="AK409" s="290"/>
      <c r="AL409" s="290"/>
      <c r="AM409" s="290"/>
      <c r="AN409" s="290"/>
      <c r="AO409" s="291"/>
      <c r="AQ409" s="54" t="s">
        <v>645</v>
      </c>
      <c r="AU409" s="292" t="str">
        <f t="shared" ca="1" si="76"/>
        <v>J</v>
      </c>
      <c r="AV409" s="292">
        <f t="shared" si="79"/>
        <v>405</v>
      </c>
      <c r="AW409" s="180" t="str">
        <f t="shared" ca="1" si="77"/>
        <v>J405</v>
      </c>
      <c r="AX409" s="189">
        <f t="shared" si="74"/>
        <v>8</v>
      </c>
      <c r="AY409" s="180" t="str">
        <f t="shared" ca="1" si="73"/>
        <v>5. Ownership - Capital Costs</v>
      </c>
      <c r="AZ409" s="189" t="s">
        <v>643</v>
      </c>
      <c r="BA409" s="180" t="s">
        <v>665</v>
      </c>
      <c r="BB409" s="180">
        <v>2024</v>
      </c>
      <c r="BC409" s="180" t="str">
        <f t="shared" ca="1" si="78"/>
        <v>8_J405_Combustion_turbine_generator_2024</v>
      </c>
      <c r="BD409" s="180" t="s">
        <v>407</v>
      </c>
      <c r="BE409" s="180"/>
      <c r="BF409" s="189" t="str">
        <f t="shared" si="75"/>
        <v>&gt;=0</v>
      </c>
      <c r="BG409" s="189" t="s">
        <v>58</v>
      </c>
      <c r="BH409" s="189" t="s">
        <v>58</v>
      </c>
    </row>
    <row r="410" spans="1:60" ht="13.5" hidden="1" customHeight="1">
      <c r="A410" s="131"/>
      <c r="B410" s="343"/>
      <c r="C410" s="155"/>
      <c r="D410" s="344"/>
      <c r="E410" s="344"/>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c r="AC410" s="289"/>
      <c r="AD410" s="289"/>
      <c r="AE410" s="290"/>
      <c r="AF410" s="290"/>
      <c r="AG410" s="290"/>
      <c r="AH410" s="290"/>
      <c r="AI410" s="290"/>
      <c r="AJ410" s="290"/>
      <c r="AK410" s="290"/>
      <c r="AL410" s="290"/>
      <c r="AM410" s="290"/>
      <c r="AN410" s="290"/>
      <c r="AO410" s="291"/>
      <c r="AQ410" s="54" t="s">
        <v>645</v>
      </c>
      <c r="AU410" s="292" t="str">
        <f t="shared" ca="1" si="76"/>
        <v>K</v>
      </c>
      <c r="AV410" s="292">
        <f t="shared" si="79"/>
        <v>405</v>
      </c>
      <c r="AW410" s="180" t="str">
        <f t="shared" ca="1" si="77"/>
        <v>K405</v>
      </c>
      <c r="AX410" s="189">
        <f t="shared" si="74"/>
        <v>8</v>
      </c>
      <c r="AY410" s="180" t="str">
        <f t="shared" ca="1" si="73"/>
        <v>5. Ownership - Capital Costs</v>
      </c>
      <c r="AZ410" s="189" t="s">
        <v>643</v>
      </c>
      <c r="BA410" s="180" t="s">
        <v>665</v>
      </c>
      <c r="BB410" s="180">
        <v>2025</v>
      </c>
      <c r="BC410" s="180" t="str">
        <f t="shared" ca="1" si="78"/>
        <v>8_K405_Combustion_turbine_generator_2025</v>
      </c>
      <c r="BD410" s="180" t="s">
        <v>407</v>
      </c>
      <c r="BE410" s="180"/>
      <c r="BF410" s="189" t="str">
        <f t="shared" si="75"/>
        <v>&gt;=0</v>
      </c>
      <c r="BG410" s="189" t="s">
        <v>58</v>
      </c>
      <c r="BH410" s="189" t="s">
        <v>58</v>
      </c>
    </row>
    <row r="411" spans="1:60" ht="13.5" hidden="1" customHeight="1">
      <c r="A411" s="131"/>
      <c r="B411" s="343"/>
      <c r="C411" s="155"/>
      <c r="D411" s="344"/>
      <c r="E411" s="344"/>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290"/>
      <c r="AF411" s="290"/>
      <c r="AG411" s="290"/>
      <c r="AH411" s="290"/>
      <c r="AI411" s="290"/>
      <c r="AJ411" s="290"/>
      <c r="AK411" s="290"/>
      <c r="AL411" s="290"/>
      <c r="AM411" s="290"/>
      <c r="AN411" s="290"/>
      <c r="AO411" s="291"/>
      <c r="AQ411" s="54" t="s">
        <v>645</v>
      </c>
      <c r="AU411" s="292" t="str">
        <f t="shared" ca="1" si="76"/>
        <v>L</v>
      </c>
      <c r="AV411" s="292">
        <f t="shared" si="79"/>
        <v>405</v>
      </c>
      <c r="AW411" s="180" t="str">
        <f t="shared" ca="1" si="77"/>
        <v>L405</v>
      </c>
      <c r="AX411" s="189">
        <f t="shared" si="74"/>
        <v>8</v>
      </c>
      <c r="AY411" s="180" t="str">
        <f t="shared" ca="1" si="73"/>
        <v>5. Ownership - Capital Costs</v>
      </c>
      <c r="AZ411" s="189" t="s">
        <v>643</v>
      </c>
      <c r="BA411" s="180" t="s">
        <v>665</v>
      </c>
      <c r="BB411" s="180">
        <v>2026</v>
      </c>
      <c r="BC411" s="180" t="str">
        <f t="shared" ca="1" si="78"/>
        <v>8_L405_Combustion_turbine_generator_2026</v>
      </c>
      <c r="BD411" s="180" t="s">
        <v>407</v>
      </c>
      <c r="BE411" s="180"/>
      <c r="BF411" s="189" t="str">
        <f t="shared" si="75"/>
        <v>&gt;=0</v>
      </c>
      <c r="BG411" s="189" t="s">
        <v>58</v>
      </c>
      <c r="BH411" s="189" t="s">
        <v>58</v>
      </c>
    </row>
    <row r="412" spans="1:60" ht="13.5" hidden="1" customHeight="1">
      <c r="A412" s="131"/>
      <c r="B412" s="343"/>
      <c r="C412" s="155"/>
      <c r="D412" s="344"/>
      <c r="E412" s="344"/>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290"/>
      <c r="AF412" s="290"/>
      <c r="AG412" s="290"/>
      <c r="AH412" s="290"/>
      <c r="AI412" s="290"/>
      <c r="AJ412" s="290"/>
      <c r="AK412" s="290"/>
      <c r="AL412" s="290"/>
      <c r="AM412" s="290"/>
      <c r="AN412" s="290"/>
      <c r="AO412" s="291"/>
      <c r="AQ412" s="54" t="s">
        <v>645</v>
      </c>
      <c r="AU412" s="292" t="str">
        <f t="shared" ca="1" si="76"/>
        <v>M</v>
      </c>
      <c r="AV412" s="292">
        <f t="shared" si="79"/>
        <v>405</v>
      </c>
      <c r="AW412" s="180" t="str">
        <f t="shared" ca="1" si="77"/>
        <v>M405</v>
      </c>
      <c r="AX412" s="189">
        <f t="shared" si="74"/>
        <v>8</v>
      </c>
      <c r="AY412" s="180" t="str">
        <f t="shared" ca="1" si="73"/>
        <v>5. Ownership - Capital Costs</v>
      </c>
      <c r="AZ412" s="189" t="s">
        <v>643</v>
      </c>
      <c r="BA412" s="180" t="s">
        <v>665</v>
      </c>
      <c r="BB412" s="180">
        <v>2027</v>
      </c>
      <c r="BC412" s="180" t="str">
        <f t="shared" ca="1" si="78"/>
        <v>8_M405_Combustion_turbine_generator_2027</v>
      </c>
      <c r="BD412" s="180" t="s">
        <v>407</v>
      </c>
      <c r="BE412" s="180"/>
      <c r="BF412" s="189" t="str">
        <f t="shared" si="75"/>
        <v>&gt;=0</v>
      </c>
      <c r="BG412" s="189" t="s">
        <v>58</v>
      </c>
      <c r="BH412" s="189" t="s">
        <v>58</v>
      </c>
    </row>
    <row r="413" spans="1:60" ht="13.5" hidden="1" customHeight="1">
      <c r="A413" s="131"/>
      <c r="B413" s="343"/>
      <c r="C413" s="155"/>
      <c r="D413" s="344"/>
      <c r="E413" s="344"/>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289"/>
      <c r="AE413" s="290"/>
      <c r="AF413" s="290"/>
      <c r="AG413" s="290"/>
      <c r="AH413" s="290"/>
      <c r="AI413" s="290"/>
      <c r="AJ413" s="290"/>
      <c r="AK413" s="290"/>
      <c r="AL413" s="290"/>
      <c r="AM413" s="290"/>
      <c r="AN413" s="290"/>
      <c r="AO413" s="291"/>
      <c r="AQ413" s="54" t="s">
        <v>645</v>
      </c>
      <c r="AU413" s="292" t="str">
        <f t="shared" ca="1" si="76"/>
        <v>N</v>
      </c>
      <c r="AV413" s="292">
        <f t="shared" si="79"/>
        <v>405</v>
      </c>
      <c r="AW413" s="180" t="str">
        <f t="shared" ca="1" si="77"/>
        <v>N405</v>
      </c>
      <c r="AX413" s="189">
        <f t="shared" si="74"/>
        <v>8</v>
      </c>
      <c r="AY413" s="180" t="str">
        <f t="shared" ca="1" si="73"/>
        <v>5. Ownership - Capital Costs</v>
      </c>
      <c r="AZ413" s="189" t="s">
        <v>643</v>
      </c>
      <c r="BA413" s="180" t="s">
        <v>665</v>
      </c>
      <c r="BB413" s="180">
        <v>2028</v>
      </c>
      <c r="BC413" s="180" t="str">
        <f t="shared" ca="1" si="78"/>
        <v>8_N405_Combustion_turbine_generator_2028</v>
      </c>
      <c r="BD413" s="180" t="s">
        <v>407</v>
      </c>
      <c r="BE413" s="180"/>
      <c r="BF413" s="189" t="str">
        <f t="shared" si="75"/>
        <v>&gt;=0</v>
      </c>
      <c r="BG413" s="189" t="s">
        <v>58</v>
      </c>
      <c r="BH413" s="189" t="s">
        <v>58</v>
      </c>
    </row>
    <row r="414" spans="1:60" ht="13.5" hidden="1" customHeight="1">
      <c r="A414" s="131"/>
      <c r="B414" s="343"/>
      <c r="C414" s="155"/>
      <c r="D414" s="344"/>
      <c r="E414" s="344"/>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290"/>
      <c r="AF414" s="290"/>
      <c r="AG414" s="290"/>
      <c r="AH414" s="290"/>
      <c r="AI414" s="290"/>
      <c r="AJ414" s="290"/>
      <c r="AK414" s="290"/>
      <c r="AL414" s="290"/>
      <c r="AM414" s="290"/>
      <c r="AN414" s="290"/>
      <c r="AO414" s="291"/>
      <c r="AQ414" s="54" t="s">
        <v>645</v>
      </c>
      <c r="AU414" s="292" t="str">
        <f t="shared" ca="1" si="76"/>
        <v>O</v>
      </c>
      <c r="AV414" s="292">
        <f t="shared" si="79"/>
        <v>405</v>
      </c>
      <c r="AW414" s="180" t="str">
        <f t="shared" ca="1" si="77"/>
        <v>O405</v>
      </c>
      <c r="AX414" s="189">
        <f t="shared" si="74"/>
        <v>8</v>
      </c>
      <c r="AY414" s="180" t="str">
        <f t="shared" ca="1" si="73"/>
        <v>5. Ownership - Capital Costs</v>
      </c>
      <c r="AZ414" s="189" t="s">
        <v>643</v>
      </c>
      <c r="BA414" s="180" t="s">
        <v>665</v>
      </c>
      <c r="BB414" s="180">
        <v>2029</v>
      </c>
      <c r="BC414" s="180" t="str">
        <f t="shared" ca="1" si="78"/>
        <v>8_O405_Combustion_turbine_generator_2029</v>
      </c>
      <c r="BD414" s="180" t="s">
        <v>407</v>
      </c>
      <c r="BE414" s="180"/>
      <c r="BF414" s="189" t="str">
        <f t="shared" si="75"/>
        <v>&gt;=0</v>
      </c>
      <c r="BG414" s="189" t="s">
        <v>58</v>
      </c>
      <c r="BH414" s="189" t="s">
        <v>58</v>
      </c>
    </row>
    <row r="415" spans="1:60" ht="13.5" hidden="1" customHeight="1">
      <c r="A415" s="131"/>
      <c r="B415" s="343"/>
      <c r="C415" s="155"/>
      <c r="D415" s="344"/>
      <c r="E415" s="344"/>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c r="AC415" s="289"/>
      <c r="AD415" s="289"/>
      <c r="AE415" s="290"/>
      <c r="AF415" s="290"/>
      <c r="AG415" s="290"/>
      <c r="AH415" s="290"/>
      <c r="AI415" s="290"/>
      <c r="AJ415" s="290"/>
      <c r="AK415" s="290"/>
      <c r="AL415" s="290"/>
      <c r="AM415" s="290"/>
      <c r="AN415" s="290"/>
      <c r="AO415" s="291"/>
      <c r="AQ415" s="54" t="s">
        <v>645</v>
      </c>
      <c r="AU415" s="292" t="str">
        <f t="shared" ca="1" si="76"/>
        <v>P</v>
      </c>
      <c r="AV415" s="292">
        <f t="shared" si="79"/>
        <v>405</v>
      </c>
      <c r="AW415" s="180" t="str">
        <f t="shared" ca="1" si="77"/>
        <v>P405</v>
      </c>
      <c r="AX415" s="189">
        <f t="shared" si="74"/>
        <v>8</v>
      </c>
      <c r="AY415" s="180" t="str">
        <f t="shared" ca="1" si="73"/>
        <v>5. Ownership - Capital Costs</v>
      </c>
      <c r="AZ415" s="189" t="s">
        <v>643</v>
      </c>
      <c r="BA415" s="180" t="s">
        <v>665</v>
      </c>
      <c r="BB415" s="180">
        <v>2030</v>
      </c>
      <c r="BC415" s="180" t="str">
        <f t="shared" ca="1" si="78"/>
        <v>8_P405_Combustion_turbine_generator_2030</v>
      </c>
      <c r="BD415" s="180" t="s">
        <v>407</v>
      </c>
      <c r="BE415" s="180"/>
      <c r="BF415" s="189" t="str">
        <f t="shared" si="75"/>
        <v>&gt;=0</v>
      </c>
      <c r="BG415" s="189" t="s">
        <v>58</v>
      </c>
      <c r="BH415" s="189" t="s">
        <v>58</v>
      </c>
    </row>
    <row r="416" spans="1:60" ht="13.5" hidden="1" customHeight="1">
      <c r="A416" s="131"/>
      <c r="B416" s="343"/>
      <c r="C416" s="155"/>
      <c r="D416" s="344"/>
      <c r="E416" s="344"/>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c r="AC416" s="289"/>
      <c r="AD416" s="289"/>
      <c r="AE416" s="290"/>
      <c r="AF416" s="290"/>
      <c r="AG416" s="290"/>
      <c r="AH416" s="290"/>
      <c r="AI416" s="290"/>
      <c r="AJ416" s="290"/>
      <c r="AK416" s="290"/>
      <c r="AL416" s="290"/>
      <c r="AM416" s="290"/>
      <c r="AN416" s="290"/>
      <c r="AO416" s="291"/>
      <c r="AQ416" s="54" t="s">
        <v>645</v>
      </c>
      <c r="AU416" s="292" t="str">
        <f t="shared" ca="1" si="76"/>
        <v>Q</v>
      </c>
      <c r="AV416" s="292">
        <f t="shared" si="79"/>
        <v>405</v>
      </c>
      <c r="AW416" s="180" t="str">
        <f t="shared" ca="1" si="77"/>
        <v>Q405</v>
      </c>
      <c r="AX416" s="189">
        <f t="shared" si="74"/>
        <v>8</v>
      </c>
      <c r="AY416" s="180" t="str">
        <f t="shared" ca="1" si="73"/>
        <v>5. Ownership - Capital Costs</v>
      </c>
      <c r="AZ416" s="189" t="s">
        <v>643</v>
      </c>
      <c r="BA416" s="180" t="s">
        <v>665</v>
      </c>
      <c r="BB416" s="180">
        <v>2031</v>
      </c>
      <c r="BC416" s="180" t="str">
        <f t="shared" ca="1" si="78"/>
        <v>8_Q405_Combustion_turbine_generator_2031</v>
      </c>
      <c r="BD416" s="180" t="s">
        <v>407</v>
      </c>
      <c r="BE416" s="180"/>
      <c r="BF416" s="189" t="str">
        <f t="shared" si="75"/>
        <v>&gt;=0</v>
      </c>
      <c r="BG416" s="189" t="s">
        <v>58</v>
      </c>
      <c r="BH416" s="189" t="s">
        <v>58</v>
      </c>
    </row>
    <row r="417" spans="1:60" ht="13.5" hidden="1" customHeight="1">
      <c r="A417" s="131"/>
      <c r="B417" s="343"/>
      <c r="C417" s="155"/>
      <c r="D417" s="344"/>
      <c r="E417" s="344"/>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89"/>
      <c r="AE417" s="290"/>
      <c r="AF417" s="290"/>
      <c r="AG417" s="290"/>
      <c r="AH417" s="290"/>
      <c r="AI417" s="290"/>
      <c r="AJ417" s="290"/>
      <c r="AK417" s="290"/>
      <c r="AL417" s="290"/>
      <c r="AM417" s="290"/>
      <c r="AN417" s="290"/>
      <c r="AO417" s="291"/>
      <c r="AQ417" s="54" t="s">
        <v>645</v>
      </c>
      <c r="AU417" s="292" t="str">
        <f t="shared" ca="1" si="76"/>
        <v>R</v>
      </c>
      <c r="AV417" s="292">
        <f t="shared" si="79"/>
        <v>405</v>
      </c>
      <c r="AW417" s="180" t="str">
        <f t="shared" ca="1" si="77"/>
        <v>R405</v>
      </c>
      <c r="AX417" s="189">
        <f t="shared" si="74"/>
        <v>8</v>
      </c>
      <c r="AY417" s="180" t="str">
        <f t="shared" ca="1" si="73"/>
        <v>5. Ownership - Capital Costs</v>
      </c>
      <c r="AZ417" s="189" t="s">
        <v>643</v>
      </c>
      <c r="BA417" s="180" t="s">
        <v>665</v>
      </c>
      <c r="BB417" s="180">
        <v>2032</v>
      </c>
      <c r="BC417" s="180" t="str">
        <f t="shared" ca="1" si="78"/>
        <v>8_R405_Combustion_turbine_generator_2032</v>
      </c>
      <c r="BD417" s="180" t="s">
        <v>407</v>
      </c>
      <c r="BE417" s="180"/>
      <c r="BF417" s="189" t="str">
        <f t="shared" si="75"/>
        <v>&gt;=0</v>
      </c>
      <c r="BG417" s="189" t="s">
        <v>58</v>
      </c>
      <c r="BH417" s="189" t="s">
        <v>58</v>
      </c>
    </row>
    <row r="418" spans="1:60" ht="13.5" hidden="1" customHeight="1">
      <c r="A418" s="131"/>
      <c r="B418" s="343"/>
      <c r="C418" s="155"/>
      <c r="D418" s="344"/>
      <c r="E418" s="344"/>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c r="AC418" s="289"/>
      <c r="AD418" s="289"/>
      <c r="AE418" s="290"/>
      <c r="AF418" s="290"/>
      <c r="AG418" s="290"/>
      <c r="AH418" s="290"/>
      <c r="AI418" s="290"/>
      <c r="AJ418" s="290"/>
      <c r="AK418" s="290"/>
      <c r="AL418" s="290"/>
      <c r="AM418" s="290"/>
      <c r="AN418" s="290"/>
      <c r="AO418" s="291"/>
      <c r="AQ418" s="54" t="s">
        <v>645</v>
      </c>
      <c r="AU418" s="292" t="str">
        <f t="shared" ca="1" si="76"/>
        <v>S</v>
      </c>
      <c r="AV418" s="292">
        <f t="shared" si="79"/>
        <v>405</v>
      </c>
      <c r="AW418" s="180" t="str">
        <f t="shared" ca="1" si="77"/>
        <v>S405</v>
      </c>
      <c r="AX418" s="189">
        <f t="shared" si="74"/>
        <v>8</v>
      </c>
      <c r="AY418" s="180" t="str">
        <f t="shared" ca="1" si="73"/>
        <v>5. Ownership - Capital Costs</v>
      </c>
      <c r="AZ418" s="189" t="s">
        <v>643</v>
      </c>
      <c r="BA418" s="180" t="s">
        <v>665</v>
      </c>
      <c r="BB418" s="180">
        <v>2033</v>
      </c>
      <c r="BC418" s="180" t="str">
        <f t="shared" ca="1" si="78"/>
        <v>8_S405_Combustion_turbine_generator_2033</v>
      </c>
      <c r="BD418" s="180" t="s">
        <v>407</v>
      </c>
      <c r="BE418" s="180"/>
      <c r="BF418" s="189" t="str">
        <f t="shared" si="75"/>
        <v>&gt;=0</v>
      </c>
      <c r="BG418" s="189" t="s">
        <v>58</v>
      </c>
      <c r="BH418" s="189" t="s">
        <v>58</v>
      </c>
    </row>
    <row r="419" spans="1:60" ht="13.5" hidden="1" customHeight="1">
      <c r="A419" s="131"/>
      <c r="B419" s="343"/>
      <c r="C419" s="155"/>
      <c r="D419" s="344"/>
      <c r="E419" s="344"/>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c r="AC419" s="289"/>
      <c r="AD419" s="289"/>
      <c r="AE419" s="290"/>
      <c r="AF419" s="290"/>
      <c r="AG419" s="290"/>
      <c r="AH419" s="290"/>
      <c r="AI419" s="290"/>
      <c r="AJ419" s="290"/>
      <c r="AK419" s="290"/>
      <c r="AL419" s="290"/>
      <c r="AM419" s="290"/>
      <c r="AN419" s="290"/>
      <c r="AO419" s="291"/>
      <c r="AQ419" s="54" t="s">
        <v>645</v>
      </c>
      <c r="AU419" s="292" t="str">
        <f t="shared" ca="1" si="76"/>
        <v>T</v>
      </c>
      <c r="AV419" s="292">
        <f t="shared" si="79"/>
        <v>405</v>
      </c>
      <c r="AW419" s="180" t="str">
        <f t="shared" ca="1" si="77"/>
        <v>T405</v>
      </c>
      <c r="AX419" s="189">
        <f t="shared" si="74"/>
        <v>8</v>
      </c>
      <c r="AY419" s="180" t="str">
        <f t="shared" ca="1" si="73"/>
        <v>5. Ownership - Capital Costs</v>
      </c>
      <c r="AZ419" s="189" t="s">
        <v>643</v>
      </c>
      <c r="BA419" s="180" t="s">
        <v>665</v>
      </c>
      <c r="BB419" s="180">
        <v>2034</v>
      </c>
      <c r="BC419" s="180" t="str">
        <f t="shared" ca="1" si="78"/>
        <v>8_T405_Combustion_turbine_generator_2034</v>
      </c>
      <c r="BD419" s="180" t="s">
        <v>407</v>
      </c>
      <c r="BE419" s="180"/>
      <c r="BF419" s="189" t="str">
        <f t="shared" si="75"/>
        <v>&gt;=0</v>
      </c>
      <c r="BG419" s="189" t="s">
        <v>58</v>
      </c>
      <c r="BH419" s="189" t="s">
        <v>58</v>
      </c>
    </row>
    <row r="420" spans="1:60" ht="13.5" hidden="1" customHeight="1">
      <c r="A420" s="131"/>
      <c r="B420" s="343"/>
      <c r="C420" s="155"/>
      <c r="D420" s="344"/>
      <c r="E420" s="344"/>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290"/>
      <c r="AF420" s="290"/>
      <c r="AG420" s="290"/>
      <c r="AH420" s="290"/>
      <c r="AI420" s="290"/>
      <c r="AJ420" s="290"/>
      <c r="AK420" s="290"/>
      <c r="AL420" s="290"/>
      <c r="AM420" s="290"/>
      <c r="AN420" s="290"/>
      <c r="AO420" s="291"/>
      <c r="AQ420" s="54" t="s">
        <v>645</v>
      </c>
      <c r="AU420" s="292" t="str">
        <f t="shared" ca="1" si="76"/>
        <v>U</v>
      </c>
      <c r="AV420" s="292">
        <f t="shared" si="79"/>
        <v>405</v>
      </c>
      <c r="AW420" s="180" t="str">
        <f t="shared" ca="1" si="77"/>
        <v>U405</v>
      </c>
      <c r="AX420" s="189">
        <f t="shared" si="74"/>
        <v>8</v>
      </c>
      <c r="AY420" s="180" t="str">
        <f t="shared" ca="1" si="73"/>
        <v>5. Ownership - Capital Costs</v>
      </c>
      <c r="AZ420" s="189" t="s">
        <v>643</v>
      </c>
      <c r="BA420" s="180" t="s">
        <v>665</v>
      </c>
      <c r="BB420" s="180">
        <v>2035</v>
      </c>
      <c r="BC420" s="180" t="str">
        <f t="shared" ca="1" si="78"/>
        <v>8_U405_Combustion_turbine_generator_2035</v>
      </c>
      <c r="BD420" s="180" t="s">
        <v>407</v>
      </c>
      <c r="BE420" s="180"/>
      <c r="BF420" s="189" t="str">
        <f t="shared" si="75"/>
        <v>&gt;=0</v>
      </c>
      <c r="BG420" s="189" t="s">
        <v>58</v>
      </c>
      <c r="BH420" s="189" t="s">
        <v>58</v>
      </c>
    </row>
    <row r="421" spans="1:60" ht="13.5" hidden="1" customHeight="1">
      <c r="A421" s="131"/>
      <c r="B421" s="343"/>
      <c r="C421" s="155"/>
      <c r="D421" s="344"/>
      <c r="E421" s="344"/>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290"/>
      <c r="AF421" s="290"/>
      <c r="AG421" s="290"/>
      <c r="AH421" s="290"/>
      <c r="AI421" s="290"/>
      <c r="AJ421" s="290"/>
      <c r="AK421" s="290"/>
      <c r="AL421" s="290"/>
      <c r="AM421" s="290"/>
      <c r="AN421" s="290"/>
      <c r="AO421" s="291"/>
      <c r="AQ421" s="54" t="s">
        <v>645</v>
      </c>
      <c r="AU421" s="292" t="str">
        <f t="shared" ca="1" si="76"/>
        <v>V</v>
      </c>
      <c r="AV421" s="292">
        <f t="shared" si="79"/>
        <v>405</v>
      </c>
      <c r="AW421" s="180" t="str">
        <f t="shared" ca="1" si="77"/>
        <v>V405</v>
      </c>
      <c r="AX421" s="189">
        <f t="shared" si="74"/>
        <v>8</v>
      </c>
      <c r="AY421" s="180" t="str">
        <f t="shared" ca="1" si="73"/>
        <v>5. Ownership - Capital Costs</v>
      </c>
      <c r="AZ421" s="189" t="s">
        <v>643</v>
      </c>
      <c r="BA421" s="180" t="s">
        <v>665</v>
      </c>
      <c r="BB421" s="180">
        <v>2036</v>
      </c>
      <c r="BC421" s="180" t="str">
        <f t="shared" ca="1" si="78"/>
        <v>8_V405_Combustion_turbine_generator_2036</v>
      </c>
      <c r="BD421" s="180" t="s">
        <v>407</v>
      </c>
      <c r="BE421" s="180"/>
      <c r="BF421" s="189" t="str">
        <f t="shared" si="75"/>
        <v>&gt;=0</v>
      </c>
      <c r="BG421" s="189" t="s">
        <v>58</v>
      </c>
      <c r="BH421" s="189" t="s">
        <v>58</v>
      </c>
    </row>
    <row r="422" spans="1:60" ht="13.5" hidden="1" customHeight="1">
      <c r="A422" s="131"/>
      <c r="B422" s="343"/>
      <c r="C422" s="155"/>
      <c r="D422" s="344"/>
      <c r="E422" s="344"/>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290"/>
      <c r="AF422" s="290"/>
      <c r="AG422" s="290"/>
      <c r="AH422" s="290"/>
      <c r="AI422" s="290"/>
      <c r="AJ422" s="290"/>
      <c r="AK422" s="290"/>
      <c r="AL422" s="290"/>
      <c r="AM422" s="290"/>
      <c r="AN422" s="290"/>
      <c r="AO422" s="291"/>
      <c r="AQ422" s="54" t="s">
        <v>645</v>
      </c>
      <c r="AU422" s="292" t="str">
        <f t="shared" ca="1" si="76"/>
        <v>W</v>
      </c>
      <c r="AV422" s="292">
        <f t="shared" si="79"/>
        <v>405</v>
      </c>
      <c r="AW422" s="180" t="str">
        <f t="shared" ca="1" si="77"/>
        <v>W405</v>
      </c>
      <c r="AX422" s="189">
        <f t="shared" si="74"/>
        <v>8</v>
      </c>
      <c r="AY422" s="180" t="str">
        <f t="shared" ca="1" si="73"/>
        <v>5. Ownership - Capital Costs</v>
      </c>
      <c r="AZ422" s="189" t="s">
        <v>643</v>
      </c>
      <c r="BA422" s="180" t="s">
        <v>665</v>
      </c>
      <c r="BB422" s="180">
        <v>2037</v>
      </c>
      <c r="BC422" s="180" t="str">
        <f t="shared" ca="1" si="78"/>
        <v>8_W405_Combustion_turbine_generator_2037</v>
      </c>
      <c r="BD422" s="180" t="s">
        <v>407</v>
      </c>
      <c r="BE422" s="180"/>
      <c r="BF422" s="189" t="str">
        <f t="shared" si="75"/>
        <v>&gt;=0</v>
      </c>
      <c r="BG422" s="189" t="s">
        <v>58</v>
      </c>
      <c r="BH422" s="189" t="s">
        <v>58</v>
      </c>
    </row>
    <row r="423" spans="1:60" ht="13.5" hidden="1" customHeight="1">
      <c r="A423" s="131"/>
      <c r="B423" s="343"/>
      <c r="C423" s="155"/>
      <c r="D423" s="344"/>
      <c r="E423" s="344"/>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89"/>
      <c r="AE423" s="290"/>
      <c r="AF423" s="290"/>
      <c r="AG423" s="290"/>
      <c r="AH423" s="290"/>
      <c r="AI423" s="290"/>
      <c r="AJ423" s="290"/>
      <c r="AK423" s="290"/>
      <c r="AL423" s="290"/>
      <c r="AM423" s="290"/>
      <c r="AN423" s="290"/>
      <c r="AO423" s="291"/>
      <c r="AQ423" s="54" t="s">
        <v>645</v>
      </c>
      <c r="AU423" s="292" t="str">
        <f t="shared" ca="1" si="76"/>
        <v>X</v>
      </c>
      <c r="AV423" s="292">
        <f t="shared" si="79"/>
        <v>405</v>
      </c>
      <c r="AW423" s="180" t="str">
        <f t="shared" ca="1" si="77"/>
        <v>X405</v>
      </c>
      <c r="AX423" s="189">
        <f t="shared" si="74"/>
        <v>8</v>
      </c>
      <c r="AY423" s="180" t="str">
        <f t="shared" ca="1" si="73"/>
        <v>5. Ownership - Capital Costs</v>
      </c>
      <c r="AZ423" s="189" t="s">
        <v>643</v>
      </c>
      <c r="BA423" s="180" t="s">
        <v>665</v>
      </c>
      <c r="BB423" s="180">
        <v>2038</v>
      </c>
      <c r="BC423" s="180" t="str">
        <f t="shared" ca="1" si="78"/>
        <v>8_X405_Combustion_turbine_generator_2038</v>
      </c>
      <c r="BD423" s="180" t="s">
        <v>407</v>
      </c>
      <c r="BE423" s="180"/>
      <c r="BF423" s="189" t="str">
        <f t="shared" si="75"/>
        <v>&gt;=0</v>
      </c>
      <c r="BG423" s="189" t="s">
        <v>58</v>
      </c>
      <c r="BH423" s="189" t="s">
        <v>58</v>
      </c>
    </row>
    <row r="424" spans="1:60" ht="13.5" hidden="1" customHeight="1">
      <c r="A424" s="131"/>
      <c r="B424" s="343"/>
      <c r="C424" s="155"/>
      <c r="D424" s="344"/>
      <c r="E424" s="344"/>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c r="AC424" s="289"/>
      <c r="AD424" s="289"/>
      <c r="AE424" s="290"/>
      <c r="AF424" s="290"/>
      <c r="AG424" s="290"/>
      <c r="AH424" s="290"/>
      <c r="AI424" s="290"/>
      <c r="AJ424" s="290"/>
      <c r="AK424" s="290"/>
      <c r="AL424" s="290"/>
      <c r="AM424" s="290"/>
      <c r="AN424" s="290"/>
      <c r="AO424" s="291"/>
      <c r="AQ424" s="54" t="s">
        <v>645</v>
      </c>
      <c r="AU424" s="292" t="str">
        <f t="shared" ca="1" si="76"/>
        <v>Y</v>
      </c>
      <c r="AV424" s="292">
        <f t="shared" si="79"/>
        <v>405</v>
      </c>
      <c r="AW424" s="180" t="str">
        <f t="shared" ca="1" si="77"/>
        <v>Y405</v>
      </c>
      <c r="AX424" s="189">
        <f t="shared" si="74"/>
        <v>8</v>
      </c>
      <c r="AY424" s="180" t="str">
        <f t="shared" ca="1" si="73"/>
        <v>5. Ownership - Capital Costs</v>
      </c>
      <c r="AZ424" s="189" t="s">
        <v>643</v>
      </c>
      <c r="BA424" s="180" t="s">
        <v>665</v>
      </c>
      <c r="BB424" s="180">
        <v>2039</v>
      </c>
      <c r="BC424" s="180" t="str">
        <f t="shared" ca="1" si="78"/>
        <v>8_Y405_Combustion_turbine_generator_2039</v>
      </c>
      <c r="BD424" s="180" t="s">
        <v>407</v>
      </c>
      <c r="BE424" s="180"/>
      <c r="BF424" s="189" t="str">
        <f t="shared" si="75"/>
        <v>&gt;=0</v>
      </c>
      <c r="BG424" s="189" t="s">
        <v>58</v>
      </c>
      <c r="BH424" s="189" t="s">
        <v>58</v>
      </c>
    </row>
    <row r="425" spans="1:60" ht="13.5" hidden="1" customHeight="1">
      <c r="A425" s="131"/>
      <c r="B425" s="343"/>
      <c r="C425" s="155"/>
      <c r="D425" s="344"/>
      <c r="E425" s="344"/>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c r="AC425" s="289"/>
      <c r="AD425" s="289"/>
      <c r="AE425" s="290"/>
      <c r="AF425" s="290"/>
      <c r="AG425" s="290"/>
      <c r="AH425" s="290"/>
      <c r="AI425" s="290"/>
      <c r="AJ425" s="290"/>
      <c r="AK425" s="290"/>
      <c r="AL425" s="290"/>
      <c r="AM425" s="290"/>
      <c r="AN425" s="290"/>
      <c r="AO425" s="291"/>
      <c r="AQ425" s="54" t="s">
        <v>645</v>
      </c>
      <c r="AU425" s="292" t="str">
        <f t="shared" ca="1" si="76"/>
        <v>Z</v>
      </c>
      <c r="AV425" s="292">
        <f t="shared" si="79"/>
        <v>405</v>
      </c>
      <c r="AW425" s="180" t="str">
        <f t="shared" ca="1" si="77"/>
        <v>Z405</v>
      </c>
      <c r="AX425" s="189">
        <f t="shared" si="74"/>
        <v>8</v>
      </c>
      <c r="AY425" s="180" t="str">
        <f t="shared" ca="1" si="73"/>
        <v>5. Ownership - Capital Costs</v>
      </c>
      <c r="AZ425" s="189" t="s">
        <v>643</v>
      </c>
      <c r="BA425" s="180" t="s">
        <v>665</v>
      </c>
      <c r="BB425" s="180">
        <v>2040</v>
      </c>
      <c r="BC425" s="180" t="str">
        <f t="shared" ca="1" si="78"/>
        <v>8_Z405_Combustion_turbine_generator_2040</v>
      </c>
      <c r="BD425" s="180" t="s">
        <v>407</v>
      </c>
      <c r="BE425" s="180"/>
      <c r="BF425" s="189" t="str">
        <f t="shared" si="75"/>
        <v>&gt;=0</v>
      </c>
      <c r="BG425" s="189" t="s">
        <v>58</v>
      </c>
      <c r="BH425" s="189" t="s">
        <v>58</v>
      </c>
    </row>
    <row r="426" spans="1:60" ht="13.5" hidden="1" customHeight="1">
      <c r="A426" s="131"/>
      <c r="B426" s="343"/>
      <c r="C426" s="155"/>
      <c r="D426" s="344"/>
      <c r="E426" s="344"/>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c r="AC426" s="289"/>
      <c r="AD426" s="289"/>
      <c r="AE426" s="290"/>
      <c r="AF426" s="290"/>
      <c r="AG426" s="290"/>
      <c r="AH426" s="290"/>
      <c r="AI426" s="290"/>
      <c r="AJ426" s="290"/>
      <c r="AK426" s="290"/>
      <c r="AL426" s="290"/>
      <c r="AM426" s="290"/>
      <c r="AN426" s="290"/>
      <c r="AO426" s="291"/>
      <c r="AQ426" s="54" t="s">
        <v>645</v>
      </c>
      <c r="AU426" s="292" t="str">
        <f t="shared" ca="1" si="76"/>
        <v>AA</v>
      </c>
      <c r="AV426" s="292">
        <f t="shared" si="79"/>
        <v>405</v>
      </c>
      <c r="AW426" s="180" t="str">
        <f t="shared" ca="1" si="77"/>
        <v>AA405</v>
      </c>
      <c r="AX426" s="189">
        <f t="shared" si="74"/>
        <v>8</v>
      </c>
      <c r="AY426" s="180" t="str">
        <f t="shared" ca="1" si="73"/>
        <v>5. Ownership - Capital Costs</v>
      </c>
      <c r="AZ426" s="189" t="s">
        <v>643</v>
      </c>
      <c r="BA426" s="180" t="s">
        <v>665</v>
      </c>
      <c r="BB426" s="180">
        <v>2041</v>
      </c>
      <c r="BC426" s="180" t="str">
        <f t="shared" ca="1" si="78"/>
        <v>8_AA405_Combustion_turbine_generator_2041</v>
      </c>
      <c r="BD426" s="180" t="s">
        <v>407</v>
      </c>
      <c r="BE426" s="180"/>
      <c r="BF426" s="189" t="str">
        <f t="shared" si="75"/>
        <v>&gt;=0</v>
      </c>
      <c r="BG426" s="189" t="s">
        <v>58</v>
      </c>
      <c r="BH426" s="189" t="s">
        <v>58</v>
      </c>
    </row>
    <row r="427" spans="1:60" ht="13.5" hidden="1" customHeight="1">
      <c r="A427" s="131"/>
      <c r="B427" s="343"/>
      <c r="C427" s="155"/>
      <c r="D427" s="344"/>
      <c r="E427" s="344"/>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c r="AC427" s="289"/>
      <c r="AD427" s="289"/>
      <c r="AE427" s="290"/>
      <c r="AF427" s="290"/>
      <c r="AG427" s="290"/>
      <c r="AH427" s="290"/>
      <c r="AI427" s="290"/>
      <c r="AJ427" s="290"/>
      <c r="AK427" s="290"/>
      <c r="AL427" s="290"/>
      <c r="AM427" s="290"/>
      <c r="AN427" s="290"/>
      <c r="AO427" s="291"/>
      <c r="AQ427" s="54" t="s">
        <v>645</v>
      </c>
      <c r="AU427" s="292" t="str">
        <f t="shared" ca="1" si="76"/>
        <v>AB</v>
      </c>
      <c r="AV427" s="292">
        <f t="shared" si="79"/>
        <v>405</v>
      </c>
      <c r="AW427" s="180" t="str">
        <f t="shared" ca="1" si="77"/>
        <v>AB405</v>
      </c>
      <c r="AX427" s="189">
        <f t="shared" si="74"/>
        <v>8</v>
      </c>
      <c r="AY427" s="180" t="str">
        <f t="shared" ca="1" si="73"/>
        <v>5. Ownership - Capital Costs</v>
      </c>
      <c r="AZ427" s="189" t="s">
        <v>643</v>
      </c>
      <c r="BA427" s="180" t="s">
        <v>665</v>
      </c>
      <c r="BB427" s="180">
        <v>2042</v>
      </c>
      <c r="BC427" s="180" t="str">
        <f t="shared" ca="1" si="78"/>
        <v>8_AB405_Combustion_turbine_generator_2042</v>
      </c>
      <c r="BD427" s="180" t="s">
        <v>407</v>
      </c>
      <c r="BE427" s="180"/>
      <c r="BF427" s="189" t="str">
        <f t="shared" si="75"/>
        <v>&gt;=0</v>
      </c>
      <c r="BG427" s="189" t="s">
        <v>58</v>
      </c>
      <c r="BH427" s="189" t="s">
        <v>58</v>
      </c>
    </row>
    <row r="428" spans="1:60" ht="13.5" hidden="1" customHeight="1">
      <c r="A428" s="131"/>
      <c r="B428" s="343"/>
      <c r="C428" s="155"/>
      <c r="D428" s="344"/>
      <c r="E428" s="344"/>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c r="AC428" s="289"/>
      <c r="AD428" s="289"/>
      <c r="AE428" s="290"/>
      <c r="AF428" s="290"/>
      <c r="AG428" s="290"/>
      <c r="AH428" s="290"/>
      <c r="AI428" s="290"/>
      <c r="AJ428" s="290"/>
      <c r="AK428" s="290"/>
      <c r="AL428" s="290"/>
      <c r="AM428" s="290"/>
      <c r="AN428" s="290"/>
      <c r="AO428" s="291"/>
      <c r="AQ428" s="54" t="s">
        <v>645</v>
      </c>
      <c r="AU428" s="292" t="str">
        <f t="shared" ca="1" si="76"/>
        <v>AC</v>
      </c>
      <c r="AV428" s="292">
        <f t="shared" si="79"/>
        <v>405</v>
      </c>
      <c r="AW428" s="180" t="str">
        <f t="shared" ca="1" si="77"/>
        <v>AC405</v>
      </c>
      <c r="AX428" s="189">
        <f t="shared" si="74"/>
        <v>8</v>
      </c>
      <c r="AY428" s="180" t="str">
        <f t="shared" ca="1" si="73"/>
        <v>5. Ownership - Capital Costs</v>
      </c>
      <c r="AZ428" s="189" t="s">
        <v>643</v>
      </c>
      <c r="BA428" s="180" t="s">
        <v>665</v>
      </c>
      <c r="BB428" s="180">
        <v>2043</v>
      </c>
      <c r="BC428" s="180" t="str">
        <f t="shared" ca="1" si="78"/>
        <v>8_AC405_Combustion_turbine_generator_2043</v>
      </c>
      <c r="BD428" s="180" t="s">
        <v>407</v>
      </c>
      <c r="BE428" s="180"/>
      <c r="BF428" s="189" t="str">
        <f t="shared" si="75"/>
        <v>&gt;=0</v>
      </c>
      <c r="BG428" s="189" t="s">
        <v>58</v>
      </c>
      <c r="BH428" s="189" t="s">
        <v>58</v>
      </c>
    </row>
    <row r="429" spans="1:60" ht="13.5" hidden="1" customHeight="1">
      <c r="A429" s="131"/>
      <c r="B429" s="343"/>
      <c r="C429" s="155"/>
      <c r="D429" s="344"/>
      <c r="E429" s="344"/>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c r="AC429" s="289"/>
      <c r="AD429" s="289"/>
      <c r="AE429" s="290"/>
      <c r="AF429" s="290"/>
      <c r="AG429" s="290"/>
      <c r="AH429" s="290"/>
      <c r="AI429" s="290"/>
      <c r="AJ429" s="290"/>
      <c r="AK429" s="290"/>
      <c r="AL429" s="290"/>
      <c r="AM429" s="290"/>
      <c r="AN429" s="290"/>
      <c r="AO429" s="291"/>
      <c r="AQ429" s="54" t="s">
        <v>645</v>
      </c>
      <c r="AU429" s="292" t="str">
        <f t="shared" ca="1" si="76"/>
        <v>AD</v>
      </c>
      <c r="AV429" s="292">
        <f t="shared" si="79"/>
        <v>405</v>
      </c>
      <c r="AW429" s="180" t="str">
        <f t="shared" ca="1" si="77"/>
        <v>AD405</v>
      </c>
      <c r="AX429" s="189">
        <f t="shared" si="74"/>
        <v>8</v>
      </c>
      <c r="AY429" s="180" t="str">
        <f t="shared" ca="1" si="73"/>
        <v>5. Ownership - Capital Costs</v>
      </c>
      <c r="AZ429" s="189" t="s">
        <v>643</v>
      </c>
      <c r="BA429" s="180" t="s">
        <v>665</v>
      </c>
      <c r="BB429" s="180">
        <v>2044</v>
      </c>
      <c r="BC429" s="180" t="str">
        <f t="shared" ca="1" si="78"/>
        <v>8_AD405_Combustion_turbine_generator_2044</v>
      </c>
      <c r="BD429" s="180" t="s">
        <v>407</v>
      </c>
      <c r="BE429" s="180"/>
      <c r="BF429" s="189" t="str">
        <f t="shared" si="75"/>
        <v>&gt;=0</v>
      </c>
      <c r="BG429" s="189" t="s">
        <v>58</v>
      </c>
      <c r="BH429" s="189" t="s">
        <v>58</v>
      </c>
    </row>
    <row r="430" spans="1:60" ht="13.5" hidden="1" customHeight="1">
      <c r="A430" s="131"/>
      <c r="B430" s="343"/>
      <c r="C430" s="155"/>
      <c r="D430" s="344"/>
      <c r="E430" s="344"/>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c r="AC430" s="289"/>
      <c r="AD430" s="289"/>
      <c r="AE430" s="290"/>
      <c r="AF430" s="290"/>
      <c r="AG430" s="290"/>
      <c r="AH430" s="290"/>
      <c r="AI430" s="290"/>
      <c r="AJ430" s="290"/>
      <c r="AK430" s="290"/>
      <c r="AL430" s="290"/>
      <c r="AM430" s="290"/>
      <c r="AN430" s="290"/>
      <c r="AO430" s="291"/>
      <c r="AQ430" s="54" t="s">
        <v>645</v>
      </c>
      <c r="AU430" s="292" t="str">
        <f t="shared" ca="1" si="76"/>
        <v>AE</v>
      </c>
      <c r="AV430" s="292">
        <f t="shared" si="79"/>
        <v>405</v>
      </c>
      <c r="AW430" s="180" t="str">
        <f t="shared" ca="1" si="77"/>
        <v>AE405</v>
      </c>
      <c r="AX430" s="189">
        <f t="shared" si="74"/>
        <v>8</v>
      </c>
      <c r="AY430" s="180" t="str">
        <f t="shared" ca="1" si="73"/>
        <v>5. Ownership - Capital Costs</v>
      </c>
      <c r="AZ430" s="189" t="s">
        <v>643</v>
      </c>
      <c r="BA430" s="180" t="s">
        <v>665</v>
      </c>
      <c r="BB430" s="180">
        <v>2045</v>
      </c>
      <c r="BC430" s="180" t="str">
        <f t="shared" ca="1" si="78"/>
        <v>8_AE405_Combustion_turbine_generator_2045</v>
      </c>
      <c r="BD430" s="180" t="s">
        <v>407</v>
      </c>
      <c r="BE430" s="180"/>
      <c r="BF430" s="189" t="str">
        <f t="shared" si="75"/>
        <v>&gt;=0</v>
      </c>
      <c r="BG430" s="189" t="s">
        <v>58</v>
      </c>
      <c r="BH430" s="189" t="s">
        <v>58</v>
      </c>
    </row>
    <row r="431" spans="1:60" ht="13.5" hidden="1" customHeight="1">
      <c r="A431" s="131"/>
      <c r="B431" s="343"/>
      <c r="C431" s="155"/>
      <c r="D431" s="344"/>
      <c r="E431" s="344"/>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290"/>
      <c r="AF431" s="290"/>
      <c r="AG431" s="290"/>
      <c r="AH431" s="290"/>
      <c r="AI431" s="290"/>
      <c r="AJ431" s="290"/>
      <c r="AK431" s="290"/>
      <c r="AL431" s="290"/>
      <c r="AM431" s="290"/>
      <c r="AN431" s="290"/>
      <c r="AO431" s="291"/>
      <c r="AQ431" s="54" t="s">
        <v>645</v>
      </c>
      <c r="AU431" s="292" t="str">
        <f t="shared" ca="1" si="76"/>
        <v>AF</v>
      </c>
      <c r="AV431" s="292">
        <f t="shared" si="79"/>
        <v>405</v>
      </c>
      <c r="AW431" s="180" t="str">
        <f t="shared" ca="1" si="77"/>
        <v>AF405</v>
      </c>
      <c r="AX431" s="189">
        <f t="shared" si="74"/>
        <v>8</v>
      </c>
      <c r="AY431" s="180" t="str">
        <f t="shared" ca="1" si="73"/>
        <v>5. Ownership - Capital Costs</v>
      </c>
      <c r="AZ431" s="189" t="s">
        <v>643</v>
      </c>
      <c r="BA431" s="180" t="s">
        <v>665</v>
      </c>
      <c r="BB431" s="180">
        <v>2046</v>
      </c>
      <c r="BC431" s="180" t="str">
        <f t="shared" ca="1" si="78"/>
        <v>8_AF405_Combustion_turbine_generator_2046</v>
      </c>
      <c r="BD431" s="180" t="s">
        <v>407</v>
      </c>
      <c r="BE431" s="180"/>
      <c r="BF431" s="189" t="str">
        <f t="shared" si="75"/>
        <v>&gt;=0</v>
      </c>
      <c r="BG431" s="189" t="s">
        <v>58</v>
      </c>
      <c r="BH431" s="189" t="s">
        <v>58</v>
      </c>
    </row>
    <row r="432" spans="1:60" ht="13.5" hidden="1" customHeight="1">
      <c r="A432" s="131"/>
      <c r="B432" s="343"/>
      <c r="C432" s="155"/>
      <c r="D432" s="344"/>
      <c r="E432" s="344"/>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c r="AC432" s="289"/>
      <c r="AD432" s="289"/>
      <c r="AE432" s="290"/>
      <c r="AF432" s="290"/>
      <c r="AG432" s="290"/>
      <c r="AH432" s="290"/>
      <c r="AI432" s="290"/>
      <c r="AJ432" s="290"/>
      <c r="AK432" s="290"/>
      <c r="AL432" s="290"/>
      <c r="AM432" s="290"/>
      <c r="AN432" s="290"/>
      <c r="AO432" s="291"/>
      <c r="AQ432" s="54" t="s">
        <v>645</v>
      </c>
      <c r="AU432" s="292" t="str">
        <f t="shared" ca="1" si="76"/>
        <v>AG</v>
      </c>
      <c r="AV432" s="292">
        <f t="shared" si="79"/>
        <v>405</v>
      </c>
      <c r="AW432" s="180" t="str">
        <f t="shared" ca="1" si="77"/>
        <v>AG405</v>
      </c>
      <c r="AX432" s="189">
        <f t="shared" si="74"/>
        <v>8</v>
      </c>
      <c r="AY432" s="180" t="str">
        <f t="shared" ca="1" si="73"/>
        <v>5. Ownership - Capital Costs</v>
      </c>
      <c r="AZ432" s="189" t="s">
        <v>643</v>
      </c>
      <c r="BA432" s="180" t="s">
        <v>665</v>
      </c>
      <c r="BB432" s="180">
        <v>2047</v>
      </c>
      <c r="BC432" s="180" t="str">
        <f t="shared" ca="1" si="78"/>
        <v>8_AG405_Combustion_turbine_generator_2047</v>
      </c>
      <c r="BD432" s="180" t="s">
        <v>407</v>
      </c>
      <c r="BE432" s="180"/>
      <c r="BF432" s="189" t="str">
        <f t="shared" si="75"/>
        <v>&gt;=0</v>
      </c>
      <c r="BG432" s="189" t="s">
        <v>58</v>
      </c>
      <c r="BH432" s="189" t="s">
        <v>58</v>
      </c>
    </row>
    <row r="433" spans="1:60" ht="13.5" hidden="1" customHeight="1">
      <c r="A433" s="131"/>
      <c r="B433" s="343"/>
      <c r="C433" s="155"/>
      <c r="D433" s="344"/>
      <c r="E433" s="344"/>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c r="AC433" s="289"/>
      <c r="AD433" s="289"/>
      <c r="AE433" s="290"/>
      <c r="AF433" s="290"/>
      <c r="AG433" s="290"/>
      <c r="AH433" s="290"/>
      <c r="AI433" s="290"/>
      <c r="AJ433" s="290"/>
      <c r="AK433" s="290"/>
      <c r="AL433" s="290"/>
      <c r="AM433" s="290"/>
      <c r="AN433" s="290"/>
      <c r="AO433" s="291"/>
      <c r="AQ433" s="54" t="s">
        <v>645</v>
      </c>
      <c r="AU433" s="292" t="str">
        <f t="shared" ca="1" si="76"/>
        <v>AH</v>
      </c>
      <c r="AV433" s="292">
        <f t="shared" si="79"/>
        <v>405</v>
      </c>
      <c r="AW433" s="180" t="str">
        <f t="shared" ca="1" si="77"/>
        <v>AH405</v>
      </c>
      <c r="AX433" s="189">
        <f t="shared" si="74"/>
        <v>8</v>
      </c>
      <c r="AY433" s="180" t="str">
        <f t="shared" ca="1" si="73"/>
        <v>5. Ownership - Capital Costs</v>
      </c>
      <c r="AZ433" s="189" t="s">
        <v>643</v>
      </c>
      <c r="BA433" s="180" t="s">
        <v>665</v>
      </c>
      <c r="BB433" s="180">
        <v>2048</v>
      </c>
      <c r="BC433" s="180" t="str">
        <f t="shared" ca="1" si="78"/>
        <v>8_AH405_Combustion_turbine_generator_2048</v>
      </c>
      <c r="BD433" s="180" t="s">
        <v>407</v>
      </c>
      <c r="BE433" s="180"/>
      <c r="BF433" s="189" t="str">
        <f t="shared" si="75"/>
        <v>&gt;=0</v>
      </c>
      <c r="BG433" s="189" t="s">
        <v>58</v>
      </c>
      <c r="BH433" s="189" t="s">
        <v>58</v>
      </c>
    </row>
    <row r="434" spans="1:60" ht="13.5" hidden="1" customHeight="1">
      <c r="A434" s="131"/>
      <c r="B434" s="343"/>
      <c r="C434" s="155"/>
      <c r="D434" s="344"/>
      <c r="E434" s="344"/>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c r="AC434" s="289"/>
      <c r="AD434" s="289"/>
      <c r="AE434" s="290"/>
      <c r="AF434" s="290"/>
      <c r="AG434" s="290"/>
      <c r="AH434" s="290"/>
      <c r="AI434" s="290"/>
      <c r="AJ434" s="290"/>
      <c r="AK434" s="290"/>
      <c r="AL434" s="290"/>
      <c r="AM434" s="290"/>
      <c r="AN434" s="290"/>
      <c r="AO434" s="291"/>
      <c r="AQ434" s="54" t="s">
        <v>645</v>
      </c>
      <c r="AU434" s="292" t="str">
        <f t="shared" ca="1" si="76"/>
        <v>AI</v>
      </c>
      <c r="AV434" s="292">
        <f t="shared" si="79"/>
        <v>405</v>
      </c>
      <c r="AW434" s="180" t="str">
        <f t="shared" ca="1" si="77"/>
        <v>AI405</v>
      </c>
      <c r="AX434" s="189">
        <f t="shared" si="74"/>
        <v>8</v>
      </c>
      <c r="AY434" s="180" t="str">
        <f t="shared" ca="1" si="73"/>
        <v>5. Ownership - Capital Costs</v>
      </c>
      <c r="AZ434" s="189" t="s">
        <v>643</v>
      </c>
      <c r="BA434" s="180" t="s">
        <v>665</v>
      </c>
      <c r="BB434" s="180">
        <v>2049</v>
      </c>
      <c r="BC434" s="180" t="str">
        <f t="shared" ca="1" si="78"/>
        <v>8_AI405_Combustion_turbine_generator_2049</v>
      </c>
      <c r="BD434" s="180" t="s">
        <v>407</v>
      </c>
      <c r="BE434" s="180"/>
      <c r="BF434" s="189" t="str">
        <f t="shared" si="75"/>
        <v>&gt;=0</v>
      </c>
      <c r="BG434" s="189" t="s">
        <v>58</v>
      </c>
      <c r="BH434" s="189" t="s">
        <v>58</v>
      </c>
    </row>
    <row r="435" spans="1:60" ht="13.5" hidden="1" customHeight="1">
      <c r="A435" s="131"/>
      <c r="B435" s="343"/>
      <c r="C435" s="155"/>
      <c r="D435" s="344"/>
      <c r="E435" s="344"/>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c r="AC435" s="289"/>
      <c r="AD435" s="289"/>
      <c r="AE435" s="290"/>
      <c r="AF435" s="290"/>
      <c r="AG435" s="290"/>
      <c r="AH435" s="290"/>
      <c r="AI435" s="290"/>
      <c r="AJ435" s="290"/>
      <c r="AK435" s="290"/>
      <c r="AL435" s="290"/>
      <c r="AM435" s="290"/>
      <c r="AN435" s="290"/>
      <c r="AO435" s="291"/>
      <c r="AQ435" s="54" t="s">
        <v>645</v>
      </c>
      <c r="AU435" s="292" t="str">
        <f t="shared" ca="1" si="76"/>
        <v>AJ</v>
      </c>
      <c r="AV435" s="292">
        <f t="shared" si="79"/>
        <v>405</v>
      </c>
      <c r="AW435" s="180" t="str">
        <f t="shared" ca="1" si="77"/>
        <v>AJ405</v>
      </c>
      <c r="AX435" s="189">
        <f t="shared" si="74"/>
        <v>8</v>
      </c>
      <c r="AY435" s="180" t="str">
        <f t="shared" ca="1" si="73"/>
        <v>5. Ownership - Capital Costs</v>
      </c>
      <c r="AZ435" s="189" t="s">
        <v>643</v>
      </c>
      <c r="BA435" s="180" t="s">
        <v>665</v>
      </c>
      <c r="BB435" s="180">
        <v>2050</v>
      </c>
      <c r="BC435" s="180" t="str">
        <f t="shared" ca="1" si="78"/>
        <v>8_AJ405_Combustion_turbine_generator_2050</v>
      </c>
      <c r="BD435" s="180" t="s">
        <v>407</v>
      </c>
      <c r="BE435" s="180"/>
      <c r="BF435" s="189" t="str">
        <f t="shared" si="75"/>
        <v>&gt;=0</v>
      </c>
      <c r="BG435" s="189" t="s">
        <v>58</v>
      </c>
      <c r="BH435" s="189" t="s">
        <v>58</v>
      </c>
    </row>
    <row r="436" spans="1:60" ht="13.5" hidden="1" customHeight="1">
      <c r="A436" s="131"/>
      <c r="B436" s="343"/>
      <c r="C436" s="155"/>
      <c r="D436" s="344"/>
      <c r="E436" s="344"/>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c r="AC436" s="289"/>
      <c r="AD436" s="289"/>
      <c r="AE436" s="290"/>
      <c r="AF436" s="290"/>
      <c r="AG436" s="290"/>
      <c r="AH436" s="290"/>
      <c r="AI436" s="290"/>
      <c r="AJ436" s="290"/>
      <c r="AK436" s="290"/>
      <c r="AL436" s="290"/>
      <c r="AM436" s="290"/>
      <c r="AN436" s="290"/>
      <c r="AO436" s="291"/>
      <c r="AQ436" s="54" t="s">
        <v>645</v>
      </c>
      <c r="AU436" s="292" t="str">
        <f t="shared" ca="1" si="76"/>
        <v>AK</v>
      </c>
      <c r="AV436" s="292">
        <f t="shared" si="79"/>
        <v>405</v>
      </c>
      <c r="AW436" s="180" t="str">
        <f t="shared" ca="1" si="77"/>
        <v>AK405</v>
      </c>
      <c r="AX436" s="189">
        <f t="shared" si="74"/>
        <v>8</v>
      </c>
      <c r="AY436" s="180" t="str">
        <f t="shared" ca="1" si="73"/>
        <v>5. Ownership - Capital Costs</v>
      </c>
      <c r="AZ436" s="189" t="s">
        <v>643</v>
      </c>
      <c r="BA436" s="180" t="s">
        <v>665</v>
      </c>
      <c r="BB436" s="180">
        <v>2051</v>
      </c>
      <c r="BC436" s="180" t="str">
        <f t="shared" ca="1" si="78"/>
        <v>8_AK405_Combustion_turbine_generator_2051</v>
      </c>
      <c r="BD436" s="180" t="s">
        <v>407</v>
      </c>
      <c r="BE436" s="180"/>
      <c r="BF436" s="189" t="str">
        <f t="shared" si="75"/>
        <v>&gt;=0</v>
      </c>
      <c r="BG436" s="189" t="s">
        <v>58</v>
      </c>
      <c r="BH436" s="189" t="s">
        <v>58</v>
      </c>
    </row>
    <row r="437" spans="1:60" ht="13.5" hidden="1" customHeight="1">
      <c r="A437" s="131"/>
      <c r="B437" s="343"/>
      <c r="C437" s="155"/>
      <c r="D437" s="344"/>
      <c r="E437" s="344"/>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c r="AC437" s="289"/>
      <c r="AD437" s="289"/>
      <c r="AE437" s="290"/>
      <c r="AF437" s="290"/>
      <c r="AG437" s="290"/>
      <c r="AH437" s="290"/>
      <c r="AI437" s="290"/>
      <c r="AJ437" s="290"/>
      <c r="AK437" s="290"/>
      <c r="AL437" s="290"/>
      <c r="AM437" s="290"/>
      <c r="AN437" s="290"/>
      <c r="AO437" s="291"/>
      <c r="AQ437" s="54" t="s">
        <v>645</v>
      </c>
      <c r="AU437" s="292" t="str">
        <f t="shared" ca="1" si="76"/>
        <v>AL</v>
      </c>
      <c r="AV437" s="292">
        <f t="shared" si="79"/>
        <v>405</v>
      </c>
      <c r="AW437" s="180" t="str">
        <f t="shared" ca="1" si="77"/>
        <v>AL405</v>
      </c>
      <c r="AX437" s="189">
        <f t="shared" si="74"/>
        <v>8</v>
      </c>
      <c r="AY437" s="180" t="str">
        <f t="shared" ca="1" si="73"/>
        <v>5. Ownership - Capital Costs</v>
      </c>
      <c r="AZ437" s="189" t="s">
        <v>643</v>
      </c>
      <c r="BA437" s="180" t="s">
        <v>665</v>
      </c>
      <c r="BB437" s="180">
        <v>2052</v>
      </c>
      <c r="BC437" s="180" t="str">
        <f t="shared" ca="1" si="78"/>
        <v>8_AL405_Combustion_turbine_generator_2052</v>
      </c>
      <c r="BD437" s="180" t="s">
        <v>407</v>
      </c>
      <c r="BE437" s="180"/>
      <c r="BF437" s="189" t="str">
        <f t="shared" si="75"/>
        <v>&gt;=0</v>
      </c>
      <c r="BG437" s="189" t="s">
        <v>58</v>
      </c>
      <c r="BH437" s="189" t="s">
        <v>58</v>
      </c>
    </row>
    <row r="438" spans="1:60" ht="13.5" hidden="1" customHeight="1">
      <c r="A438" s="131"/>
      <c r="B438" s="343"/>
      <c r="C438" s="155"/>
      <c r="D438" s="344"/>
      <c r="E438" s="344"/>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c r="AC438" s="289"/>
      <c r="AD438" s="289"/>
      <c r="AE438" s="290"/>
      <c r="AF438" s="290"/>
      <c r="AG438" s="290"/>
      <c r="AH438" s="290"/>
      <c r="AI438" s="290"/>
      <c r="AJ438" s="290"/>
      <c r="AK438" s="290"/>
      <c r="AL438" s="290"/>
      <c r="AM438" s="290"/>
      <c r="AN438" s="290"/>
      <c r="AO438" s="291"/>
      <c r="AQ438" s="54" t="s">
        <v>645</v>
      </c>
      <c r="AU438" s="292" t="str">
        <f t="shared" ca="1" si="76"/>
        <v>AM</v>
      </c>
      <c r="AV438" s="292">
        <f t="shared" si="79"/>
        <v>405</v>
      </c>
      <c r="AW438" s="180" t="str">
        <f t="shared" ca="1" si="77"/>
        <v>AM405</v>
      </c>
      <c r="AX438" s="189">
        <f t="shared" si="74"/>
        <v>8</v>
      </c>
      <c r="AY438" s="180" t="str">
        <f t="shared" ca="1" si="73"/>
        <v>5. Ownership - Capital Costs</v>
      </c>
      <c r="AZ438" s="189" t="s">
        <v>643</v>
      </c>
      <c r="BA438" s="180" t="s">
        <v>665</v>
      </c>
      <c r="BB438" s="180">
        <v>2053</v>
      </c>
      <c r="BC438" s="180" t="str">
        <f t="shared" ca="1" si="78"/>
        <v>8_AM405_Combustion_turbine_generator_2053</v>
      </c>
      <c r="BD438" s="180" t="s">
        <v>407</v>
      </c>
      <c r="BE438" s="180"/>
      <c r="BF438" s="189" t="str">
        <f t="shared" si="75"/>
        <v>&gt;=0</v>
      </c>
      <c r="BG438" s="189" t="s">
        <v>58</v>
      </c>
      <c r="BH438" s="189" t="s">
        <v>58</v>
      </c>
    </row>
    <row r="439" spans="1:60" ht="13.5" hidden="1" customHeight="1">
      <c r="A439" s="131"/>
      <c r="B439" s="343"/>
      <c r="C439" s="155"/>
      <c r="D439" s="344"/>
      <c r="E439" s="344"/>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89"/>
      <c r="AE439" s="290"/>
      <c r="AF439" s="290"/>
      <c r="AG439" s="290"/>
      <c r="AH439" s="290"/>
      <c r="AI439" s="290"/>
      <c r="AJ439" s="290"/>
      <c r="AK439" s="290"/>
      <c r="AL439" s="290"/>
      <c r="AM439" s="290"/>
      <c r="AN439" s="290"/>
      <c r="AO439" s="291"/>
      <c r="AQ439" s="54" t="s">
        <v>645</v>
      </c>
      <c r="AU439" s="292" t="str">
        <f t="shared" ca="1" si="76"/>
        <v>AN</v>
      </c>
      <c r="AV439" s="292">
        <f t="shared" si="79"/>
        <v>405</v>
      </c>
      <c r="AW439" s="180" t="str">
        <f t="shared" ca="1" si="77"/>
        <v>AN405</v>
      </c>
      <c r="AX439" s="189">
        <f t="shared" si="74"/>
        <v>8</v>
      </c>
      <c r="AY439" s="180" t="str">
        <f t="shared" ca="1" si="73"/>
        <v>5. Ownership - Capital Costs</v>
      </c>
      <c r="AZ439" s="189" t="s">
        <v>643</v>
      </c>
      <c r="BA439" s="180" t="s">
        <v>665</v>
      </c>
      <c r="BB439" s="180">
        <v>2054</v>
      </c>
      <c r="BC439" s="180" t="str">
        <f t="shared" ca="1" si="78"/>
        <v>8_AN405_Combustion_turbine_generator_2054</v>
      </c>
      <c r="BD439" s="180" t="s">
        <v>407</v>
      </c>
      <c r="BE439" s="180"/>
      <c r="BF439" s="189" t="str">
        <f t="shared" si="75"/>
        <v>&gt;=0</v>
      </c>
      <c r="BG439" s="189" t="s">
        <v>58</v>
      </c>
      <c r="BH439" s="189" t="s">
        <v>58</v>
      </c>
    </row>
    <row r="440" spans="1:60" ht="13.5" hidden="1" customHeight="1">
      <c r="A440" s="131"/>
      <c r="B440" s="343"/>
      <c r="C440" s="155"/>
      <c r="D440" s="344"/>
      <c r="E440" s="344"/>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c r="AC440" s="289"/>
      <c r="AD440" s="289"/>
      <c r="AE440" s="290"/>
      <c r="AF440" s="290"/>
      <c r="AG440" s="290"/>
      <c r="AH440" s="290"/>
      <c r="AI440" s="290"/>
      <c r="AJ440" s="290"/>
      <c r="AK440" s="290"/>
      <c r="AL440" s="290"/>
      <c r="AM440" s="290"/>
      <c r="AN440" s="290"/>
      <c r="AO440" s="291"/>
      <c r="AQ440" s="54" t="s">
        <v>645</v>
      </c>
      <c r="AU440" s="292" t="str">
        <f t="shared" ca="1" si="76"/>
        <v>AO</v>
      </c>
      <c r="AV440" s="292">
        <f t="shared" si="79"/>
        <v>405</v>
      </c>
      <c r="AW440" s="180" t="str">
        <f t="shared" ca="1" si="77"/>
        <v>AO405</v>
      </c>
      <c r="AX440" s="189">
        <v>7</v>
      </c>
      <c r="AY440" s="180" t="str">
        <f t="shared" ca="1" si="73"/>
        <v>5. Ownership - Capital Costs</v>
      </c>
      <c r="AZ440" s="189" t="s">
        <v>643</v>
      </c>
      <c r="BA440" s="180" t="s">
        <v>665</v>
      </c>
      <c r="BB440" s="180" t="s">
        <v>646</v>
      </c>
      <c r="BC440" s="180" t="str">
        <f t="shared" ca="1" si="78"/>
        <v>7_AO405_Combustion_turbine_generator_Additional_Info</v>
      </c>
      <c r="BD440" s="189" t="s">
        <v>133</v>
      </c>
      <c r="BE440" s="189">
        <v>100</v>
      </c>
      <c r="BG440" s="189" t="s">
        <v>58</v>
      </c>
      <c r="BH440" s="189" t="s">
        <v>58</v>
      </c>
    </row>
    <row r="441" spans="1:60">
      <c r="A441" s="131">
        <f>+A405+1</f>
        <v>14</v>
      </c>
      <c r="B441" s="343"/>
      <c r="C441" s="155" t="s">
        <v>666</v>
      </c>
      <c r="D441" s="344" t="s">
        <v>642</v>
      </c>
      <c r="E441" s="344"/>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277"/>
      <c r="AF441" s="277"/>
      <c r="AG441" s="277"/>
      <c r="AH441" s="277"/>
      <c r="AI441" s="277"/>
      <c r="AJ441" s="277"/>
      <c r="AK441" s="277"/>
      <c r="AL441" s="277"/>
      <c r="AM441" s="277"/>
      <c r="AN441" s="277"/>
      <c r="AO441" s="152"/>
      <c r="AS441" s="54" t="s">
        <v>125</v>
      </c>
      <c r="AT441" s="293" t="str">
        <f ca="1">SUBSTITUTE(CELL("address",F441),"$","")</f>
        <v>F441</v>
      </c>
      <c r="AU441" s="294" t="str">
        <f ca="1">CHAR(CODE(AT441))</f>
        <v>F</v>
      </c>
      <c r="AV441" s="294">
        <f>ROW(AT441)</f>
        <v>441</v>
      </c>
      <c r="AW441" s="295" t="str">
        <f ca="1">CONCATENATE(AU441&amp;AV441)</f>
        <v>F441</v>
      </c>
      <c r="AX441" s="288">
        <f t="shared" ref="AX441:AX504" si="80">$AX$5</f>
        <v>8</v>
      </c>
      <c r="AY441" s="295" t="str">
        <f t="shared" ca="1" si="73"/>
        <v>5. Ownership - Capital Costs</v>
      </c>
      <c r="AZ441" s="288" t="s">
        <v>643</v>
      </c>
      <c r="BA441" s="295" t="s">
        <v>666</v>
      </c>
      <c r="BB441" s="295">
        <v>2020</v>
      </c>
      <c r="BC441" s="295" t="str">
        <f ca="1">AX441&amp;"_"&amp;AW441&amp;"_"&amp;BA441&amp;"_"&amp;BB441</f>
        <v>8_F441_Batteries_2020</v>
      </c>
      <c r="BD441" s="295" t="s">
        <v>407</v>
      </c>
      <c r="BE441" s="295"/>
      <c r="BF441" s="288" t="str">
        <f t="shared" ref="BF441:BF475" si="81">"&gt;=0"</f>
        <v>&gt;=0</v>
      </c>
      <c r="BG441" s="288" t="s">
        <v>58</v>
      </c>
      <c r="BH441" s="288" t="s">
        <v>58</v>
      </c>
    </row>
    <row r="442" spans="1:60" ht="13.5" hidden="1" customHeight="1">
      <c r="A442" s="131"/>
      <c r="B442" s="343"/>
      <c r="C442" s="155"/>
      <c r="D442" s="344"/>
      <c r="E442" s="344"/>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290"/>
      <c r="AF442" s="290"/>
      <c r="AG442" s="290"/>
      <c r="AH442" s="290"/>
      <c r="AI442" s="290"/>
      <c r="AJ442" s="290"/>
      <c r="AK442" s="290"/>
      <c r="AL442" s="290"/>
      <c r="AM442" s="290"/>
      <c r="AN442" s="290"/>
      <c r="AO442" s="291"/>
      <c r="AQ442" s="54" t="s">
        <v>645</v>
      </c>
      <c r="AU442" s="292" t="str">
        <f t="shared" ref="AU442:AU476" ca="1" si="82">IF(AU441="Z","AA",IF(LEN(AU441)=1,CHAR(CODE(AU441)+1),IF(RIGHT(AU441,1)="Z",CHAR(CODE(LEFT(AU441,1))+1),LEFT(AU441,1))&amp;CHAR(65+MOD(CODE(RIGHT(AU441,1))+1-65,26))))</f>
        <v>G</v>
      </c>
      <c r="AV442" s="292">
        <f>AV441</f>
        <v>441</v>
      </c>
      <c r="AW442" s="180" t="str">
        <f t="shared" ref="AW442:AW476" ca="1" si="83">CONCATENATE(AU442&amp;AV442)</f>
        <v>G441</v>
      </c>
      <c r="AX442" s="189">
        <f t="shared" si="80"/>
        <v>8</v>
      </c>
      <c r="AY442" s="180" t="str">
        <f t="shared" ca="1" si="73"/>
        <v>5. Ownership - Capital Costs</v>
      </c>
      <c r="AZ442" s="189" t="s">
        <v>643</v>
      </c>
      <c r="BA442" s="180" t="s">
        <v>666</v>
      </c>
      <c r="BB442" s="180">
        <v>2021</v>
      </c>
      <c r="BC442" s="180" t="str">
        <f t="shared" ref="BC442:BC476" ca="1" si="84">AX442&amp;"_"&amp;AW442&amp;"_"&amp;BA442&amp;"_"&amp;BB442</f>
        <v>8_G441_Batteries_2021</v>
      </c>
      <c r="BD442" s="180" t="s">
        <v>407</v>
      </c>
      <c r="BE442" s="180"/>
      <c r="BF442" s="189" t="str">
        <f t="shared" si="81"/>
        <v>&gt;=0</v>
      </c>
      <c r="BG442" s="189" t="s">
        <v>58</v>
      </c>
      <c r="BH442" s="189" t="s">
        <v>58</v>
      </c>
    </row>
    <row r="443" spans="1:60" ht="13.5" hidden="1" customHeight="1">
      <c r="A443" s="131"/>
      <c r="B443" s="343"/>
      <c r="C443" s="155"/>
      <c r="D443" s="344"/>
      <c r="E443" s="344"/>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290"/>
      <c r="AF443" s="290"/>
      <c r="AG443" s="290"/>
      <c r="AH443" s="290"/>
      <c r="AI443" s="290"/>
      <c r="AJ443" s="290"/>
      <c r="AK443" s="290"/>
      <c r="AL443" s="290"/>
      <c r="AM443" s="290"/>
      <c r="AN443" s="290"/>
      <c r="AO443" s="291"/>
      <c r="AQ443" s="54" t="s">
        <v>645</v>
      </c>
      <c r="AU443" s="292" t="str">
        <f t="shared" ca="1" si="82"/>
        <v>H</v>
      </c>
      <c r="AV443" s="292">
        <f t="shared" ref="AV443:AV476" si="85">AV442</f>
        <v>441</v>
      </c>
      <c r="AW443" s="180" t="str">
        <f t="shared" ca="1" si="83"/>
        <v>H441</v>
      </c>
      <c r="AX443" s="189">
        <f t="shared" si="80"/>
        <v>8</v>
      </c>
      <c r="AY443" s="180" t="str">
        <f t="shared" ca="1" si="73"/>
        <v>5. Ownership - Capital Costs</v>
      </c>
      <c r="AZ443" s="189" t="s">
        <v>643</v>
      </c>
      <c r="BA443" s="180" t="s">
        <v>666</v>
      </c>
      <c r="BB443" s="180">
        <v>2022</v>
      </c>
      <c r="BC443" s="180" t="str">
        <f t="shared" ca="1" si="84"/>
        <v>8_H441_Batteries_2022</v>
      </c>
      <c r="BD443" s="180" t="s">
        <v>407</v>
      </c>
      <c r="BE443" s="180"/>
      <c r="BF443" s="189" t="str">
        <f t="shared" si="81"/>
        <v>&gt;=0</v>
      </c>
      <c r="BG443" s="189" t="s">
        <v>58</v>
      </c>
      <c r="BH443" s="189" t="s">
        <v>58</v>
      </c>
    </row>
    <row r="444" spans="1:60" ht="13.5" hidden="1" customHeight="1">
      <c r="A444" s="131"/>
      <c r="B444" s="343"/>
      <c r="C444" s="155"/>
      <c r="D444" s="344"/>
      <c r="E444" s="344"/>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289"/>
      <c r="AE444" s="290"/>
      <c r="AF444" s="290"/>
      <c r="AG444" s="290"/>
      <c r="AH444" s="290"/>
      <c r="AI444" s="290"/>
      <c r="AJ444" s="290"/>
      <c r="AK444" s="290"/>
      <c r="AL444" s="290"/>
      <c r="AM444" s="290"/>
      <c r="AN444" s="290"/>
      <c r="AO444" s="291"/>
      <c r="AQ444" s="54" t="s">
        <v>645</v>
      </c>
      <c r="AU444" s="292" t="str">
        <f t="shared" ca="1" si="82"/>
        <v>I</v>
      </c>
      <c r="AV444" s="292">
        <f t="shared" si="85"/>
        <v>441</v>
      </c>
      <c r="AW444" s="180" t="str">
        <f t="shared" ca="1" si="83"/>
        <v>I441</v>
      </c>
      <c r="AX444" s="189">
        <f t="shared" si="80"/>
        <v>8</v>
      </c>
      <c r="AY444" s="180" t="str">
        <f t="shared" ca="1" si="73"/>
        <v>5. Ownership - Capital Costs</v>
      </c>
      <c r="AZ444" s="189" t="s">
        <v>643</v>
      </c>
      <c r="BA444" s="180" t="s">
        <v>666</v>
      </c>
      <c r="BB444" s="180">
        <v>2023</v>
      </c>
      <c r="BC444" s="180" t="str">
        <f t="shared" ca="1" si="84"/>
        <v>8_I441_Batteries_2023</v>
      </c>
      <c r="BD444" s="180" t="s">
        <v>407</v>
      </c>
      <c r="BE444" s="180"/>
      <c r="BF444" s="189" t="str">
        <f t="shared" si="81"/>
        <v>&gt;=0</v>
      </c>
      <c r="BG444" s="189" t="s">
        <v>58</v>
      </c>
      <c r="BH444" s="189" t="s">
        <v>58</v>
      </c>
    </row>
    <row r="445" spans="1:60" ht="13.5" hidden="1" customHeight="1">
      <c r="A445" s="131"/>
      <c r="B445" s="343"/>
      <c r="C445" s="155"/>
      <c r="D445" s="344"/>
      <c r="E445" s="344"/>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89"/>
      <c r="AE445" s="290"/>
      <c r="AF445" s="290"/>
      <c r="AG445" s="290"/>
      <c r="AH445" s="290"/>
      <c r="AI445" s="290"/>
      <c r="AJ445" s="290"/>
      <c r="AK445" s="290"/>
      <c r="AL445" s="290"/>
      <c r="AM445" s="290"/>
      <c r="AN445" s="290"/>
      <c r="AO445" s="291"/>
      <c r="AQ445" s="54" t="s">
        <v>645</v>
      </c>
      <c r="AU445" s="292" t="str">
        <f t="shared" ca="1" si="82"/>
        <v>J</v>
      </c>
      <c r="AV445" s="292">
        <f t="shared" si="85"/>
        <v>441</v>
      </c>
      <c r="AW445" s="180" t="str">
        <f t="shared" ca="1" si="83"/>
        <v>J441</v>
      </c>
      <c r="AX445" s="189">
        <f t="shared" si="80"/>
        <v>8</v>
      </c>
      <c r="AY445" s="180" t="str">
        <f t="shared" ca="1" si="73"/>
        <v>5. Ownership - Capital Costs</v>
      </c>
      <c r="AZ445" s="189" t="s">
        <v>643</v>
      </c>
      <c r="BA445" s="180" t="s">
        <v>666</v>
      </c>
      <c r="BB445" s="180">
        <v>2024</v>
      </c>
      <c r="BC445" s="180" t="str">
        <f t="shared" ca="1" si="84"/>
        <v>8_J441_Batteries_2024</v>
      </c>
      <c r="BD445" s="180" t="s">
        <v>407</v>
      </c>
      <c r="BE445" s="180"/>
      <c r="BF445" s="189" t="str">
        <f t="shared" si="81"/>
        <v>&gt;=0</v>
      </c>
      <c r="BG445" s="189" t="s">
        <v>58</v>
      </c>
      <c r="BH445" s="189" t="s">
        <v>58</v>
      </c>
    </row>
    <row r="446" spans="1:60" ht="13.5" hidden="1" customHeight="1">
      <c r="A446" s="131"/>
      <c r="B446" s="343"/>
      <c r="C446" s="155"/>
      <c r="D446" s="344"/>
      <c r="E446" s="344"/>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c r="AC446" s="289"/>
      <c r="AD446" s="289"/>
      <c r="AE446" s="290"/>
      <c r="AF446" s="290"/>
      <c r="AG446" s="290"/>
      <c r="AH446" s="290"/>
      <c r="AI446" s="290"/>
      <c r="AJ446" s="290"/>
      <c r="AK446" s="290"/>
      <c r="AL446" s="290"/>
      <c r="AM446" s="290"/>
      <c r="AN446" s="290"/>
      <c r="AO446" s="291"/>
      <c r="AQ446" s="54" t="s">
        <v>645</v>
      </c>
      <c r="AU446" s="292" t="str">
        <f t="shared" ca="1" si="82"/>
        <v>K</v>
      </c>
      <c r="AV446" s="292">
        <f t="shared" si="85"/>
        <v>441</v>
      </c>
      <c r="AW446" s="180" t="str">
        <f t="shared" ca="1" si="83"/>
        <v>K441</v>
      </c>
      <c r="AX446" s="189">
        <f t="shared" si="80"/>
        <v>8</v>
      </c>
      <c r="AY446" s="180" t="str">
        <f t="shared" ca="1" si="73"/>
        <v>5. Ownership - Capital Costs</v>
      </c>
      <c r="AZ446" s="189" t="s">
        <v>643</v>
      </c>
      <c r="BA446" s="180" t="s">
        <v>666</v>
      </c>
      <c r="BB446" s="180">
        <v>2025</v>
      </c>
      <c r="BC446" s="180" t="str">
        <f t="shared" ca="1" si="84"/>
        <v>8_K441_Batteries_2025</v>
      </c>
      <c r="BD446" s="180" t="s">
        <v>407</v>
      </c>
      <c r="BE446" s="180"/>
      <c r="BF446" s="189" t="str">
        <f t="shared" si="81"/>
        <v>&gt;=0</v>
      </c>
      <c r="BG446" s="189" t="s">
        <v>58</v>
      </c>
      <c r="BH446" s="189" t="s">
        <v>58</v>
      </c>
    </row>
    <row r="447" spans="1:60" ht="13.5" hidden="1" customHeight="1">
      <c r="A447" s="131"/>
      <c r="B447" s="343"/>
      <c r="C447" s="155"/>
      <c r="D447" s="344"/>
      <c r="E447" s="344"/>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c r="AC447" s="289"/>
      <c r="AD447" s="289"/>
      <c r="AE447" s="290"/>
      <c r="AF447" s="290"/>
      <c r="AG447" s="290"/>
      <c r="AH447" s="290"/>
      <c r="AI447" s="290"/>
      <c r="AJ447" s="290"/>
      <c r="AK447" s="290"/>
      <c r="AL447" s="290"/>
      <c r="AM447" s="290"/>
      <c r="AN447" s="290"/>
      <c r="AO447" s="291"/>
      <c r="AQ447" s="54" t="s">
        <v>645</v>
      </c>
      <c r="AU447" s="292" t="str">
        <f t="shared" ca="1" si="82"/>
        <v>L</v>
      </c>
      <c r="AV447" s="292">
        <f t="shared" si="85"/>
        <v>441</v>
      </c>
      <c r="AW447" s="180" t="str">
        <f t="shared" ca="1" si="83"/>
        <v>L441</v>
      </c>
      <c r="AX447" s="189">
        <f t="shared" si="80"/>
        <v>8</v>
      </c>
      <c r="AY447" s="180" t="str">
        <f t="shared" ca="1" si="73"/>
        <v>5. Ownership - Capital Costs</v>
      </c>
      <c r="AZ447" s="189" t="s">
        <v>643</v>
      </c>
      <c r="BA447" s="180" t="s">
        <v>666</v>
      </c>
      <c r="BB447" s="180">
        <v>2026</v>
      </c>
      <c r="BC447" s="180" t="str">
        <f t="shared" ca="1" si="84"/>
        <v>8_L441_Batteries_2026</v>
      </c>
      <c r="BD447" s="180" t="s">
        <v>407</v>
      </c>
      <c r="BE447" s="180"/>
      <c r="BF447" s="189" t="str">
        <f t="shared" si="81"/>
        <v>&gt;=0</v>
      </c>
      <c r="BG447" s="189" t="s">
        <v>58</v>
      </c>
      <c r="BH447" s="189" t="s">
        <v>58</v>
      </c>
    </row>
    <row r="448" spans="1:60" ht="13.5" hidden="1" customHeight="1">
      <c r="A448" s="131"/>
      <c r="B448" s="343"/>
      <c r="C448" s="155"/>
      <c r="D448" s="344"/>
      <c r="E448" s="344"/>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c r="AC448" s="289"/>
      <c r="AD448" s="289"/>
      <c r="AE448" s="290"/>
      <c r="AF448" s="290"/>
      <c r="AG448" s="290"/>
      <c r="AH448" s="290"/>
      <c r="AI448" s="290"/>
      <c r="AJ448" s="290"/>
      <c r="AK448" s="290"/>
      <c r="AL448" s="290"/>
      <c r="AM448" s="290"/>
      <c r="AN448" s="290"/>
      <c r="AO448" s="291"/>
      <c r="AQ448" s="54" t="s">
        <v>645</v>
      </c>
      <c r="AU448" s="292" t="str">
        <f t="shared" ca="1" si="82"/>
        <v>M</v>
      </c>
      <c r="AV448" s="292">
        <f t="shared" si="85"/>
        <v>441</v>
      </c>
      <c r="AW448" s="180" t="str">
        <f t="shared" ca="1" si="83"/>
        <v>M441</v>
      </c>
      <c r="AX448" s="189">
        <f t="shared" si="80"/>
        <v>8</v>
      </c>
      <c r="AY448" s="180" t="str">
        <f t="shared" ca="1" si="73"/>
        <v>5. Ownership - Capital Costs</v>
      </c>
      <c r="AZ448" s="189" t="s">
        <v>643</v>
      </c>
      <c r="BA448" s="180" t="s">
        <v>666</v>
      </c>
      <c r="BB448" s="180">
        <v>2027</v>
      </c>
      <c r="BC448" s="180" t="str">
        <f t="shared" ca="1" si="84"/>
        <v>8_M441_Batteries_2027</v>
      </c>
      <c r="BD448" s="180" t="s">
        <v>407</v>
      </c>
      <c r="BE448" s="180"/>
      <c r="BF448" s="189" t="str">
        <f t="shared" si="81"/>
        <v>&gt;=0</v>
      </c>
      <c r="BG448" s="189" t="s">
        <v>58</v>
      </c>
      <c r="BH448" s="189" t="s">
        <v>58</v>
      </c>
    </row>
    <row r="449" spans="1:60" ht="13.5" hidden="1" customHeight="1">
      <c r="A449" s="131"/>
      <c r="B449" s="343"/>
      <c r="C449" s="155"/>
      <c r="D449" s="344"/>
      <c r="E449" s="344"/>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c r="AC449" s="289"/>
      <c r="AD449" s="289"/>
      <c r="AE449" s="290"/>
      <c r="AF449" s="290"/>
      <c r="AG449" s="290"/>
      <c r="AH449" s="290"/>
      <c r="AI449" s="290"/>
      <c r="AJ449" s="290"/>
      <c r="AK449" s="290"/>
      <c r="AL449" s="290"/>
      <c r="AM449" s="290"/>
      <c r="AN449" s="290"/>
      <c r="AO449" s="291"/>
      <c r="AQ449" s="54" t="s">
        <v>645</v>
      </c>
      <c r="AU449" s="292" t="str">
        <f t="shared" ca="1" si="82"/>
        <v>N</v>
      </c>
      <c r="AV449" s="292">
        <f t="shared" si="85"/>
        <v>441</v>
      </c>
      <c r="AW449" s="180" t="str">
        <f t="shared" ca="1" si="83"/>
        <v>N441</v>
      </c>
      <c r="AX449" s="189">
        <f t="shared" si="80"/>
        <v>8</v>
      </c>
      <c r="AY449" s="180" t="str">
        <f t="shared" ca="1" si="73"/>
        <v>5. Ownership - Capital Costs</v>
      </c>
      <c r="AZ449" s="189" t="s">
        <v>643</v>
      </c>
      <c r="BA449" s="180" t="s">
        <v>666</v>
      </c>
      <c r="BB449" s="180">
        <v>2028</v>
      </c>
      <c r="BC449" s="180" t="str">
        <f t="shared" ca="1" si="84"/>
        <v>8_N441_Batteries_2028</v>
      </c>
      <c r="BD449" s="180" t="s">
        <v>407</v>
      </c>
      <c r="BE449" s="180"/>
      <c r="BF449" s="189" t="str">
        <f t="shared" si="81"/>
        <v>&gt;=0</v>
      </c>
      <c r="BG449" s="189" t="s">
        <v>58</v>
      </c>
      <c r="BH449" s="189" t="s">
        <v>58</v>
      </c>
    </row>
    <row r="450" spans="1:60" ht="13.5" hidden="1" customHeight="1">
      <c r="A450" s="131"/>
      <c r="B450" s="343"/>
      <c r="C450" s="155"/>
      <c r="D450" s="344"/>
      <c r="E450" s="344"/>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c r="AC450" s="289"/>
      <c r="AD450" s="289"/>
      <c r="AE450" s="290"/>
      <c r="AF450" s="290"/>
      <c r="AG450" s="290"/>
      <c r="AH450" s="290"/>
      <c r="AI450" s="290"/>
      <c r="AJ450" s="290"/>
      <c r="AK450" s="290"/>
      <c r="AL450" s="290"/>
      <c r="AM450" s="290"/>
      <c r="AN450" s="290"/>
      <c r="AO450" s="291"/>
      <c r="AQ450" s="54" t="s">
        <v>645</v>
      </c>
      <c r="AU450" s="292" t="str">
        <f t="shared" ca="1" si="82"/>
        <v>O</v>
      </c>
      <c r="AV450" s="292">
        <f t="shared" si="85"/>
        <v>441</v>
      </c>
      <c r="AW450" s="180" t="str">
        <f t="shared" ca="1" si="83"/>
        <v>O441</v>
      </c>
      <c r="AX450" s="189">
        <f t="shared" si="80"/>
        <v>8</v>
      </c>
      <c r="AY450" s="180" t="str">
        <f t="shared" ca="1" si="73"/>
        <v>5. Ownership - Capital Costs</v>
      </c>
      <c r="AZ450" s="189" t="s">
        <v>643</v>
      </c>
      <c r="BA450" s="180" t="s">
        <v>666</v>
      </c>
      <c r="BB450" s="180">
        <v>2029</v>
      </c>
      <c r="BC450" s="180" t="str">
        <f t="shared" ca="1" si="84"/>
        <v>8_O441_Batteries_2029</v>
      </c>
      <c r="BD450" s="180" t="s">
        <v>407</v>
      </c>
      <c r="BE450" s="180"/>
      <c r="BF450" s="189" t="str">
        <f t="shared" si="81"/>
        <v>&gt;=0</v>
      </c>
      <c r="BG450" s="189" t="s">
        <v>58</v>
      </c>
      <c r="BH450" s="189" t="s">
        <v>58</v>
      </c>
    </row>
    <row r="451" spans="1:60" ht="13.5" hidden="1" customHeight="1">
      <c r="A451" s="131"/>
      <c r="B451" s="343"/>
      <c r="C451" s="155"/>
      <c r="D451" s="344"/>
      <c r="E451" s="344"/>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290"/>
      <c r="AF451" s="290"/>
      <c r="AG451" s="290"/>
      <c r="AH451" s="290"/>
      <c r="AI451" s="290"/>
      <c r="AJ451" s="290"/>
      <c r="AK451" s="290"/>
      <c r="AL451" s="290"/>
      <c r="AM451" s="290"/>
      <c r="AN451" s="290"/>
      <c r="AO451" s="291"/>
      <c r="AQ451" s="54" t="s">
        <v>645</v>
      </c>
      <c r="AU451" s="292" t="str">
        <f t="shared" ca="1" si="82"/>
        <v>P</v>
      </c>
      <c r="AV451" s="292">
        <f t="shared" si="85"/>
        <v>441</v>
      </c>
      <c r="AW451" s="180" t="str">
        <f t="shared" ca="1" si="83"/>
        <v>P441</v>
      </c>
      <c r="AX451" s="189">
        <f t="shared" si="80"/>
        <v>8</v>
      </c>
      <c r="AY451" s="180" t="str">
        <f t="shared" ca="1" si="73"/>
        <v>5. Ownership - Capital Costs</v>
      </c>
      <c r="AZ451" s="189" t="s">
        <v>643</v>
      </c>
      <c r="BA451" s="180" t="s">
        <v>666</v>
      </c>
      <c r="BB451" s="180">
        <v>2030</v>
      </c>
      <c r="BC451" s="180" t="str">
        <f t="shared" ca="1" si="84"/>
        <v>8_P441_Batteries_2030</v>
      </c>
      <c r="BD451" s="180" t="s">
        <v>407</v>
      </c>
      <c r="BE451" s="180"/>
      <c r="BF451" s="189" t="str">
        <f t="shared" si="81"/>
        <v>&gt;=0</v>
      </c>
      <c r="BG451" s="189" t="s">
        <v>58</v>
      </c>
      <c r="BH451" s="189" t="s">
        <v>58</v>
      </c>
    </row>
    <row r="452" spans="1:60" ht="13.5" hidden="1" customHeight="1">
      <c r="A452" s="131"/>
      <c r="B452" s="343"/>
      <c r="C452" s="155"/>
      <c r="D452" s="344"/>
      <c r="E452" s="344"/>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290"/>
      <c r="AF452" s="290"/>
      <c r="AG452" s="290"/>
      <c r="AH452" s="290"/>
      <c r="AI452" s="290"/>
      <c r="AJ452" s="290"/>
      <c r="AK452" s="290"/>
      <c r="AL452" s="290"/>
      <c r="AM452" s="290"/>
      <c r="AN452" s="290"/>
      <c r="AO452" s="291"/>
      <c r="AQ452" s="54" t="s">
        <v>645</v>
      </c>
      <c r="AU452" s="292" t="str">
        <f t="shared" ca="1" si="82"/>
        <v>Q</v>
      </c>
      <c r="AV452" s="292">
        <f t="shared" si="85"/>
        <v>441</v>
      </c>
      <c r="AW452" s="180" t="str">
        <f t="shared" ca="1" si="83"/>
        <v>Q441</v>
      </c>
      <c r="AX452" s="189">
        <f t="shared" si="80"/>
        <v>8</v>
      </c>
      <c r="AY452" s="180" t="str">
        <f t="shared" ca="1" si="73"/>
        <v>5. Ownership - Capital Costs</v>
      </c>
      <c r="AZ452" s="189" t="s">
        <v>643</v>
      </c>
      <c r="BA452" s="180" t="s">
        <v>666</v>
      </c>
      <c r="BB452" s="180">
        <v>2031</v>
      </c>
      <c r="BC452" s="180" t="str">
        <f t="shared" ca="1" si="84"/>
        <v>8_Q441_Batteries_2031</v>
      </c>
      <c r="BD452" s="180" t="s">
        <v>407</v>
      </c>
      <c r="BE452" s="180"/>
      <c r="BF452" s="189" t="str">
        <f t="shared" si="81"/>
        <v>&gt;=0</v>
      </c>
      <c r="BG452" s="189" t="s">
        <v>58</v>
      </c>
      <c r="BH452" s="189" t="s">
        <v>58</v>
      </c>
    </row>
    <row r="453" spans="1:60" ht="13.5" hidden="1" customHeight="1">
      <c r="A453" s="131"/>
      <c r="B453" s="343"/>
      <c r="C453" s="155"/>
      <c r="D453" s="344"/>
      <c r="E453" s="344"/>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c r="AC453" s="289"/>
      <c r="AD453" s="289"/>
      <c r="AE453" s="290"/>
      <c r="AF453" s="290"/>
      <c r="AG453" s="290"/>
      <c r="AH453" s="290"/>
      <c r="AI453" s="290"/>
      <c r="AJ453" s="290"/>
      <c r="AK453" s="290"/>
      <c r="AL453" s="290"/>
      <c r="AM453" s="290"/>
      <c r="AN453" s="290"/>
      <c r="AO453" s="291"/>
      <c r="AQ453" s="54" t="s">
        <v>645</v>
      </c>
      <c r="AU453" s="292" t="str">
        <f t="shared" ca="1" si="82"/>
        <v>R</v>
      </c>
      <c r="AV453" s="292">
        <f t="shared" si="85"/>
        <v>441</v>
      </c>
      <c r="AW453" s="180" t="str">
        <f t="shared" ca="1" si="83"/>
        <v>R441</v>
      </c>
      <c r="AX453" s="189">
        <f t="shared" si="80"/>
        <v>8</v>
      </c>
      <c r="AY453" s="180" t="str">
        <f t="shared" ca="1" si="73"/>
        <v>5. Ownership - Capital Costs</v>
      </c>
      <c r="AZ453" s="189" t="s">
        <v>643</v>
      </c>
      <c r="BA453" s="180" t="s">
        <v>666</v>
      </c>
      <c r="BB453" s="180">
        <v>2032</v>
      </c>
      <c r="BC453" s="180" t="str">
        <f t="shared" ca="1" si="84"/>
        <v>8_R441_Batteries_2032</v>
      </c>
      <c r="BD453" s="180" t="s">
        <v>407</v>
      </c>
      <c r="BE453" s="180"/>
      <c r="BF453" s="189" t="str">
        <f t="shared" si="81"/>
        <v>&gt;=0</v>
      </c>
      <c r="BG453" s="189" t="s">
        <v>58</v>
      </c>
      <c r="BH453" s="189" t="s">
        <v>58</v>
      </c>
    </row>
    <row r="454" spans="1:60" ht="13.5" hidden="1" customHeight="1">
      <c r="A454" s="131"/>
      <c r="B454" s="343"/>
      <c r="C454" s="155"/>
      <c r="D454" s="344"/>
      <c r="E454" s="344"/>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290"/>
      <c r="AF454" s="290"/>
      <c r="AG454" s="290"/>
      <c r="AH454" s="290"/>
      <c r="AI454" s="290"/>
      <c r="AJ454" s="290"/>
      <c r="AK454" s="290"/>
      <c r="AL454" s="290"/>
      <c r="AM454" s="290"/>
      <c r="AN454" s="290"/>
      <c r="AO454" s="291"/>
      <c r="AQ454" s="54" t="s">
        <v>645</v>
      </c>
      <c r="AU454" s="292" t="str">
        <f t="shared" ca="1" si="82"/>
        <v>S</v>
      </c>
      <c r="AV454" s="292">
        <f t="shared" si="85"/>
        <v>441</v>
      </c>
      <c r="AW454" s="180" t="str">
        <f t="shared" ca="1" si="83"/>
        <v>S441</v>
      </c>
      <c r="AX454" s="189">
        <f t="shared" si="80"/>
        <v>8</v>
      </c>
      <c r="AY454" s="180" t="str">
        <f t="shared" ca="1" si="73"/>
        <v>5. Ownership - Capital Costs</v>
      </c>
      <c r="AZ454" s="189" t="s">
        <v>643</v>
      </c>
      <c r="BA454" s="180" t="s">
        <v>666</v>
      </c>
      <c r="BB454" s="180">
        <v>2033</v>
      </c>
      <c r="BC454" s="180" t="str">
        <f t="shared" ca="1" si="84"/>
        <v>8_S441_Batteries_2033</v>
      </c>
      <c r="BD454" s="180" t="s">
        <v>407</v>
      </c>
      <c r="BE454" s="180"/>
      <c r="BF454" s="189" t="str">
        <f t="shared" si="81"/>
        <v>&gt;=0</v>
      </c>
      <c r="BG454" s="189" t="s">
        <v>58</v>
      </c>
      <c r="BH454" s="189" t="s">
        <v>58</v>
      </c>
    </row>
    <row r="455" spans="1:60" ht="13.5" hidden="1" customHeight="1">
      <c r="A455" s="131"/>
      <c r="B455" s="343"/>
      <c r="C455" s="155"/>
      <c r="D455" s="344"/>
      <c r="E455" s="344"/>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c r="AC455" s="289"/>
      <c r="AD455" s="289"/>
      <c r="AE455" s="290"/>
      <c r="AF455" s="290"/>
      <c r="AG455" s="290"/>
      <c r="AH455" s="290"/>
      <c r="AI455" s="290"/>
      <c r="AJ455" s="290"/>
      <c r="AK455" s="290"/>
      <c r="AL455" s="290"/>
      <c r="AM455" s="290"/>
      <c r="AN455" s="290"/>
      <c r="AO455" s="291"/>
      <c r="AQ455" s="54" t="s">
        <v>645</v>
      </c>
      <c r="AU455" s="292" t="str">
        <f t="shared" ca="1" si="82"/>
        <v>T</v>
      </c>
      <c r="AV455" s="292">
        <f t="shared" si="85"/>
        <v>441</v>
      </c>
      <c r="AW455" s="180" t="str">
        <f t="shared" ca="1" si="83"/>
        <v>T441</v>
      </c>
      <c r="AX455" s="189">
        <f t="shared" si="80"/>
        <v>8</v>
      </c>
      <c r="AY455" s="180" t="str">
        <f t="shared" ca="1" si="73"/>
        <v>5. Ownership - Capital Costs</v>
      </c>
      <c r="AZ455" s="189" t="s">
        <v>643</v>
      </c>
      <c r="BA455" s="180" t="s">
        <v>666</v>
      </c>
      <c r="BB455" s="180">
        <v>2034</v>
      </c>
      <c r="BC455" s="180" t="str">
        <f t="shared" ca="1" si="84"/>
        <v>8_T441_Batteries_2034</v>
      </c>
      <c r="BD455" s="180" t="s">
        <v>407</v>
      </c>
      <c r="BE455" s="180"/>
      <c r="BF455" s="189" t="str">
        <f t="shared" si="81"/>
        <v>&gt;=0</v>
      </c>
      <c r="BG455" s="189" t="s">
        <v>58</v>
      </c>
      <c r="BH455" s="189" t="s">
        <v>58</v>
      </c>
    </row>
    <row r="456" spans="1:60" ht="13.5" hidden="1" customHeight="1">
      <c r="A456" s="131"/>
      <c r="B456" s="343"/>
      <c r="C456" s="155"/>
      <c r="D456" s="344"/>
      <c r="E456" s="344"/>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289"/>
      <c r="AE456" s="290"/>
      <c r="AF456" s="290"/>
      <c r="AG456" s="290"/>
      <c r="AH456" s="290"/>
      <c r="AI456" s="290"/>
      <c r="AJ456" s="290"/>
      <c r="AK456" s="290"/>
      <c r="AL456" s="290"/>
      <c r="AM456" s="290"/>
      <c r="AN456" s="290"/>
      <c r="AO456" s="291"/>
      <c r="AQ456" s="54" t="s">
        <v>645</v>
      </c>
      <c r="AU456" s="292" t="str">
        <f t="shared" ca="1" si="82"/>
        <v>U</v>
      </c>
      <c r="AV456" s="292">
        <f t="shared" si="85"/>
        <v>441</v>
      </c>
      <c r="AW456" s="180" t="str">
        <f t="shared" ca="1" si="83"/>
        <v>U441</v>
      </c>
      <c r="AX456" s="189">
        <f t="shared" si="80"/>
        <v>8</v>
      </c>
      <c r="AY456" s="180" t="str">
        <f t="shared" ca="1" si="73"/>
        <v>5. Ownership - Capital Costs</v>
      </c>
      <c r="AZ456" s="189" t="s">
        <v>643</v>
      </c>
      <c r="BA456" s="180" t="s">
        <v>666</v>
      </c>
      <c r="BB456" s="180">
        <v>2035</v>
      </c>
      <c r="BC456" s="180" t="str">
        <f t="shared" ca="1" si="84"/>
        <v>8_U441_Batteries_2035</v>
      </c>
      <c r="BD456" s="180" t="s">
        <v>407</v>
      </c>
      <c r="BE456" s="180"/>
      <c r="BF456" s="189" t="str">
        <f t="shared" si="81"/>
        <v>&gt;=0</v>
      </c>
      <c r="BG456" s="189" t="s">
        <v>58</v>
      </c>
      <c r="BH456" s="189" t="s">
        <v>58</v>
      </c>
    </row>
    <row r="457" spans="1:60" ht="13.5" hidden="1" customHeight="1">
      <c r="A457" s="131"/>
      <c r="B457" s="343"/>
      <c r="C457" s="155"/>
      <c r="D457" s="344"/>
      <c r="E457" s="344"/>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c r="AC457" s="289"/>
      <c r="AD457" s="289"/>
      <c r="AE457" s="290"/>
      <c r="AF457" s="290"/>
      <c r="AG457" s="290"/>
      <c r="AH457" s="290"/>
      <c r="AI457" s="290"/>
      <c r="AJ457" s="290"/>
      <c r="AK457" s="290"/>
      <c r="AL457" s="290"/>
      <c r="AM457" s="290"/>
      <c r="AN457" s="290"/>
      <c r="AO457" s="291"/>
      <c r="AQ457" s="54" t="s">
        <v>645</v>
      </c>
      <c r="AU457" s="292" t="str">
        <f t="shared" ca="1" si="82"/>
        <v>V</v>
      </c>
      <c r="AV457" s="292">
        <f t="shared" si="85"/>
        <v>441</v>
      </c>
      <c r="AW457" s="180" t="str">
        <f t="shared" ca="1" si="83"/>
        <v>V441</v>
      </c>
      <c r="AX457" s="189">
        <f t="shared" si="80"/>
        <v>8</v>
      </c>
      <c r="AY457" s="180" t="str">
        <f t="shared" ca="1" si="73"/>
        <v>5. Ownership - Capital Costs</v>
      </c>
      <c r="AZ457" s="189" t="s">
        <v>643</v>
      </c>
      <c r="BA457" s="180" t="s">
        <v>666</v>
      </c>
      <c r="BB457" s="180">
        <v>2036</v>
      </c>
      <c r="BC457" s="180" t="str">
        <f t="shared" ca="1" si="84"/>
        <v>8_V441_Batteries_2036</v>
      </c>
      <c r="BD457" s="180" t="s">
        <v>407</v>
      </c>
      <c r="BE457" s="180"/>
      <c r="BF457" s="189" t="str">
        <f t="shared" si="81"/>
        <v>&gt;=0</v>
      </c>
      <c r="BG457" s="189" t="s">
        <v>58</v>
      </c>
      <c r="BH457" s="189" t="s">
        <v>58</v>
      </c>
    </row>
    <row r="458" spans="1:60" ht="13.5" hidden="1" customHeight="1">
      <c r="A458" s="131"/>
      <c r="B458" s="343"/>
      <c r="C458" s="155"/>
      <c r="D458" s="344"/>
      <c r="E458" s="344"/>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c r="AC458" s="289"/>
      <c r="AD458" s="289"/>
      <c r="AE458" s="290"/>
      <c r="AF458" s="290"/>
      <c r="AG458" s="290"/>
      <c r="AH458" s="290"/>
      <c r="AI458" s="290"/>
      <c r="AJ458" s="290"/>
      <c r="AK458" s="290"/>
      <c r="AL458" s="290"/>
      <c r="AM458" s="290"/>
      <c r="AN458" s="290"/>
      <c r="AO458" s="291"/>
      <c r="AQ458" s="54" t="s">
        <v>645</v>
      </c>
      <c r="AU458" s="292" t="str">
        <f t="shared" ca="1" si="82"/>
        <v>W</v>
      </c>
      <c r="AV458" s="292">
        <f t="shared" si="85"/>
        <v>441</v>
      </c>
      <c r="AW458" s="180" t="str">
        <f t="shared" ca="1" si="83"/>
        <v>W441</v>
      </c>
      <c r="AX458" s="189">
        <f t="shared" si="80"/>
        <v>8</v>
      </c>
      <c r="AY458" s="180" t="str">
        <f t="shared" ca="1" si="73"/>
        <v>5. Ownership - Capital Costs</v>
      </c>
      <c r="AZ458" s="189" t="s">
        <v>643</v>
      </c>
      <c r="BA458" s="180" t="s">
        <v>666</v>
      </c>
      <c r="BB458" s="180">
        <v>2037</v>
      </c>
      <c r="BC458" s="180" t="str">
        <f t="shared" ca="1" si="84"/>
        <v>8_W441_Batteries_2037</v>
      </c>
      <c r="BD458" s="180" t="s">
        <v>407</v>
      </c>
      <c r="BE458" s="180"/>
      <c r="BF458" s="189" t="str">
        <f t="shared" si="81"/>
        <v>&gt;=0</v>
      </c>
      <c r="BG458" s="189" t="s">
        <v>58</v>
      </c>
      <c r="BH458" s="189" t="s">
        <v>58</v>
      </c>
    </row>
    <row r="459" spans="1:60" ht="13.5" hidden="1" customHeight="1">
      <c r="A459" s="131"/>
      <c r="B459" s="343"/>
      <c r="C459" s="155"/>
      <c r="D459" s="344"/>
      <c r="E459" s="344"/>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c r="AC459" s="289"/>
      <c r="AD459" s="289"/>
      <c r="AE459" s="290"/>
      <c r="AF459" s="290"/>
      <c r="AG459" s="290"/>
      <c r="AH459" s="290"/>
      <c r="AI459" s="290"/>
      <c r="AJ459" s="290"/>
      <c r="AK459" s="290"/>
      <c r="AL459" s="290"/>
      <c r="AM459" s="290"/>
      <c r="AN459" s="290"/>
      <c r="AO459" s="291"/>
      <c r="AQ459" s="54" t="s">
        <v>645</v>
      </c>
      <c r="AU459" s="292" t="str">
        <f t="shared" ca="1" si="82"/>
        <v>X</v>
      </c>
      <c r="AV459" s="292">
        <f t="shared" si="85"/>
        <v>441</v>
      </c>
      <c r="AW459" s="180" t="str">
        <f t="shared" ca="1" si="83"/>
        <v>X441</v>
      </c>
      <c r="AX459" s="189">
        <f t="shared" si="80"/>
        <v>8</v>
      </c>
      <c r="AY459" s="180" t="str">
        <f t="shared" ca="1" si="73"/>
        <v>5. Ownership - Capital Costs</v>
      </c>
      <c r="AZ459" s="189" t="s">
        <v>643</v>
      </c>
      <c r="BA459" s="180" t="s">
        <v>666</v>
      </c>
      <c r="BB459" s="180">
        <v>2038</v>
      </c>
      <c r="BC459" s="180" t="str">
        <f t="shared" ca="1" si="84"/>
        <v>8_X441_Batteries_2038</v>
      </c>
      <c r="BD459" s="180" t="s">
        <v>407</v>
      </c>
      <c r="BE459" s="180"/>
      <c r="BF459" s="189" t="str">
        <f t="shared" si="81"/>
        <v>&gt;=0</v>
      </c>
      <c r="BG459" s="189" t="s">
        <v>58</v>
      </c>
      <c r="BH459" s="189" t="s">
        <v>58</v>
      </c>
    </row>
    <row r="460" spans="1:60" ht="13.5" hidden="1" customHeight="1">
      <c r="A460" s="131"/>
      <c r="B460" s="343"/>
      <c r="C460" s="155"/>
      <c r="D460" s="344"/>
      <c r="E460" s="344"/>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c r="AC460" s="289"/>
      <c r="AD460" s="289"/>
      <c r="AE460" s="290"/>
      <c r="AF460" s="290"/>
      <c r="AG460" s="290"/>
      <c r="AH460" s="290"/>
      <c r="AI460" s="290"/>
      <c r="AJ460" s="290"/>
      <c r="AK460" s="290"/>
      <c r="AL460" s="290"/>
      <c r="AM460" s="290"/>
      <c r="AN460" s="290"/>
      <c r="AO460" s="291"/>
      <c r="AQ460" s="54" t="s">
        <v>645</v>
      </c>
      <c r="AU460" s="292" t="str">
        <f t="shared" ca="1" si="82"/>
        <v>Y</v>
      </c>
      <c r="AV460" s="292">
        <f t="shared" si="85"/>
        <v>441</v>
      </c>
      <c r="AW460" s="180" t="str">
        <f t="shared" ca="1" si="83"/>
        <v>Y441</v>
      </c>
      <c r="AX460" s="189">
        <f t="shared" si="80"/>
        <v>8</v>
      </c>
      <c r="AY460" s="180" t="str">
        <f t="shared" ca="1" si="73"/>
        <v>5. Ownership - Capital Costs</v>
      </c>
      <c r="AZ460" s="189" t="s">
        <v>643</v>
      </c>
      <c r="BA460" s="180" t="s">
        <v>666</v>
      </c>
      <c r="BB460" s="180">
        <v>2039</v>
      </c>
      <c r="BC460" s="180" t="str">
        <f t="shared" ca="1" si="84"/>
        <v>8_Y441_Batteries_2039</v>
      </c>
      <c r="BD460" s="180" t="s">
        <v>407</v>
      </c>
      <c r="BE460" s="180"/>
      <c r="BF460" s="189" t="str">
        <f t="shared" si="81"/>
        <v>&gt;=0</v>
      </c>
      <c r="BG460" s="189" t="s">
        <v>58</v>
      </c>
      <c r="BH460" s="189" t="s">
        <v>58</v>
      </c>
    </row>
    <row r="461" spans="1:60" ht="13.5" hidden="1" customHeight="1">
      <c r="A461" s="131"/>
      <c r="B461" s="343"/>
      <c r="C461" s="155"/>
      <c r="D461" s="344"/>
      <c r="E461" s="344"/>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290"/>
      <c r="AF461" s="290"/>
      <c r="AG461" s="290"/>
      <c r="AH461" s="290"/>
      <c r="AI461" s="290"/>
      <c r="AJ461" s="290"/>
      <c r="AK461" s="290"/>
      <c r="AL461" s="290"/>
      <c r="AM461" s="290"/>
      <c r="AN461" s="290"/>
      <c r="AO461" s="291"/>
      <c r="AQ461" s="54" t="s">
        <v>645</v>
      </c>
      <c r="AU461" s="292" t="str">
        <f t="shared" ca="1" si="82"/>
        <v>Z</v>
      </c>
      <c r="AV461" s="292">
        <f t="shared" si="85"/>
        <v>441</v>
      </c>
      <c r="AW461" s="180" t="str">
        <f t="shared" ca="1" si="83"/>
        <v>Z441</v>
      </c>
      <c r="AX461" s="189">
        <f t="shared" si="80"/>
        <v>8</v>
      </c>
      <c r="AY461" s="180" t="str">
        <f t="shared" ca="1" si="73"/>
        <v>5. Ownership - Capital Costs</v>
      </c>
      <c r="AZ461" s="189" t="s">
        <v>643</v>
      </c>
      <c r="BA461" s="180" t="s">
        <v>666</v>
      </c>
      <c r="BB461" s="180">
        <v>2040</v>
      </c>
      <c r="BC461" s="180" t="str">
        <f t="shared" ca="1" si="84"/>
        <v>8_Z441_Batteries_2040</v>
      </c>
      <c r="BD461" s="180" t="s">
        <v>407</v>
      </c>
      <c r="BE461" s="180"/>
      <c r="BF461" s="189" t="str">
        <f t="shared" si="81"/>
        <v>&gt;=0</v>
      </c>
      <c r="BG461" s="189" t="s">
        <v>58</v>
      </c>
      <c r="BH461" s="189" t="s">
        <v>58</v>
      </c>
    </row>
    <row r="462" spans="1:60" ht="13.5" hidden="1" customHeight="1">
      <c r="A462" s="131"/>
      <c r="B462" s="343"/>
      <c r="C462" s="155"/>
      <c r="D462" s="344"/>
      <c r="E462" s="344"/>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c r="AC462" s="289"/>
      <c r="AD462" s="289"/>
      <c r="AE462" s="290"/>
      <c r="AF462" s="290"/>
      <c r="AG462" s="290"/>
      <c r="AH462" s="290"/>
      <c r="AI462" s="290"/>
      <c r="AJ462" s="290"/>
      <c r="AK462" s="290"/>
      <c r="AL462" s="290"/>
      <c r="AM462" s="290"/>
      <c r="AN462" s="290"/>
      <c r="AO462" s="291"/>
      <c r="AQ462" s="54" t="s">
        <v>645</v>
      </c>
      <c r="AU462" s="292" t="str">
        <f t="shared" ca="1" si="82"/>
        <v>AA</v>
      </c>
      <c r="AV462" s="292">
        <f t="shared" si="85"/>
        <v>441</v>
      </c>
      <c r="AW462" s="180" t="str">
        <f t="shared" ca="1" si="83"/>
        <v>AA441</v>
      </c>
      <c r="AX462" s="189">
        <f t="shared" si="80"/>
        <v>8</v>
      </c>
      <c r="AY462" s="180" t="str">
        <f t="shared" ca="1" si="73"/>
        <v>5. Ownership - Capital Costs</v>
      </c>
      <c r="AZ462" s="189" t="s">
        <v>643</v>
      </c>
      <c r="BA462" s="180" t="s">
        <v>666</v>
      </c>
      <c r="BB462" s="180">
        <v>2041</v>
      </c>
      <c r="BC462" s="180" t="str">
        <f t="shared" ca="1" si="84"/>
        <v>8_AA441_Batteries_2041</v>
      </c>
      <c r="BD462" s="180" t="s">
        <v>407</v>
      </c>
      <c r="BE462" s="180"/>
      <c r="BF462" s="189" t="str">
        <f t="shared" si="81"/>
        <v>&gt;=0</v>
      </c>
      <c r="BG462" s="189" t="s">
        <v>58</v>
      </c>
      <c r="BH462" s="189" t="s">
        <v>58</v>
      </c>
    </row>
    <row r="463" spans="1:60" ht="13.5" hidden="1" customHeight="1">
      <c r="A463" s="131"/>
      <c r="B463" s="343"/>
      <c r="C463" s="155"/>
      <c r="D463" s="344"/>
      <c r="E463" s="344"/>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290"/>
      <c r="AF463" s="290"/>
      <c r="AG463" s="290"/>
      <c r="AH463" s="290"/>
      <c r="AI463" s="290"/>
      <c r="AJ463" s="290"/>
      <c r="AK463" s="290"/>
      <c r="AL463" s="290"/>
      <c r="AM463" s="290"/>
      <c r="AN463" s="290"/>
      <c r="AO463" s="291"/>
      <c r="AQ463" s="54" t="s">
        <v>645</v>
      </c>
      <c r="AU463" s="292" t="str">
        <f t="shared" ca="1" si="82"/>
        <v>AB</v>
      </c>
      <c r="AV463" s="292">
        <f t="shared" si="85"/>
        <v>441</v>
      </c>
      <c r="AW463" s="180" t="str">
        <f t="shared" ca="1" si="83"/>
        <v>AB441</v>
      </c>
      <c r="AX463" s="189">
        <f t="shared" si="80"/>
        <v>8</v>
      </c>
      <c r="AY463" s="180" t="str">
        <f t="shared" ca="1" si="73"/>
        <v>5. Ownership - Capital Costs</v>
      </c>
      <c r="AZ463" s="189" t="s">
        <v>643</v>
      </c>
      <c r="BA463" s="180" t="s">
        <v>666</v>
      </c>
      <c r="BB463" s="180">
        <v>2042</v>
      </c>
      <c r="BC463" s="180" t="str">
        <f t="shared" ca="1" si="84"/>
        <v>8_AB441_Batteries_2042</v>
      </c>
      <c r="BD463" s="180" t="s">
        <v>407</v>
      </c>
      <c r="BE463" s="180"/>
      <c r="BF463" s="189" t="str">
        <f t="shared" si="81"/>
        <v>&gt;=0</v>
      </c>
      <c r="BG463" s="189" t="s">
        <v>58</v>
      </c>
      <c r="BH463" s="189" t="s">
        <v>58</v>
      </c>
    </row>
    <row r="464" spans="1:60" ht="13.5" hidden="1" customHeight="1">
      <c r="A464" s="131"/>
      <c r="B464" s="343"/>
      <c r="C464" s="155"/>
      <c r="D464" s="344"/>
      <c r="E464" s="344"/>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c r="AC464" s="289"/>
      <c r="AD464" s="289"/>
      <c r="AE464" s="290"/>
      <c r="AF464" s="290"/>
      <c r="AG464" s="290"/>
      <c r="AH464" s="290"/>
      <c r="AI464" s="290"/>
      <c r="AJ464" s="290"/>
      <c r="AK464" s="290"/>
      <c r="AL464" s="290"/>
      <c r="AM464" s="290"/>
      <c r="AN464" s="290"/>
      <c r="AO464" s="291"/>
      <c r="AQ464" s="54" t="s">
        <v>645</v>
      </c>
      <c r="AU464" s="292" t="str">
        <f t="shared" ca="1" si="82"/>
        <v>AC</v>
      </c>
      <c r="AV464" s="292">
        <f t="shared" si="85"/>
        <v>441</v>
      </c>
      <c r="AW464" s="180" t="str">
        <f t="shared" ca="1" si="83"/>
        <v>AC441</v>
      </c>
      <c r="AX464" s="189">
        <f t="shared" si="80"/>
        <v>8</v>
      </c>
      <c r="AY464" s="180" t="str">
        <f t="shared" ca="1" si="73"/>
        <v>5. Ownership - Capital Costs</v>
      </c>
      <c r="AZ464" s="189" t="s">
        <v>643</v>
      </c>
      <c r="BA464" s="180" t="s">
        <v>666</v>
      </c>
      <c r="BB464" s="180">
        <v>2043</v>
      </c>
      <c r="BC464" s="180" t="str">
        <f t="shared" ca="1" si="84"/>
        <v>8_AC441_Batteries_2043</v>
      </c>
      <c r="BD464" s="180" t="s">
        <v>407</v>
      </c>
      <c r="BE464" s="180"/>
      <c r="BF464" s="189" t="str">
        <f t="shared" si="81"/>
        <v>&gt;=0</v>
      </c>
      <c r="BG464" s="189" t="s">
        <v>58</v>
      </c>
      <c r="BH464" s="189" t="s">
        <v>58</v>
      </c>
    </row>
    <row r="465" spans="1:60" ht="13.5" hidden="1" customHeight="1">
      <c r="A465" s="131"/>
      <c r="B465" s="343"/>
      <c r="C465" s="155"/>
      <c r="D465" s="344"/>
      <c r="E465" s="344"/>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c r="AC465" s="289"/>
      <c r="AD465" s="289"/>
      <c r="AE465" s="290"/>
      <c r="AF465" s="290"/>
      <c r="AG465" s="290"/>
      <c r="AH465" s="290"/>
      <c r="AI465" s="290"/>
      <c r="AJ465" s="290"/>
      <c r="AK465" s="290"/>
      <c r="AL465" s="290"/>
      <c r="AM465" s="290"/>
      <c r="AN465" s="290"/>
      <c r="AO465" s="291"/>
      <c r="AQ465" s="54" t="s">
        <v>645</v>
      </c>
      <c r="AU465" s="292" t="str">
        <f t="shared" ca="1" si="82"/>
        <v>AD</v>
      </c>
      <c r="AV465" s="292">
        <f t="shared" si="85"/>
        <v>441</v>
      </c>
      <c r="AW465" s="180" t="str">
        <f t="shared" ca="1" si="83"/>
        <v>AD441</v>
      </c>
      <c r="AX465" s="189">
        <f t="shared" si="80"/>
        <v>8</v>
      </c>
      <c r="AY465" s="180" t="str">
        <f t="shared" ref="AY465:AY528" ca="1" si="86">MID(CELL("filename",AX465),FIND("]",CELL("filename",AX465))+1,256)</f>
        <v>5. Ownership - Capital Costs</v>
      </c>
      <c r="AZ465" s="189" t="s">
        <v>643</v>
      </c>
      <c r="BA465" s="180" t="s">
        <v>666</v>
      </c>
      <c r="BB465" s="180">
        <v>2044</v>
      </c>
      <c r="BC465" s="180" t="str">
        <f t="shared" ca="1" si="84"/>
        <v>8_AD441_Batteries_2044</v>
      </c>
      <c r="BD465" s="180" t="s">
        <v>407</v>
      </c>
      <c r="BE465" s="180"/>
      <c r="BF465" s="189" t="str">
        <f t="shared" si="81"/>
        <v>&gt;=0</v>
      </c>
      <c r="BG465" s="189" t="s">
        <v>58</v>
      </c>
      <c r="BH465" s="189" t="s">
        <v>58</v>
      </c>
    </row>
    <row r="466" spans="1:60" ht="13.5" hidden="1" customHeight="1">
      <c r="A466" s="131"/>
      <c r="B466" s="343"/>
      <c r="C466" s="155"/>
      <c r="D466" s="344"/>
      <c r="E466" s="344"/>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89"/>
      <c r="AE466" s="290"/>
      <c r="AF466" s="290"/>
      <c r="AG466" s="290"/>
      <c r="AH466" s="290"/>
      <c r="AI466" s="290"/>
      <c r="AJ466" s="290"/>
      <c r="AK466" s="290"/>
      <c r="AL466" s="290"/>
      <c r="AM466" s="290"/>
      <c r="AN466" s="290"/>
      <c r="AO466" s="291"/>
      <c r="AQ466" s="54" t="s">
        <v>645</v>
      </c>
      <c r="AU466" s="292" t="str">
        <f t="shared" ca="1" si="82"/>
        <v>AE</v>
      </c>
      <c r="AV466" s="292">
        <f t="shared" si="85"/>
        <v>441</v>
      </c>
      <c r="AW466" s="180" t="str">
        <f t="shared" ca="1" si="83"/>
        <v>AE441</v>
      </c>
      <c r="AX466" s="189">
        <f t="shared" si="80"/>
        <v>8</v>
      </c>
      <c r="AY466" s="180" t="str">
        <f t="shared" ca="1" si="86"/>
        <v>5. Ownership - Capital Costs</v>
      </c>
      <c r="AZ466" s="189" t="s">
        <v>643</v>
      </c>
      <c r="BA466" s="180" t="s">
        <v>666</v>
      </c>
      <c r="BB466" s="180">
        <v>2045</v>
      </c>
      <c r="BC466" s="180" t="str">
        <f t="shared" ca="1" si="84"/>
        <v>8_AE441_Batteries_2045</v>
      </c>
      <c r="BD466" s="180" t="s">
        <v>407</v>
      </c>
      <c r="BE466" s="180"/>
      <c r="BF466" s="189" t="str">
        <f t="shared" si="81"/>
        <v>&gt;=0</v>
      </c>
      <c r="BG466" s="189" t="s">
        <v>58</v>
      </c>
      <c r="BH466" s="189" t="s">
        <v>58</v>
      </c>
    </row>
    <row r="467" spans="1:60" ht="13.5" hidden="1" customHeight="1">
      <c r="A467" s="131"/>
      <c r="B467" s="343"/>
      <c r="C467" s="155"/>
      <c r="D467" s="344"/>
      <c r="E467" s="344"/>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c r="AC467" s="289"/>
      <c r="AD467" s="289"/>
      <c r="AE467" s="290"/>
      <c r="AF467" s="290"/>
      <c r="AG467" s="290"/>
      <c r="AH467" s="290"/>
      <c r="AI467" s="290"/>
      <c r="AJ467" s="290"/>
      <c r="AK467" s="290"/>
      <c r="AL467" s="290"/>
      <c r="AM467" s="290"/>
      <c r="AN467" s="290"/>
      <c r="AO467" s="291"/>
      <c r="AQ467" s="54" t="s">
        <v>645</v>
      </c>
      <c r="AU467" s="292" t="str">
        <f t="shared" ca="1" si="82"/>
        <v>AF</v>
      </c>
      <c r="AV467" s="292">
        <f t="shared" si="85"/>
        <v>441</v>
      </c>
      <c r="AW467" s="180" t="str">
        <f t="shared" ca="1" si="83"/>
        <v>AF441</v>
      </c>
      <c r="AX467" s="189">
        <f t="shared" si="80"/>
        <v>8</v>
      </c>
      <c r="AY467" s="180" t="str">
        <f t="shared" ca="1" si="86"/>
        <v>5. Ownership - Capital Costs</v>
      </c>
      <c r="AZ467" s="189" t="s">
        <v>643</v>
      </c>
      <c r="BA467" s="180" t="s">
        <v>666</v>
      </c>
      <c r="BB467" s="180">
        <v>2046</v>
      </c>
      <c r="BC467" s="180" t="str">
        <f t="shared" ca="1" si="84"/>
        <v>8_AF441_Batteries_2046</v>
      </c>
      <c r="BD467" s="180" t="s">
        <v>407</v>
      </c>
      <c r="BE467" s="180"/>
      <c r="BF467" s="189" t="str">
        <f t="shared" si="81"/>
        <v>&gt;=0</v>
      </c>
      <c r="BG467" s="189" t="s">
        <v>58</v>
      </c>
      <c r="BH467" s="189" t="s">
        <v>58</v>
      </c>
    </row>
    <row r="468" spans="1:60" ht="13.5" hidden="1" customHeight="1">
      <c r="A468" s="131"/>
      <c r="B468" s="343"/>
      <c r="C468" s="155"/>
      <c r="D468" s="344"/>
      <c r="E468" s="344"/>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c r="AC468" s="289"/>
      <c r="AD468" s="289"/>
      <c r="AE468" s="290"/>
      <c r="AF468" s="290"/>
      <c r="AG468" s="290"/>
      <c r="AH468" s="290"/>
      <c r="AI468" s="290"/>
      <c r="AJ468" s="290"/>
      <c r="AK468" s="290"/>
      <c r="AL468" s="290"/>
      <c r="AM468" s="290"/>
      <c r="AN468" s="290"/>
      <c r="AO468" s="291"/>
      <c r="AQ468" s="54" t="s">
        <v>645</v>
      </c>
      <c r="AU468" s="292" t="str">
        <f t="shared" ca="1" si="82"/>
        <v>AG</v>
      </c>
      <c r="AV468" s="292">
        <f t="shared" si="85"/>
        <v>441</v>
      </c>
      <c r="AW468" s="180" t="str">
        <f t="shared" ca="1" si="83"/>
        <v>AG441</v>
      </c>
      <c r="AX468" s="189">
        <f t="shared" si="80"/>
        <v>8</v>
      </c>
      <c r="AY468" s="180" t="str">
        <f t="shared" ca="1" si="86"/>
        <v>5. Ownership - Capital Costs</v>
      </c>
      <c r="AZ468" s="189" t="s">
        <v>643</v>
      </c>
      <c r="BA468" s="180" t="s">
        <v>666</v>
      </c>
      <c r="BB468" s="180">
        <v>2047</v>
      </c>
      <c r="BC468" s="180" t="str">
        <f t="shared" ca="1" si="84"/>
        <v>8_AG441_Batteries_2047</v>
      </c>
      <c r="BD468" s="180" t="s">
        <v>407</v>
      </c>
      <c r="BE468" s="180"/>
      <c r="BF468" s="189" t="str">
        <f t="shared" si="81"/>
        <v>&gt;=0</v>
      </c>
      <c r="BG468" s="189" t="s">
        <v>58</v>
      </c>
      <c r="BH468" s="189" t="s">
        <v>58</v>
      </c>
    </row>
    <row r="469" spans="1:60" ht="13.5" hidden="1" customHeight="1">
      <c r="A469" s="131"/>
      <c r="B469" s="343"/>
      <c r="C469" s="155"/>
      <c r="D469" s="344"/>
      <c r="E469" s="344"/>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c r="AC469" s="289"/>
      <c r="AD469" s="289"/>
      <c r="AE469" s="290"/>
      <c r="AF469" s="290"/>
      <c r="AG469" s="290"/>
      <c r="AH469" s="290"/>
      <c r="AI469" s="290"/>
      <c r="AJ469" s="290"/>
      <c r="AK469" s="290"/>
      <c r="AL469" s="290"/>
      <c r="AM469" s="290"/>
      <c r="AN469" s="290"/>
      <c r="AO469" s="291"/>
      <c r="AQ469" s="54" t="s">
        <v>645</v>
      </c>
      <c r="AU469" s="292" t="str">
        <f t="shared" ca="1" si="82"/>
        <v>AH</v>
      </c>
      <c r="AV469" s="292">
        <f t="shared" si="85"/>
        <v>441</v>
      </c>
      <c r="AW469" s="180" t="str">
        <f t="shared" ca="1" si="83"/>
        <v>AH441</v>
      </c>
      <c r="AX469" s="189">
        <f t="shared" si="80"/>
        <v>8</v>
      </c>
      <c r="AY469" s="180" t="str">
        <f t="shared" ca="1" si="86"/>
        <v>5. Ownership - Capital Costs</v>
      </c>
      <c r="AZ469" s="189" t="s">
        <v>643</v>
      </c>
      <c r="BA469" s="180" t="s">
        <v>666</v>
      </c>
      <c r="BB469" s="180">
        <v>2048</v>
      </c>
      <c r="BC469" s="180" t="str">
        <f t="shared" ca="1" si="84"/>
        <v>8_AH441_Batteries_2048</v>
      </c>
      <c r="BD469" s="180" t="s">
        <v>407</v>
      </c>
      <c r="BE469" s="180"/>
      <c r="BF469" s="189" t="str">
        <f t="shared" si="81"/>
        <v>&gt;=0</v>
      </c>
      <c r="BG469" s="189" t="s">
        <v>58</v>
      </c>
      <c r="BH469" s="189" t="s">
        <v>58</v>
      </c>
    </row>
    <row r="470" spans="1:60" ht="13.5" hidden="1" customHeight="1">
      <c r="A470" s="131"/>
      <c r="B470" s="343"/>
      <c r="C470" s="155"/>
      <c r="D470" s="344"/>
      <c r="E470" s="344"/>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c r="AC470" s="289"/>
      <c r="AD470" s="289"/>
      <c r="AE470" s="290"/>
      <c r="AF470" s="290"/>
      <c r="AG470" s="290"/>
      <c r="AH470" s="290"/>
      <c r="AI470" s="290"/>
      <c r="AJ470" s="290"/>
      <c r="AK470" s="290"/>
      <c r="AL470" s="290"/>
      <c r="AM470" s="290"/>
      <c r="AN470" s="290"/>
      <c r="AO470" s="291"/>
      <c r="AQ470" s="54" t="s">
        <v>645</v>
      </c>
      <c r="AU470" s="292" t="str">
        <f t="shared" ca="1" si="82"/>
        <v>AI</v>
      </c>
      <c r="AV470" s="292">
        <f t="shared" si="85"/>
        <v>441</v>
      </c>
      <c r="AW470" s="180" t="str">
        <f t="shared" ca="1" si="83"/>
        <v>AI441</v>
      </c>
      <c r="AX470" s="189">
        <f t="shared" si="80"/>
        <v>8</v>
      </c>
      <c r="AY470" s="180" t="str">
        <f t="shared" ca="1" si="86"/>
        <v>5. Ownership - Capital Costs</v>
      </c>
      <c r="AZ470" s="189" t="s">
        <v>643</v>
      </c>
      <c r="BA470" s="180" t="s">
        <v>666</v>
      </c>
      <c r="BB470" s="180">
        <v>2049</v>
      </c>
      <c r="BC470" s="180" t="str">
        <f t="shared" ca="1" si="84"/>
        <v>8_AI441_Batteries_2049</v>
      </c>
      <c r="BD470" s="180" t="s">
        <v>407</v>
      </c>
      <c r="BE470" s="180"/>
      <c r="BF470" s="189" t="str">
        <f t="shared" si="81"/>
        <v>&gt;=0</v>
      </c>
      <c r="BG470" s="189" t="s">
        <v>58</v>
      </c>
      <c r="BH470" s="189" t="s">
        <v>58</v>
      </c>
    </row>
    <row r="471" spans="1:60" ht="13.5" hidden="1" customHeight="1">
      <c r="A471" s="131"/>
      <c r="B471" s="343"/>
      <c r="C471" s="155"/>
      <c r="D471" s="344"/>
      <c r="E471" s="344"/>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90"/>
      <c r="AF471" s="290"/>
      <c r="AG471" s="290"/>
      <c r="AH471" s="290"/>
      <c r="AI471" s="290"/>
      <c r="AJ471" s="290"/>
      <c r="AK471" s="290"/>
      <c r="AL471" s="290"/>
      <c r="AM471" s="290"/>
      <c r="AN471" s="290"/>
      <c r="AO471" s="291"/>
      <c r="AQ471" s="54" t="s">
        <v>645</v>
      </c>
      <c r="AU471" s="292" t="str">
        <f t="shared" ca="1" si="82"/>
        <v>AJ</v>
      </c>
      <c r="AV471" s="292">
        <f t="shared" si="85"/>
        <v>441</v>
      </c>
      <c r="AW471" s="180" t="str">
        <f t="shared" ca="1" si="83"/>
        <v>AJ441</v>
      </c>
      <c r="AX471" s="189">
        <f t="shared" si="80"/>
        <v>8</v>
      </c>
      <c r="AY471" s="180" t="str">
        <f t="shared" ca="1" si="86"/>
        <v>5. Ownership - Capital Costs</v>
      </c>
      <c r="AZ471" s="189" t="s">
        <v>643</v>
      </c>
      <c r="BA471" s="180" t="s">
        <v>666</v>
      </c>
      <c r="BB471" s="180">
        <v>2050</v>
      </c>
      <c r="BC471" s="180" t="str">
        <f t="shared" ca="1" si="84"/>
        <v>8_AJ441_Batteries_2050</v>
      </c>
      <c r="BD471" s="180" t="s">
        <v>407</v>
      </c>
      <c r="BE471" s="180"/>
      <c r="BF471" s="189" t="str">
        <f t="shared" si="81"/>
        <v>&gt;=0</v>
      </c>
      <c r="BG471" s="189" t="s">
        <v>58</v>
      </c>
      <c r="BH471" s="189" t="s">
        <v>58</v>
      </c>
    </row>
    <row r="472" spans="1:60" ht="13.5" hidden="1" customHeight="1">
      <c r="A472" s="131"/>
      <c r="B472" s="343"/>
      <c r="C472" s="155"/>
      <c r="D472" s="344"/>
      <c r="E472" s="344"/>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290"/>
      <c r="AF472" s="290"/>
      <c r="AG472" s="290"/>
      <c r="AH472" s="290"/>
      <c r="AI472" s="290"/>
      <c r="AJ472" s="290"/>
      <c r="AK472" s="290"/>
      <c r="AL472" s="290"/>
      <c r="AM472" s="290"/>
      <c r="AN472" s="290"/>
      <c r="AO472" s="291"/>
      <c r="AQ472" s="54" t="s">
        <v>645</v>
      </c>
      <c r="AU472" s="292" t="str">
        <f t="shared" ca="1" si="82"/>
        <v>AK</v>
      </c>
      <c r="AV472" s="292">
        <f t="shared" si="85"/>
        <v>441</v>
      </c>
      <c r="AW472" s="180" t="str">
        <f t="shared" ca="1" si="83"/>
        <v>AK441</v>
      </c>
      <c r="AX472" s="189">
        <f t="shared" si="80"/>
        <v>8</v>
      </c>
      <c r="AY472" s="180" t="str">
        <f t="shared" ca="1" si="86"/>
        <v>5. Ownership - Capital Costs</v>
      </c>
      <c r="AZ472" s="189" t="s">
        <v>643</v>
      </c>
      <c r="BA472" s="180" t="s">
        <v>666</v>
      </c>
      <c r="BB472" s="180">
        <v>2051</v>
      </c>
      <c r="BC472" s="180" t="str">
        <f t="shared" ca="1" si="84"/>
        <v>8_AK441_Batteries_2051</v>
      </c>
      <c r="BD472" s="180" t="s">
        <v>407</v>
      </c>
      <c r="BE472" s="180"/>
      <c r="BF472" s="189" t="str">
        <f t="shared" si="81"/>
        <v>&gt;=0</v>
      </c>
      <c r="BG472" s="189" t="s">
        <v>58</v>
      </c>
      <c r="BH472" s="189" t="s">
        <v>58</v>
      </c>
    </row>
    <row r="473" spans="1:60" ht="13.5" hidden="1" customHeight="1">
      <c r="A473" s="131"/>
      <c r="B473" s="343"/>
      <c r="C473" s="155"/>
      <c r="D473" s="344"/>
      <c r="E473" s="344"/>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289"/>
      <c r="AE473" s="290"/>
      <c r="AF473" s="290"/>
      <c r="AG473" s="290"/>
      <c r="AH473" s="290"/>
      <c r="AI473" s="290"/>
      <c r="AJ473" s="290"/>
      <c r="AK473" s="290"/>
      <c r="AL473" s="290"/>
      <c r="AM473" s="290"/>
      <c r="AN473" s="290"/>
      <c r="AO473" s="291"/>
      <c r="AQ473" s="54" t="s">
        <v>645</v>
      </c>
      <c r="AU473" s="292" t="str">
        <f t="shared" ca="1" si="82"/>
        <v>AL</v>
      </c>
      <c r="AV473" s="292">
        <f t="shared" si="85"/>
        <v>441</v>
      </c>
      <c r="AW473" s="180" t="str">
        <f t="shared" ca="1" si="83"/>
        <v>AL441</v>
      </c>
      <c r="AX473" s="189">
        <f t="shared" si="80"/>
        <v>8</v>
      </c>
      <c r="AY473" s="180" t="str">
        <f t="shared" ca="1" si="86"/>
        <v>5. Ownership - Capital Costs</v>
      </c>
      <c r="AZ473" s="189" t="s">
        <v>643</v>
      </c>
      <c r="BA473" s="180" t="s">
        <v>666</v>
      </c>
      <c r="BB473" s="180">
        <v>2052</v>
      </c>
      <c r="BC473" s="180" t="str">
        <f t="shared" ca="1" si="84"/>
        <v>8_AL441_Batteries_2052</v>
      </c>
      <c r="BD473" s="180" t="s">
        <v>407</v>
      </c>
      <c r="BE473" s="180"/>
      <c r="BF473" s="189" t="str">
        <f t="shared" si="81"/>
        <v>&gt;=0</v>
      </c>
      <c r="BG473" s="189" t="s">
        <v>58</v>
      </c>
      <c r="BH473" s="189" t="s">
        <v>58</v>
      </c>
    </row>
    <row r="474" spans="1:60" ht="13.5" hidden="1" customHeight="1">
      <c r="A474" s="131"/>
      <c r="B474" s="343"/>
      <c r="C474" s="155"/>
      <c r="D474" s="344"/>
      <c r="E474" s="344"/>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c r="AC474" s="289"/>
      <c r="AD474" s="289"/>
      <c r="AE474" s="290"/>
      <c r="AF474" s="290"/>
      <c r="AG474" s="290"/>
      <c r="AH474" s="290"/>
      <c r="AI474" s="290"/>
      <c r="AJ474" s="290"/>
      <c r="AK474" s="290"/>
      <c r="AL474" s="290"/>
      <c r="AM474" s="290"/>
      <c r="AN474" s="290"/>
      <c r="AO474" s="291"/>
      <c r="AQ474" s="54" t="s">
        <v>645</v>
      </c>
      <c r="AU474" s="292" t="str">
        <f t="shared" ca="1" si="82"/>
        <v>AM</v>
      </c>
      <c r="AV474" s="292">
        <f t="shared" si="85"/>
        <v>441</v>
      </c>
      <c r="AW474" s="180" t="str">
        <f t="shared" ca="1" si="83"/>
        <v>AM441</v>
      </c>
      <c r="AX474" s="189">
        <f t="shared" si="80"/>
        <v>8</v>
      </c>
      <c r="AY474" s="180" t="str">
        <f t="shared" ca="1" si="86"/>
        <v>5. Ownership - Capital Costs</v>
      </c>
      <c r="AZ474" s="189" t="s">
        <v>643</v>
      </c>
      <c r="BA474" s="180" t="s">
        <v>666</v>
      </c>
      <c r="BB474" s="180">
        <v>2053</v>
      </c>
      <c r="BC474" s="180" t="str">
        <f t="shared" ca="1" si="84"/>
        <v>8_AM441_Batteries_2053</v>
      </c>
      <c r="BD474" s="180" t="s">
        <v>407</v>
      </c>
      <c r="BE474" s="180"/>
      <c r="BF474" s="189" t="str">
        <f t="shared" si="81"/>
        <v>&gt;=0</v>
      </c>
      <c r="BG474" s="189" t="s">
        <v>58</v>
      </c>
      <c r="BH474" s="189" t="s">
        <v>58</v>
      </c>
    </row>
    <row r="475" spans="1:60" ht="13.5" hidden="1" customHeight="1">
      <c r="A475" s="131"/>
      <c r="B475" s="343"/>
      <c r="C475" s="155"/>
      <c r="D475" s="344"/>
      <c r="E475" s="344"/>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c r="AC475" s="289"/>
      <c r="AD475" s="289"/>
      <c r="AE475" s="290"/>
      <c r="AF475" s="290"/>
      <c r="AG475" s="290"/>
      <c r="AH475" s="290"/>
      <c r="AI475" s="290"/>
      <c r="AJ475" s="290"/>
      <c r="AK475" s="290"/>
      <c r="AL475" s="290"/>
      <c r="AM475" s="290"/>
      <c r="AN475" s="290"/>
      <c r="AO475" s="291"/>
      <c r="AQ475" s="54" t="s">
        <v>645</v>
      </c>
      <c r="AU475" s="292" t="str">
        <f t="shared" ca="1" si="82"/>
        <v>AN</v>
      </c>
      <c r="AV475" s="292">
        <f t="shared" si="85"/>
        <v>441</v>
      </c>
      <c r="AW475" s="180" t="str">
        <f t="shared" ca="1" si="83"/>
        <v>AN441</v>
      </c>
      <c r="AX475" s="189">
        <f t="shared" si="80"/>
        <v>8</v>
      </c>
      <c r="AY475" s="180" t="str">
        <f t="shared" ca="1" si="86"/>
        <v>5. Ownership - Capital Costs</v>
      </c>
      <c r="AZ475" s="189" t="s">
        <v>643</v>
      </c>
      <c r="BA475" s="180" t="s">
        <v>666</v>
      </c>
      <c r="BB475" s="180">
        <v>2054</v>
      </c>
      <c r="BC475" s="180" t="str">
        <f t="shared" ca="1" si="84"/>
        <v>8_AN441_Batteries_2054</v>
      </c>
      <c r="BD475" s="180" t="s">
        <v>407</v>
      </c>
      <c r="BE475" s="180"/>
      <c r="BF475" s="189" t="str">
        <f t="shared" si="81"/>
        <v>&gt;=0</v>
      </c>
      <c r="BG475" s="189" t="s">
        <v>58</v>
      </c>
      <c r="BH475" s="189" t="s">
        <v>58</v>
      </c>
    </row>
    <row r="476" spans="1:60" ht="13.5" hidden="1" customHeight="1">
      <c r="A476" s="131"/>
      <c r="B476" s="343"/>
      <c r="C476" s="155"/>
      <c r="D476" s="344"/>
      <c r="E476" s="344"/>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c r="AC476" s="289"/>
      <c r="AD476" s="289"/>
      <c r="AE476" s="290"/>
      <c r="AF476" s="290"/>
      <c r="AG476" s="290"/>
      <c r="AH476" s="290"/>
      <c r="AI476" s="290"/>
      <c r="AJ476" s="290"/>
      <c r="AK476" s="290"/>
      <c r="AL476" s="290"/>
      <c r="AM476" s="290"/>
      <c r="AN476" s="290"/>
      <c r="AO476" s="291"/>
      <c r="AQ476" s="54" t="s">
        <v>645</v>
      </c>
      <c r="AU476" s="292" t="str">
        <f t="shared" ca="1" si="82"/>
        <v>AO</v>
      </c>
      <c r="AV476" s="292">
        <f t="shared" si="85"/>
        <v>441</v>
      </c>
      <c r="AW476" s="180" t="str">
        <f t="shared" ca="1" si="83"/>
        <v>AO441</v>
      </c>
      <c r="AX476" s="189">
        <v>7</v>
      </c>
      <c r="AY476" s="180" t="str">
        <f t="shared" ca="1" si="86"/>
        <v>5. Ownership - Capital Costs</v>
      </c>
      <c r="AZ476" s="189" t="s">
        <v>643</v>
      </c>
      <c r="BA476" s="180" t="s">
        <v>666</v>
      </c>
      <c r="BB476" s="180" t="s">
        <v>646</v>
      </c>
      <c r="BC476" s="180" t="str">
        <f t="shared" ca="1" si="84"/>
        <v>7_AO441_Batteries_Additional_Info</v>
      </c>
      <c r="BD476" s="189" t="s">
        <v>133</v>
      </c>
      <c r="BE476" s="189">
        <v>100</v>
      </c>
      <c r="BG476" s="189" t="s">
        <v>58</v>
      </c>
      <c r="BH476" s="189" t="s">
        <v>58</v>
      </c>
    </row>
    <row r="477" spans="1:60">
      <c r="A477" s="131">
        <f>+A441+1</f>
        <v>15</v>
      </c>
      <c r="B477" s="343"/>
      <c r="C477" s="155" t="s">
        <v>667</v>
      </c>
      <c r="D477" s="344" t="s">
        <v>642</v>
      </c>
      <c r="E477" s="344"/>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76"/>
      <c r="AE477" s="277"/>
      <c r="AF477" s="277"/>
      <c r="AG477" s="277"/>
      <c r="AH477" s="277"/>
      <c r="AI477" s="277"/>
      <c r="AJ477" s="277"/>
      <c r="AK477" s="277"/>
      <c r="AL477" s="277"/>
      <c r="AM477" s="277"/>
      <c r="AN477" s="277"/>
      <c r="AO477" s="152"/>
      <c r="AS477" s="54" t="s">
        <v>125</v>
      </c>
      <c r="AT477" s="293" t="str">
        <f ca="1">SUBSTITUTE(CELL("address",F477),"$","")</f>
        <v>F477</v>
      </c>
      <c r="AU477" s="294" t="str">
        <f ca="1">CHAR(CODE(AT477))</f>
        <v>F</v>
      </c>
      <c r="AV477" s="294">
        <f>ROW(AT477)</f>
        <v>477</v>
      </c>
      <c r="AW477" s="295" t="str">
        <f ca="1">CONCATENATE(AU477&amp;AV477)</f>
        <v>F477</v>
      </c>
      <c r="AX477" s="288">
        <f t="shared" si="80"/>
        <v>8</v>
      </c>
      <c r="AY477" s="295" t="str">
        <f t="shared" ca="1" si="86"/>
        <v>5. Ownership - Capital Costs</v>
      </c>
      <c r="AZ477" s="288" t="s">
        <v>643</v>
      </c>
      <c r="BA477" s="295" t="s">
        <v>668</v>
      </c>
      <c r="BB477" s="295">
        <v>2020</v>
      </c>
      <c r="BC477" s="295" t="str">
        <f ca="1">AX477&amp;"_"&amp;AW477&amp;"_"&amp;BA477&amp;"_"&amp;BB477</f>
        <v>8_F477_Power_control_systems_inverters_2020</v>
      </c>
      <c r="BD477" s="295" t="s">
        <v>407</v>
      </c>
      <c r="BE477" s="295"/>
      <c r="BF477" s="288" t="str">
        <f t="shared" ref="BF477:BF511" si="87">"&gt;=0"</f>
        <v>&gt;=0</v>
      </c>
      <c r="BG477" s="288" t="s">
        <v>58</v>
      </c>
      <c r="BH477" s="288" t="s">
        <v>58</v>
      </c>
    </row>
    <row r="478" spans="1:60" ht="13.5" hidden="1" customHeight="1">
      <c r="A478" s="131"/>
      <c r="B478" s="343"/>
      <c r="C478" s="155"/>
      <c r="D478" s="344"/>
      <c r="E478" s="344"/>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290"/>
      <c r="AF478" s="290"/>
      <c r="AG478" s="290"/>
      <c r="AH478" s="290"/>
      <c r="AI478" s="290"/>
      <c r="AJ478" s="290"/>
      <c r="AK478" s="290"/>
      <c r="AL478" s="290"/>
      <c r="AM478" s="290"/>
      <c r="AN478" s="290"/>
      <c r="AO478" s="291"/>
      <c r="AQ478" s="54" t="s">
        <v>645</v>
      </c>
      <c r="AU478" s="292" t="str">
        <f t="shared" ref="AU478:AU512" ca="1" si="88">IF(AU477="Z","AA",IF(LEN(AU477)=1,CHAR(CODE(AU477)+1),IF(RIGHT(AU477,1)="Z",CHAR(CODE(LEFT(AU477,1))+1),LEFT(AU477,1))&amp;CHAR(65+MOD(CODE(RIGHT(AU477,1))+1-65,26))))</f>
        <v>G</v>
      </c>
      <c r="AV478" s="292">
        <f>AV477</f>
        <v>477</v>
      </c>
      <c r="AW478" s="180" t="str">
        <f t="shared" ref="AW478:AW512" ca="1" si="89">CONCATENATE(AU478&amp;AV478)</f>
        <v>G477</v>
      </c>
      <c r="AX478" s="189">
        <f t="shared" si="80"/>
        <v>8</v>
      </c>
      <c r="AY478" s="180" t="str">
        <f t="shared" ca="1" si="86"/>
        <v>5. Ownership - Capital Costs</v>
      </c>
      <c r="AZ478" s="189" t="s">
        <v>643</v>
      </c>
      <c r="BA478" s="180" t="s">
        <v>668</v>
      </c>
      <c r="BB478" s="180">
        <v>2021</v>
      </c>
      <c r="BC478" s="180" t="str">
        <f t="shared" ref="BC478:BC512" ca="1" si="90">AX478&amp;"_"&amp;AW478&amp;"_"&amp;BA478&amp;"_"&amp;BB478</f>
        <v>8_G477_Power_control_systems_inverters_2021</v>
      </c>
      <c r="BD478" s="180" t="s">
        <v>407</v>
      </c>
      <c r="BE478" s="180"/>
      <c r="BF478" s="189" t="str">
        <f t="shared" si="87"/>
        <v>&gt;=0</v>
      </c>
      <c r="BG478" s="189" t="s">
        <v>58</v>
      </c>
      <c r="BH478" s="189" t="s">
        <v>58</v>
      </c>
    </row>
    <row r="479" spans="1:60" ht="13.5" hidden="1" customHeight="1">
      <c r="A479" s="131"/>
      <c r="B479" s="343"/>
      <c r="C479" s="155"/>
      <c r="D479" s="344"/>
      <c r="E479" s="344"/>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290"/>
      <c r="AF479" s="290"/>
      <c r="AG479" s="290"/>
      <c r="AH479" s="290"/>
      <c r="AI479" s="290"/>
      <c r="AJ479" s="290"/>
      <c r="AK479" s="290"/>
      <c r="AL479" s="290"/>
      <c r="AM479" s="290"/>
      <c r="AN479" s="290"/>
      <c r="AO479" s="291"/>
      <c r="AQ479" s="54" t="s">
        <v>645</v>
      </c>
      <c r="AU479" s="292" t="str">
        <f t="shared" ca="1" si="88"/>
        <v>H</v>
      </c>
      <c r="AV479" s="292">
        <f t="shared" ref="AV479:AV512" si="91">AV478</f>
        <v>477</v>
      </c>
      <c r="AW479" s="180" t="str">
        <f t="shared" ca="1" si="89"/>
        <v>H477</v>
      </c>
      <c r="AX479" s="189">
        <f t="shared" si="80"/>
        <v>8</v>
      </c>
      <c r="AY479" s="180" t="str">
        <f t="shared" ca="1" si="86"/>
        <v>5. Ownership - Capital Costs</v>
      </c>
      <c r="AZ479" s="189" t="s">
        <v>643</v>
      </c>
      <c r="BA479" s="180" t="s">
        <v>668</v>
      </c>
      <c r="BB479" s="180">
        <v>2022</v>
      </c>
      <c r="BC479" s="180" t="str">
        <f t="shared" ca="1" si="90"/>
        <v>8_H477_Power_control_systems_inverters_2022</v>
      </c>
      <c r="BD479" s="180" t="s">
        <v>407</v>
      </c>
      <c r="BE479" s="180"/>
      <c r="BF479" s="189" t="str">
        <f t="shared" si="87"/>
        <v>&gt;=0</v>
      </c>
      <c r="BG479" s="189" t="s">
        <v>58</v>
      </c>
      <c r="BH479" s="189" t="s">
        <v>58</v>
      </c>
    </row>
    <row r="480" spans="1:60" ht="13.5" hidden="1" customHeight="1">
      <c r="A480" s="131"/>
      <c r="B480" s="343"/>
      <c r="C480" s="155"/>
      <c r="D480" s="344"/>
      <c r="E480" s="344"/>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290"/>
      <c r="AF480" s="290"/>
      <c r="AG480" s="290"/>
      <c r="AH480" s="290"/>
      <c r="AI480" s="290"/>
      <c r="AJ480" s="290"/>
      <c r="AK480" s="290"/>
      <c r="AL480" s="290"/>
      <c r="AM480" s="290"/>
      <c r="AN480" s="290"/>
      <c r="AO480" s="291"/>
      <c r="AQ480" s="54" t="s">
        <v>645</v>
      </c>
      <c r="AU480" s="292" t="str">
        <f t="shared" ca="1" si="88"/>
        <v>I</v>
      </c>
      <c r="AV480" s="292">
        <f t="shared" si="91"/>
        <v>477</v>
      </c>
      <c r="AW480" s="180" t="str">
        <f t="shared" ca="1" si="89"/>
        <v>I477</v>
      </c>
      <c r="AX480" s="189">
        <f t="shared" si="80"/>
        <v>8</v>
      </c>
      <c r="AY480" s="180" t="str">
        <f t="shared" ca="1" si="86"/>
        <v>5. Ownership - Capital Costs</v>
      </c>
      <c r="AZ480" s="189" t="s">
        <v>643</v>
      </c>
      <c r="BA480" s="180" t="s">
        <v>668</v>
      </c>
      <c r="BB480" s="180">
        <v>2023</v>
      </c>
      <c r="BC480" s="180" t="str">
        <f t="shared" ca="1" si="90"/>
        <v>8_I477_Power_control_systems_inverters_2023</v>
      </c>
      <c r="BD480" s="180" t="s">
        <v>407</v>
      </c>
      <c r="BE480" s="180"/>
      <c r="BF480" s="189" t="str">
        <f t="shared" si="87"/>
        <v>&gt;=0</v>
      </c>
      <c r="BG480" s="189" t="s">
        <v>58</v>
      </c>
      <c r="BH480" s="189" t="s">
        <v>58</v>
      </c>
    </row>
    <row r="481" spans="1:60" ht="13.5" hidden="1" customHeight="1">
      <c r="A481" s="131"/>
      <c r="B481" s="343"/>
      <c r="C481" s="155"/>
      <c r="D481" s="344"/>
      <c r="E481" s="344"/>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290"/>
      <c r="AF481" s="290"/>
      <c r="AG481" s="290"/>
      <c r="AH481" s="290"/>
      <c r="AI481" s="290"/>
      <c r="AJ481" s="290"/>
      <c r="AK481" s="290"/>
      <c r="AL481" s="290"/>
      <c r="AM481" s="290"/>
      <c r="AN481" s="290"/>
      <c r="AO481" s="291"/>
      <c r="AQ481" s="54" t="s">
        <v>645</v>
      </c>
      <c r="AU481" s="292" t="str">
        <f t="shared" ca="1" si="88"/>
        <v>J</v>
      </c>
      <c r="AV481" s="292">
        <f t="shared" si="91"/>
        <v>477</v>
      </c>
      <c r="AW481" s="180" t="str">
        <f t="shared" ca="1" si="89"/>
        <v>J477</v>
      </c>
      <c r="AX481" s="189">
        <f t="shared" si="80"/>
        <v>8</v>
      </c>
      <c r="AY481" s="180" t="str">
        <f t="shared" ca="1" si="86"/>
        <v>5. Ownership - Capital Costs</v>
      </c>
      <c r="AZ481" s="189" t="s">
        <v>643</v>
      </c>
      <c r="BA481" s="180" t="s">
        <v>668</v>
      </c>
      <c r="BB481" s="180">
        <v>2024</v>
      </c>
      <c r="BC481" s="180" t="str">
        <f t="shared" ca="1" si="90"/>
        <v>8_J477_Power_control_systems_inverters_2024</v>
      </c>
      <c r="BD481" s="180" t="s">
        <v>407</v>
      </c>
      <c r="BE481" s="180"/>
      <c r="BF481" s="189" t="str">
        <f t="shared" si="87"/>
        <v>&gt;=0</v>
      </c>
      <c r="BG481" s="189" t="s">
        <v>58</v>
      </c>
      <c r="BH481" s="189" t="s">
        <v>58</v>
      </c>
    </row>
    <row r="482" spans="1:60" ht="13.5" hidden="1" customHeight="1">
      <c r="A482" s="131"/>
      <c r="B482" s="343"/>
      <c r="C482" s="155"/>
      <c r="D482" s="344"/>
      <c r="E482" s="344"/>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c r="AC482" s="289"/>
      <c r="AD482" s="289"/>
      <c r="AE482" s="290"/>
      <c r="AF482" s="290"/>
      <c r="AG482" s="290"/>
      <c r="AH482" s="290"/>
      <c r="AI482" s="290"/>
      <c r="AJ482" s="290"/>
      <c r="AK482" s="290"/>
      <c r="AL482" s="290"/>
      <c r="AM482" s="290"/>
      <c r="AN482" s="290"/>
      <c r="AO482" s="291"/>
      <c r="AQ482" s="54" t="s">
        <v>645</v>
      </c>
      <c r="AU482" s="292" t="str">
        <f t="shared" ca="1" si="88"/>
        <v>K</v>
      </c>
      <c r="AV482" s="292">
        <f t="shared" si="91"/>
        <v>477</v>
      </c>
      <c r="AW482" s="180" t="str">
        <f t="shared" ca="1" si="89"/>
        <v>K477</v>
      </c>
      <c r="AX482" s="189">
        <f t="shared" si="80"/>
        <v>8</v>
      </c>
      <c r="AY482" s="180" t="str">
        <f t="shared" ca="1" si="86"/>
        <v>5. Ownership - Capital Costs</v>
      </c>
      <c r="AZ482" s="189" t="s">
        <v>643</v>
      </c>
      <c r="BA482" s="180" t="s">
        <v>668</v>
      </c>
      <c r="BB482" s="180">
        <v>2025</v>
      </c>
      <c r="BC482" s="180" t="str">
        <f t="shared" ca="1" si="90"/>
        <v>8_K477_Power_control_systems_inverters_2025</v>
      </c>
      <c r="BD482" s="180" t="s">
        <v>407</v>
      </c>
      <c r="BE482" s="180"/>
      <c r="BF482" s="189" t="str">
        <f t="shared" si="87"/>
        <v>&gt;=0</v>
      </c>
      <c r="BG482" s="189" t="s">
        <v>58</v>
      </c>
      <c r="BH482" s="189" t="s">
        <v>58</v>
      </c>
    </row>
    <row r="483" spans="1:60" ht="13.5" hidden="1" customHeight="1">
      <c r="A483" s="131"/>
      <c r="B483" s="343"/>
      <c r="C483" s="155"/>
      <c r="D483" s="344"/>
      <c r="E483" s="344"/>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89"/>
      <c r="AE483" s="290"/>
      <c r="AF483" s="290"/>
      <c r="AG483" s="290"/>
      <c r="AH483" s="290"/>
      <c r="AI483" s="290"/>
      <c r="AJ483" s="290"/>
      <c r="AK483" s="290"/>
      <c r="AL483" s="290"/>
      <c r="AM483" s="290"/>
      <c r="AN483" s="290"/>
      <c r="AO483" s="291"/>
      <c r="AQ483" s="54" t="s">
        <v>645</v>
      </c>
      <c r="AU483" s="292" t="str">
        <f t="shared" ca="1" si="88"/>
        <v>L</v>
      </c>
      <c r="AV483" s="292">
        <f t="shared" si="91"/>
        <v>477</v>
      </c>
      <c r="AW483" s="180" t="str">
        <f t="shared" ca="1" si="89"/>
        <v>L477</v>
      </c>
      <c r="AX483" s="189">
        <f t="shared" si="80"/>
        <v>8</v>
      </c>
      <c r="AY483" s="180" t="str">
        <f t="shared" ca="1" si="86"/>
        <v>5. Ownership - Capital Costs</v>
      </c>
      <c r="AZ483" s="189" t="s">
        <v>643</v>
      </c>
      <c r="BA483" s="180" t="s">
        <v>668</v>
      </c>
      <c r="BB483" s="180">
        <v>2026</v>
      </c>
      <c r="BC483" s="180" t="str">
        <f t="shared" ca="1" si="90"/>
        <v>8_L477_Power_control_systems_inverters_2026</v>
      </c>
      <c r="BD483" s="180" t="s">
        <v>407</v>
      </c>
      <c r="BE483" s="180"/>
      <c r="BF483" s="189" t="str">
        <f t="shared" si="87"/>
        <v>&gt;=0</v>
      </c>
      <c r="BG483" s="189" t="s">
        <v>58</v>
      </c>
      <c r="BH483" s="189" t="s">
        <v>58</v>
      </c>
    </row>
    <row r="484" spans="1:60" ht="13.5" hidden="1" customHeight="1">
      <c r="A484" s="131"/>
      <c r="B484" s="343"/>
      <c r="C484" s="155"/>
      <c r="D484" s="344"/>
      <c r="E484" s="344"/>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c r="AC484" s="289"/>
      <c r="AD484" s="289"/>
      <c r="AE484" s="290"/>
      <c r="AF484" s="290"/>
      <c r="AG484" s="290"/>
      <c r="AH484" s="290"/>
      <c r="AI484" s="290"/>
      <c r="AJ484" s="290"/>
      <c r="AK484" s="290"/>
      <c r="AL484" s="290"/>
      <c r="AM484" s="290"/>
      <c r="AN484" s="290"/>
      <c r="AO484" s="291"/>
      <c r="AQ484" s="54" t="s">
        <v>645</v>
      </c>
      <c r="AU484" s="292" t="str">
        <f t="shared" ca="1" si="88"/>
        <v>M</v>
      </c>
      <c r="AV484" s="292">
        <f t="shared" si="91"/>
        <v>477</v>
      </c>
      <c r="AW484" s="180" t="str">
        <f t="shared" ca="1" si="89"/>
        <v>M477</v>
      </c>
      <c r="AX484" s="189">
        <f t="shared" si="80"/>
        <v>8</v>
      </c>
      <c r="AY484" s="180" t="str">
        <f t="shared" ca="1" si="86"/>
        <v>5. Ownership - Capital Costs</v>
      </c>
      <c r="AZ484" s="189" t="s">
        <v>643</v>
      </c>
      <c r="BA484" s="180" t="s">
        <v>668</v>
      </c>
      <c r="BB484" s="180">
        <v>2027</v>
      </c>
      <c r="BC484" s="180" t="str">
        <f t="shared" ca="1" si="90"/>
        <v>8_M477_Power_control_systems_inverters_2027</v>
      </c>
      <c r="BD484" s="180" t="s">
        <v>407</v>
      </c>
      <c r="BE484" s="180"/>
      <c r="BF484" s="189" t="str">
        <f t="shared" si="87"/>
        <v>&gt;=0</v>
      </c>
      <c r="BG484" s="189" t="s">
        <v>58</v>
      </c>
      <c r="BH484" s="189" t="s">
        <v>58</v>
      </c>
    </row>
    <row r="485" spans="1:60" ht="13.5" hidden="1" customHeight="1">
      <c r="A485" s="131"/>
      <c r="B485" s="343"/>
      <c r="C485" s="155"/>
      <c r="D485" s="344"/>
      <c r="E485" s="344"/>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c r="AC485" s="289"/>
      <c r="AD485" s="289"/>
      <c r="AE485" s="290"/>
      <c r="AF485" s="290"/>
      <c r="AG485" s="290"/>
      <c r="AH485" s="290"/>
      <c r="AI485" s="290"/>
      <c r="AJ485" s="290"/>
      <c r="AK485" s="290"/>
      <c r="AL485" s="290"/>
      <c r="AM485" s="290"/>
      <c r="AN485" s="290"/>
      <c r="AO485" s="291"/>
      <c r="AQ485" s="54" t="s">
        <v>645</v>
      </c>
      <c r="AU485" s="292" t="str">
        <f t="shared" ca="1" si="88"/>
        <v>N</v>
      </c>
      <c r="AV485" s="292">
        <f t="shared" si="91"/>
        <v>477</v>
      </c>
      <c r="AW485" s="180" t="str">
        <f t="shared" ca="1" si="89"/>
        <v>N477</v>
      </c>
      <c r="AX485" s="189">
        <f t="shared" si="80"/>
        <v>8</v>
      </c>
      <c r="AY485" s="180" t="str">
        <f t="shared" ca="1" si="86"/>
        <v>5. Ownership - Capital Costs</v>
      </c>
      <c r="AZ485" s="189" t="s">
        <v>643</v>
      </c>
      <c r="BA485" s="180" t="s">
        <v>668</v>
      </c>
      <c r="BB485" s="180">
        <v>2028</v>
      </c>
      <c r="BC485" s="180" t="str">
        <f t="shared" ca="1" si="90"/>
        <v>8_N477_Power_control_systems_inverters_2028</v>
      </c>
      <c r="BD485" s="180" t="s">
        <v>407</v>
      </c>
      <c r="BE485" s="180"/>
      <c r="BF485" s="189" t="str">
        <f t="shared" si="87"/>
        <v>&gt;=0</v>
      </c>
      <c r="BG485" s="189" t="s">
        <v>58</v>
      </c>
      <c r="BH485" s="189" t="s">
        <v>58</v>
      </c>
    </row>
    <row r="486" spans="1:60" ht="13.5" hidden="1" customHeight="1">
      <c r="A486" s="131"/>
      <c r="B486" s="343"/>
      <c r="C486" s="155"/>
      <c r="D486" s="344"/>
      <c r="E486" s="344"/>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c r="AC486" s="289"/>
      <c r="AD486" s="289"/>
      <c r="AE486" s="290"/>
      <c r="AF486" s="290"/>
      <c r="AG486" s="290"/>
      <c r="AH486" s="290"/>
      <c r="AI486" s="290"/>
      <c r="AJ486" s="290"/>
      <c r="AK486" s="290"/>
      <c r="AL486" s="290"/>
      <c r="AM486" s="290"/>
      <c r="AN486" s="290"/>
      <c r="AO486" s="291"/>
      <c r="AQ486" s="54" t="s">
        <v>645</v>
      </c>
      <c r="AU486" s="292" t="str">
        <f t="shared" ca="1" si="88"/>
        <v>O</v>
      </c>
      <c r="AV486" s="292">
        <f t="shared" si="91"/>
        <v>477</v>
      </c>
      <c r="AW486" s="180" t="str">
        <f t="shared" ca="1" si="89"/>
        <v>O477</v>
      </c>
      <c r="AX486" s="189">
        <f t="shared" si="80"/>
        <v>8</v>
      </c>
      <c r="AY486" s="180" t="str">
        <f t="shared" ca="1" si="86"/>
        <v>5. Ownership - Capital Costs</v>
      </c>
      <c r="AZ486" s="189" t="s">
        <v>643</v>
      </c>
      <c r="BA486" s="180" t="s">
        <v>668</v>
      </c>
      <c r="BB486" s="180">
        <v>2029</v>
      </c>
      <c r="BC486" s="180" t="str">
        <f t="shared" ca="1" si="90"/>
        <v>8_O477_Power_control_systems_inverters_2029</v>
      </c>
      <c r="BD486" s="180" t="s">
        <v>407</v>
      </c>
      <c r="BE486" s="180"/>
      <c r="BF486" s="189" t="str">
        <f t="shared" si="87"/>
        <v>&gt;=0</v>
      </c>
      <c r="BG486" s="189" t="s">
        <v>58</v>
      </c>
      <c r="BH486" s="189" t="s">
        <v>58</v>
      </c>
    </row>
    <row r="487" spans="1:60" ht="13.5" hidden="1" customHeight="1">
      <c r="A487" s="131"/>
      <c r="B487" s="343"/>
      <c r="C487" s="155"/>
      <c r="D487" s="344"/>
      <c r="E487" s="344"/>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290"/>
      <c r="AF487" s="290"/>
      <c r="AG487" s="290"/>
      <c r="AH487" s="290"/>
      <c r="AI487" s="290"/>
      <c r="AJ487" s="290"/>
      <c r="AK487" s="290"/>
      <c r="AL487" s="290"/>
      <c r="AM487" s="290"/>
      <c r="AN487" s="290"/>
      <c r="AO487" s="291"/>
      <c r="AQ487" s="54" t="s">
        <v>645</v>
      </c>
      <c r="AU487" s="292" t="str">
        <f t="shared" ca="1" si="88"/>
        <v>P</v>
      </c>
      <c r="AV487" s="292">
        <f t="shared" si="91"/>
        <v>477</v>
      </c>
      <c r="AW487" s="180" t="str">
        <f t="shared" ca="1" si="89"/>
        <v>P477</v>
      </c>
      <c r="AX487" s="189">
        <f t="shared" si="80"/>
        <v>8</v>
      </c>
      <c r="AY487" s="180" t="str">
        <f t="shared" ca="1" si="86"/>
        <v>5. Ownership - Capital Costs</v>
      </c>
      <c r="AZ487" s="189" t="s">
        <v>643</v>
      </c>
      <c r="BA487" s="180" t="s">
        <v>668</v>
      </c>
      <c r="BB487" s="180">
        <v>2030</v>
      </c>
      <c r="BC487" s="180" t="str">
        <f t="shared" ca="1" si="90"/>
        <v>8_P477_Power_control_systems_inverters_2030</v>
      </c>
      <c r="BD487" s="180" t="s">
        <v>407</v>
      </c>
      <c r="BE487" s="180"/>
      <c r="BF487" s="189" t="str">
        <f t="shared" si="87"/>
        <v>&gt;=0</v>
      </c>
      <c r="BG487" s="189" t="s">
        <v>58</v>
      </c>
      <c r="BH487" s="189" t="s">
        <v>58</v>
      </c>
    </row>
    <row r="488" spans="1:60" ht="13.5" hidden="1" customHeight="1">
      <c r="A488" s="131"/>
      <c r="B488" s="343"/>
      <c r="C488" s="155"/>
      <c r="D488" s="344"/>
      <c r="E488" s="344"/>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290"/>
      <c r="AF488" s="290"/>
      <c r="AG488" s="290"/>
      <c r="AH488" s="290"/>
      <c r="AI488" s="290"/>
      <c r="AJ488" s="290"/>
      <c r="AK488" s="290"/>
      <c r="AL488" s="290"/>
      <c r="AM488" s="290"/>
      <c r="AN488" s="290"/>
      <c r="AO488" s="291"/>
      <c r="AQ488" s="54" t="s">
        <v>645</v>
      </c>
      <c r="AU488" s="292" t="str">
        <f t="shared" ca="1" si="88"/>
        <v>Q</v>
      </c>
      <c r="AV488" s="292">
        <f t="shared" si="91"/>
        <v>477</v>
      </c>
      <c r="AW488" s="180" t="str">
        <f t="shared" ca="1" si="89"/>
        <v>Q477</v>
      </c>
      <c r="AX488" s="189">
        <f t="shared" si="80"/>
        <v>8</v>
      </c>
      <c r="AY488" s="180" t="str">
        <f t="shared" ca="1" si="86"/>
        <v>5. Ownership - Capital Costs</v>
      </c>
      <c r="AZ488" s="189" t="s">
        <v>643</v>
      </c>
      <c r="BA488" s="180" t="s">
        <v>668</v>
      </c>
      <c r="BB488" s="180">
        <v>2031</v>
      </c>
      <c r="BC488" s="180" t="str">
        <f t="shared" ca="1" si="90"/>
        <v>8_Q477_Power_control_systems_inverters_2031</v>
      </c>
      <c r="BD488" s="180" t="s">
        <v>407</v>
      </c>
      <c r="BE488" s="180"/>
      <c r="BF488" s="189" t="str">
        <f t="shared" si="87"/>
        <v>&gt;=0</v>
      </c>
      <c r="BG488" s="189" t="s">
        <v>58</v>
      </c>
      <c r="BH488" s="189" t="s">
        <v>58</v>
      </c>
    </row>
    <row r="489" spans="1:60" ht="13.5" hidden="1" customHeight="1">
      <c r="A489" s="131"/>
      <c r="B489" s="343"/>
      <c r="C489" s="155"/>
      <c r="D489" s="344"/>
      <c r="E489" s="344"/>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c r="AC489" s="289"/>
      <c r="AD489" s="289"/>
      <c r="AE489" s="290"/>
      <c r="AF489" s="290"/>
      <c r="AG489" s="290"/>
      <c r="AH489" s="290"/>
      <c r="AI489" s="290"/>
      <c r="AJ489" s="290"/>
      <c r="AK489" s="290"/>
      <c r="AL489" s="290"/>
      <c r="AM489" s="290"/>
      <c r="AN489" s="290"/>
      <c r="AO489" s="291"/>
      <c r="AQ489" s="54" t="s">
        <v>645</v>
      </c>
      <c r="AU489" s="292" t="str">
        <f t="shared" ca="1" si="88"/>
        <v>R</v>
      </c>
      <c r="AV489" s="292">
        <f t="shared" si="91"/>
        <v>477</v>
      </c>
      <c r="AW489" s="180" t="str">
        <f t="shared" ca="1" si="89"/>
        <v>R477</v>
      </c>
      <c r="AX489" s="189">
        <f t="shared" si="80"/>
        <v>8</v>
      </c>
      <c r="AY489" s="180" t="str">
        <f t="shared" ca="1" si="86"/>
        <v>5. Ownership - Capital Costs</v>
      </c>
      <c r="AZ489" s="189" t="s">
        <v>643</v>
      </c>
      <c r="BA489" s="180" t="s">
        <v>668</v>
      </c>
      <c r="BB489" s="180">
        <v>2032</v>
      </c>
      <c r="BC489" s="180" t="str">
        <f t="shared" ca="1" si="90"/>
        <v>8_R477_Power_control_systems_inverters_2032</v>
      </c>
      <c r="BD489" s="180" t="s">
        <v>407</v>
      </c>
      <c r="BE489" s="180"/>
      <c r="BF489" s="189" t="str">
        <f t="shared" si="87"/>
        <v>&gt;=0</v>
      </c>
      <c r="BG489" s="189" t="s">
        <v>58</v>
      </c>
      <c r="BH489" s="189" t="s">
        <v>58</v>
      </c>
    </row>
    <row r="490" spans="1:60" ht="13.5" hidden="1" customHeight="1">
      <c r="A490" s="131"/>
      <c r="B490" s="343"/>
      <c r="C490" s="155"/>
      <c r="D490" s="344"/>
      <c r="E490" s="344"/>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c r="AC490" s="289"/>
      <c r="AD490" s="289"/>
      <c r="AE490" s="290"/>
      <c r="AF490" s="290"/>
      <c r="AG490" s="290"/>
      <c r="AH490" s="290"/>
      <c r="AI490" s="290"/>
      <c r="AJ490" s="290"/>
      <c r="AK490" s="290"/>
      <c r="AL490" s="290"/>
      <c r="AM490" s="290"/>
      <c r="AN490" s="290"/>
      <c r="AO490" s="291"/>
      <c r="AQ490" s="54" t="s">
        <v>645</v>
      </c>
      <c r="AU490" s="292" t="str">
        <f t="shared" ca="1" si="88"/>
        <v>S</v>
      </c>
      <c r="AV490" s="292">
        <f t="shared" si="91"/>
        <v>477</v>
      </c>
      <c r="AW490" s="180" t="str">
        <f t="shared" ca="1" si="89"/>
        <v>S477</v>
      </c>
      <c r="AX490" s="189">
        <f t="shared" si="80"/>
        <v>8</v>
      </c>
      <c r="AY490" s="180" t="str">
        <f t="shared" ca="1" si="86"/>
        <v>5. Ownership - Capital Costs</v>
      </c>
      <c r="AZ490" s="189" t="s">
        <v>643</v>
      </c>
      <c r="BA490" s="180" t="s">
        <v>668</v>
      </c>
      <c r="BB490" s="180">
        <v>2033</v>
      </c>
      <c r="BC490" s="180" t="str">
        <f t="shared" ca="1" si="90"/>
        <v>8_S477_Power_control_systems_inverters_2033</v>
      </c>
      <c r="BD490" s="180" t="s">
        <v>407</v>
      </c>
      <c r="BE490" s="180"/>
      <c r="BF490" s="189" t="str">
        <f t="shared" si="87"/>
        <v>&gt;=0</v>
      </c>
      <c r="BG490" s="189" t="s">
        <v>58</v>
      </c>
      <c r="BH490" s="189" t="s">
        <v>58</v>
      </c>
    </row>
    <row r="491" spans="1:60" ht="13.5" hidden="1" customHeight="1">
      <c r="A491" s="131"/>
      <c r="B491" s="343"/>
      <c r="C491" s="155"/>
      <c r="D491" s="344"/>
      <c r="E491" s="344"/>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89"/>
      <c r="AE491" s="290"/>
      <c r="AF491" s="290"/>
      <c r="AG491" s="290"/>
      <c r="AH491" s="290"/>
      <c r="AI491" s="290"/>
      <c r="AJ491" s="290"/>
      <c r="AK491" s="290"/>
      <c r="AL491" s="290"/>
      <c r="AM491" s="290"/>
      <c r="AN491" s="290"/>
      <c r="AO491" s="291"/>
      <c r="AQ491" s="54" t="s">
        <v>645</v>
      </c>
      <c r="AU491" s="292" t="str">
        <f t="shared" ca="1" si="88"/>
        <v>T</v>
      </c>
      <c r="AV491" s="292">
        <f t="shared" si="91"/>
        <v>477</v>
      </c>
      <c r="AW491" s="180" t="str">
        <f t="shared" ca="1" si="89"/>
        <v>T477</v>
      </c>
      <c r="AX491" s="189">
        <f t="shared" si="80"/>
        <v>8</v>
      </c>
      <c r="AY491" s="180" t="str">
        <f t="shared" ca="1" si="86"/>
        <v>5. Ownership - Capital Costs</v>
      </c>
      <c r="AZ491" s="189" t="s">
        <v>643</v>
      </c>
      <c r="BA491" s="180" t="s">
        <v>668</v>
      </c>
      <c r="BB491" s="180">
        <v>2034</v>
      </c>
      <c r="BC491" s="180" t="str">
        <f t="shared" ca="1" si="90"/>
        <v>8_T477_Power_control_systems_inverters_2034</v>
      </c>
      <c r="BD491" s="180" t="s">
        <v>407</v>
      </c>
      <c r="BE491" s="180"/>
      <c r="BF491" s="189" t="str">
        <f t="shared" si="87"/>
        <v>&gt;=0</v>
      </c>
      <c r="BG491" s="189" t="s">
        <v>58</v>
      </c>
      <c r="BH491" s="189" t="s">
        <v>58</v>
      </c>
    </row>
    <row r="492" spans="1:60" ht="13.5" hidden="1" customHeight="1">
      <c r="A492" s="131"/>
      <c r="B492" s="343"/>
      <c r="C492" s="155"/>
      <c r="D492" s="344"/>
      <c r="E492" s="344"/>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c r="AC492" s="289"/>
      <c r="AD492" s="289"/>
      <c r="AE492" s="290"/>
      <c r="AF492" s="290"/>
      <c r="AG492" s="290"/>
      <c r="AH492" s="290"/>
      <c r="AI492" s="290"/>
      <c r="AJ492" s="290"/>
      <c r="AK492" s="290"/>
      <c r="AL492" s="290"/>
      <c r="AM492" s="290"/>
      <c r="AN492" s="290"/>
      <c r="AO492" s="291"/>
      <c r="AQ492" s="54" t="s">
        <v>645</v>
      </c>
      <c r="AU492" s="292" t="str">
        <f t="shared" ca="1" si="88"/>
        <v>U</v>
      </c>
      <c r="AV492" s="292">
        <f t="shared" si="91"/>
        <v>477</v>
      </c>
      <c r="AW492" s="180" t="str">
        <f t="shared" ca="1" si="89"/>
        <v>U477</v>
      </c>
      <c r="AX492" s="189">
        <f t="shared" si="80"/>
        <v>8</v>
      </c>
      <c r="AY492" s="180" t="str">
        <f t="shared" ca="1" si="86"/>
        <v>5. Ownership - Capital Costs</v>
      </c>
      <c r="AZ492" s="189" t="s">
        <v>643</v>
      </c>
      <c r="BA492" s="180" t="s">
        <v>668</v>
      </c>
      <c r="BB492" s="180">
        <v>2035</v>
      </c>
      <c r="BC492" s="180" t="str">
        <f t="shared" ca="1" si="90"/>
        <v>8_U477_Power_control_systems_inverters_2035</v>
      </c>
      <c r="BD492" s="180" t="s">
        <v>407</v>
      </c>
      <c r="BE492" s="180"/>
      <c r="BF492" s="189" t="str">
        <f t="shared" si="87"/>
        <v>&gt;=0</v>
      </c>
      <c r="BG492" s="189" t="s">
        <v>58</v>
      </c>
      <c r="BH492" s="189" t="s">
        <v>58</v>
      </c>
    </row>
    <row r="493" spans="1:60" ht="13.5" hidden="1" customHeight="1">
      <c r="A493" s="131"/>
      <c r="B493" s="343"/>
      <c r="C493" s="155"/>
      <c r="D493" s="344"/>
      <c r="E493" s="344"/>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c r="AC493" s="289"/>
      <c r="AD493" s="289"/>
      <c r="AE493" s="290"/>
      <c r="AF493" s="290"/>
      <c r="AG493" s="290"/>
      <c r="AH493" s="290"/>
      <c r="AI493" s="290"/>
      <c r="AJ493" s="290"/>
      <c r="AK493" s="290"/>
      <c r="AL493" s="290"/>
      <c r="AM493" s="290"/>
      <c r="AN493" s="290"/>
      <c r="AO493" s="291"/>
      <c r="AQ493" s="54" t="s">
        <v>645</v>
      </c>
      <c r="AU493" s="292" t="str">
        <f t="shared" ca="1" si="88"/>
        <v>V</v>
      </c>
      <c r="AV493" s="292">
        <f t="shared" si="91"/>
        <v>477</v>
      </c>
      <c r="AW493" s="180" t="str">
        <f t="shared" ca="1" si="89"/>
        <v>V477</v>
      </c>
      <c r="AX493" s="189">
        <f t="shared" si="80"/>
        <v>8</v>
      </c>
      <c r="AY493" s="180" t="str">
        <f t="shared" ca="1" si="86"/>
        <v>5. Ownership - Capital Costs</v>
      </c>
      <c r="AZ493" s="189" t="s">
        <v>643</v>
      </c>
      <c r="BA493" s="180" t="s">
        <v>668</v>
      </c>
      <c r="BB493" s="180">
        <v>2036</v>
      </c>
      <c r="BC493" s="180" t="str">
        <f t="shared" ca="1" si="90"/>
        <v>8_V477_Power_control_systems_inverters_2036</v>
      </c>
      <c r="BD493" s="180" t="s">
        <v>407</v>
      </c>
      <c r="BE493" s="180"/>
      <c r="BF493" s="189" t="str">
        <f t="shared" si="87"/>
        <v>&gt;=0</v>
      </c>
      <c r="BG493" s="189" t="s">
        <v>58</v>
      </c>
      <c r="BH493" s="189" t="s">
        <v>58</v>
      </c>
    </row>
    <row r="494" spans="1:60" ht="13.5" hidden="1" customHeight="1">
      <c r="A494" s="131"/>
      <c r="B494" s="343"/>
      <c r="C494" s="155"/>
      <c r="D494" s="344"/>
      <c r="E494" s="344"/>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c r="AC494" s="289"/>
      <c r="AD494" s="289"/>
      <c r="AE494" s="290"/>
      <c r="AF494" s="290"/>
      <c r="AG494" s="290"/>
      <c r="AH494" s="290"/>
      <c r="AI494" s="290"/>
      <c r="AJ494" s="290"/>
      <c r="AK494" s="290"/>
      <c r="AL494" s="290"/>
      <c r="AM494" s="290"/>
      <c r="AN494" s="290"/>
      <c r="AO494" s="291"/>
      <c r="AQ494" s="54" t="s">
        <v>645</v>
      </c>
      <c r="AU494" s="292" t="str">
        <f t="shared" ca="1" si="88"/>
        <v>W</v>
      </c>
      <c r="AV494" s="292">
        <f t="shared" si="91"/>
        <v>477</v>
      </c>
      <c r="AW494" s="180" t="str">
        <f t="shared" ca="1" si="89"/>
        <v>W477</v>
      </c>
      <c r="AX494" s="189">
        <f t="shared" si="80"/>
        <v>8</v>
      </c>
      <c r="AY494" s="180" t="str">
        <f t="shared" ca="1" si="86"/>
        <v>5. Ownership - Capital Costs</v>
      </c>
      <c r="AZ494" s="189" t="s">
        <v>643</v>
      </c>
      <c r="BA494" s="180" t="s">
        <v>668</v>
      </c>
      <c r="BB494" s="180">
        <v>2037</v>
      </c>
      <c r="BC494" s="180" t="str">
        <f t="shared" ca="1" si="90"/>
        <v>8_W477_Power_control_systems_inverters_2037</v>
      </c>
      <c r="BD494" s="180" t="s">
        <v>407</v>
      </c>
      <c r="BE494" s="180"/>
      <c r="BF494" s="189" t="str">
        <f t="shared" si="87"/>
        <v>&gt;=0</v>
      </c>
      <c r="BG494" s="189" t="s">
        <v>58</v>
      </c>
      <c r="BH494" s="189" t="s">
        <v>58</v>
      </c>
    </row>
    <row r="495" spans="1:60" ht="13.5" hidden="1" customHeight="1">
      <c r="A495" s="131"/>
      <c r="B495" s="343"/>
      <c r="C495" s="155"/>
      <c r="D495" s="344"/>
      <c r="E495" s="344"/>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c r="AC495" s="289"/>
      <c r="AD495" s="289"/>
      <c r="AE495" s="290"/>
      <c r="AF495" s="290"/>
      <c r="AG495" s="290"/>
      <c r="AH495" s="290"/>
      <c r="AI495" s="290"/>
      <c r="AJ495" s="290"/>
      <c r="AK495" s="290"/>
      <c r="AL495" s="290"/>
      <c r="AM495" s="290"/>
      <c r="AN495" s="290"/>
      <c r="AO495" s="291"/>
      <c r="AQ495" s="54" t="s">
        <v>645</v>
      </c>
      <c r="AU495" s="292" t="str">
        <f t="shared" ca="1" si="88"/>
        <v>X</v>
      </c>
      <c r="AV495" s="292">
        <f t="shared" si="91"/>
        <v>477</v>
      </c>
      <c r="AW495" s="180" t="str">
        <f t="shared" ca="1" si="89"/>
        <v>X477</v>
      </c>
      <c r="AX495" s="189">
        <f t="shared" si="80"/>
        <v>8</v>
      </c>
      <c r="AY495" s="180" t="str">
        <f t="shared" ca="1" si="86"/>
        <v>5. Ownership - Capital Costs</v>
      </c>
      <c r="AZ495" s="189" t="s">
        <v>643</v>
      </c>
      <c r="BA495" s="180" t="s">
        <v>668</v>
      </c>
      <c r="BB495" s="180">
        <v>2038</v>
      </c>
      <c r="BC495" s="180" t="str">
        <f t="shared" ca="1" si="90"/>
        <v>8_X477_Power_control_systems_inverters_2038</v>
      </c>
      <c r="BD495" s="180" t="s">
        <v>407</v>
      </c>
      <c r="BE495" s="180"/>
      <c r="BF495" s="189" t="str">
        <f t="shared" si="87"/>
        <v>&gt;=0</v>
      </c>
      <c r="BG495" s="189" t="s">
        <v>58</v>
      </c>
      <c r="BH495" s="189" t="s">
        <v>58</v>
      </c>
    </row>
    <row r="496" spans="1:60" ht="13.5" hidden="1" customHeight="1">
      <c r="A496" s="131"/>
      <c r="B496" s="343"/>
      <c r="C496" s="155"/>
      <c r="D496" s="344"/>
      <c r="E496" s="344"/>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c r="AC496" s="289"/>
      <c r="AD496" s="289"/>
      <c r="AE496" s="290"/>
      <c r="AF496" s="290"/>
      <c r="AG496" s="290"/>
      <c r="AH496" s="290"/>
      <c r="AI496" s="290"/>
      <c r="AJ496" s="290"/>
      <c r="AK496" s="290"/>
      <c r="AL496" s="290"/>
      <c r="AM496" s="290"/>
      <c r="AN496" s="290"/>
      <c r="AO496" s="291"/>
      <c r="AQ496" s="54" t="s">
        <v>645</v>
      </c>
      <c r="AU496" s="292" t="str">
        <f t="shared" ca="1" si="88"/>
        <v>Y</v>
      </c>
      <c r="AV496" s="292">
        <f t="shared" si="91"/>
        <v>477</v>
      </c>
      <c r="AW496" s="180" t="str">
        <f t="shared" ca="1" si="89"/>
        <v>Y477</v>
      </c>
      <c r="AX496" s="189">
        <f t="shared" si="80"/>
        <v>8</v>
      </c>
      <c r="AY496" s="180" t="str">
        <f t="shared" ca="1" si="86"/>
        <v>5. Ownership - Capital Costs</v>
      </c>
      <c r="AZ496" s="189" t="s">
        <v>643</v>
      </c>
      <c r="BA496" s="180" t="s">
        <v>668</v>
      </c>
      <c r="BB496" s="180">
        <v>2039</v>
      </c>
      <c r="BC496" s="180" t="str">
        <f t="shared" ca="1" si="90"/>
        <v>8_Y477_Power_control_systems_inverters_2039</v>
      </c>
      <c r="BD496" s="180" t="s">
        <v>407</v>
      </c>
      <c r="BE496" s="180"/>
      <c r="BF496" s="189" t="str">
        <f t="shared" si="87"/>
        <v>&gt;=0</v>
      </c>
      <c r="BG496" s="189" t="s">
        <v>58</v>
      </c>
      <c r="BH496" s="189" t="s">
        <v>58</v>
      </c>
    </row>
    <row r="497" spans="1:60" ht="13.5" hidden="1" customHeight="1">
      <c r="A497" s="131"/>
      <c r="B497" s="343"/>
      <c r="C497" s="155"/>
      <c r="D497" s="344"/>
      <c r="E497" s="344"/>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c r="AC497" s="289"/>
      <c r="AD497" s="289"/>
      <c r="AE497" s="290"/>
      <c r="AF497" s="290"/>
      <c r="AG497" s="290"/>
      <c r="AH497" s="290"/>
      <c r="AI497" s="290"/>
      <c r="AJ497" s="290"/>
      <c r="AK497" s="290"/>
      <c r="AL497" s="290"/>
      <c r="AM497" s="290"/>
      <c r="AN497" s="290"/>
      <c r="AO497" s="291"/>
      <c r="AQ497" s="54" t="s">
        <v>645</v>
      </c>
      <c r="AU497" s="292" t="str">
        <f t="shared" ca="1" si="88"/>
        <v>Z</v>
      </c>
      <c r="AV497" s="292">
        <f t="shared" si="91"/>
        <v>477</v>
      </c>
      <c r="AW497" s="180" t="str">
        <f t="shared" ca="1" si="89"/>
        <v>Z477</v>
      </c>
      <c r="AX497" s="189">
        <f t="shared" si="80"/>
        <v>8</v>
      </c>
      <c r="AY497" s="180" t="str">
        <f t="shared" ca="1" si="86"/>
        <v>5. Ownership - Capital Costs</v>
      </c>
      <c r="AZ497" s="189" t="s">
        <v>643</v>
      </c>
      <c r="BA497" s="180" t="s">
        <v>668</v>
      </c>
      <c r="BB497" s="180">
        <v>2040</v>
      </c>
      <c r="BC497" s="180" t="str">
        <f t="shared" ca="1" si="90"/>
        <v>8_Z477_Power_control_systems_inverters_2040</v>
      </c>
      <c r="BD497" s="180" t="s">
        <v>407</v>
      </c>
      <c r="BE497" s="180"/>
      <c r="BF497" s="189" t="str">
        <f t="shared" si="87"/>
        <v>&gt;=0</v>
      </c>
      <c r="BG497" s="189" t="s">
        <v>58</v>
      </c>
      <c r="BH497" s="189" t="s">
        <v>58</v>
      </c>
    </row>
    <row r="498" spans="1:60" ht="13.5" hidden="1" customHeight="1">
      <c r="A498" s="131"/>
      <c r="B498" s="343"/>
      <c r="C498" s="155"/>
      <c r="D498" s="344"/>
      <c r="E498" s="344"/>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c r="AC498" s="289"/>
      <c r="AD498" s="289"/>
      <c r="AE498" s="290"/>
      <c r="AF498" s="290"/>
      <c r="AG498" s="290"/>
      <c r="AH498" s="290"/>
      <c r="AI498" s="290"/>
      <c r="AJ498" s="290"/>
      <c r="AK498" s="290"/>
      <c r="AL498" s="290"/>
      <c r="AM498" s="290"/>
      <c r="AN498" s="290"/>
      <c r="AO498" s="291"/>
      <c r="AQ498" s="54" t="s">
        <v>645</v>
      </c>
      <c r="AU498" s="292" t="str">
        <f t="shared" ca="1" si="88"/>
        <v>AA</v>
      </c>
      <c r="AV498" s="292">
        <f t="shared" si="91"/>
        <v>477</v>
      </c>
      <c r="AW498" s="180" t="str">
        <f t="shared" ca="1" si="89"/>
        <v>AA477</v>
      </c>
      <c r="AX498" s="189">
        <f t="shared" si="80"/>
        <v>8</v>
      </c>
      <c r="AY498" s="180" t="str">
        <f t="shared" ca="1" si="86"/>
        <v>5. Ownership - Capital Costs</v>
      </c>
      <c r="AZ498" s="189" t="s">
        <v>643</v>
      </c>
      <c r="BA498" s="180" t="s">
        <v>668</v>
      </c>
      <c r="BB498" s="180">
        <v>2041</v>
      </c>
      <c r="BC498" s="180" t="str">
        <f t="shared" ca="1" si="90"/>
        <v>8_AA477_Power_control_systems_inverters_2041</v>
      </c>
      <c r="BD498" s="180" t="s">
        <v>407</v>
      </c>
      <c r="BE498" s="180"/>
      <c r="BF498" s="189" t="str">
        <f t="shared" si="87"/>
        <v>&gt;=0</v>
      </c>
      <c r="BG498" s="189" t="s">
        <v>58</v>
      </c>
      <c r="BH498" s="189" t="s">
        <v>58</v>
      </c>
    </row>
    <row r="499" spans="1:60" ht="13.5" hidden="1" customHeight="1">
      <c r="A499" s="131"/>
      <c r="B499" s="343"/>
      <c r="C499" s="155"/>
      <c r="D499" s="344"/>
      <c r="E499" s="344"/>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290"/>
      <c r="AF499" s="290"/>
      <c r="AG499" s="290"/>
      <c r="AH499" s="290"/>
      <c r="AI499" s="290"/>
      <c r="AJ499" s="290"/>
      <c r="AK499" s="290"/>
      <c r="AL499" s="290"/>
      <c r="AM499" s="290"/>
      <c r="AN499" s="290"/>
      <c r="AO499" s="291"/>
      <c r="AQ499" s="54" t="s">
        <v>645</v>
      </c>
      <c r="AU499" s="292" t="str">
        <f t="shared" ca="1" si="88"/>
        <v>AB</v>
      </c>
      <c r="AV499" s="292">
        <f t="shared" si="91"/>
        <v>477</v>
      </c>
      <c r="AW499" s="180" t="str">
        <f t="shared" ca="1" si="89"/>
        <v>AB477</v>
      </c>
      <c r="AX499" s="189">
        <f t="shared" si="80"/>
        <v>8</v>
      </c>
      <c r="AY499" s="180" t="str">
        <f t="shared" ca="1" si="86"/>
        <v>5. Ownership - Capital Costs</v>
      </c>
      <c r="AZ499" s="189" t="s">
        <v>643</v>
      </c>
      <c r="BA499" s="180" t="s">
        <v>668</v>
      </c>
      <c r="BB499" s="180">
        <v>2042</v>
      </c>
      <c r="BC499" s="180" t="str">
        <f t="shared" ca="1" si="90"/>
        <v>8_AB477_Power_control_systems_inverters_2042</v>
      </c>
      <c r="BD499" s="180" t="s">
        <v>407</v>
      </c>
      <c r="BE499" s="180"/>
      <c r="BF499" s="189" t="str">
        <f t="shared" si="87"/>
        <v>&gt;=0</v>
      </c>
      <c r="BG499" s="189" t="s">
        <v>58</v>
      </c>
      <c r="BH499" s="189" t="s">
        <v>58</v>
      </c>
    </row>
    <row r="500" spans="1:60" ht="13.5" hidden="1" customHeight="1">
      <c r="A500" s="131"/>
      <c r="B500" s="343"/>
      <c r="C500" s="155"/>
      <c r="D500" s="344"/>
      <c r="E500" s="344"/>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290"/>
      <c r="AF500" s="290"/>
      <c r="AG500" s="290"/>
      <c r="AH500" s="290"/>
      <c r="AI500" s="290"/>
      <c r="AJ500" s="290"/>
      <c r="AK500" s="290"/>
      <c r="AL500" s="290"/>
      <c r="AM500" s="290"/>
      <c r="AN500" s="290"/>
      <c r="AO500" s="291"/>
      <c r="AQ500" s="54" t="s">
        <v>645</v>
      </c>
      <c r="AU500" s="292" t="str">
        <f t="shared" ca="1" si="88"/>
        <v>AC</v>
      </c>
      <c r="AV500" s="292">
        <f t="shared" si="91"/>
        <v>477</v>
      </c>
      <c r="AW500" s="180" t="str">
        <f t="shared" ca="1" si="89"/>
        <v>AC477</v>
      </c>
      <c r="AX500" s="189">
        <f t="shared" si="80"/>
        <v>8</v>
      </c>
      <c r="AY500" s="180" t="str">
        <f t="shared" ca="1" si="86"/>
        <v>5. Ownership - Capital Costs</v>
      </c>
      <c r="AZ500" s="189" t="s">
        <v>643</v>
      </c>
      <c r="BA500" s="180" t="s">
        <v>668</v>
      </c>
      <c r="BB500" s="180">
        <v>2043</v>
      </c>
      <c r="BC500" s="180" t="str">
        <f t="shared" ca="1" si="90"/>
        <v>8_AC477_Power_control_systems_inverters_2043</v>
      </c>
      <c r="BD500" s="180" t="s">
        <v>407</v>
      </c>
      <c r="BE500" s="180"/>
      <c r="BF500" s="189" t="str">
        <f t="shared" si="87"/>
        <v>&gt;=0</v>
      </c>
      <c r="BG500" s="189" t="s">
        <v>58</v>
      </c>
      <c r="BH500" s="189" t="s">
        <v>58</v>
      </c>
    </row>
    <row r="501" spans="1:60" ht="13.5" hidden="1" customHeight="1">
      <c r="A501" s="131"/>
      <c r="B501" s="343"/>
      <c r="C501" s="155"/>
      <c r="D501" s="344"/>
      <c r="E501" s="344"/>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289"/>
      <c r="AE501" s="290"/>
      <c r="AF501" s="290"/>
      <c r="AG501" s="290"/>
      <c r="AH501" s="290"/>
      <c r="AI501" s="290"/>
      <c r="AJ501" s="290"/>
      <c r="AK501" s="290"/>
      <c r="AL501" s="290"/>
      <c r="AM501" s="290"/>
      <c r="AN501" s="290"/>
      <c r="AO501" s="291"/>
      <c r="AQ501" s="54" t="s">
        <v>645</v>
      </c>
      <c r="AU501" s="292" t="str">
        <f t="shared" ca="1" si="88"/>
        <v>AD</v>
      </c>
      <c r="AV501" s="292">
        <f t="shared" si="91"/>
        <v>477</v>
      </c>
      <c r="AW501" s="180" t="str">
        <f t="shared" ca="1" si="89"/>
        <v>AD477</v>
      </c>
      <c r="AX501" s="189">
        <f t="shared" si="80"/>
        <v>8</v>
      </c>
      <c r="AY501" s="180" t="str">
        <f t="shared" ca="1" si="86"/>
        <v>5. Ownership - Capital Costs</v>
      </c>
      <c r="AZ501" s="189" t="s">
        <v>643</v>
      </c>
      <c r="BA501" s="180" t="s">
        <v>668</v>
      </c>
      <c r="BB501" s="180">
        <v>2044</v>
      </c>
      <c r="BC501" s="180" t="str">
        <f t="shared" ca="1" si="90"/>
        <v>8_AD477_Power_control_systems_inverters_2044</v>
      </c>
      <c r="BD501" s="180" t="s">
        <v>407</v>
      </c>
      <c r="BE501" s="180"/>
      <c r="BF501" s="189" t="str">
        <f t="shared" si="87"/>
        <v>&gt;=0</v>
      </c>
      <c r="BG501" s="189" t="s">
        <v>58</v>
      </c>
      <c r="BH501" s="189" t="s">
        <v>58</v>
      </c>
    </row>
    <row r="502" spans="1:60" ht="13.5" hidden="1" customHeight="1">
      <c r="A502" s="131"/>
      <c r="B502" s="343"/>
      <c r="C502" s="155"/>
      <c r="D502" s="344"/>
      <c r="E502" s="344"/>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c r="AC502" s="289"/>
      <c r="AD502" s="289"/>
      <c r="AE502" s="290"/>
      <c r="AF502" s="290"/>
      <c r="AG502" s="290"/>
      <c r="AH502" s="290"/>
      <c r="AI502" s="290"/>
      <c r="AJ502" s="290"/>
      <c r="AK502" s="290"/>
      <c r="AL502" s="290"/>
      <c r="AM502" s="290"/>
      <c r="AN502" s="290"/>
      <c r="AO502" s="291"/>
      <c r="AQ502" s="54" t="s">
        <v>645</v>
      </c>
      <c r="AU502" s="292" t="str">
        <f t="shared" ca="1" si="88"/>
        <v>AE</v>
      </c>
      <c r="AV502" s="292">
        <f t="shared" si="91"/>
        <v>477</v>
      </c>
      <c r="AW502" s="180" t="str">
        <f t="shared" ca="1" si="89"/>
        <v>AE477</v>
      </c>
      <c r="AX502" s="189">
        <f t="shared" si="80"/>
        <v>8</v>
      </c>
      <c r="AY502" s="180" t="str">
        <f t="shared" ca="1" si="86"/>
        <v>5. Ownership - Capital Costs</v>
      </c>
      <c r="AZ502" s="189" t="s">
        <v>643</v>
      </c>
      <c r="BA502" s="180" t="s">
        <v>668</v>
      </c>
      <c r="BB502" s="180">
        <v>2045</v>
      </c>
      <c r="BC502" s="180" t="str">
        <f t="shared" ca="1" si="90"/>
        <v>8_AE477_Power_control_systems_inverters_2045</v>
      </c>
      <c r="BD502" s="180" t="s">
        <v>407</v>
      </c>
      <c r="BE502" s="180"/>
      <c r="BF502" s="189" t="str">
        <f t="shared" si="87"/>
        <v>&gt;=0</v>
      </c>
      <c r="BG502" s="189" t="s">
        <v>58</v>
      </c>
      <c r="BH502" s="189" t="s">
        <v>58</v>
      </c>
    </row>
    <row r="503" spans="1:60" ht="13.5" hidden="1" customHeight="1">
      <c r="A503" s="131"/>
      <c r="B503" s="343"/>
      <c r="C503" s="155"/>
      <c r="D503" s="344"/>
      <c r="E503" s="344"/>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c r="AC503" s="289"/>
      <c r="AD503" s="289"/>
      <c r="AE503" s="290"/>
      <c r="AF503" s="290"/>
      <c r="AG503" s="290"/>
      <c r="AH503" s="290"/>
      <c r="AI503" s="290"/>
      <c r="AJ503" s="290"/>
      <c r="AK503" s="290"/>
      <c r="AL503" s="290"/>
      <c r="AM503" s="290"/>
      <c r="AN503" s="290"/>
      <c r="AO503" s="291"/>
      <c r="AQ503" s="54" t="s">
        <v>645</v>
      </c>
      <c r="AU503" s="292" t="str">
        <f t="shared" ca="1" si="88"/>
        <v>AF</v>
      </c>
      <c r="AV503" s="292">
        <f t="shared" si="91"/>
        <v>477</v>
      </c>
      <c r="AW503" s="180" t="str">
        <f t="shared" ca="1" si="89"/>
        <v>AF477</v>
      </c>
      <c r="AX503" s="189">
        <f t="shared" si="80"/>
        <v>8</v>
      </c>
      <c r="AY503" s="180" t="str">
        <f t="shared" ca="1" si="86"/>
        <v>5. Ownership - Capital Costs</v>
      </c>
      <c r="AZ503" s="189" t="s">
        <v>643</v>
      </c>
      <c r="BA503" s="180" t="s">
        <v>668</v>
      </c>
      <c r="BB503" s="180">
        <v>2046</v>
      </c>
      <c r="BC503" s="180" t="str">
        <f t="shared" ca="1" si="90"/>
        <v>8_AF477_Power_control_systems_inverters_2046</v>
      </c>
      <c r="BD503" s="180" t="s">
        <v>407</v>
      </c>
      <c r="BE503" s="180"/>
      <c r="BF503" s="189" t="str">
        <f t="shared" si="87"/>
        <v>&gt;=0</v>
      </c>
      <c r="BG503" s="189" t="s">
        <v>58</v>
      </c>
      <c r="BH503" s="189" t="s">
        <v>58</v>
      </c>
    </row>
    <row r="504" spans="1:60" ht="13.5" hidden="1" customHeight="1">
      <c r="A504" s="131"/>
      <c r="B504" s="343"/>
      <c r="C504" s="155"/>
      <c r="D504" s="344"/>
      <c r="E504" s="344"/>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c r="AC504" s="289"/>
      <c r="AD504" s="289"/>
      <c r="AE504" s="290"/>
      <c r="AF504" s="290"/>
      <c r="AG504" s="290"/>
      <c r="AH504" s="290"/>
      <c r="AI504" s="290"/>
      <c r="AJ504" s="290"/>
      <c r="AK504" s="290"/>
      <c r="AL504" s="290"/>
      <c r="AM504" s="290"/>
      <c r="AN504" s="290"/>
      <c r="AO504" s="291"/>
      <c r="AQ504" s="54" t="s">
        <v>645</v>
      </c>
      <c r="AU504" s="292" t="str">
        <f t="shared" ca="1" si="88"/>
        <v>AG</v>
      </c>
      <c r="AV504" s="292">
        <f t="shared" si="91"/>
        <v>477</v>
      </c>
      <c r="AW504" s="180" t="str">
        <f t="shared" ca="1" si="89"/>
        <v>AG477</v>
      </c>
      <c r="AX504" s="189">
        <f t="shared" si="80"/>
        <v>8</v>
      </c>
      <c r="AY504" s="180" t="str">
        <f t="shared" ca="1" si="86"/>
        <v>5. Ownership - Capital Costs</v>
      </c>
      <c r="AZ504" s="189" t="s">
        <v>643</v>
      </c>
      <c r="BA504" s="180" t="s">
        <v>668</v>
      </c>
      <c r="BB504" s="180">
        <v>2047</v>
      </c>
      <c r="BC504" s="180" t="str">
        <f t="shared" ca="1" si="90"/>
        <v>8_AG477_Power_control_systems_inverters_2047</v>
      </c>
      <c r="BD504" s="180" t="s">
        <v>407</v>
      </c>
      <c r="BE504" s="180"/>
      <c r="BF504" s="189" t="str">
        <f t="shared" si="87"/>
        <v>&gt;=0</v>
      </c>
      <c r="BG504" s="189" t="s">
        <v>58</v>
      </c>
      <c r="BH504" s="189" t="s">
        <v>58</v>
      </c>
    </row>
    <row r="505" spans="1:60" ht="13.5" hidden="1" customHeight="1">
      <c r="A505" s="131"/>
      <c r="B505" s="343"/>
      <c r="C505" s="155"/>
      <c r="D505" s="344"/>
      <c r="E505" s="344"/>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c r="AC505" s="289"/>
      <c r="AD505" s="289"/>
      <c r="AE505" s="290"/>
      <c r="AF505" s="290"/>
      <c r="AG505" s="290"/>
      <c r="AH505" s="290"/>
      <c r="AI505" s="290"/>
      <c r="AJ505" s="290"/>
      <c r="AK505" s="290"/>
      <c r="AL505" s="290"/>
      <c r="AM505" s="290"/>
      <c r="AN505" s="290"/>
      <c r="AO505" s="291"/>
      <c r="AQ505" s="54" t="s">
        <v>645</v>
      </c>
      <c r="AU505" s="292" t="str">
        <f t="shared" ca="1" si="88"/>
        <v>AH</v>
      </c>
      <c r="AV505" s="292">
        <f t="shared" si="91"/>
        <v>477</v>
      </c>
      <c r="AW505" s="180" t="str">
        <f t="shared" ca="1" si="89"/>
        <v>AH477</v>
      </c>
      <c r="AX505" s="189">
        <f t="shared" ref="AX505:AX511" si="92">$AX$5</f>
        <v>8</v>
      </c>
      <c r="AY505" s="180" t="str">
        <f t="shared" ca="1" si="86"/>
        <v>5. Ownership - Capital Costs</v>
      </c>
      <c r="AZ505" s="189" t="s">
        <v>643</v>
      </c>
      <c r="BA505" s="180" t="s">
        <v>668</v>
      </c>
      <c r="BB505" s="180">
        <v>2048</v>
      </c>
      <c r="BC505" s="180" t="str">
        <f t="shared" ca="1" si="90"/>
        <v>8_AH477_Power_control_systems_inverters_2048</v>
      </c>
      <c r="BD505" s="180" t="s">
        <v>407</v>
      </c>
      <c r="BE505" s="180"/>
      <c r="BF505" s="189" t="str">
        <f t="shared" si="87"/>
        <v>&gt;=0</v>
      </c>
      <c r="BG505" s="189" t="s">
        <v>58</v>
      </c>
      <c r="BH505" s="189" t="s">
        <v>58</v>
      </c>
    </row>
    <row r="506" spans="1:60" ht="13.5" hidden="1" customHeight="1">
      <c r="A506" s="131"/>
      <c r="B506" s="343"/>
      <c r="C506" s="155"/>
      <c r="D506" s="344"/>
      <c r="E506" s="344"/>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290"/>
      <c r="AF506" s="290"/>
      <c r="AG506" s="290"/>
      <c r="AH506" s="290"/>
      <c r="AI506" s="290"/>
      <c r="AJ506" s="290"/>
      <c r="AK506" s="290"/>
      <c r="AL506" s="290"/>
      <c r="AM506" s="290"/>
      <c r="AN506" s="290"/>
      <c r="AO506" s="291"/>
      <c r="AQ506" s="54" t="s">
        <v>645</v>
      </c>
      <c r="AU506" s="292" t="str">
        <f t="shared" ca="1" si="88"/>
        <v>AI</v>
      </c>
      <c r="AV506" s="292">
        <f t="shared" si="91"/>
        <v>477</v>
      </c>
      <c r="AW506" s="180" t="str">
        <f t="shared" ca="1" si="89"/>
        <v>AI477</v>
      </c>
      <c r="AX506" s="189">
        <f t="shared" si="92"/>
        <v>8</v>
      </c>
      <c r="AY506" s="180" t="str">
        <f t="shared" ca="1" si="86"/>
        <v>5. Ownership - Capital Costs</v>
      </c>
      <c r="AZ506" s="189" t="s">
        <v>643</v>
      </c>
      <c r="BA506" s="180" t="s">
        <v>668</v>
      </c>
      <c r="BB506" s="180">
        <v>2049</v>
      </c>
      <c r="BC506" s="180" t="str">
        <f t="shared" ca="1" si="90"/>
        <v>8_AI477_Power_control_systems_inverters_2049</v>
      </c>
      <c r="BD506" s="180" t="s">
        <v>407</v>
      </c>
      <c r="BE506" s="180"/>
      <c r="BF506" s="189" t="str">
        <f t="shared" si="87"/>
        <v>&gt;=0</v>
      </c>
      <c r="BG506" s="189" t="s">
        <v>58</v>
      </c>
      <c r="BH506" s="189" t="s">
        <v>58</v>
      </c>
    </row>
    <row r="507" spans="1:60" ht="13.5" hidden="1" customHeight="1">
      <c r="A507" s="131"/>
      <c r="B507" s="343"/>
      <c r="C507" s="155"/>
      <c r="D507" s="344"/>
      <c r="E507" s="344"/>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c r="AC507" s="289"/>
      <c r="AD507" s="289"/>
      <c r="AE507" s="290"/>
      <c r="AF507" s="290"/>
      <c r="AG507" s="290"/>
      <c r="AH507" s="290"/>
      <c r="AI507" s="290"/>
      <c r="AJ507" s="290"/>
      <c r="AK507" s="290"/>
      <c r="AL507" s="290"/>
      <c r="AM507" s="290"/>
      <c r="AN507" s="290"/>
      <c r="AO507" s="291"/>
      <c r="AQ507" s="54" t="s">
        <v>645</v>
      </c>
      <c r="AU507" s="292" t="str">
        <f t="shared" ca="1" si="88"/>
        <v>AJ</v>
      </c>
      <c r="AV507" s="292">
        <f t="shared" si="91"/>
        <v>477</v>
      </c>
      <c r="AW507" s="180" t="str">
        <f t="shared" ca="1" si="89"/>
        <v>AJ477</v>
      </c>
      <c r="AX507" s="189">
        <f t="shared" si="92"/>
        <v>8</v>
      </c>
      <c r="AY507" s="180" t="str">
        <f t="shared" ca="1" si="86"/>
        <v>5. Ownership - Capital Costs</v>
      </c>
      <c r="AZ507" s="189" t="s">
        <v>643</v>
      </c>
      <c r="BA507" s="180" t="s">
        <v>668</v>
      </c>
      <c r="BB507" s="180">
        <v>2050</v>
      </c>
      <c r="BC507" s="180" t="str">
        <f t="shared" ca="1" si="90"/>
        <v>8_AJ477_Power_control_systems_inverters_2050</v>
      </c>
      <c r="BD507" s="180" t="s">
        <v>407</v>
      </c>
      <c r="BE507" s="180"/>
      <c r="BF507" s="189" t="str">
        <f t="shared" si="87"/>
        <v>&gt;=0</v>
      </c>
      <c r="BG507" s="189" t="s">
        <v>58</v>
      </c>
      <c r="BH507" s="189" t="s">
        <v>58</v>
      </c>
    </row>
    <row r="508" spans="1:60" ht="13.5" hidden="1" customHeight="1">
      <c r="A508" s="131"/>
      <c r="B508" s="343"/>
      <c r="C508" s="155"/>
      <c r="D508" s="344"/>
      <c r="E508" s="344"/>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290"/>
      <c r="AF508" s="290"/>
      <c r="AG508" s="290"/>
      <c r="AH508" s="290"/>
      <c r="AI508" s="290"/>
      <c r="AJ508" s="290"/>
      <c r="AK508" s="290"/>
      <c r="AL508" s="290"/>
      <c r="AM508" s="290"/>
      <c r="AN508" s="290"/>
      <c r="AO508" s="291"/>
      <c r="AQ508" s="54" t="s">
        <v>645</v>
      </c>
      <c r="AU508" s="292" t="str">
        <f t="shared" ca="1" si="88"/>
        <v>AK</v>
      </c>
      <c r="AV508" s="292">
        <f t="shared" si="91"/>
        <v>477</v>
      </c>
      <c r="AW508" s="180" t="str">
        <f t="shared" ca="1" si="89"/>
        <v>AK477</v>
      </c>
      <c r="AX508" s="189">
        <f t="shared" si="92"/>
        <v>8</v>
      </c>
      <c r="AY508" s="180" t="str">
        <f t="shared" ca="1" si="86"/>
        <v>5. Ownership - Capital Costs</v>
      </c>
      <c r="AZ508" s="189" t="s">
        <v>643</v>
      </c>
      <c r="BA508" s="180" t="s">
        <v>668</v>
      </c>
      <c r="BB508" s="180">
        <v>2051</v>
      </c>
      <c r="BC508" s="180" t="str">
        <f t="shared" ca="1" si="90"/>
        <v>8_AK477_Power_control_systems_inverters_2051</v>
      </c>
      <c r="BD508" s="180" t="s">
        <v>407</v>
      </c>
      <c r="BE508" s="180"/>
      <c r="BF508" s="189" t="str">
        <f t="shared" si="87"/>
        <v>&gt;=0</v>
      </c>
      <c r="BG508" s="189" t="s">
        <v>58</v>
      </c>
      <c r="BH508" s="189" t="s">
        <v>58</v>
      </c>
    </row>
    <row r="509" spans="1:60" ht="13.5" hidden="1" customHeight="1">
      <c r="A509" s="131"/>
      <c r="B509" s="343"/>
      <c r="C509" s="155"/>
      <c r="D509" s="344"/>
      <c r="E509" s="344"/>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290"/>
      <c r="AF509" s="290"/>
      <c r="AG509" s="290"/>
      <c r="AH509" s="290"/>
      <c r="AI509" s="290"/>
      <c r="AJ509" s="290"/>
      <c r="AK509" s="290"/>
      <c r="AL509" s="290"/>
      <c r="AM509" s="290"/>
      <c r="AN509" s="290"/>
      <c r="AO509" s="291"/>
      <c r="AQ509" s="54" t="s">
        <v>645</v>
      </c>
      <c r="AU509" s="292" t="str">
        <f t="shared" ca="1" si="88"/>
        <v>AL</v>
      </c>
      <c r="AV509" s="292">
        <f t="shared" si="91"/>
        <v>477</v>
      </c>
      <c r="AW509" s="180" t="str">
        <f t="shared" ca="1" si="89"/>
        <v>AL477</v>
      </c>
      <c r="AX509" s="189">
        <f t="shared" si="92"/>
        <v>8</v>
      </c>
      <c r="AY509" s="180" t="str">
        <f t="shared" ca="1" si="86"/>
        <v>5. Ownership - Capital Costs</v>
      </c>
      <c r="AZ509" s="189" t="s">
        <v>643</v>
      </c>
      <c r="BA509" s="180" t="s">
        <v>668</v>
      </c>
      <c r="BB509" s="180">
        <v>2052</v>
      </c>
      <c r="BC509" s="180" t="str">
        <f t="shared" ca="1" si="90"/>
        <v>8_AL477_Power_control_systems_inverters_2052</v>
      </c>
      <c r="BD509" s="180" t="s">
        <v>407</v>
      </c>
      <c r="BE509" s="180"/>
      <c r="BF509" s="189" t="str">
        <f t="shared" si="87"/>
        <v>&gt;=0</v>
      </c>
      <c r="BG509" s="189" t="s">
        <v>58</v>
      </c>
      <c r="BH509" s="189" t="s">
        <v>58</v>
      </c>
    </row>
    <row r="510" spans="1:60" ht="13.5" hidden="1" customHeight="1">
      <c r="A510" s="131"/>
      <c r="B510" s="343"/>
      <c r="C510" s="155"/>
      <c r="D510" s="344"/>
      <c r="E510" s="344"/>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c r="AC510" s="289"/>
      <c r="AD510" s="289"/>
      <c r="AE510" s="290"/>
      <c r="AF510" s="290"/>
      <c r="AG510" s="290"/>
      <c r="AH510" s="290"/>
      <c r="AI510" s="290"/>
      <c r="AJ510" s="290"/>
      <c r="AK510" s="290"/>
      <c r="AL510" s="290"/>
      <c r="AM510" s="290"/>
      <c r="AN510" s="290"/>
      <c r="AO510" s="291"/>
      <c r="AQ510" s="54" t="s">
        <v>645</v>
      </c>
      <c r="AU510" s="292" t="str">
        <f t="shared" ca="1" si="88"/>
        <v>AM</v>
      </c>
      <c r="AV510" s="292">
        <f t="shared" si="91"/>
        <v>477</v>
      </c>
      <c r="AW510" s="180" t="str">
        <f t="shared" ca="1" si="89"/>
        <v>AM477</v>
      </c>
      <c r="AX510" s="189">
        <f t="shared" si="92"/>
        <v>8</v>
      </c>
      <c r="AY510" s="180" t="str">
        <f t="shared" ca="1" si="86"/>
        <v>5. Ownership - Capital Costs</v>
      </c>
      <c r="AZ510" s="189" t="s">
        <v>643</v>
      </c>
      <c r="BA510" s="180" t="s">
        <v>668</v>
      </c>
      <c r="BB510" s="180">
        <v>2053</v>
      </c>
      <c r="BC510" s="180" t="str">
        <f t="shared" ca="1" si="90"/>
        <v>8_AM477_Power_control_systems_inverters_2053</v>
      </c>
      <c r="BD510" s="180" t="s">
        <v>407</v>
      </c>
      <c r="BE510" s="180"/>
      <c r="BF510" s="189" t="str">
        <f t="shared" si="87"/>
        <v>&gt;=0</v>
      </c>
      <c r="BG510" s="189" t="s">
        <v>58</v>
      </c>
      <c r="BH510" s="189" t="s">
        <v>58</v>
      </c>
    </row>
    <row r="511" spans="1:60" ht="13.5" hidden="1" customHeight="1">
      <c r="A511" s="131"/>
      <c r="B511" s="343"/>
      <c r="C511" s="155"/>
      <c r="D511" s="344"/>
      <c r="E511" s="344"/>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90"/>
      <c r="AF511" s="290"/>
      <c r="AG511" s="290"/>
      <c r="AH511" s="290"/>
      <c r="AI511" s="290"/>
      <c r="AJ511" s="290"/>
      <c r="AK511" s="290"/>
      <c r="AL511" s="290"/>
      <c r="AM511" s="290"/>
      <c r="AN511" s="290"/>
      <c r="AO511" s="291"/>
      <c r="AQ511" s="54" t="s">
        <v>645</v>
      </c>
      <c r="AU511" s="292" t="str">
        <f t="shared" ca="1" si="88"/>
        <v>AN</v>
      </c>
      <c r="AV511" s="292">
        <f t="shared" si="91"/>
        <v>477</v>
      </c>
      <c r="AW511" s="180" t="str">
        <f t="shared" ca="1" si="89"/>
        <v>AN477</v>
      </c>
      <c r="AX511" s="189">
        <f t="shared" si="92"/>
        <v>8</v>
      </c>
      <c r="AY511" s="180" t="str">
        <f t="shared" ca="1" si="86"/>
        <v>5. Ownership - Capital Costs</v>
      </c>
      <c r="AZ511" s="189" t="s">
        <v>643</v>
      </c>
      <c r="BA511" s="180" t="s">
        <v>668</v>
      </c>
      <c r="BB511" s="180">
        <v>2054</v>
      </c>
      <c r="BC511" s="180" t="str">
        <f t="shared" ca="1" si="90"/>
        <v>8_AN477_Power_control_systems_inverters_2054</v>
      </c>
      <c r="BD511" s="180" t="s">
        <v>407</v>
      </c>
      <c r="BE511" s="180"/>
      <c r="BF511" s="189" t="str">
        <f t="shared" si="87"/>
        <v>&gt;=0</v>
      </c>
      <c r="BG511" s="189" t="s">
        <v>58</v>
      </c>
      <c r="BH511" s="189" t="s">
        <v>58</v>
      </c>
    </row>
    <row r="512" spans="1:60" ht="13.5" hidden="1" customHeight="1">
      <c r="A512" s="131"/>
      <c r="B512" s="343"/>
      <c r="C512" s="155"/>
      <c r="D512" s="344"/>
      <c r="E512" s="344"/>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c r="AC512" s="289"/>
      <c r="AD512" s="289"/>
      <c r="AE512" s="290"/>
      <c r="AF512" s="290"/>
      <c r="AG512" s="290"/>
      <c r="AH512" s="290"/>
      <c r="AI512" s="290"/>
      <c r="AJ512" s="290"/>
      <c r="AK512" s="290"/>
      <c r="AL512" s="290"/>
      <c r="AM512" s="290"/>
      <c r="AN512" s="290"/>
      <c r="AO512" s="291"/>
      <c r="AQ512" s="54" t="s">
        <v>645</v>
      </c>
      <c r="AU512" s="292" t="str">
        <f t="shared" ca="1" si="88"/>
        <v>AO</v>
      </c>
      <c r="AV512" s="292">
        <f t="shared" si="91"/>
        <v>477</v>
      </c>
      <c r="AW512" s="180" t="str">
        <f t="shared" ca="1" si="89"/>
        <v>AO477</v>
      </c>
      <c r="AX512" s="189">
        <v>7</v>
      </c>
      <c r="AY512" s="180" t="str">
        <f t="shared" ca="1" si="86"/>
        <v>5. Ownership - Capital Costs</v>
      </c>
      <c r="AZ512" s="189" t="s">
        <v>643</v>
      </c>
      <c r="BA512" s="180" t="s">
        <v>668</v>
      </c>
      <c r="BB512" s="180" t="s">
        <v>646</v>
      </c>
      <c r="BC512" s="180" t="str">
        <f t="shared" ca="1" si="90"/>
        <v>7_AO477_Power_control_systems_inverters_Additional_Info</v>
      </c>
      <c r="BD512" s="189" t="s">
        <v>133</v>
      </c>
      <c r="BE512" s="189">
        <v>100</v>
      </c>
      <c r="BG512" s="189" t="s">
        <v>58</v>
      </c>
      <c r="BH512" s="189" t="s">
        <v>58</v>
      </c>
    </row>
    <row r="513" spans="1:60" ht="13.5" hidden="1" customHeight="1">
      <c r="A513" s="131">
        <f>+A477+1</f>
        <v>16</v>
      </c>
      <c r="B513" s="343"/>
      <c r="C513" s="155" t="s">
        <v>669</v>
      </c>
      <c r="D513" s="344" t="s">
        <v>642</v>
      </c>
      <c r="E513" s="344"/>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7"/>
      <c r="AF513" s="277"/>
      <c r="AG513" s="277"/>
      <c r="AH513" s="277"/>
      <c r="AI513" s="277"/>
      <c r="AJ513" s="277"/>
      <c r="AK513" s="277"/>
      <c r="AL513" s="277"/>
      <c r="AM513" s="277"/>
      <c r="AN513" s="277"/>
      <c r="AO513" s="152"/>
      <c r="AS513" s="54" t="s">
        <v>125</v>
      </c>
      <c r="AT513" s="293" t="str">
        <f ca="1">SUBSTITUTE(CELL("address",F513),"$","")</f>
        <v>F513</v>
      </c>
      <c r="AU513" s="294" t="str">
        <f ca="1">CHAR(CODE(AT513))</f>
        <v>F</v>
      </c>
      <c r="AV513" s="294">
        <f>ROW(AT513)</f>
        <v>513</v>
      </c>
      <c r="AW513" s="295" t="str">
        <f ca="1">CONCATENATE(AU513&amp;AV513)</f>
        <v>F513</v>
      </c>
      <c r="AX513" s="288">
        <f t="shared" ref="AX513:AX576" si="93">$AX$5</f>
        <v>8</v>
      </c>
      <c r="AY513" s="295" t="str">
        <f t="shared" ca="1" si="86"/>
        <v>5. Ownership - Capital Costs</v>
      </c>
      <c r="AZ513" s="288" t="s">
        <v>643</v>
      </c>
      <c r="BA513" s="295" t="s">
        <v>670</v>
      </c>
      <c r="BB513" s="295">
        <v>2020</v>
      </c>
      <c r="BC513" s="295" t="str">
        <f ca="1">AX513&amp;"_"&amp;AW513&amp;"_"&amp;BA513&amp;"_"&amp;BB513</f>
        <v>8_F513_Steam_turbine_2020</v>
      </c>
      <c r="BD513" s="295" t="s">
        <v>407</v>
      </c>
      <c r="BE513" s="295"/>
      <c r="BF513" s="288" t="str">
        <f t="shared" ref="BF513:BF547" si="94">"&gt;=0"</f>
        <v>&gt;=0</v>
      </c>
      <c r="BG513" s="288" t="s">
        <v>58</v>
      </c>
      <c r="BH513" s="288" t="s">
        <v>58</v>
      </c>
    </row>
    <row r="514" spans="1:60" ht="13.5" hidden="1" customHeight="1">
      <c r="A514" s="131"/>
      <c r="B514" s="343"/>
      <c r="C514" s="155"/>
      <c r="D514" s="344"/>
      <c r="E514" s="344"/>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290"/>
      <c r="AF514" s="290"/>
      <c r="AG514" s="290"/>
      <c r="AH514" s="290"/>
      <c r="AI514" s="290"/>
      <c r="AJ514" s="290"/>
      <c r="AK514" s="290"/>
      <c r="AL514" s="290"/>
      <c r="AM514" s="290"/>
      <c r="AN514" s="290"/>
      <c r="AO514" s="291"/>
      <c r="AQ514" s="54" t="s">
        <v>645</v>
      </c>
      <c r="AU514" s="292" t="str">
        <f t="shared" ref="AU514:AU548" ca="1" si="95">IF(AU513="Z","AA",IF(LEN(AU513)=1,CHAR(CODE(AU513)+1),IF(RIGHT(AU513,1)="Z",CHAR(CODE(LEFT(AU513,1))+1),LEFT(AU513,1))&amp;CHAR(65+MOD(CODE(RIGHT(AU513,1))+1-65,26))))</f>
        <v>G</v>
      </c>
      <c r="AV514" s="292">
        <f>AV513</f>
        <v>513</v>
      </c>
      <c r="AW514" s="180" t="str">
        <f t="shared" ref="AW514:AW548" ca="1" si="96">CONCATENATE(AU514&amp;AV514)</f>
        <v>G513</v>
      </c>
      <c r="AX514" s="189">
        <f t="shared" si="93"/>
        <v>8</v>
      </c>
      <c r="AY514" s="180" t="str">
        <f t="shared" ca="1" si="86"/>
        <v>5. Ownership - Capital Costs</v>
      </c>
      <c r="AZ514" s="189" t="s">
        <v>643</v>
      </c>
      <c r="BA514" s="180" t="s">
        <v>670</v>
      </c>
      <c r="BB514" s="180">
        <v>2021</v>
      </c>
      <c r="BC514" s="180" t="str">
        <f t="shared" ref="BC514:BC548" ca="1" si="97">AX514&amp;"_"&amp;AW514&amp;"_"&amp;BA514&amp;"_"&amp;BB514</f>
        <v>8_G513_Steam_turbine_2021</v>
      </c>
      <c r="BD514" s="180" t="s">
        <v>407</v>
      </c>
      <c r="BE514" s="180"/>
      <c r="BF514" s="189" t="str">
        <f t="shared" si="94"/>
        <v>&gt;=0</v>
      </c>
      <c r="BG514" s="189" t="s">
        <v>58</v>
      </c>
      <c r="BH514" s="189" t="s">
        <v>58</v>
      </c>
    </row>
    <row r="515" spans="1:60" ht="13.5" hidden="1" customHeight="1">
      <c r="A515" s="131"/>
      <c r="B515" s="343"/>
      <c r="C515" s="155"/>
      <c r="D515" s="344"/>
      <c r="E515" s="344"/>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290"/>
      <c r="AF515" s="290"/>
      <c r="AG515" s="290"/>
      <c r="AH515" s="290"/>
      <c r="AI515" s="290"/>
      <c r="AJ515" s="290"/>
      <c r="AK515" s="290"/>
      <c r="AL515" s="290"/>
      <c r="AM515" s="290"/>
      <c r="AN515" s="290"/>
      <c r="AO515" s="291"/>
      <c r="AQ515" s="54" t="s">
        <v>645</v>
      </c>
      <c r="AU515" s="292" t="str">
        <f t="shared" ca="1" si="95"/>
        <v>H</v>
      </c>
      <c r="AV515" s="292">
        <f t="shared" ref="AV515:AV548" si="98">AV514</f>
        <v>513</v>
      </c>
      <c r="AW515" s="180" t="str">
        <f t="shared" ca="1" si="96"/>
        <v>H513</v>
      </c>
      <c r="AX515" s="189">
        <f t="shared" si="93"/>
        <v>8</v>
      </c>
      <c r="AY515" s="180" t="str">
        <f t="shared" ca="1" si="86"/>
        <v>5. Ownership - Capital Costs</v>
      </c>
      <c r="AZ515" s="189" t="s">
        <v>643</v>
      </c>
      <c r="BA515" s="180" t="s">
        <v>670</v>
      </c>
      <c r="BB515" s="180">
        <v>2022</v>
      </c>
      <c r="BC515" s="180" t="str">
        <f t="shared" ca="1" si="97"/>
        <v>8_H513_Steam_turbine_2022</v>
      </c>
      <c r="BD515" s="180" t="s">
        <v>407</v>
      </c>
      <c r="BE515" s="180"/>
      <c r="BF515" s="189" t="str">
        <f t="shared" si="94"/>
        <v>&gt;=0</v>
      </c>
      <c r="BG515" s="189" t="s">
        <v>58</v>
      </c>
      <c r="BH515" s="189" t="s">
        <v>58</v>
      </c>
    </row>
    <row r="516" spans="1:60" ht="13.5" hidden="1" customHeight="1">
      <c r="A516" s="131"/>
      <c r="B516" s="343"/>
      <c r="C516" s="155"/>
      <c r="D516" s="344"/>
      <c r="E516" s="344"/>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c r="AC516" s="289"/>
      <c r="AD516" s="289"/>
      <c r="AE516" s="290"/>
      <c r="AF516" s="290"/>
      <c r="AG516" s="290"/>
      <c r="AH516" s="290"/>
      <c r="AI516" s="290"/>
      <c r="AJ516" s="290"/>
      <c r="AK516" s="290"/>
      <c r="AL516" s="290"/>
      <c r="AM516" s="290"/>
      <c r="AN516" s="290"/>
      <c r="AO516" s="291"/>
      <c r="AQ516" s="54" t="s">
        <v>645</v>
      </c>
      <c r="AU516" s="292" t="str">
        <f t="shared" ca="1" si="95"/>
        <v>I</v>
      </c>
      <c r="AV516" s="292">
        <f t="shared" si="98"/>
        <v>513</v>
      </c>
      <c r="AW516" s="180" t="str">
        <f t="shared" ca="1" si="96"/>
        <v>I513</v>
      </c>
      <c r="AX516" s="189">
        <f t="shared" si="93"/>
        <v>8</v>
      </c>
      <c r="AY516" s="180" t="str">
        <f t="shared" ca="1" si="86"/>
        <v>5. Ownership - Capital Costs</v>
      </c>
      <c r="AZ516" s="189" t="s">
        <v>643</v>
      </c>
      <c r="BA516" s="180" t="s">
        <v>670</v>
      </c>
      <c r="BB516" s="180">
        <v>2023</v>
      </c>
      <c r="BC516" s="180" t="str">
        <f t="shared" ca="1" si="97"/>
        <v>8_I513_Steam_turbine_2023</v>
      </c>
      <c r="BD516" s="180" t="s">
        <v>407</v>
      </c>
      <c r="BE516" s="180"/>
      <c r="BF516" s="189" t="str">
        <f t="shared" si="94"/>
        <v>&gt;=0</v>
      </c>
      <c r="BG516" s="189" t="s">
        <v>58</v>
      </c>
      <c r="BH516" s="189" t="s">
        <v>58</v>
      </c>
    </row>
    <row r="517" spans="1:60" ht="13.5" hidden="1" customHeight="1">
      <c r="A517" s="131"/>
      <c r="B517" s="343"/>
      <c r="C517" s="155"/>
      <c r="D517" s="344"/>
      <c r="E517" s="344"/>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89"/>
      <c r="AE517" s="290"/>
      <c r="AF517" s="290"/>
      <c r="AG517" s="290"/>
      <c r="AH517" s="290"/>
      <c r="AI517" s="290"/>
      <c r="AJ517" s="290"/>
      <c r="AK517" s="290"/>
      <c r="AL517" s="290"/>
      <c r="AM517" s="290"/>
      <c r="AN517" s="290"/>
      <c r="AO517" s="291"/>
      <c r="AQ517" s="54" t="s">
        <v>645</v>
      </c>
      <c r="AU517" s="292" t="str">
        <f t="shared" ca="1" si="95"/>
        <v>J</v>
      </c>
      <c r="AV517" s="292">
        <f t="shared" si="98"/>
        <v>513</v>
      </c>
      <c r="AW517" s="180" t="str">
        <f t="shared" ca="1" si="96"/>
        <v>J513</v>
      </c>
      <c r="AX517" s="189">
        <f t="shared" si="93"/>
        <v>8</v>
      </c>
      <c r="AY517" s="180" t="str">
        <f t="shared" ca="1" si="86"/>
        <v>5. Ownership - Capital Costs</v>
      </c>
      <c r="AZ517" s="189" t="s">
        <v>643</v>
      </c>
      <c r="BA517" s="180" t="s">
        <v>670</v>
      </c>
      <c r="BB517" s="180">
        <v>2024</v>
      </c>
      <c r="BC517" s="180" t="str">
        <f t="shared" ca="1" si="97"/>
        <v>8_J513_Steam_turbine_2024</v>
      </c>
      <c r="BD517" s="180" t="s">
        <v>407</v>
      </c>
      <c r="BE517" s="180"/>
      <c r="BF517" s="189" t="str">
        <f t="shared" si="94"/>
        <v>&gt;=0</v>
      </c>
      <c r="BG517" s="189" t="s">
        <v>58</v>
      </c>
      <c r="BH517" s="189" t="s">
        <v>58</v>
      </c>
    </row>
    <row r="518" spans="1:60" ht="13.5" hidden="1" customHeight="1">
      <c r="A518" s="131"/>
      <c r="B518" s="343"/>
      <c r="C518" s="155"/>
      <c r="D518" s="344"/>
      <c r="E518" s="344"/>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89"/>
      <c r="AE518" s="290"/>
      <c r="AF518" s="290"/>
      <c r="AG518" s="290"/>
      <c r="AH518" s="290"/>
      <c r="AI518" s="290"/>
      <c r="AJ518" s="290"/>
      <c r="AK518" s="290"/>
      <c r="AL518" s="290"/>
      <c r="AM518" s="290"/>
      <c r="AN518" s="290"/>
      <c r="AO518" s="291"/>
      <c r="AQ518" s="54" t="s">
        <v>645</v>
      </c>
      <c r="AU518" s="292" t="str">
        <f t="shared" ca="1" si="95"/>
        <v>K</v>
      </c>
      <c r="AV518" s="292">
        <f t="shared" si="98"/>
        <v>513</v>
      </c>
      <c r="AW518" s="180" t="str">
        <f t="shared" ca="1" si="96"/>
        <v>K513</v>
      </c>
      <c r="AX518" s="189">
        <f t="shared" si="93"/>
        <v>8</v>
      </c>
      <c r="AY518" s="180" t="str">
        <f t="shared" ca="1" si="86"/>
        <v>5. Ownership - Capital Costs</v>
      </c>
      <c r="AZ518" s="189" t="s">
        <v>643</v>
      </c>
      <c r="BA518" s="180" t="s">
        <v>670</v>
      </c>
      <c r="BB518" s="180">
        <v>2025</v>
      </c>
      <c r="BC518" s="180" t="str">
        <f t="shared" ca="1" si="97"/>
        <v>8_K513_Steam_turbine_2025</v>
      </c>
      <c r="BD518" s="180" t="s">
        <v>407</v>
      </c>
      <c r="BE518" s="180"/>
      <c r="BF518" s="189" t="str">
        <f t="shared" si="94"/>
        <v>&gt;=0</v>
      </c>
      <c r="BG518" s="189" t="s">
        <v>58</v>
      </c>
      <c r="BH518" s="189" t="s">
        <v>58</v>
      </c>
    </row>
    <row r="519" spans="1:60" ht="13.5" hidden="1" customHeight="1">
      <c r="A519" s="131"/>
      <c r="B519" s="343"/>
      <c r="C519" s="155"/>
      <c r="D519" s="344"/>
      <c r="E519" s="344"/>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c r="AC519" s="289"/>
      <c r="AD519" s="289"/>
      <c r="AE519" s="290"/>
      <c r="AF519" s="290"/>
      <c r="AG519" s="290"/>
      <c r="AH519" s="290"/>
      <c r="AI519" s="290"/>
      <c r="AJ519" s="290"/>
      <c r="AK519" s="290"/>
      <c r="AL519" s="290"/>
      <c r="AM519" s="290"/>
      <c r="AN519" s="290"/>
      <c r="AO519" s="291"/>
      <c r="AQ519" s="54" t="s">
        <v>645</v>
      </c>
      <c r="AU519" s="292" t="str">
        <f t="shared" ca="1" si="95"/>
        <v>L</v>
      </c>
      <c r="AV519" s="292">
        <f t="shared" si="98"/>
        <v>513</v>
      </c>
      <c r="AW519" s="180" t="str">
        <f t="shared" ca="1" si="96"/>
        <v>L513</v>
      </c>
      <c r="AX519" s="189">
        <f t="shared" si="93"/>
        <v>8</v>
      </c>
      <c r="AY519" s="180" t="str">
        <f t="shared" ca="1" si="86"/>
        <v>5. Ownership - Capital Costs</v>
      </c>
      <c r="AZ519" s="189" t="s">
        <v>643</v>
      </c>
      <c r="BA519" s="180" t="s">
        <v>670</v>
      </c>
      <c r="BB519" s="180">
        <v>2026</v>
      </c>
      <c r="BC519" s="180" t="str">
        <f t="shared" ca="1" si="97"/>
        <v>8_L513_Steam_turbine_2026</v>
      </c>
      <c r="BD519" s="180" t="s">
        <v>407</v>
      </c>
      <c r="BE519" s="180"/>
      <c r="BF519" s="189" t="str">
        <f t="shared" si="94"/>
        <v>&gt;=0</v>
      </c>
      <c r="BG519" s="189" t="s">
        <v>58</v>
      </c>
      <c r="BH519" s="189" t="s">
        <v>58</v>
      </c>
    </row>
    <row r="520" spans="1:60" ht="13.5" hidden="1" customHeight="1">
      <c r="A520" s="131"/>
      <c r="B520" s="343"/>
      <c r="C520" s="155"/>
      <c r="D520" s="344"/>
      <c r="E520" s="344"/>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c r="AC520" s="289"/>
      <c r="AD520" s="289"/>
      <c r="AE520" s="290"/>
      <c r="AF520" s="290"/>
      <c r="AG520" s="290"/>
      <c r="AH520" s="290"/>
      <c r="AI520" s="290"/>
      <c r="AJ520" s="290"/>
      <c r="AK520" s="290"/>
      <c r="AL520" s="290"/>
      <c r="AM520" s="290"/>
      <c r="AN520" s="290"/>
      <c r="AO520" s="291"/>
      <c r="AQ520" s="54" t="s">
        <v>645</v>
      </c>
      <c r="AU520" s="292" t="str">
        <f t="shared" ca="1" si="95"/>
        <v>M</v>
      </c>
      <c r="AV520" s="292">
        <f t="shared" si="98"/>
        <v>513</v>
      </c>
      <c r="AW520" s="180" t="str">
        <f t="shared" ca="1" si="96"/>
        <v>M513</v>
      </c>
      <c r="AX520" s="189">
        <f t="shared" si="93"/>
        <v>8</v>
      </c>
      <c r="AY520" s="180" t="str">
        <f t="shared" ca="1" si="86"/>
        <v>5. Ownership - Capital Costs</v>
      </c>
      <c r="AZ520" s="189" t="s">
        <v>643</v>
      </c>
      <c r="BA520" s="180" t="s">
        <v>670</v>
      </c>
      <c r="BB520" s="180">
        <v>2027</v>
      </c>
      <c r="BC520" s="180" t="str">
        <f t="shared" ca="1" si="97"/>
        <v>8_M513_Steam_turbine_2027</v>
      </c>
      <c r="BD520" s="180" t="s">
        <v>407</v>
      </c>
      <c r="BE520" s="180"/>
      <c r="BF520" s="189" t="str">
        <f t="shared" si="94"/>
        <v>&gt;=0</v>
      </c>
      <c r="BG520" s="189" t="s">
        <v>58</v>
      </c>
      <c r="BH520" s="189" t="s">
        <v>58</v>
      </c>
    </row>
    <row r="521" spans="1:60" ht="13.5" hidden="1" customHeight="1">
      <c r="A521" s="131"/>
      <c r="B521" s="343"/>
      <c r="C521" s="155"/>
      <c r="D521" s="344"/>
      <c r="E521" s="344"/>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c r="AC521" s="289"/>
      <c r="AD521" s="289"/>
      <c r="AE521" s="290"/>
      <c r="AF521" s="290"/>
      <c r="AG521" s="290"/>
      <c r="AH521" s="290"/>
      <c r="AI521" s="290"/>
      <c r="AJ521" s="290"/>
      <c r="AK521" s="290"/>
      <c r="AL521" s="290"/>
      <c r="AM521" s="290"/>
      <c r="AN521" s="290"/>
      <c r="AO521" s="291"/>
      <c r="AQ521" s="54" t="s">
        <v>645</v>
      </c>
      <c r="AU521" s="292" t="str">
        <f t="shared" ca="1" si="95"/>
        <v>N</v>
      </c>
      <c r="AV521" s="292">
        <f t="shared" si="98"/>
        <v>513</v>
      </c>
      <c r="AW521" s="180" t="str">
        <f t="shared" ca="1" si="96"/>
        <v>N513</v>
      </c>
      <c r="AX521" s="189">
        <f t="shared" si="93"/>
        <v>8</v>
      </c>
      <c r="AY521" s="180" t="str">
        <f t="shared" ca="1" si="86"/>
        <v>5. Ownership - Capital Costs</v>
      </c>
      <c r="AZ521" s="189" t="s">
        <v>643</v>
      </c>
      <c r="BA521" s="180" t="s">
        <v>670</v>
      </c>
      <c r="BB521" s="180">
        <v>2028</v>
      </c>
      <c r="BC521" s="180" t="str">
        <f t="shared" ca="1" si="97"/>
        <v>8_N513_Steam_turbine_2028</v>
      </c>
      <c r="BD521" s="180" t="s">
        <v>407</v>
      </c>
      <c r="BE521" s="180"/>
      <c r="BF521" s="189" t="str">
        <f t="shared" si="94"/>
        <v>&gt;=0</v>
      </c>
      <c r="BG521" s="189" t="s">
        <v>58</v>
      </c>
      <c r="BH521" s="189" t="s">
        <v>58</v>
      </c>
    </row>
    <row r="522" spans="1:60" ht="13.5" hidden="1" customHeight="1">
      <c r="A522" s="131"/>
      <c r="B522" s="343"/>
      <c r="C522" s="155"/>
      <c r="D522" s="344"/>
      <c r="E522" s="344"/>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c r="AC522" s="289"/>
      <c r="AD522" s="289"/>
      <c r="AE522" s="290"/>
      <c r="AF522" s="290"/>
      <c r="AG522" s="290"/>
      <c r="AH522" s="290"/>
      <c r="AI522" s="290"/>
      <c r="AJ522" s="290"/>
      <c r="AK522" s="290"/>
      <c r="AL522" s="290"/>
      <c r="AM522" s="290"/>
      <c r="AN522" s="290"/>
      <c r="AO522" s="291"/>
      <c r="AQ522" s="54" t="s">
        <v>645</v>
      </c>
      <c r="AU522" s="292" t="str">
        <f t="shared" ca="1" si="95"/>
        <v>O</v>
      </c>
      <c r="AV522" s="292">
        <f t="shared" si="98"/>
        <v>513</v>
      </c>
      <c r="AW522" s="180" t="str">
        <f t="shared" ca="1" si="96"/>
        <v>O513</v>
      </c>
      <c r="AX522" s="189">
        <f t="shared" si="93"/>
        <v>8</v>
      </c>
      <c r="AY522" s="180" t="str">
        <f t="shared" ca="1" si="86"/>
        <v>5. Ownership - Capital Costs</v>
      </c>
      <c r="AZ522" s="189" t="s">
        <v>643</v>
      </c>
      <c r="BA522" s="180" t="s">
        <v>670</v>
      </c>
      <c r="BB522" s="180">
        <v>2029</v>
      </c>
      <c r="BC522" s="180" t="str">
        <f t="shared" ca="1" si="97"/>
        <v>8_O513_Steam_turbine_2029</v>
      </c>
      <c r="BD522" s="180" t="s">
        <v>407</v>
      </c>
      <c r="BE522" s="180"/>
      <c r="BF522" s="189" t="str">
        <f t="shared" si="94"/>
        <v>&gt;=0</v>
      </c>
      <c r="BG522" s="189" t="s">
        <v>58</v>
      </c>
      <c r="BH522" s="189" t="s">
        <v>58</v>
      </c>
    </row>
    <row r="523" spans="1:60" ht="13.5" hidden="1" customHeight="1">
      <c r="A523" s="131"/>
      <c r="B523" s="343"/>
      <c r="C523" s="155"/>
      <c r="D523" s="344"/>
      <c r="E523" s="344"/>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c r="AC523" s="289"/>
      <c r="AD523" s="289"/>
      <c r="AE523" s="290"/>
      <c r="AF523" s="290"/>
      <c r="AG523" s="290"/>
      <c r="AH523" s="290"/>
      <c r="AI523" s="290"/>
      <c r="AJ523" s="290"/>
      <c r="AK523" s="290"/>
      <c r="AL523" s="290"/>
      <c r="AM523" s="290"/>
      <c r="AN523" s="290"/>
      <c r="AO523" s="291"/>
      <c r="AQ523" s="54" t="s">
        <v>645</v>
      </c>
      <c r="AU523" s="292" t="str">
        <f t="shared" ca="1" si="95"/>
        <v>P</v>
      </c>
      <c r="AV523" s="292">
        <f t="shared" si="98"/>
        <v>513</v>
      </c>
      <c r="AW523" s="180" t="str">
        <f t="shared" ca="1" si="96"/>
        <v>P513</v>
      </c>
      <c r="AX523" s="189">
        <f t="shared" si="93"/>
        <v>8</v>
      </c>
      <c r="AY523" s="180" t="str">
        <f t="shared" ca="1" si="86"/>
        <v>5. Ownership - Capital Costs</v>
      </c>
      <c r="AZ523" s="189" t="s">
        <v>643</v>
      </c>
      <c r="BA523" s="180" t="s">
        <v>670</v>
      </c>
      <c r="BB523" s="180">
        <v>2030</v>
      </c>
      <c r="BC523" s="180" t="str">
        <f t="shared" ca="1" si="97"/>
        <v>8_P513_Steam_turbine_2030</v>
      </c>
      <c r="BD523" s="180" t="s">
        <v>407</v>
      </c>
      <c r="BE523" s="180"/>
      <c r="BF523" s="189" t="str">
        <f t="shared" si="94"/>
        <v>&gt;=0</v>
      </c>
      <c r="BG523" s="189" t="s">
        <v>58</v>
      </c>
      <c r="BH523" s="189" t="s">
        <v>58</v>
      </c>
    </row>
    <row r="524" spans="1:60" ht="13.5" hidden="1" customHeight="1">
      <c r="A524" s="131"/>
      <c r="B524" s="343"/>
      <c r="C524" s="155"/>
      <c r="D524" s="344"/>
      <c r="E524" s="344"/>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c r="AC524" s="289"/>
      <c r="AD524" s="289"/>
      <c r="AE524" s="290"/>
      <c r="AF524" s="290"/>
      <c r="AG524" s="290"/>
      <c r="AH524" s="290"/>
      <c r="AI524" s="290"/>
      <c r="AJ524" s="290"/>
      <c r="AK524" s="290"/>
      <c r="AL524" s="290"/>
      <c r="AM524" s="290"/>
      <c r="AN524" s="290"/>
      <c r="AO524" s="291"/>
      <c r="AQ524" s="54" t="s">
        <v>645</v>
      </c>
      <c r="AU524" s="292" t="str">
        <f t="shared" ca="1" si="95"/>
        <v>Q</v>
      </c>
      <c r="AV524" s="292">
        <f t="shared" si="98"/>
        <v>513</v>
      </c>
      <c r="AW524" s="180" t="str">
        <f t="shared" ca="1" si="96"/>
        <v>Q513</v>
      </c>
      <c r="AX524" s="189">
        <f t="shared" si="93"/>
        <v>8</v>
      </c>
      <c r="AY524" s="180" t="str">
        <f t="shared" ca="1" si="86"/>
        <v>5. Ownership - Capital Costs</v>
      </c>
      <c r="AZ524" s="189" t="s">
        <v>643</v>
      </c>
      <c r="BA524" s="180" t="s">
        <v>670</v>
      </c>
      <c r="BB524" s="180">
        <v>2031</v>
      </c>
      <c r="BC524" s="180" t="str">
        <f t="shared" ca="1" si="97"/>
        <v>8_Q513_Steam_turbine_2031</v>
      </c>
      <c r="BD524" s="180" t="s">
        <v>407</v>
      </c>
      <c r="BE524" s="180"/>
      <c r="BF524" s="189" t="str">
        <f t="shared" si="94"/>
        <v>&gt;=0</v>
      </c>
      <c r="BG524" s="189" t="s">
        <v>58</v>
      </c>
      <c r="BH524" s="189" t="s">
        <v>58</v>
      </c>
    </row>
    <row r="525" spans="1:60" ht="13.5" hidden="1" customHeight="1">
      <c r="A525" s="131"/>
      <c r="B525" s="343"/>
      <c r="C525" s="155"/>
      <c r="D525" s="344"/>
      <c r="E525" s="344"/>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c r="AC525" s="289"/>
      <c r="AD525" s="289"/>
      <c r="AE525" s="290"/>
      <c r="AF525" s="290"/>
      <c r="AG525" s="290"/>
      <c r="AH525" s="290"/>
      <c r="AI525" s="290"/>
      <c r="AJ525" s="290"/>
      <c r="AK525" s="290"/>
      <c r="AL525" s="290"/>
      <c r="AM525" s="290"/>
      <c r="AN525" s="290"/>
      <c r="AO525" s="291"/>
      <c r="AQ525" s="54" t="s">
        <v>645</v>
      </c>
      <c r="AU525" s="292" t="str">
        <f t="shared" ca="1" si="95"/>
        <v>R</v>
      </c>
      <c r="AV525" s="292">
        <f t="shared" si="98"/>
        <v>513</v>
      </c>
      <c r="AW525" s="180" t="str">
        <f t="shared" ca="1" si="96"/>
        <v>R513</v>
      </c>
      <c r="AX525" s="189">
        <f t="shared" si="93"/>
        <v>8</v>
      </c>
      <c r="AY525" s="180" t="str">
        <f t="shared" ca="1" si="86"/>
        <v>5. Ownership - Capital Costs</v>
      </c>
      <c r="AZ525" s="189" t="s">
        <v>643</v>
      </c>
      <c r="BA525" s="180" t="s">
        <v>670</v>
      </c>
      <c r="BB525" s="180">
        <v>2032</v>
      </c>
      <c r="BC525" s="180" t="str">
        <f t="shared" ca="1" si="97"/>
        <v>8_R513_Steam_turbine_2032</v>
      </c>
      <c r="BD525" s="180" t="s">
        <v>407</v>
      </c>
      <c r="BE525" s="180"/>
      <c r="BF525" s="189" t="str">
        <f t="shared" si="94"/>
        <v>&gt;=0</v>
      </c>
      <c r="BG525" s="189" t="s">
        <v>58</v>
      </c>
      <c r="BH525" s="189" t="s">
        <v>58</v>
      </c>
    </row>
    <row r="526" spans="1:60" ht="13.5" hidden="1" customHeight="1">
      <c r="A526" s="131"/>
      <c r="B526" s="343"/>
      <c r="C526" s="155"/>
      <c r="D526" s="344"/>
      <c r="E526" s="344"/>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c r="AC526" s="289"/>
      <c r="AD526" s="289"/>
      <c r="AE526" s="290"/>
      <c r="AF526" s="290"/>
      <c r="AG526" s="290"/>
      <c r="AH526" s="290"/>
      <c r="AI526" s="290"/>
      <c r="AJ526" s="290"/>
      <c r="AK526" s="290"/>
      <c r="AL526" s="290"/>
      <c r="AM526" s="290"/>
      <c r="AN526" s="290"/>
      <c r="AO526" s="291"/>
      <c r="AQ526" s="54" t="s">
        <v>645</v>
      </c>
      <c r="AU526" s="292" t="str">
        <f t="shared" ca="1" si="95"/>
        <v>S</v>
      </c>
      <c r="AV526" s="292">
        <f t="shared" si="98"/>
        <v>513</v>
      </c>
      <c r="AW526" s="180" t="str">
        <f t="shared" ca="1" si="96"/>
        <v>S513</v>
      </c>
      <c r="AX526" s="189">
        <f t="shared" si="93"/>
        <v>8</v>
      </c>
      <c r="AY526" s="180" t="str">
        <f t="shared" ca="1" si="86"/>
        <v>5. Ownership - Capital Costs</v>
      </c>
      <c r="AZ526" s="189" t="s">
        <v>643</v>
      </c>
      <c r="BA526" s="180" t="s">
        <v>670</v>
      </c>
      <c r="BB526" s="180">
        <v>2033</v>
      </c>
      <c r="BC526" s="180" t="str">
        <f t="shared" ca="1" si="97"/>
        <v>8_S513_Steam_turbine_2033</v>
      </c>
      <c r="BD526" s="180" t="s">
        <v>407</v>
      </c>
      <c r="BE526" s="180"/>
      <c r="BF526" s="189" t="str">
        <f t="shared" si="94"/>
        <v>&gt;=0</v>
      </c>
      <c r="BG526" s="189" t="s">
        <v>58</v>
      </c>
      <c r="BH526" s="189" t="s">
        <v>58</v>
      </c>
    </row>
    <row r="527" spans="1:60" ht="13.5" hidden="1" customHeight="1">
      <c r="A527" s="131"/>
      <c r="B527" s="343"/>
      <c r="C527" s="155"/>
      <c r="D527" s="344"/>
      <c r="E527" s="344"/>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c r="AC527" s="289"/>
      <c r="AD527" s="289"/>
      <c r="AE527" s="290"/>
      <c r="AF527" s="290"/>
      <c r="AG527" s="290"/>
      <c r="AH527" s="290"/>
      <c r="AI527" s="290"/>
      <c r="AJ527" s="290"/>
      <c r="AK527" s="290"/>
      <c r="AL527" s="290"/>
      <c r="AM527" s="290"/>
      <c r="AN527" s="290"/>
      <c r="AO527" s="291"/>
      <c r="AQ527" s="54" t="s">
        <v>645</v>
      </c>
      <c r="AU527" s="292" t="str">
        <f t="shared" ca="1" si="95"/>
        <v>T</v>
      </c>
      <c r="AV527" s="292">
        <f t="shared" si="98"/>
        <v>513</v>
      </c>
      <c r="AW527" s="180" t="str">
        <f t="shared" ca="1" si="96"/>
        <v>T513</v>
      </c>
      <c r="AX527" s="189">
        <f t="shared" si="93"/>
        <v>8</v>
      </c>
      <c r="AY527" s="180" t="str">
        <f t="shared" ca="1" si="86"/>
        <v>5. Ownership - Capital Costs</v>
      </c>
      <c r="AZ527" s="189" t="s">
        <v>643</v>
      </c>
      <c r="BA527" s="180" t="s">
        <v>670</v>
      </c>
      <c r="BB527" s="180">
        <v>2034</v>
      </c>
      <c r="BC527" s="180" t="str">
        <f t="shared" ca="1" si="97"/>
        <v>8_T513_Steam_turbine_2034</v>
      </c>
      <c r="BD527" s="180" t="s">
        <v>407</v>
      </c>
      <c r="BE527" s="180"/>
      <c r="BF527" s="189" t="str">
        <f t="shared" si="94"/>
        <v>&gt;=0</v>
      </c>
      <c r="BG527" s="189" t="s">
        <v>58</v>
      </c>
      <c r="BH527" s="189" t="s">
        <v>58</v>
      </c>
    </row>
    <row r="528" spans="1:60" ht="13.5" hidden="1" customHeight="1">
      <c r="A528" s="131"/>
      <c r="B528" s="343"/>
      <c r="C528" s="155"/>
      <c r="D528" s="344"/>
      <c r="E528" s="344"/>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c r="AC528" s="289"/>
      <c r="AD528" s="289"/>
      <c r="AE528" s="290"/>
      <c r="AF528" s="290"/>
      <c r="AG528" s="290"/>
      <c r="AH528" s="290"/>
      <c r="AI528" s="290"/>
      <c r="AJ528" s="290"/>
      <c r="AK528" s="290"/>
      <c r="AL528" s="290"/>
      <c r="AM528" s="290"/>
      <c r="AN528" s="290"/>
      <c r="AO528" s="291"/>
      <c r="AQ528" s="54" t="s">
        <v>645</v>
      </c>
      <c r="AU528" s="292" t="str">
        <f t="shared" ca="1" si="95"/>
        <v>U</v>
      </c>
      <c r="AV528" s="292">
        <f t="shared" si="98"/>
        <v>513</v>
      </c>
      <c r="AW528" s="180" t="str">
        <f t="shared" ca="1" si="96"/>
        <v>U513</v>
      </c>
      <c r="AX528" s="189">
        <f t="shared" si="93"/>
        <v>8</v>
      </c>
      <c r="AY528" s="180" t="str">
        <f t="shared" ca="1" si="86"/>
        <v>5. Ownership - Capital Costs</v>
      </c>
      <c r="AZ528" s="189" t="s">
        <v>643</v>
      </c>
      <c r="BA528" s="180" t="s">
        <v>670</v>
      </c>
      <c r="BB528" s="180">
        <v>2035</v>
      </c>
      <c r="BC528" s="180" t="str">
        <f t="shared" ca="1" si="97"/>
        <v>8_U513_Steam_turbine_2035</v>
      </c>
      <c r="BD528" s="180" t="s">
        <v>407</v>
      </c>
      <c r="BE528" s="180"/>
      <c r="BF528" s="189" t="str">
        <f t="shared" si="94"/>
        <v>&gt;=0</v>
      </c>
      <c r="BG528" s="189" t="s">
        <v>58</v>
      </c>
      <c r="BH528" s="189" t="s">
        <v>58</v>
      </c>
    </row>
    <row r="529" spans="1:60" ht="13.5" hidden="1" customHeight="1">
      <c r="A529" s="131"/>
      <c r="B529" s="343"/>
      <c r="C529" s="155"/>
      <c r="D529" s="344"/>
      <c r="E529" s="344"/>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290"/>
      <c r="AF529" s="290"/>
      <c r="AG529" s="290"/>
      <c r="AH529" s="290"/>
      <c r="AI529" s="290"/>
      <c r="AJ529" s="290"/>
      <c r="AK529" s="290"/>
      <c r="AL529" s="290"/>
      <c r="AM529" s="290"/>
      <c r="AN529" s="290"/>
      <c r="AO529" s="291"/>
      <c r="AQ529" s="54" t="s">
        <v>645</v>
      </c>
      <c r="AU529" s="292" t="str">
        <f t="shared" ca="1" si="95"/>
        <v>V</v>
      </c>
      <c r="AV529" s="292">
        <f t="shared" si="98"/>
        <v>513</v>
      </c>
      <c r="AW529" s="180" t="str">
        <f t="shared" ca="1" si="96"/>
        <v>V513</v>
      </c>
      <c r="AX529" s="189">
        <f t="shared" si="93"/>
        <v>8</v>
      </c>
      <c r="AY529" s="180" t="str">
        <f t="shared" ref="AY529:AY592" ca="1" si="99">MID(CELL("filename",AX529),FIND("]",CELL("filename",AX529))+1,256)</f>
        <v>5. Ownership - Capital Costs</v>
      </c>
      <c r="AZ529" s="189" t="s">
        <v>643</v>
      </c>
      <c r="BA529" s="180" t="s">
        <v>670</v>
      </c>
      <c r="BB529" s="180">
        <v>2036</v>
      </c>
      <c r="BC529" s="180" t="str">
        <f t="shared" ca="1" si="97"/>
        <v>8_V513_Steam_turbine_2036</v>
      </c>
      <c r="BD529" s="180" t="s">
        <v>407</v>
      </c>
      <c r="BE529" s="180"/>
      <c r="BF529" s="189" t="str">
        <f t="shared" si="94"/>
        <v>&gt;=0</v>
      </c>
      <c r="BG529" s="189" t="s">
        <v>58</v>
      </c>
      <c r="BH529" s="189" t="s">
        <v>58</v>
      </c>
    </row>
    <row r="530" spans="1:60" ht="13.5" hidden="1" customHeight="1">
      <c r="A530" s="131"/>
      <c r="B530" s="343"/>
      <c r="C530" s="155"/>
      <c r="D530" s="344"/>
      <c r="E530" s="344"/>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c r="AC530" s="289"/>
      <c r="AD530" s="289"/>
      <c r="AE530" s="290"/>
      <c r="AF530" s="290"/>
      <c r="AG530" s="290"/>
      <c r="AH530" s="290"/>
      <c r="AI530" s="290"/>
      <c r="AJ530" s="290"/>
      <c r="AK530" s="290"/>
      <c r="AL530" s="290"/>
      <c r="AM530" s="290"/>
      <c r="AN530" s="290"/>
      <c r="AO530" s="291"/>
      <c r="AQ530" s="54" t="s">
        <v>645</v>
      </c>
      <c r="AU530" s="292" t="str">
        <f t="shared" ca="1" si="95"/>
        <v>W</v>
      </c>
      <c r="AV530" s="292">
        <f t="shared" si="98"/>
        <v>513</v>
      </c>
      <c r="AW530" s="180" t="str">
        <f t="shared" ca="1" si="96"/>
        <v>W513</v>
      </c>
      <c r="AX530" s="189">
        <f t="shared" si="93"/>
        <v>8</v>
      </c>
      <c r="AY530" s="180" t="str">
        <f t="shared" ca="1" si="99"/>
        <v>5. Ownership - Capital Costs</v>
      </c>
      <c r="AZ530" s="189" t="s">
        <v>643</v>
      </c>
      <c r="BA530" s="180" t="s">
        <v>670</v>
      </c>
      <c r="BB530" s="180">
        <v>2037</v>
      </c>
      <c r="BC530" s="180" t="str">
        <f t="shared" ca="1" si="97"/>
        <v>8_W513_Steam_turbine_2037</v>
      </c>
      <c r="BD530" s="180" t="s">
        <v>407</v>
      </c>
      <c r="BE530" s="180"/>
      <c r="BF530" s="189" t="str">
        <f t="shared" si="94"/>
        <v>&gt;=0</v>
      </c>
      <c r="BG530" s="189" t="s">
        <v>58</v>
      </c>
      <c r="BH530" s="189" t="s">
        <v>58</v>
      </c>
    </row>
    <row r="531" spans="1:60" ht="13.5" hidden="1" customHeight="1">
      <c r="A531" s="131"/>
      <c r="B531" s="343"/>
      <c r="C531" s="155"/>
      <c r="D531" s="344"/>
      <c r="E531" s="344"/>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289"/>
      <c r="AE531" s="290"/>
      <c r="AF531" s="290"/>
      <c r="AG531" s="290"/>
      <c r="AH531" s="290"/>
      <c r="AI531" s="290"/>
      <c r="AJ531" s="290"/>
      <c r="AK531" s="290"/>
      <c r="AL531" s="290"/>
      <c r="AM531" s="290"/>
      <c r="AN531" s="290"/>
      <c r="AO531" s="291"/>
      <c r="AQ531" s="54" t="s">
        <v>645</v>
      </c>
      <c r="AU531" s="292" t="str">
        <f t="shared" ca="1" si="95"/>
        <v>X</v>
      </c>
      <c r="AV531" s="292">
        <f t="shared" si="98"/>
        <v>513</v>
      </c>
      <c r="AW531" s="180" t="str">
        <f t="shared" ca="1" si="96"/>
        <v>X513</v>
      </c>
      <c r="AX531" s="189">
        <f t="shared" si="93"/>
        <v>8</v>
      </c>
      <c r="AY531" s="180" t="str">
        <f t="shared" ca="1" si="99"/>
        <v>5. Ownership - Capital Costs</v>
      </c>
      <c r="AZ531" s="189" t="s">
        <v>643</v>
      </c>
      <c r="BA531" s="180" t="s">
        <v>670</v>
      </c>
      <c r="BB531" s="180">
        <v>2038</v>
      </c>
      <c r="BC531" s="180" t="str">
        <f t="shared" ca="1" si="97"/>
        <v>8_X513_Steam_turbine_2038</v>
      </c>
      <c r="BD531" s="180" t="s">
        <v>407</v>
      </c>
      <c r="BE531" s="180"/>
      <c r="BF531" s="189" t="str">
        <f t="shared" si="94"/>
        <v>&gt;=0</v>
      </c>
      <c r="BG531" s="189" t="s">
        <v>58</v>
      </c>
      <c r="BH531" s="189" t="s">
        <v>58</v>
      </c>
    </row>
    <row r="532" spans="1:60" ht="13.5" hidden="1" customHeight="1">
      <c r="A532" s="131"/>
      <c r="B532" s="343"/>
      <c r="C532" s="155"/>
      <c r="D532" s="344"/>
      <c r="E532" s="344"/>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c r="AC532" s="289"/>
      <c r="AD532" s="289"/>
      <c r="AE532" s="290"/>
      <c r="AF532" s="290"/>
      <c r="AG532" s="290"/>
      <c r="AH532" s="290"/>
      <c r="AI532" s="290"/>
      <c r="AJ532" s="290"/>
      <c r="AK532" s="290"/>
      <c r="AL532" s="290"/>
      <c r="AM532" s="290"/>
      <c r="AN532" s="290"/>
      <c r="AO532" s="291"/>
      <c r="AQ532" s="54" t="s">
        <v>645</v>
      </c>
      <c r="AU532" s="292" t="str">
        <f t="shared" ca="1" si="95"/>
        <v>Y</v>
      </c>
      <c r="AV532" s="292">
        <f t="shared" si="98"/>
        <v>513</v>
      </c>
      <c r="AW532" s="180" t="str">
        <f t="shared" ca="1" si="96"/>
        <v>Y513</v>
      </c>
      <c r="AX532" s="189">
        <f t="shared" si="93"/>
        <v>8</v>
      </c>
      <c r="AY532" s="180" t="str">
        <f t="shared" ca="1" si="99"/>
        <v>5. Ownership - Capital Costs</v>
      </c>
      <c r="AZ532" s="189" t="s">
        <v>643</v>
      </c>
      <c r="BA532" s="180" t="s">
        <v>670</v>
      </c>
      <c r="BB532" s="180">
        <v>2039</v>
      </c>
      <c r="BC532" s="180" t="str">
        <f t="shared" ca="1" si="97"/>
        <v>8_Y513_Steam_turbine_2039</v>
      </c>
      <c r="BD532" s="180" t="s">
        <v>407</v>
      </c>
      <c r="BE532" s="180"/>
      <c r="BF532" s="189" t="str">
        <f t="shared" si="94"/>
        <v>&gt;=0</v>
      </c>
      <c r="BG532" s="189" t="s">
        <v>58</v>
      </c>
      <c r="BH532" s="189" t="s">
        <v>58</v>
      </c>
    </row>
    <row r="533" spans="1:60" ht="13.5" hidden="1" customHeight="1">
      <c r="A533" s="131"/>
      <c r="B533" s="343"/>
      <c r="C533" s="155"/>
      <c r="D533" s="344"/>
      <c r="E533" s="344"/>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c r="AC533" s="289"/>
      <c r="AD533" s="289"/>
      <c r="AE533" s="290"/>
      <c r="AF533" s="290"/>
      <c r="AG533" s="290"/>
      <c r="AH533" s="290"/>
      <c r="AI533" s="290"/>
      <c r="AJ533" s="290"/>
      <c r="AK533" s="290"/>
      <c r="AL533" s="290"/>
      <c r="AM533" s="290"/>
      <c r="AN533" s="290"/>
      <c r="AO533" s="291"/>
      <c r="AQ533" s="54" t="s">
        <v>645</v>
      </c>
      <c r="AU533" s="292" t="str">
        <f t="shared" ca="1" si="95"/>
        <v>Z</v>
      </c>
      <c r="AV533" s="292">
        <f t="shared" si="98"/>
        <v>513</v>
      </c>
      <c r="AW533" s="180" t="str">
        <f t="shared" ca="1" si="96"/>
        <v>Z513</v>
      </c>
      <c r="AX533" s="189">
        <f t="shared" si="93"/>
        <v>8</v>
      </c>
      <c r="AY533" s="180" t="str">
        <f t="shared" ca="1" si="99"/>
        <v>5. Ownership - Capital Costs</v>
      </c>
      <c r="AZ533" s="189" t="s">
        <v>643</v>
      </c>
      <c r="BA533" s="180" t="s">
        <v>670</v>
      </c>
      <c r="BB533" s="180">
        <v>2040</v>
      </c>
      <c r="BC533" s="180" t="str">
        <f t="shared" ca="1" si="97"/>
        <v>8_Z513_Steam_turbine_2040</v>
      </c>
      <c r="BD533" s="180" t="s">
        <v>407</v>
      </c>
      <c r="BE533" s="180"/>
      <c r="BF533" s="189" t="str">
        <f t="shared" si="94"/>
        <v>&gt;=0</v>
      </c>
      <c r="BG533" s="189" t="s">
        <v>58</v>
      </c>
      <c r="BH533" s="189" t="s">
        <v>58</v>
      </c>
    </row>
    <row r="534" spans="1:60" ht="13.5" hidden="1" customHeight="1">
      <c r="A534" s="131"/>
      <c r="B534" s="343"/>
      <c r="C534" s="155"/>
      <c r="D534" s="344"/>
      <c r="E534" s="344"/>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290"/>
      <c r="AF534" s="290"/>
      <c r="AG534" s="290"/>
      <c r="AH534" s="290"/>
      <c r="AI534" s="290"/>
      <c r="AJ534" s="290"/>
      <c r="AK534" s="290"/>
      <c r="AL534" s="290"/>
      <c r="AM534" s="290"/>
      <c r="AN534" s="290"/>
      <c r="AO534" s="291"/>
      <c r="AQ534" s="54" t="s">
        <v>645</v>
      </c>
      <c r="AU534" s="292" t="str">
        <f t="shared" ca="1" si="95"/>
        <v>AA</v>
      </c>
      <c r="AV534" s="292">
        <f t="shared" si="98"/>
        <v>513</v>
      </c>
      <c r="AW534" s="180" t="str">
        <f t="shared" ca="1" si="96"/>
        <v>AA513</v>
      </c>
      <c r="AX534" s="189">
        <f t="shared" si="93"/>
        <v>8</v>
      </c>
      <c r="AY534" s="180" t="str">
        <f t="shared" ca="1" si="99"/>
        <v>5. Ownership - Capital Costs</v>
      </c>
      <c r="AZ534" s="189" t="s">
        <v>643</v>
      </c>
      <c r="BA534" s="180" t="s">
        <v>670</v>
      </c>
      <c r="BB534" s="180">
        <v>2041</v>
      </c>
      <c r="BC534" s="180" t="str">
        <f t="shared" ca="1" si="97"/>
        <v>8_AA513_Steam_turbine_2041</v>
      </c>
      <c r="BD534" s="180" t="s">
        <v>407</v>
      </c>
      <c r="BE534" s="180"/>
      <c r="BF534" s="189" t="str">
        <f t="shared" si="94"/>
        <v>&gt;=0</v>
      </c>
      <c r="BG534" s="189" t="s">
        <v>58</v>
      </c>
      <c r="BH534" s="189" t="s">
        <v>58</v>
      </c>
    </row>
    <row r="535" spans="1:60" ht="13.5" hidden="1" customHeight="1">
      <c r="A535" s="131"/>
      <c r="B535" s="343"/>
      <c r="C535" s="155"/>
      <c r="D535" s="344"/>
      <c r="E535" s="344"/>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290"/>
      <c r="AF535" s="290"/>
      <c r="AG535" s="290"/>
      <c r="AH535" s="290"/>
      <c r="AI535" s="290"/>
      <c r="AJ535" s="290"/>
      <c r="AK535" s="290"/>
      <c r="AL535" s="290"/>
      <c r="AM535" s="290"/>
      <c r="AN535" s="290"/>
      <c r="AO535" s="291"/>
      <c r="AQ535" s="54" t="s">
        <v>645</v>
      </c>
      <c r="AU535" s="292" t="str">
        <f t="shared" ca="1" si="95"/>
        <v>AB</v>
      </c>
      <c r="AV535" s="292">
        <f t="shared" si="98"/>
        <v>513</v>
      </c>
      <c r="AW535" s="180" t="str">
        <f t="shared" ca="1" si="96"/>
        <v>AB513</v>
      </c>
      <c r="AX535" s="189">
        <f t="shared" si="93"/>
        <v>8</v>
      </c>
      <c r="AY535" s="180" t="str">
        <f t="shared" ca="1" si="99"/>
        <v>5. Ownership - Capital Costs</v>
      </c>
      <c r="AZ535" s="189" t="s">
        <v>643</v>
      </c>
      <c r="BA535" s="180" t="s">
        <v>670</v>
      </c>
      <c r="BB535" s="180">
        <v>2042</v>
      </c>
      <c r="BC535" s="180" t="str">
        <f t="shared" ca="1" si="97"/>
        <v>8_AB513_Steam_turbine_2042</v>
      </c>
      <c r="BD535" s="180" t="s">
        <v>407</v>
      </c>
      <c r="BE535" s="180"/>
      <c r="BF535" s="189" t="str">
        <f t="shared" si="94"/>
        <v>&gt;=0</v>
      </c>
      <c r="BG535" s="189" t="s">
        <v>58</v>
      </c>
      <c r="BH535" s="189" t="s">
        <v>58</v>
      </c>
    </row>
    <row r="536" spans="1:60" ht="13.5" hidden="1" customHeight="1">
      <c r="A536" s="131"/>
      <c r="B536" s="343"/>
      <c r="C536" s="155"/>
      <c r="D536" s="344"/>
      <c r="E536" s="344"/>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290"/>
      <c r="AF536" s="290"/>
      <c r="AG536" s="290"/>
      <c r="AH536" s="290"/>
      <c r="AI536" s="290"/>
      <c r="AJ536" s="290"/>
      <c r="AK536" s="290"/>
      <c r="AL536" s="290"/>
      <c r="AM536" s="290"/>
      <c r="AN536" s="290"/>
      <c r="AO536" s="291"/>
      <c r="AQ536" s="54" t="s">
        <v>645</v>
      </c>
      <c r="AU536" s="292" t="str">
        <f t="shared" ca="1" si="95"/>
        <v>AC</v>
      </c>
      <c r="AV536" s="292">
        <f t="shared" si="98"/>
        <v>513</v>
      </c>
      <c r="AW536" s="180" t="str">
        <f t="shared" ca="1" si="96"/>
        <v>AC513</v>
      </c>
      <c r="AX536" s="189">
        <f t="shared" si="93"/>
        <v>8</v>
      </c>
      <c r="AY536" s="180" t="str">
        <f t="shared" ca="1" si="99"/>
        <v>5. Ownership - Capital Costs</v>
      </c>
      <c r="AZ536" s="189" t="s">
        <v>643</v>
      </c>
      <c r="BA536" s="180" t="s">
        <v>670</v>
      </c>
      <c r="BB536" s="180">
        <v>2043</v>
      </c>
      <c r="BC536" s="180" t="str">
        <f t="shared" ca="1" si="97"/>
        <v>8_AC513_Steam_turbine_2043</v>
      </c>
      <c r="BD536" s="180" t="s">
        <v>407</v>
      </c>
      <c r="BE536" s="180"/>
      <c r="BF536" s="189" t="str">
        <f t="shared" si="94"/>
        <v>&gt;=0</v>
      </c>
      <c r="BG536" s="189" t="s">
        <v>58</v>
      </c>
      <c r="BH536" s="189" t="s">
        <v>58</v>
      </c>
    </row>
    <row r="537" spans="1:60" ht="13.5" hidden="1" customHeight="1">
      <c r="A537" s="131"/>
      <c r="B537" s="343"/>
      <c r="C537" s="155"/>
      <c r="D537" s="344"/>
      <c r="E537" s="344"/>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289"/>
      <c r="AE537" s="290"/>
      <c r="AF537" s="290"/>
      <c r="AG537" s="290"/>
      <c r="AH537" s="290"/>
      <c r="AI537" s="290"/>
      <c r="AJ537" s="290"/>
      <c r="AK537" s="290"/>
      <c r="AL537" s="290"/>
      <c r="AM537" s="290"/>
      <c r="AN537" s="290"/>
      <c r="AO537" s="291"/>
      <c r="AQ537" s="54" t="s">
        <v>645</v>
      </c>
      <c r="AU537" s="292" t="str">
        <f t="shared" ca="1" si="95"/>
        <v>AD</v>
      </c>
      <c r="AV537" s="292">
        <f t="shared" si="98"/>
        <v>513</v>
      </c>
      <c r="AW537" s="180" t="str">
        <f t="shared" ca="1" si="96"/>
        <v>AD513</v>
      </c>
      <c r="AX537" s="189">
        <f t="shared" si="93"/>
        <v>8</v>
      </c>
      <c r="AY537" s="180" t="str">
        <f t="shared" ca="1" si="99"/>
        <v>5. Ownership - Capital Costs</v>
      </c>
      <c r="AZ537" s="189" t="s">
        <v>643</v>
      </c>
      <c r="BA537" s="180" t="s">
        <v>670</v>
      </c>
      <c r="BB537" s="180">
        <v>2044</v>
      </c>
      <c r="BC537" s="180" t="str">
        <f t="shared" ca="1" si="97"/>
        <v>8_AD513_Steam_turbine_2044</v>
      </c>
      <c r="BD537" s="180" t="s">
        <v>407</v>
      </c>
      <c r="BE537" s="180"/>
      <c r="BF537" s="189" t="str">
        <f t="shared" si="94"/>
        <v>&gt;=0</v>
      </c>
      <c r="BG537" s="189" t="s">
        <v>58</v>
      </c>
      <c r="BH537" s="189" t="s">
        <v>58</v>
      </c>
    </row>
    <row r="538" spans="1:60" ht="13.5" hidden="1" customHeight="1">
      <c r="A538" s="131"/>
      <c r="B538" s="343"/>
      <c r="C538" s="155"/>
      <c r="D538" s="344"/>
      <c r="E538" s="344"/>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290"/>
      <c r="AF538" s="290"/>
      <c r="AG538" s="290"/>
      <c r="AH538" s="290"/>
      <c r="AI538" s="290"/>
      <c r="AJ538" s="290"/>
      <c r="AK538" s="290"/>
      <c r="AL538" s="290"/>
      <c r="AM538" s="290"/>
      <c r="AN538" s="290"/>
      <c r="AO538" s="291"/>
      <c r="AQ538" s="54" t="s">
        <v>645</v>
      </c>
      <c r="AU538" s="292" t="str">
        <f t="shared" ca="1" si="95"/>
        <v>AE</v>
      </c>
      <c r="AV538" s="292">
        <f t="shared" si="98"/>
        <v>513</v>
      </c>
      <c r="AW538" s="180" t="str">
        <f t="shared" ca="1" si="96"/>
        <v>AE513</v>
      </c>
      <c r="AX538" s="189">
        <f t="shared" si="93"/>
        <v>8</v>
      </c>
      <c r="AY538" s="180" t="str">
        <f t="shared" ca="1" si="99"/>
        <v>5. Ownership - Capital Costs</v>
      </c>
      <c r="AZ538" s="189" t="s">
        <v>643</v>
      </c>
      <c r="BA538" s="180" t="s">
        <v>670</v>
      </c>
      <c r="BB538" s="180">
        <v>2045</v>
      </c>
      <c r="BC538" s="180" t="str">
        <f t="shared" ca="1" si="97"/>
        <v>8_AE513_Steam_turbine_2045</v>
      </c>
      <c r="BD538" s="180" t="s">
        <v>407</v>
      </c>
      <c r="BE538" s="180"/>
      <c r="BF538" s="189" t="str">
        <f t="shared" si="94"/>
        <v>&gt;=0</v>
      </c>
      <c r="BG538" s="189" t="s">
        <v>58</v>
      </c>
      <c r="BH538" s="189" t="s">
        <v>58</v>
      </c>
    </row>
    <row r="539" spans="1:60" ht="13.5" hidden="1" customHeight="1">
      <c r="A539" s="131"/>
      <c r="B539" s="343"/>
      <c r="C539" s="155"/>
      <c r="D539" s="344"/>
      <c r="E539" s="344"/>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c r="AC539" s="289"/>
      <c r="AD539" s="289"/>
      <c r="AE539" s="290"/>
      <c r="AF539" s="290"/>
      <c r="AG539" s="290"/>
      <c r="AH539" s="290"/>
      <c r="AI539" s="290"/>
      <c r="AJ539" s="290"/>
      <c r="AK539" s="290"/>
      <c r="AL539" s="290"/>
      <c r="AM539" s="290"/>
      <c r="AN539" s="290"/>
      <c r="AO539" s="291"/>
      <c r="AQ539" s="54" t="s">
        <v>645</v>
      </c>
      <c r="AU539" s="292" t="str">
        <f t="shared" ca="1" si="95"/>
        <v>AF</v>
      </c>
      <c r="AV539" s="292">
        <f t="shared" si="98"/>
        <v>513</v>
      </c>
      <c r="AW539" s="180" t="str">
        <f t="shared" ca="1" si="96"/>
        <v>AF513</v>
      </c>
      <c r="AX539" s="189">
        <f t="shared" si="93"/>
        <v>8</v>
      </c>
      <c r="AY539" s="180" t="str">
        <f t="shared" ca="1" si="99"/>
        <v>5. Ownership - Capital Costs</v>
      </c>
      <c r="AZ539" s="189" t="s">
        <v>643</v>
      </c>
      <c r="BA539" s="180" t="s">
        <v>670</v>
      </c>
      <c r="BB539" s="180">
        <v>2046</v>
      </c>
      <c r="BC539" s="180" t="str">
        <f t="shared" ca="1" si="97"/>
        <v>8_AF513_Steam_turbine_2046</v>
      </c>
      <c r="BD539" s="180" t="s">
        <v>407</v>
      </c>
      <c r="BE539" s="180"/>
      <c r="BF539" s="189" t="str">
        <f t="shared" si="94"/>
        <v>&gt;=0</v>
      </c>
      <c r="BG539" s="189" t="s">
        <v>58</v>
      </c>
      <c r="BH539" s="189" t="s">
        <v>58</v>
      </c>
    </row>
    <row r="540" spans="1:60" ht="13.5" hidden="1" customHeight="1">
      <c r="A540" s="131"/>
      <c r="B540" s="343"/>
      <c r="C540" s="155"/>
      <c r="D540" s="344"/>
      <c r="E540" s="344"/>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c r="AC540" s="289"/>
      <c r="AD540" s="289"/>
      <c r="AE540" s="290"/>
      <c r="AF540" s="290"/>
      <c r="AG540" s="290"/>
      <c r="AH540" s="290"/>
      <c r="AI540" s="290"/>
      <c r="AJ540" s="290"/>
      <c r="AK540" s="290"/>
      <c r="AL540" s="290"/>
      <c r="AM540" s="290"/>
      <c r="AN540" s="290"/>
      <c r="AO540" s="291"/>
      <c r="AQ540" s="54" t="s">
        <v>645</v>
      </c>
      <c r="AU540" s="292" t="str">
        <f t="shared" ca="1" si="95"/>
        <v>AG</v>
      </c>
      <c r="AV540" s="292">
        <f t="shared" si="98"/>
        <v>513</v>
      </c>
      <c r="AW540" s="180" t="str">
        <f t="shared" ca="1" si="96"/>
        <v>AG513</v>
      </c>
      <c r="AX540" s="189">
        <f t="shared" si="93"/>
        <v>8</v>
      </c>
      <c r="AY540" s="180" t="str">
        <f t="shared" ca="1" si="99"/>
        <v>5. Ownership - Capital Costs</v>
      </c>
      <c r="AZ540" s="189" t="s">
        <v>643</v>
      </c>
      <c r="BA540" s="180" t="s">
        <v>670</v>
      </c>
      <c r="BB540" s="180">
        <v>2047</v>
      </c>
      <c r="BC540" s="180" t="str">
        <f t="shared" ca="1" si="97"/>
        <v>8_AG513_Steam_turbine_2047</v>
      </c>
      <c r="BD540" s="180" t="s">
        <v>407</v>
      </c>
      <c r="BE540" s="180"/>
      <c r="BF540" s="189" t="str">
        <f t="shared" si="94"/>
        <v>&gt;=0</v>
      </c>
      <c r="BG540" s="189" t="s">
        <v>58</v>
      </c>
      <c r="BH540" s="189" t="s">
        <v>58</v>
      </c>
    </row>
    <row r="541" spans="1:60" ht="13.5" hidden="1" customHeight="1">
      <c r="A541" s="131"/>
      <c r="B541" s="343"/>
      <c r="C541" s="155"/>
      <c r="D541" s="344"/>
      <c r="E541" s="344"/>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89"/>
      <c r="AE541" s="290"/>
      <c r="AF541" s="290"/>
      <c r="AG541" s="290"/>
      <c r="AH541" s="290"/>
      <c r="AI541" s="290"/>
      <c r="AJ541" s="290"/>
      <c r="AK541" s="290"/>
      <c r="AL541" s="290"/>
      <c r="AM541" s="290"/>
      <c r="AN541" s="290"/>
      <c r="AO541" s="291"/>
      <c r="AQ541" s="54" t="s">
        <v>645</v>
      </c>
      <c r="AU541" s="292" t="str">
        <f t="shared" ca="1" si="95"/>
        <v>AH</v>
      </c>
      <c r="AV541" s="292">
        <f t="shared" si="98"/>
        <v>513</v>
      </c>
      <c r="AW541" s="180" t="str">
        <f t="shared" ca="1" si="96"/>
        <v>AH513</v>
      </c>
      <c r="AX541" s="189">
        <f t="shared" si="93"/>
        <v>8</v>
      </c>
      <c r="AY541" s="180" t="str">
        <f t="shared" ca="1" si="99"/>
        <v>5. Ownership - Capital Costs</v>
      </c>
      <c r="AZ541" s="189" t="s">
        <v>643</v>
      </c>
      <c r="BA541" s="180" t="s">
        <v>670</v>
      </c>
      <c r="BB541" s="180">
        <v>2048</v>
      </c>
      <c r="BC541" s="180" t="str">
        <f t="shared" ca="1" si="97"/>
        <v>8_AH513_Steam_turbine_2048</v>
      </c>
      <c r="BD541" s="180" t="s">
        <v>407</v>
      </c>
      <c r="BE541" s="180"/>
      <c r="BF541" s="189" t="str">
        <f t="shared" si="94"/>
        <v>&gt;=0</v>
      </c>
      <c r="BG541" s="189" t="s">
        <v>58</v>
      </c>
      <c r="BH541" s="189" t="s">
        <v>58</v>
      </c>
    </row>
    <row r="542" spans="1:60" ht="13.5" hidden="1" customHeight="1">
      <c r="A542" s="131"/>
      <c r="B542" s="343"/>
      <c r="C542" s="155"/>
      <c r="D542" s="344"/>
      <c r="E542" s="344"/>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c r="AC542" s="289"/>
      <c r="AD542" s="289"/>
      <c r="AE542" s="290"/>
      <c r="AF542" s="290"/>
      <c r="AG542" s="290"/>
      <c r="AH542" s="290"/>
      <c r="AI542" s="290"/>
      <c r="AJ542" s="290"/>
      <c r="AK542" s="290"/>
      <c r="AL542" s="290"/>
      <c r="AM542" s="290"/>
      <c r="AN542" s="290"/>
      <c r="AO542" s="291"/>
      <c r="AQ542" s="54" t="s">
        <v>645</v>
      </c>
      <c r="AU542" s="292" t="str">
        <f t="shared" ca="1" si="95"/>
        <v>AI</v>
      </c>
      <c r="AV542" s="292">
        <f t="shared" si="98"/>
        <v>513</v>
      </c>
      <c r="AW542" s="180" t="str">
        <f t="shared" ca="1" si="96"/>
        <v>AI513</v>
      </c>
      <c r="AX542" s="189">
        <f t="shared" si="93"/>
        <v>8</v>
      </c>
      <c r="AY542" s="180" t="str">
        <f t="shared" ca="1" si="99"/>
        <v>5. Ownership - Capital Costs</v>
      </c>
      <c r="AZ542" s="189" t="s">
        <v>643</v>
      </c>
      <c r="BA542" s="180" t="s">
        <v>670</v>
      </c>
      <c r="BB542" s="180">
        <v>2049</v>
      </c>
      <c r="BC542" s="180" t="str">
        <f t="shared" ca="1" si="97"/>
        <v>8_AI513_Steam_turbine_2049</v>
      </c>
      <c r="BD542" s="180" t="s">
        <v>407</v>
      </c>
      <c r="BE542" s="180"/>
      <c r="BF542" s="189" t="str">
        <f t="shared" si="94"/>
        <v>&gt;=0</v>
      </c>
      <c r="BG542" s="189" t="s">
        <v>58</v>
      </c>
      <c r="BH542" s="189" t="s">
        <v>58</v>
      </c>
    </row>
    <row r="543" spans="1:60" ht="13.5" hidden="1" customHeight="1">
      <c r="A543" s="131"/>
      <c r="B543" s="343"/>
      <c r="C543" s="155"/>
      <c r="D543" s="344"/>
      <c r="E543" s="344"/>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290"/>
      <c r="AF543" s="290"/>
      <c r="AG543" s="290"/>
      <c r="AH543" s="290"/>
      <c r="AI543" s="290"/>
      <c r="AJ543" s="290"/>
      <c r="AK543" s="290"/>
      <c r="AL543" s="290"/>
      <c r="AM543" s="290"/>
      <c r="AN543" s="290"/>
      <c r="AO543" s="291"/>
      <c r="AQ543" s="54" t="s">
        <v>645</v>
      </c>
      <c r="AU543" s="292" t="str">
        <f t="shared" ca="1" si="95"/>
        <v>AJ</v>
      </c>
      <c r="AV543" s="292">
        <f t="shared" si="98"/>
        <v>513</v>
      </c>
      <c r="AW543" s="180" t="str">
        <f t="shared" ca="1" si="96"/>
        <v>AJ513</v>
      </c>
      <c r="AX543" s="189">
        <f t="shared" si="93"/>
        <v>8</v>
      </c>
      <c r="AY543" s="180" t="str">
        <f t="shared" ca="1" si="99"/>
        <v>5. Ownership - Capital Costs</v>
      </c>
      <c r="AZ543" s="189" t="s">
        <v>643</v>
      </c>
      <c r="BA543" s="180" t="s">
        <v>670</v>
      </c>
      <c r="BB543" s="180">
        <v>2050</v>
      </c>
      <c r="BC543" s="180" t="str">
        <f t="shared" ca="1" si="97"/>
        <v>8_AJ513_Steam_turbine_2050</v>
      </c>
      <c r="BD543" s="180" t="s">
        <v>407</v>
      </c>
      <c r="BE543" s="180"/>
      <c r="BF543" s="189" t="str">
        <f t="shared" si="94"/>
        <v>&gt;=0</v>
      </c>
      <c r="BG543" s="189" t="s">
        <v>58</v>
      </c>
      <c r="BH543" s="189" t="s">
        <v>58</v>
      </c>
    </row>
    <row r="544" spans="1:60" ht="13.5" hidden="1" customHeight="1">
      <c r="A544" s="131"/>
      <c r="B544" s="343"/>
      <c r="C544" s="155"/>
      <c r="D544" s="344"/>
      <c r="E544" s="344"/>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290"/>
      <c r="AF544" s="290"/>
      <c r="AG544" s="290"/>
      <c r="AH544" s="290"/>
      <c r="AI544" s="290"/>
      <c r="AJ544" s="290"/>
      <c r="AK544" s="290"/>
      <c r="AL544" s="290"/>
      <c r="AM544" s="290"/>
      <c r="AN544" s="290"/>
      <c r="AO544" s="291"/>
      <c r="AQ544" s="54" t="s">
        <v>645</v>
      </c>
      <c r="AU544" s="292" t="str">
        <f t="shared" ca="1" si="95"/>
        <v>AK</v>
      </c>
      <c r="AV544" s="292">
        <f t="shared" si="98"/>
        <v>513</v>
      </c>
      <c r="AW544" s="180" t="str">
        <f t="shared" ca="1" si="96"/>
        <v>AK513</v>
      </c>
      <c r="AX544" s="189">
        <f t="shared" si="93"/>
        <v>8</v>
      </c>
      <c r="AY544" s="180" t="str">
        <f t="shared" ca="1" si="99"/>
        <v>5. Ownership - Capital Costs</v>
      </c>
      <c r="AZ544" s="189" t="s">
        <v>643</v>
      </c>
      <c r="BA544" s="180" t="s">
        <v>670</v>
      </c>
      <c r="BB544" s="180">
        <v>2051</v>
      </c>
      <c r="BC544" s="180" t="str">
        <f t="shared" ca="1" si="97"/>
        <v>8_AK513_Steam_turbine_2051</v>
      </c>
      <c r="BD544" s="180" t="s">
        <v>407</v>
      </c>
      <c r="BE544" s="180"/>
      <c r="BF544" s="189" t="str">
        <f t="shared" si="94"/>
        <v>&gt;=0</v>
      </c>
      <c r="BG544" s="189" t="s">
        <v>58</v>
      </c>
      <c r="BH544" s="189" t="s">
        <v>58</v>
      </c>
    </row>
    <row r="545" spans="1:60" ht="13.5" hidden="1" customHeight="1">
      <c r="A545" s="131"/>
      <c r="B545" s="343"/>
      <c r="C545" s="155"/>
      <c r="D545" s="344"/>
      <c r="E545" s="344"/>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90"/>
      <c r="AF545" s="290"/>
      <c r="AG545" s="290"/>
      <c r="AH545" s="290"/>
      <c r="AI545" s="290"/>
      <c r="AJ545" s="290"/>
      <c r="AK545" s="290"/>
      <c r="AL545" s="290"/>
      <c r="AM545" s="290"/>
      <c r="AN545" s="290"/>
      <c r="AO545" s="291"/>
      <c r="AQ545" s="54" t="s">
        <v>645</v>
      </c>
      <c r="AU545" s="292" t="str">
        <f t="shared" ca="1" si="95"/>
        <v>AL</v>
      </c>
      <c r="AV545" s="292">
        <f t="shared" si="98"/>
        <v>513</v>
      </c>
      <c r="AW545" s="180" t="str">
        <f t="shared" ca="1" si="96"/>
        <v>AL513</v>
      </c>
      <c r="AX545" s="189">
        <f t="shared" si="93"/>
        <v>8</v>
      </c>
      <c r="AY545" s="180" t="str">
        <f t="shared" ca="1" si="99"/>
        <v>5. Ownership - Capital Costs</v>
      </c>
      <c r="AZ545" s="189" t="s">
        <v>643</v>
      </c>
      <c r="BA545" s="180" t="s">
        <v>670</v>
      </c>
      <c r="BB545" s="180">
        <v>2052</v>
      </c>
      <c r="BC545" s="180" t="str">
        <f t="shared" ca="1" si="97"/>
        <v>8_AL513_Steam_turbine_2052</v>
      </c>
      <c r="BD545" s="180" t="s">
        <v>407</v>
      </c>
      <c r="BE545" s="180"/>
      <c r="BF545" s="189" t="str">
        <f t="shared" si="94"/>
        <v>&gt;=0</v>
      </c>
      <c r="BG545" s="189" t="s">
        <v>58</v>
      </c>
      <c r="BH545" s="189" t="s">
        <v>58</v>
      </c>
    </row>
    <row r="546" spans="1:60" ht="13.5" hidden="1" customHeight="1">
      <c r="A546" s="131"/>
      <c r="B546" s="343"/>
      <c r="C546" s="155"/>
      <c r="D546" s="344"/>
      <c r="E546" s="344"/>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c r="AC546" s="289"/>
      <c r="AD546" s="289"/>
      <c r="AE546" s="290"/>
      <c r="AF546" s="290"/>
      <c r="AG546" s="290"/>
      <c r="AH546" s="290"/>
      <c r="AI546" s="290"/>
      <c r="AJ546" s="290"/>
      <c r="AK546" s="290"/>
      <c r="AL546" s="290"/>
      <c r="AM546" s="290"/>
      <c r="AN546" s="290"/>
      <c r="AO546" s="291"/>
      <c r="AQ546" s="54" t="s">
        <v>645</v>
      </c>
      <c r="AU546" s="292" t="str">
        <f t="shared" ca="1" si="95"/>
        <v>AM</v>
      </c>
      <c r="AV546" s="292">
        <f t="shared" si="98"/>
        <v>513</v>
      </c>
      <c r="AW546" s="180" t="str">
        <f t="shared" ca="1" si="96"/>
        <v>AM513</v>
      </c>
      <c r="AX546" s="189">
        <f t="shared" si="93"/>
        <v>8</v>
      </c>
      <c r="AY546" s="180" t="str">
        <f t="shared" ca="1" si="99"/>
        <v>5. Ownership - Capital Costs</v>
      </c>
      <c r="AZ546" s="189" t="s">
        <v>643</v>
      </c>
      <c r="BA546" s="180" t="s">
        <v>670</v>
      </c>
      <c r="BB546" s="180">
        <v>2053</v>
      </c>
      <c r="BC546" s="180" t="str">
        <f t="shared" ca="1" si="97"/>
        <v>8_AM513_Steam_turbine_2053</v>
      </c>
      <c r="BD546" s="180" t="s">
        <v>407</v>
      </c>
      <c r="BE546" s="180"/>
      <c r="BF546" s="189" t="str">
        <f t="shared" si="94"/>
        <v>&gt;=0</v>
      </c>
      <c r="BG546" s="189" t="s">
        <v>58</v>
      </c>
      <c r="BH546" s="189" t="s">
        <v>58</v>
      </c>
    </row>
    <row r="547" spans="1:60" ht="13.5" hidden="1" customHeight="1">
      <c r="A547" s="131"/>
      <c r="B547" s="343"/>
      <c r="C547" s="155"/>
      <c r="D547" s="344"/>
      <c r="E547" s="344"/>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89"/>
      <c r="AE547" s="290"/>
      <c r="AF547" s="290"/>
      <c r="AG547" s="290"/>
      <c r="AH547" s="290"/>
      <c r="AI547" s="290"/>
      <c r="AJ547" s="290"/>
      <c r="AK547" s="290"/>
      <c r="AL547" s="290"/>
      <c r="AM547" s="290"/>
      <c r="AN547" s="290"/>
      <c r="AO547" s="291"/>
      <c r="AQ547" s="54" t="s">
        <v>645</v>
      </c>
      <c r="AU547" s="292" t="str">
        <f t="shared" ca="1" si="95"/>
        <v>AN</v>
      </c>
      <c r="AV547" s="292">
        <f t="shared" si="98"/>
        <v>513</v>
      </c>
      <c r="AW547" s="180" t="str">
        <f t="shared" ca="1" si="96"/>
        <v>AN513</v>
      </c>
      <c r="AX547" s="189">
        <f t="shared" si="93"/>
        <v>8</v>
      </c>
      <c r="AY547" s="180" t="str">
        <f t="shared" ca="1" si="99"/>
        <v>5. Ownership - Capital Costs</v>
      </c>
      <c r="AZ547" s="189" t="s">
        <v>643</v>
      </c>
      <c r="BA547" s="180" t="s">
        <v>670</v>
      </c>
      <c r="BB547" s="180">
        <v>2054</v>
      </c>
      <c r="BC547" s="180" t="str">
        <f t="shared" ca="1" si="97"/>
        <v>8_AN513_Steam_turbine_2054</v>
      </c>
      <c r="BD547" s="180" t="s">
        <v>407</v>
      </c>
      <c r="BE547" s="180"/>
      <c r="BF547" s="189" t="str">
        <f t="shared" si="94"/>
        <v>&gt;=0</v>
      </c>
      <c r="BG547" s="189" t="s">
        <v>58</v>
      </c>
      <c r="BH547" s="189" t="s">
        <v>58</v>
      </c>
    </row>
    <row r="548" spans="1:60" ht="13.5" hidden="1" customHeight="1">
      <c r="A548" s="131"/>
      <c r="B548" s="343"/>
      <c r="C548" s="155"/>
      <c r="D548" s="344"/>
      <c r="E548" s="344"/>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c r="AC548" s="289"/>
      <c r="AD548" s="289"/>
      <c r="AE548" s="290"/>
      <c r="AF548" s="290"/>
      <c r="AG548" s="290"/>
      <c r="AH548" s="290"/>
      <c r="AI548" s="290"/>
      <c r="AJ548" s="290"/>
      <c r="AK548" s="290"/>
      <c r="AL548" s="290"/>
      <c r="AM548" s="290"/>
      <c r="AN548" s="290"/>
      <c r="AO548" s="291"/>
      <c r="AQ548" s="54" t="s">
        <v>645</v>
      </c>
      <c r="AU548" s="292" t="str">
        <f t="shared" ca="1" si="95"/>
        <v>AO</v>
      </c>
      <c r="AV548" s="292">
        <f t="shared" si="98"/>
        <v>513</v>
      </c>
      <c r="AW548" s="180" t="str">
        <f t="shared" ca="1" si="96"/>
        <v>AO513</v>
      </c>
      <c r="AX548" s="189">
        <v>7</v>
      </c>
      <c r="AY548" s="180" t="str">
        <f t="shared" ca="1" si="99"/>
        <v>5. Ownership - Capital Costs</v>
      </c>
      <c r="AZ548" s="189" t="s">
        <v>643</v>
      </c>
      <c r="BA548" s="180" t="s">
        <v>670</v>
      </c>
      <c r="BB548" s="180" t="s">
        <v>646</v>
      </c>
      <c r="BC548" s="180" t="str">
        <f t="shared" ca="1" si="97"/>
        <v>7_AO513_Steam_turbine_Additional_Info</v>
      </c>
      <c r="BD548" s="189" t="s">
        <v>133</v>
      </c>
      <c r="BE548" s="189">
        <v>100</v>
      </c>
      <c r="BG548" s="189" t="s">
        <v>58</v>
      </c>
      <c r="BH548" s="189" t="s">
        <v>58</v>
      </c>
    </row>
    <row r="549" spans="1:60">
      <c r="A549" s="131">
        <f>+A513+1</f>
        <v>17</v>
      </c>
      <c r="B549" s="343"/>
      <c r="C549" s="155" t="s">
        <v>671</v>
      </c>
      <c r="D549" s="344" t="s">
        <v>642</v>
      </c>
      <c r="E549" s="344"/>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76"/>
      <c r="AE549" s="277"/>
      <c r="AF549" s="277"/>
      <c r="AG549" s="277"/>
      <c r="AH549" s="277"/>
      <c r="AI549" s="277"/>
      <c r="AJ549" s="277"/>
      <c r="AK549" s="277"/>
      <c r="AL549" s="277"/>
      <c r="AM549" s="277"/>
      <c r="AN549" s="277"/>
      <c r="AO549" s="152"/>
      <c r="AS549" s="54" t="s">
        <v>125</v>
      </c>
      <c r="AT549" s="293" t="str">
        <f ca="1">SUBSTITUTE(CELL("address",F549),"$","")</f>
        <v>F549</v>
      </c>
      <c r="AU549" s="294" t="str">
        <f ca="1">CHAR(CODE(AT549))</f>
        <v>F</v>
      </c>
      <c r="AV549" s="294">
        <f>ROW(AT549)</f>
        <v>549</v>
      </c>
      <c r="AW549" s="295" t="str">
        <f ca="1">CONCATENATE(AU549&amp;AV549)</f>
        <v>F549</v>
      </c>
      <c r="AX549" s="288">
        <f t="shared" si="93"/>
        <v>8</v>
      </c>
      <c r="AY549" s="295" t="str">
        <f t="shared" ca="1" si="99"/>
        <v>5. Ownership - Capital Costs</v>
      </c>
      <c r="AZ549" s="288" t="s">
        <v>643</v>
      </c>
      <c r="BA549" s="295" t="s">
        <v>672</v>
      </c>
      <c r="BB549" s="295">
        <v>2020</v>
      </c>
      <c r="BC549" s="295" t="str">
        <f ca="1">AX549&amp;"_"&amp;AW549&amp;"_"&amp;BA549&amp;"_"&amp;BB549</f>
        <v>8_F549_Spare_parts_2020</v>
      </c>
      <c r="BD549" s="295" t="s">
        <v>407</v>
      </c>
      <c r="BE549" s="295"/>
      <c r="BF549" s="288" t="str">
        <f t="shared" ref="BF549:BF583" si="100">"&gt;=0"</f>
        <v>&gt;=0</v>
      </c>
      <c r="BG549" s="288" t="s">
        <v>58</v>
      </c>
      <c r="BH549" s="288" t="s">
        <v>58</v>
      </c>
    </row>
    <row r="550" spans="1:60" ht="13.5" hidden="1" customHeight="1">
      <c r="A550" s="131"/>
      <c r="B550" s="343"/>
      <c r="C550" s="155"/>
      <c r="D550" s="344"/>
      <c r="E550" s="344"/>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c r="AC550" s="289"/>
      <c r="AD550" s="289"/>
      <c r="AE550" s="290"/>
      <c r="AF550" s="290"/>
      <c r="AG550" s="290"/>
      <c r="AH550" s="290"/>
      <c r="AI550" s="290"/>
      <c r="AJ550" s="290"/>
      <c r="AK550" s="290"/>
      <c r="AL550" s="290"/>
      <c r="AM550" s="290"/>
      <c r="AN550" s="290"/>
      <c r="AO550" s="291"/>
      <c r="AQ550" s="54" t="s">
        <v>645</v>
      </c>
      <c r="AU550" s="292" t="str">
        <f t="shared" ref="AU550:AU584" ca="1" si="101">IF(AU549="Z","AA",IF(LEN(AU549)=1,CHAR(CODE(AU549)+1),IF(RIGHT(AU549,1)="Z",CHAR(CODE(LEFT(AU549,1))+1),LEFT(AU549,1))&amp;CHAR(65+MOD(CODE(RIGHT(AU549,1))+1-65,26))))</f>
        <v>G</v>
      </c>
      <c r="AV550" s="292">
        <f>AV549</f>
        <v>549</v>
      </c>
      <c r="AW550" s="180" t="str">
        <f t="shared" ref="AW550:AW584" ca="1" si="102">CONCATENATE(AU550&amp;AV550)</f>
        <v>G549</v>
      </c>
      <c r="AX550" s="189">
        <f t="shared" si="93"/>
        <v>8</v>
      </c>
      <c r="AY550" s="180" t="str">
        <f t="shared" ca="1" si="99"/>
        <v>5. Ownership - Capital Costs</v>
      </c>
      <c r="AZ550" s="189" t="s">
        <v>643</v>
      </c>
      <c r="BA550" s="180" t="s">
        <v>672</v>
      </c>
      <c r="BB550" s="180">
        <v>2021</v>
      </c>
      <c r="BC550" s="180" t="str">
        <f t="shared" ref="BC550:BC584" ca="1" si="103">AX550&amp;"_"&amp;AW550&amp;"_"&amp;BA550&amp;"_"&amp;BB550</f>
        <v>8_G549_Spare_parts_2021</v>
      </c>
      <c r="BD550" s="180" t="s">
        <v>407</v>
      </c>
      <c r="BE550" s="180"/>
      <c r="BF550" s="189" t="str">
        <f t="shared" si="100"/>
        <v>&gt;=0</v>
      </c>
      <c r="BG550" s="189" t="s">
        <v>58</v>
      </c>
      <c r="BH550" s="189" t="s">
        <v>58</v>
      </c>
    </row>
    <row r="551" spans="1:60" ht="13.5" hidden="1" customHeight="1">
      <c r="A551" s="131"/>
      <c r="B551" s="343"/>
      <c r="C551" s="155"/>
      <c r="D551" s="344"/>
      <c r="E551" s="344"/>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c r="AC551" s="289"/>
      <c r="AD551" s="289"/>
      <c r="AE551" s="290"/>
      <c r="AF551" s="290"/>
      <c r="AG551" s="290"/>
      <c r="AH551" s="290"/>
      <c r="AI551" s="290"/>
      <c r="AJ551" s="290"/>
      <c r="AK551" s="290"/>
      <c r="AL551" s="290"/>
      <c r="AM551" s="290"/>
      <c r="AN551" s="290"/>
      <c r="AO551" s="291"/>
      <c r="AQ551" s="54" t="s">
        <v>645</v>
      </c>
      <c r="AU551" s="292" t="str">
        <f t="shared" ca="1" si="101"/>
        <v>H</v>
      </c>
      <c r="AV551" s="292">
        <f t="shared" ref="AV551:AV584" si="104">AV550</f>
        <v>549</v>
      </c>
      <c r="AW551" s="180" t="str">
        <f t="shared" ca="1" si="102"/>
        <v>H549</v>
      </c>
      <c r="AX551" s="189">
        <f t="shared" si="93"/>
        <v>8</v>
      </c>
      <c r="AY551" s="180" t="str">
        <f t="shared" ca="1" si="99"/>
        <v>5. Ownership - Capital Costs</v>
      </c>
      <c r="AZ551" s="189" t="s">
        <v>643</v>
      </c>
      <c r="BA551" s="180" t="s">
        <v>672</v>
      </c>
      <c r="BB551" s="180">
        <v>2022</v>
      </c>
      <c r="BC551" s="180" t="str">
        <f t="shared" ca="1" si="103"/>
        <v>8_H549_Spare_parts_2022</v>
      </c>
      <c r="BD551" s="180" t="s">
        <v>407</v>
      </c>
      <c r="BE551" s="180"/>
      <c r="BF551" s="189" t="str">
        <f t="shared" si="100"/>
        <v>&gt;=0</v>
      </c>
      <c r="BG551" s="189" t="s">
        <v>58</v>
      </c>
      <c r="BH551" s="189" t="s">
        <v>58</v>
      </c>
    </row>
    <row r="552" spans="1:60" ht="13.5" hidden="1" customHeight="1">
      <c r="A552" s="131"/>
      <c r="B552" s="343"/>
      <c r="C552" s="155"/>
      <c r="D552" s="344"/>
      <c r="E552" s="344"/>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c r="AC552" s="289"/>
      <c r="AD552" s="289"/>
      <c r="AE552" s="290"/>
      <c r="AF552" s="290"/>
      <c r="AG552" s="290"/>
      <c r="AH552" s="290"/>
      <c r="AI552" s="290"/>
      <c r="AJ552" s="290"/>
      <c r="AK552" s="290"/>
      <c r="AL552" s="290"/>
      <c r="AM552" s="290"/>
      <c r="AN552" s="290"/>
      <c r="AO552" s="291"/>
      <c r="AQ552" s="54" t="s">
        <v>645</v>
      </c>
      <c r="AU552" s="292" t="str">
        <f t="shared" ca="1" si="101"/>
        <v>I</v>
      </c>
      <c r="AV552" s="292">
        <f t="shared" si="104"/>
        <v>549</v>
      </c>
      <c r="AW552" s="180" t="str">
        <f t="shared" ca="1" si="102"/>
        <v>I549</v>
      </c>
      <c r="AX552" s="189">
        <f t="shared" si="93"/>
        <v>8</v>
      </c>
      <c r="AY552" s="180" t="str">
        <f t="shared" ca="1" si="99"/>
        <v>5. Ownership - Capital Costs</v>
      </c>
      <c r="AZ552" s="189" t="s">
        <v>643</v>
      </c>
      <c r="BA552" s="180" t="s">
        <v>672</v>
      </c>
      <c r="BB552" s="180">
        <v>2023</v>
      </c>
      <c r="BC552" s="180" t="str">
        <f t="shared" ca="1" si="103"/>
        <v>8_I549_Spare_parts_2023</v>
      </c>
      <c r="BD552" s="180" t="s">
        <v>407</v>
      </c>
      <c r="BE552" s="180"/>
      <c r="BF552" s="189" t="str">
        <f t="shared" si="100"/>
        <v>&gt;=0</v>
      </c>
      <c r="BG552" s="189" t="s">
        <v>58</v>
      </c>
      <c r="BH552" s="189" t="s">
        <v>58</v>
      </c>
    </row>
    <row r="553" spans="1:60" ht="13.5" hidden="1" customHeight="1">
      <c r="A553" s="131"/>
      <c r="B553" s="343"/>
      <c r="C553" s="155"/>
      <c r="D553" s="344"/>
      <c r="E553" s="344"/>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c r="AC553" s="289"/>
      <c r="AD553" s="289"/>
      <c r="AE553" s="290"/>
      <c r="AF553" s="290"/>
      <c r="AG553" s="290"/>
      <c r="AH553" s="290"/>
      <c r="AI553" s="290"/>
      <c r="AJ553" s="290"/>
      <c r="AK553" s="290"/>
      <c r="AL553" s="290"/>
      <c r="AM553" s="290"/>
      <c r="AN553" s="290"/>
      <c r="AO553" s="291"/>
      <c r="AQ553" s="54" t="s">
        <v>645</v>
      </c>
      <c r="AU553" s="292" t="str">
        <f t="shared" ca="1" si="101"/>
        <v>J</v>
      </c>
      <c r="AV553" s="292">
        <f t="shared" si="104"/>
        <v>549</v>
      </c>
      <c r="AW553" s="180" t="str">
        <f t="shared" ca="1" si="102"/>
        <v>J549</v>
      </c>
      <c r="AX553" s="189">
        <f t="shared" si="93"/>
        <v>8</v>
      </c>
      <c r="AY553" s="180" t="str">
        <f t="shared" ca="1" si="99"/>
        <v>5. Ownership - Capital Costs</v>
      </c>
      <c r="AZ553" s="189" t="s">
        <v>643</v>
      </c>
      <c r="BA553" s="180" t="s">
        <v>672</v>
      </c>
      <c r="BB553" s="180">
        <v>2024</v>
      </c>
      <c r="BC553" s="180" t="str">
        <f t="shared" ca="1" si="103"/>
        <v>8_J549_Spare_parts_2024</v>
      </c>
      <c r="BD553" s="180" t="s">
        <v>407</v>
      </c>
      <c r="BE553" s="180"/>
      <c r="BF553" s="189" t="str">
        <f t="shared" si="100"/>
        <v>&gt;=0</v>
      </c>
      <c r="BG553" s="189" t="s">
        <v>58</v>
      </c>
      <c r="BH553" s="189" t="s">
        <v>58</v>
      </c>
    </row>
    <row r="554" spans="1:60" ht="13.5" hidden="1" customHeight="1">
      <c r="A554" s="131"/>
      <c r="B554" s="343"/>
      <c r="C554" s="155"/>
      <c r="D554" s="344"/>
      <c r="E554" s="344"/>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c r="AC554" s="289"/>
      <c r="AD554" s="289"/>
      <c r="AE554" s="290"/>
      <c r="AF554" s="290"/>
      <c r="AG554" s="290"/>
      <c r="AH554" s="290"/>
      <c r="AI554" s="290"/>
      <c r="AJ554" s="290"/>
      <c r="AK554" s="290"/>
      <c r="AL554" s="290"/>
      <c r="AM554" s="290"/>
      <c r="AN554" s="290"/>
      <c r="AO554" s="291"/>
      <c r="AQ554" s="54" t="s">
        <v>645</v>
      </c>
      <c r="AU554" s="292" t="str">
        <f t="shared" ca="1" si="101"/>
        <v>K</v>
      </c>
      <c r="AV554" s="292">
        <f t="shared" si="104"/>
        <v>549</v>
      </c>
      <c r="AW554" s="180" t="str">
        <f t="shared" ca="1" si="102"/>
        <v>K549</v>
      </c>
      <c r="AX554" s="189">
        <f t="shared" si="93"/>
        <v>8</v>
      </c>
      <c r="AY554" s="180" t="str">
        <f t="shared" ca="1" si="99"/>
        <v>5. Ownership - Capital Costs</v>
      </c>
      <c r="AZ554" s="189" t="s">
        <v>643</v>
      </c>
      <c r="BA554" s="180" t="s">
        <v>672</v>
      </c>
      <c r="BB554" s="180">
        <v>2025</v>
      </c>
      <c r="BC554" s="180" t="str">
        <f t="shared" ca="1" si="103"/>
        <v>8_K549_Spare_parts_2025</v>
      </c>
      <c r="BD554" s="180" t="s">
        <v>407</v>
      </c>
      <c r="BE554" s="180"/>
      <c r="BF554" s="189" t="str">
        <f t="shared" si="100"/>
        <v>&gt;=0</v>
      </c>
      <c r="BG554" s="189" t="s">
        <v>58</v>
      </c>
      <c r="BH554" s="189" t="s">
        <v>58</v>
      </c>
    </row>
    <row r="555" spans="1:60" ht="13.5" hidden="1" customHeight="1">
      <c r="A555" s="131"/>
      <c r="B555" s="343"/>
      <c r="C555" s="155"/>
      <c r="D555" s="344"/>
      <c r="E555" s="344"/>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c r="AC555" s="289"/>
      <c r="AD555" s="289"/>
      <c r="AE555" s="290"/>
      <c r="AF555" s="290"/>
      <c r="AG555" s="290"/>
      <c r="AH555" s="290"/>
      <c r="AI555" s="290"/>
      <c r="AJ555" s="290"/>
      <c r="AK555" s="290"/>
      <c r="AL555" s="290"/>
      <c r="AM555" s="290"/>
      <c r="AN555" s="290"/>
      <c r="AO555" s="291"/>
      <c r="AQ555" s="54" t="s">
        <v>645</v>
      </c>
      <c r="AU555" s="292" t="str">
        <f t="shared" ca="1" si="101"/>
        <v>L</v>
      </c>
      <c r="AV555" s="292">
        <f t="shared" si="104"/>
        <v>549</v>
      </c>
      <c r="AW555" s="180" t="str">
        <f t="shared" ca="1" si="102"/>
        <v>L549</v>
      </c>
      <c r="AX555" s="189">
        <f t="shared" si="93"/>
        <v>8</v>
      </c>
      <c r="AY555" s="180" t="str">
        <f t="shared" ca="1" si="99"/>
        <v>5. Ownership - Capital Costs</v>
      </c>
      <c r="AZ555" s="189" t="s">
        <v>643</v>
      </c>
      <c r="BA555" s="180" t="s">
        <v>672</v>
      </c>
      <c r="BB555" s="180">
        <v>2026</v>
      </c>
      <c r="BC555" s="180" t="str">
        <f t="shared" ca="1" si="103"/>
        <v>8_L549_Spare_parts_2026</v>
      </c>
      <c r="BD555" s="180" t="s">
        <v>407</v>
      </c>
      <c r="BE555" s="180"/>
      <c r="BF555" s="189" t="str">
        <f t="shared" si="100"/>
        <v>&gt;=0</v>
      </c>
      <c r="BG555" s="189" t="s">
        <v>58</v>
      </c>
      <c r="BH555" s="189" t="s">
        <v>58</v>
      </c>
    </row>
    <row r="556" spans="1:60" ht="13.5" hidden="1" customHeight="1">
      <c r="A556" s="131"/>
      <c r="B556" s="343"/>
      <c r="C556" s="155"/>
      <c r="D556" s="344"/>
      <c r="E556" s="344"/>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c r="AC556" s="289"/>
      <c r="AD556" s="289"/>
      <c r="AE556" s="290"/>
      <c r="AF556" s="290"/>
      <c r="AG556" s="290"/>
      <c r="AH556" s="290"/>
      <c r="AI556" s="290"/>
      <c r="AJ556" s="290"/>
      <c r="AK556" s="290"/>
      <c r="AL556" s="290"/>
      <c r="AM556" s="290"/>
      <c r="AN556" s="290"/>
      <c r="AO556" s="291"/>
      <c r="AQ556" s="54" t="s">
        <v>645</v>
      </c>
      <c r="AU556" s="292" t="str">
        <f t="shared" ca="1" si="101"/>
        <v>M</v>
      </c>
      <c r="AV556" s="292">
        <f t="shared" si="104"/>
        <v>549</v>
      </c>
      <c r="AW556" s="180" t="str">
        <f t="shared" ca="1" si="102"/>
        <v>M549</v>
      </c>
      <c r="AX556" s="189">
        <f t="shared" si="93"/>
        <v>8</v>
      </c>
      <c r="AY556" s="180" t="str">
        <f t="shared" ca="1" si="99"/>
        <v>5. Ownership - Capital Costs</v>
      </c>
      <c r="AZ556" s="189" t="s">
        <v>643</v>
      </c>
      <c r="BA556" s="180" t="s">
        <v>672</v>
      </c>
      <c r="BB556" s="180">
        <v>2027</v>
      </c>
      <c r="BC556" s="180" t="str">
        <f t="shared" ca="1" si="103"/>
        <v>8_M549_Spare_parts_2027</v>
      </c>
      <c r="BD556" s="180" t="s">
        <v>407</v>
      </c>
      <c r="BE556" s="180"/>
      <c r="BF556" s="189" t="str">
        <f t="shared" si="100"/>
        <v>&gt;=0</v>
      </c>
      <c r="BG556" s="189" t="s">
        <v>58</v>
      </c>
      <c r="BH556" s="189" t="s">
        <v>58</v>
      </c>
    </row>
    <row r="557" spans="1:60" ht="13.5" hidden="1" customHeight="1">
      <c r="A557" s="131"/>
      <c r="B557" s="343"/>
      <c r="C557" s="155"/>
      <c r="D557" s="344"/>
      <c r="E557" s="344"/>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290"/>
      <c r="AF557" s="290"/>
      <c r="AG557" s="290"/>
      <c r="AH557" s="290"/>
      <c r="AI557" s="290"/>
      <c r="AJ557" s="290"/>
      <c r="AK557" s="290"/>
      <c r="AL557" s="290"/>
      <c r="AM557" s="290"/>
      <c r="AN557" s="290"/>
      <c r="AO557" s="291"/>
      <c r="AQ557" s="54" t="s">
        <v>645</v>
      </c>
      <c r="AU557" s="292" t="str">
        <f t="shared" ca="1" si="101"/>
        <v>N</v>
      </c>
      <c r="AV557" s="292">
        <f t="shared" si="104"/>
        <v>549</v>
      </c>
      <c r="AW557" s="180" t="str">
        <f t="shared" ca="1" si="102"/>
        <v>N549</v>
      </c>
      <c r="AX557" s="189">
        <f t="shared" si="93"/>
        <v>8</v>
      </c>
      <c r="AY557" s="180" t="str">
        <f t="shared" ca="1" si="99"/>
        <v>5. Ownership - Capital Costs</v>
      </c>
      <c r="AZ557" s="189" t="s">
        <v>643</v>
      </c>
      <c r="BA557" s="180" t="s">
        <v>672</v>
      </c>
      <c r="BB557" s="180">
        <v>2028</v>
      </c>
      <c r="BC557" s="180" t="str">
        <f t="shared" ca="1" si="103"/>
        <v>8_N549_Spare_parts_2028</v>
      </c>
      <c r="BD557" s="180" t="s">
        <v>407</v>
      </c>
      <c r="BE557" s="180"/>
      <c r="BF557" s="189" t="str">
        <f t="shared" si="100"/>
        <v>&gt;=0</v>
      </c>
      <c r="BG557" s="189" t="s">
        <v>58</v>
      </c>
      <c r="BH557" s="189" t="s">
        <v>58</v>
      </c>
    </row>
    <row r="558" spans="1:60" ht="13.5" hidden="1" customHeight="1">
      <c r="A558" s="131"/>
      <c r="B558" s="343"/>
      <c r="C558" s="155"/>
      <c r="D558" s="344"/>
      <c r="E558" s="344"/>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c r="AC558" s="289"/>
      <c r="AD558" s="289"/>
      <c r="AE558" s="290"/>
      <c r="AF558" s="290"/>
      <c r="AG558" s="290"/>
      <c r="AH558" s="290"/>
      <c r="AI558" s="290"/>
      <c r="AJ558" s="290"/>
      <c r="AK558" s="290"/>
      <c r="AL558" s="290"/>
      <c r="AM558" s="290"/>
      <c r="AN558" s="290"/>
      <c r="AO558" s="291"/>
      <c r="AQ558" s="54" t="s">
        <v>645</v>
      </c>
      <c r="AU558" s="292" t="str">
        <f t="shared" ca="1" si="101"/>
        <v>O</v>
      </c>
      <c r="AV558" s="292">
        <f t="shared" si="104"/>
        <v>549</v>
      </c>
      <c r="AW558" s="180" t="str">
        <f t="shared" ca="1" si="102"/>
        <v>O549</v>
      </c>
      <c r="AX558" s="189">
        <f t="shared" si="93"/>
        <v>8</v>
      </c>
      <c r="AY558" s="180" t="str">
        <f t="shared" ca="1" si="99"/>
        <v>5. Ownership - Capital Costs</v>
      </c>
      <c r="AZ558" s="189" t="s">
        <v>643</v>
      </c>
      <c r="BA558" s="180" t="s">
        <v>672</v>
      </c>
      <c r="BB558" s="180">
        <v>2029</v>
      </c>
      <c r="BC558" s="180" t="str">
        <f t="shared" ca="1" si="103"/>
        <v>8_O549_Spare_parts_2029</v>
      </c>
      <c r="BD558" s="180" t="s">
        <v>407</v>
      </c>
      <c r="BE558" s="180"/>
      <c r="BF558" s="189" t="str">
        <f t="shared" si="100"/>
        <v>&gt;=0</v>
      </c>
      <c r="BG558" s="189" t="s">
        <v>58</v>
      </c>
      <c r="BH558" s="189" t="s">
        <v>58</v>
      </c>
    </row>
    <row r="559" spans="1:60" ht="13.5" hidden="1" customHeight="1">
      <c r="A559" s="131"/>
      <c r="B559" s="343"/>
      <c r="C559" s="155"/>
      <c r="D559" s="344"/>
      <c r="E559" s="344"/>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289"/>
      <c r="AE559" s="290"/>
      <c r="AF559" s="290"/>
      <c r="AG559" s="290"/>
      <c r="AH559" s="290"/>
      <c r="AI559" s="290"/>
      <c r="AJ559" s="290"/>
      <c r="AK559" s="290"/>
      <c r="AL559" s="290"/>
      <c r="AM559" s="290"/>
      <c r="AN559" s="290"/>
      <c r="AO559" s="291"/>
      <c r="AQ559" s="54" t="s">
        <v>645</v>
      </c>
      <c r="AU559" s="292" t="str">
        <f t="shared" ca="1" si="101"/>
        <v>P</v>
      </c>
      <c r="AV559" s="292">
        <f t="shared" si="104"/>
        <v>549</v>
      </c>
      <c r="AW559" s="180" t="str">
        <f t="shared" ca="1" si="102"/>
        <v>P549</v>
      </c>
      <c r="AX559" s="189">
        <f t="shared" si="93"/>
        <v>8</v>
      </c>
      <c r="AY559" s="180" t="str">
        <f t="shared" ca="1" si="99"/>
        <v>5. Ownership - Capital Costs</v>
      </c>
      <c r="AZ559" s="189" t="s">
        <v>643</v>
      </c>
      <c r="BA559" s="180" t="s">
        <v>672</v>
      </c>
      <c r="BB559" s="180">
        <v>2030</v>
      </c>
      <c r="BC559" s="180" t="str">
        <f t="shared" ca="1" si="103"/>
        <v>8_P549_Spare_parts_2030</v>
      </c>
      <c r="BD559" s="180" t="s">
        <v>407</v>
      </c>
      <c r="BE559" s="180"/>
      <c r="BF559" s="189" t="str">
        <f t="shared" si="100"/>
        <v>&gt;=0</v>
      </c>
      <c r="BG559" s="189" t="s">
        <v>58</v>
      </c>
      <c r="BH559" s="189" t="s">
        <v>58</v>
      </c>
    </row>
    <row r="560" spans="1:60" ht="13.5" hidden="1" customHeight="1">
      <c r="A560" s="131"/>
      <c r="B560" s="343"/>
      <c r="C560" s="155"/>
      <c r="D560" s="344"/>
      <c r="E560" s="344"/>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c r="AC560" s="289"/>
      <c r="AD560" s="289"/>
      <c r="AE560" s="290"/>
      <c r="AF560" s="290"/>
      <c r="AG560" s="290"/>
      <c r="AH560" s="290"/>
      <c r="AI560" s="290"/>
      <c r="AJ560" s="290"/>
      <c r="AK560" s="290"/>
      <c r="AL560" s="290"/>
      <c r="AM560" s="290"/>
      <c r="AN560" s="290"/>
      <c r="AO560" s="291"/>
      <c r="AQ560" s="54" t="s">
        <v>645</v>
      </c>
      <c r="AU560" s="292" t="str">
        <f t="shared" ca="1" si="101"/>
        <v>Q</v>
      </c>
      <c r="AV560" s="292">
        <f t="shared" si="104"/>
        <v>549</v>
      </c>
      <c r="AW560" s="180" t="str">
        <f t="shared" ca="1" si="102"/>
        <v>Q549</v>
      </c>
      <c r="AX560" s="189">
        <f t="shared" si="93"/>
        <v>8</v>
      </c>
      <c r="AY560" s="180" t="str">
        <f t="shared" ca="1" si="99"/>
        <v>5. Ownership - Capital Costs</v>
      </c>
      <c r="AZ560" s="189" t="s">
        <v>643</v>
      </c>
      <c r="BA560" s="180" t="s">
        <v>672</v>
      </c>
      <c r="BB560" s="180">
        <v>2031</v>
      </c>
      <c r="BC560" s="180" t="str">
        <f t="shared" ca="1" si="103"/>
        <v>8_Q549_Spare_parts_2031</v>
      </c>
      <c r="BD560" s="180" t="s">
        <v>407</v>
      </c>
      <c r="BE560" s="180"/>
      <c r="BF560" s="189" t="str">
        <f t="shared" si="100"/>
        <v>&gt;=0</v>
      </c>
      <c r="BG560" s="189" t="s">
        <v>58</v>
      </c>
      <c r="BH560" s="189" t="s">
        <v>58</v>
      </c>
    </row>
    <row r="561" spans="1:60" ht="13.5" hidden="1" customHeight="1">
      <c r="A561" s="131"/>
      <c r="B561" s="343"/>
      <c r="C561" s="155"/>
      <c r="D561" s="344"/>
      <c r="E561" s="344"/>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290"/>
      <c r="AF561" s="290"/>
      <c r="AG561" s="290"/>
      <c r="AH561" s="290"/>
      <c r="AI561" s="290"/>
      <c r="AJ561" s="290"/>
      <c r="AK561" s="290"/>
      <c r="AL561" s="290"/>
      <c r="AM561" s="290"/>
      <c r="AN561" s="290"/>
      <c r="AO561" s="291"/>
      <c r="AQ561" s="54" t="s">
        <v>645</v>
      </c>
      <c r="AU561" s="292" t="str">
        <f t="shared" ca="1" si="101"/>
        <v>R</v>
      </c>
      <c r="AV561" s="292">
        <f t="shared" si="104"/>
        <v>549</v>
      </c>
      <c r="AW561" s="180" t="str">
        <f t="shared" ca="1" si="102"/>
        <v>R549</v>
      </c>
      <c r="AX561" s="189">
        <f t="shared" si="93"/>
        <v>8</v>
      </c>
      <c r="AY561" s="180" t="str">
        <f t="shared" ca="1" si="99"/>
        <v>5. Ownership - Capital Costs</v>
      </c>
      <c r="AZ561" s="189" t="s">
        <v>643</v>
      </c>
      <c r="BA561" s="180" t="s">
        <v>672</v>
      </c>
      <c r="BB561" s="180">
        <v>2032</v>
      </c>
      <c r="BC561" s="180" t="str">
        <f t="shared" ca="1" si="103"/>
        <v>8_R549_Spare_parts_2032</v>
      </c>
      <c r="BD561" s="180" t="s">
        <v>407</v>
      </c>
      <c r="BE561" s="180"/>
      <c r="BF561" s="189" t="str">
        <f t="shared" si="100"/>
        <v>&gt;=0</v>
      </c>
      <c r="BG561" s="189" t="s">
        <v>58</v>
      </c>
      <c r="BH561" s="189" t="s">
        <v>58</v>
      </c>
    </row>
    <row r="562" spans="1:60" ht="13.5" hidden="1" customHeight="1">
      <c r="A562" s="131"/>
      <c r="B562" s="343"/>
      <c r="C562" s="155"/>
      <c r="D562" s="344"/>
      <c r="E562" s="344"/>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c r="AC562" s="289"/>
      <c r="AD562" s="289"/>
      <c r="AE562" s="290"/>
      <c r="AF562" s="290"/>
      <c r="AG562" s="290"/>
      <c r="AH562" s="290"/>
      <c r="AI562" s="290"/>
      <c r="AJ562" s="290"/>
      <c r="AK562" s="290"/>
      <c r="AL562" s="290"/>
      <c r="AM562" s="290"/>
      <c r="AN562" s="290"/>
      <c r="AO562" s="291"/>
      <c r="AQ562" s="54" t="s">
        <v>645</v>
      </c>
      <c r="AU562" s="292" t="str">
        <f t="shared" ca="1" si="101"/>
        <v>S</v>
      </c>
      <c r="AV562" s="292">
        <f t="shared" si="104"/>
        <v>549</v>
      </c>
      <c r="AW562" s="180" t="str">
        <f t="shared" ca="1" si="102"/>
        <v>S549</v>
      </c>
      <c r="AX562" s="189">
        <f t="shared" si="93"/>
        <v>8</v>
      </c>
      <c r="AY562" s="180" t="str">
        <f t="shared" ca="1" si="99"/>
        <v>5. Ownership - Capital Costs</v>
      </c>
      <c r="AZ562" s="189" t="s">
        <v>643</v>
      </c>
      <c r="BA562" s="180" t="s">
        <v>672</v>
      </c>
      <c r="BB562" s="180">
        <v>2033</v>
      </c>
      <c r="BC562" s="180" t="str">
        <f t="shared" ca="1" si="103"/>
        <v>8_S549_Spare_parts_2033</v>
      </c>
      <c r="BD562" s="180" t="s">
        <v>407</v>
      </c>
      <c r="BE562" s="180"/>
      <c r="BF562" s="189" t="str">
        <f t="shared" si="100"/>
        <v>&gt;=0</v>
      </c>
      <c r="BG562" s="189" t="s">
        <v>58</v>
      </c>
      <c r="BH562" s="189" t="s">
        <v>58</v>
      </c>
    </row>
    <row r="563" spans="1:60" ht="13.5" hidden="1" customHeight="1">
      <c r="A563" s="131"/>
      <c r="B563" s="343"/>
      <c r="C563" s="155"/>
      <c r="D563" s="344"/>
      <c r="E563" s="344"/>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c r="AC563" s="289"/>
      <c r="AD563" s="289"/>
      <c r="AE563" s="290"/>
      <c r="AF563" s="290"/>
      <c r="AG563" s="290"/>
      <c r="AH563" s="290"/>
      <c r="AI563" s="290"/>
      <c r="AJ563" s="290"/>
      <c r="AK563" s="290"/>
      <c r="AL563" s="290"/>
      <c r="AM563" s="290"/>
      <c r="AN563" s="290"/>
      <c r="AO563" s="291"/>
      <c r="AQ563" s="54" t="s">
        <v>645</v>
      </c>
      <c r="AU563" s="292" t="str">
        <f t="shared" ca="1" si="101"/>
        <v>T</v>
      </c>
      <c r="AV563" s="292">
        <f t="shared" si="104"/>
        <v>549</v>
      </c>
      <c r="AW563" s="180" t="str">
        <f t="shared" ca="1" si="102"/>
        <v>T549</v>
      </c>
      <c r="AX563" s="189">
        <f t="shared" si="93"/>
        <v>8</v>
      </c>
      <c r="AY563" s="180" t="str">
        <f t="shared" ca="1" si="99"/>
        <v>5. Ownership - Capital Costs</v>
      </c>
      <c r="AZ563" s="189" t="s">
        <v>643</v>
      </c>
      <c r="BA563" s="180" t="s">
        <v>672</v>
      </c>
      <c r="BB563" s="180">
        <v>2034</v>
      </c>
      <c r="BC563" s="180" t="str">
        <f t="shared" ca="1" si="103"/>
        <v>8_T549_Spare_parts_2034</v>
      </c>
      <c r="BD563" s="180" t="s">
        <v>407</v>
      </c>
      <c r="BE563" s="180"/>
      <c r="BF563" s="189" t="str">
        <f t="shared" si="100"/>
        <v>&gt;=0</v>
      </c>
      <c r="BG563" s="189" t="s">
        <v>58</v>
      </c>
      <c r="BH563" s="189" t="s">
        <v>58</v>
      </c>
    </row>
    <row r="564" spans="1:60" ht="13.5" hidden="1" customHeight="1">
      <c r="A564" s="131"/>
      <c r="B564" s="343"/>
      <c r="C564" s="155"/>
      <c r="D564" s="344"/>
      <c r="E564" s="344"/>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c r="AC564" s="289"/>
      <c r="AD564" s="289"/>
      <c r="AE564" s="290"/>
      <c r="AF564" s="290"/>
      <c r="AG564" s="290"/>
      <c r="AH564" s="290"/>
      <c r="AI564" s="290"/>
      <c r="AJ564" s="290"/>
      <c r="AK564" s="290"/>
      <c r="AL564" s="290"/>
      <c r="AM564" s="290"/>
      <c r="AN564" s="290"/>
      <c r="AO564" s="291"/>
      <c r="AQ564" s="54" t="s">
        <v>645</v>
      </c>
      <c r="AU564" s="292" t="str">
        <f t="shared" ca="1" si="101"/>
        <v>U</v>
      </c>
      <c r="AV564" s="292">
        <f t="shared" si="104"/>
        <v>549</v>
      </c>
      <c r="AW564" s="180" t="str">
        <f t="shared" ca="1" si="102"/>
        <v>U549</v>
      </c>
      <c r="AX564" s="189">
        <f t="shared" si="93"/>
        <v>8</v>
      </c>
      <c r="AY564" s="180" t="str">
        <f t="shared" ca="1" si="99"/>
        <v>5. Ownership - Capital Costs</v>
      </c>
      <c r="AZ564" s="189" t="s">
        <v>643</v>
      </c>
      <c r="BA564" s="180" t="s">
        <v>672</v>
      </c>
      <c r="BB564" s="180">
        <v>2035</v>
      </c>
      <c r="BC564" s="180" t="str">
        <f t="shared" ca="1" si="103"/>
        <v>8_U549_Spare_parts_2035</v>
      </c>
      <c r="BD564" s="180" t="s">
        <v>407</v>
      </c>
      <c r="BE564" s="180"/>
      <c r="BF564" s="189" t="str">
        <f t="shared" si="100"/>
        <v>&gt;=0</v>
      </c>
      <c r="BG564" s="189" t="s">
        <v>58</v>
      </c>
      <c r="BH564" s="189" t="s">
        <v>58</v>
      </c>
    </row>
    <row r="565" spans="1:60" ht="13.5" hidden="1" customHeight="1">
      <c r="A565" s="131"/>
      <c r="B565" s="343"/>
      <c r="C565" s="155"/>
      <c r="D565" s="344"/>
      <c r="E565" s="344"/>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c r="AC565" s="289"/>
      <c r="AD565" s="289"/>
      <c r="AE565" s="290"/>
      <c r="AF565" s="290"/>
      <c r="AG565" s="290"/>
      <c r="AH565" s="290"/>
      <c r="AI565" s="290"/>
      <c r="AJ565" s="290"/>
      <c r="AK565" s="290"/>
      <c r="AL565" s="290"/>
      <c r="AM565" s="290"/>
      <c r="AN565" s="290"/>
      <c r="AO565" s="291"/>
      <c r="AQ565" s="54" t="s">
        <v>645</v>
      </c>
      <c r="AU565" s="292" t="str">
        <f t="shared" ca="1" si="101"/>
        <v>V</v>
      </c>
      <c r="AV565" s="292">
        <f t="shared" si="104"/>
        <v>549</v>
      </c>
      <c r="AW565" s="180" t="str">
        <f t="shared" ca="1" si="102"/>
        <v>V549</v>
      </c>
      <c r="AX565" s="189">
        <f t="shared" si="93"/>
        <v>8</v>
      </c>
      <c r="AY565" s="180" t="str">
        <f t="shared" ca="1" si="99"/>
        <v>5. Ownership - Capital Costs</v>
      </c>
      <c r="AZ565" s="189" t="s">
        <v>643</v>
      </c>
      <c r="BA565" s="180" t="s">
        <v>672</v>
      </c>
      <c r="BB565" s="180">
        <v>2036</v>
      </c>
      <c r="BC565" s="180" t="str">
        <f t="shared" ca="1" si="103"/>
        <v>8_V549_Spare_parts_2036</v>
      </c>
      <c r="BD565" s="180" t="s">
        <v>407</v>
      </c>
      <c r="BE565" s="180"/>
      <c r="BF565" s="189" t="str">
        <f t="shared" si="100"/>
        <v>&gt;=0</v>
      </c>
      <c r="BG565" s="189" t="s">
        <v>58</v>
      </c>
      <c r="BH565" s="189" t="s">
        <v>58</v>
      </c>
    </row>
    <row r="566" spans="1:60" ht="13.5" hidden="1" customHeight="1">
      <c r="A566" s="131"/>
      <c r="B566" s="343"/>
      <c r="C566" s="155"/>
      <c r="D566" s="344"/>
      <c r="E566" s="344"/>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290"/>
      <c r="AF566" s="290"/>
      <c r="AG566" s="290"/>
      <c r="AH566" s="290"/>
      <c r="AI566" s="290"/>
      <c r="AJ566" s="290"/>
      <c r="AK566" s="290"/>
      <c r="AL566" s="290"/>
      <c r="AM566" s="290"/>
      <c r="AN566" s="290"/>
      <c r="AO566" s="291"/>
      <c r="AQ566" s="54" t="s">
        <v>645</v>
      </c>
      <c r="AU566" s="292" t="str">
        <f t="shared" ca="1" si="101"/>
        <v>W</v>
      </c>
      <c r="AV566" s="292">
        <f t="shared" si="104"/>
        <v>549</v>
      </c>
      <c r="AW566" s="180" t="str">
        <f t="shared" ca="1" si="102"/>
        <v>W549</v>
      </c>
      <c r="AX566" s="189">
        <f t="shared" si="93"/>
        <v>8</v>
      </c>
      <c r="AY566" s="180" t="str">
        <f t="shared" ca="1" si="99"/>
        <v>5. Ownership - Capital Costs</v>
      </c>
      <c r="AZ566" s="189" t="s">
        <v>643</v>
      </c>
      <c r="BA566" s="180" t="s">
        <v>672</v>
      </c>
      <c r="BB566" s="180">
        <v>2037</v>
      </c>
      <c r="BC566" s="180" t="str">
        <f t="shared" ca="1" si="103"/>
        <v>8_W549_Spare_parts_2037</v>
      </c>
      <c r="BD566" s="180" t="s">
        <v>407</v>
      </c>
      <c r="BE566" s="180"/>
      <c r="BF566" s="189" t="str">
        <f t="shared" si="100"/>
        <v>&gt;=0</v>
      </c>
      <c r="BG566" s="189" t="s">
        <v>58</v>
      </c>
      <c r="BH566" s="189" t="s">
        <v>58</v>
      </c>
    </row>
    <row r="567" spans="1:60" ht="13.5" hidden="1" customHeight="1">
      <c r="A567" s="131"/>
      <c r="B567" s="343"/>
      <c r="C567" s="155"/>
      <c r="D567" s="344"/>
      <c r="E567" s="344"/>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c r="AC567" s="289"/>
      <c r="AD567" s="289"/>
      <c r="AE567" s="290"/>
      <c r="AF567" s="290"/>
      <c r="AG567" s="290"/>
      <c r="AH567" s="290"/>
      <c r="AI567" s="290"/>
      <c r="AJ567" s="290"/>
      <c r="AK567" s="290"/>
      <c r="AL567" s="290"/>
      <c r="AM567" s="290"/>
      <c r="AN567" s="290"/>
      <c r="AO567" s="291"/>
      <c r="AQ567" s="54" t="s">
        <v>645</v>
      </c>
      <c r="AU567" s="292" t="str">
        <f t="shared" ca="1" si="101"/>
        <v>X</v>
      </c>
      <c r="AV567" s="292">
        <f t="shared" si="104"/>
        <v>549</v>
      </c>
      <c r="AW567" s="180" t="str">
        <f t="shared" ca="1" si="102"/>
        <v>X549</v>
      </c>
      <c r="AX567" s="189">
        <f t="shared" si="93"/>
        <v>8</v>
      </c>
      <c r="AY567" s="180" t="str">
        <f t="shared" ca="1" si="99"/>
        <v>5. Ownership - Capital Costs</v>
      </c>
      <c r="AZ567" s="189" t="s">
        <v>643</v>
      </c>
      <c r="BA567" s="180" t="s">
        <v>672</v>
      </c>
      <c r="BB567" s="180">
        <v>2038</v>
      </c>
      <c r="BC567" s="180" t="str">
        <f t="shared" ca="1" si="103"/>
        <v>8_X549_Spare_parts_2038</v>
      </c>
      <c r="BD567" s="180" t="s">
        <v>407</v>
      </c>
      <c r="BE567" s="180"/>
      <c r="BF567" s="189" t="str">
        <f t="shared" si="100"/>
        <v>&gt;=0</v>
      </c>
      <c r="BG567" s="189" t="s">
        <v>58</v>
      </c>
      <c r="BH567" s="189" t="s">
        <v>58</v>
      </c>
    </row>
    <row r="568" spans="1:60" ht="13.5" hidden="1" customHeight="1">
      <c r="A568" s="131"/>
      <c r="B568" s="343"/>
      <c r="C568" s="155"/>
      <c r="D568" s="344"/>
      <c r="E568" s="344"/>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c r="AC568" s="289"/>
      <c r="AD568" s="289"/>
      <c r="AE568" s="290"/>
      <c r="AF568" s="290"/>
      <c r="AG568" s="290"/>
      <c r="AH568" s="290"/>
      <c r="AI568" s="290"/>
      <c r="AJ568" s="290"/>
      <c r="AK568" s="290"/>
      <c r="AL568" s="290"/>
      <c r="AM568" s="290"/>
      <c r="AN568" s="290"/>
      <c r="AO568" s="291"/>
      <c r="AQ568" s="54" t="s">
        <v>645</v>
      </c>
      <c r="AU568" s="292" t="str">
        <f t="shared" ca="1" si="101"/>
        <v>Y</v>
      </c>
      <c r="AV568" s="292">
        <f t="shared" si="104"/>
        <v>549</v>
      </c>
      <c r="AW568" s="180" t="str">
        <f t="shared" ca="1" si="102"/>
        <v>Y549</v>
      </c>
      <c r="AX568" s="189">
        <f t="shared" si="93"/>
        <v>8</v>
      </c>
      <c r="AY568" s="180" t="str">
        <f t="shared" ca="1" si="99"/>
        <v>5. Ownership - Capital Costs</v>
      </c>
      <c r="AZ568" s="189" t="s">
        <v>643</v>
      </c>
      <c r="BA568" s="180" t="s">
        <v>672</v>
      </c>
      <c r="BB568" s="180">
        <v>2039</v>
      </c>
      <c r="BC568" s="180" t="str">
        <f t="shared" ca="1" si="103"/>
        <v>8_Y549_Spare_parts_2039</v>
      </c>
      <c r="BD568" s="180" t="s">
        <v>407</v>
      </c>
      <c r="BE568" s="180"/>
      <c r="BF568" s="189" t="str">
        <f t="shared" si="100"/>
        <v>&gt;=0</v>
      </c>
      <c r="BG568" s="189" t="s">
        <v>58</v>
      </c>
      <c r="BH568" s="189" t="s">
        <v>58</v>
      </c>
    </row>
    <row r="569" spans="1:60" ht="13.5" hidden="1" customHeight="1">
      <c r="A569" s="131"/>
      <c r="B569" s="343"/>
      <c r="C569" s="155"/>
      <c r="D569" s="344"/>
      <c r="E569" s="344"/>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89"/>
      <c r="AE569" s="290"/>
      <c r="AF569" s="290"/>
      <c r="AG569" s="290"/>
      <c r="AH569" s="290"/>
      <c r="AI569" s="290"/>
      <c r="AJ569" s="290"/>
      <c r="AK569" s="290"/>
      <c r="AL569" s="290"/>
      <c r="AM569" s="290"/>
      <c r="AN569" s="290"/>
      <c r="AO569" s="291"/>
      <c r="AQ569" s="54" t="s">
        <v>645</v>
      </c>
      <c r="AU569" s="292" t="str">
        <f t="shared" ca="1" si="101"/>
        <v>Z</v>
      </c>
      <c r="AV569" s="292">
        <f t="shared" si="104"/>
        <v>549</v>
      </c>
      <c r="AW569" s="180" t="str">
        <f t="shared" ca="1" si="102"/>
        <v>Z549</v>
      </c>
      <c r="AX569" s="189">
        <f t="shared" si="93"/>
        <v>8</v>
      </c>
      <c r="AY569" s="180" t="str">
        <f t="shared" ca="1" si="99"/>
        <v>5. Ownership - Capital Costs</v>
      </c>
      <c r="AZ569" s="189" t="s">
        <v>643</v>
      </c>
      <c r="BA569" s="180" t="s">
        <v>672</v>
      </c>
      <c r="BB569" s="180">
        <v>2040</v>
      </c>
      <c r="BC569" s="180" t="str">
        <f t="shared" ca="1" si="103"/>
        <v>8_Z549_Spare_parts_2040</v>
      </c>
      <c r="BD569" s="180" t="s">
        <v>407</v>
      </c>
      <c r="BE569" s="180"/>
      <c r="BF569" s="189" t="str">
        <f t="shared" si="100"/>
        <v>&gt;=0</v>
      </c>
      <c r="BG569" s="189" t="s">
        <v>58</v>
      </c>
      <c r="BH569" s="189" t="s">
        <v>58</v>
      </c>
    </row>
    <row r="570" spans="1:60" ht="13.5" hidden="1" customHeight="1">
      <c r="A570" s="131"/>
      <c r="B570" s="343"/>
      <c r="C570" s="155"/>
      <c r="D570" s="344"/>
      <c r="E570" s="344"/>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290"/>
      <c r="AF570" s="290"/>
      <c r="AG570" s="290"/>
      <c r="AH570" s="290"/>
      <c r="AI570" s="290"/>
      <c r="AJ570" s="290"/>
      <c r="AK570" s="290"/>
      <c r="AL570" s="290"/>
      <c r="AM570" s="290"/>
      <c r="AN570" s="290"/>
      <c r="AO570" s="291"/>
      <c r="AQ570" s="54" t="s">
        <v>645</v>
      </c>
      <c r="AU570" s="292" t="str">
        <f t="shared" ca="1" si="101"/>
        <v>AA</v>
      </c>
      <c r="AV570" s="292">
        <f t="shared" si="104"/>
        <v>549</v>
      </c>
      <c r="AW570" s="180" t="str">
        <f t="shared" ca="1" si="102"/>
        <v>AA549</v>
      </c>
      <c r="AX570" s="189">
        <f t="shared" si="93"/>
        <v>8</v>
      </c>
      <c r="AY570" s="180" t="str">
        <f t="shared" ca="1" si="99"/>
        <v>5. Ownership - Capital Costs</v>
      </c>
      <c r="AZ570" s="189" t="s">
        <v>643</v>
      </c>
      <c r="BA570" s="180" t="s">
        <v>672</v>
      </c>
      <c r="BB570" s="180">
        <v>2041</v>
      </c>
      <c r="BC570" s="180" t="str">
        <f t="shared" ca="1" si="103"/>
        <v>8_AA549_Spare_parts_2041</v>
      </c>
      <c r="BD570" s="180" t="s">
        <v>407</v>
      </c>
      <c r="BE570" s="180"/>
      <c r="BF570" s="189" t="str">
        <f t="shared" si="100"/>
        <v>&gt;=0</v>
      </c>
      <c r="BG570" s="189" t="s">
        <v>58</v>
      </c>
      <c r="BH570" s="189" t="s">
        <v>58</v>
      </c>
    </row>
    <row r="571" spans="1:60" ht="13.5" hidden="1" customHeight="1">
      <c r="A571" s="131"/>
      <c r="B571" s="343"/>
      <c r="C571" s="155"/>
      <c r="D571" s="344"/>
      <c r="E571" s="344"/>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290"/>
      <c r="AF571" s="290"/>
      <c r="AG571" s="290"/>
      <c r="AH571" s="290"/>
      <c r="AI571" s="290"/>
      <c r="AJ571" s="290"/>
      <c r="AK571" s="290"/>
      <c r="AL571" s="290"/>
      <c r="AM571" s="290"/>
      <c r="AN571" s="290"/>
      <c r="AO571" s="291"/>
      <c r="AQ571" s="54" t="s">
        <v>645</v>
      </c>
      <c r="AU571" s="292" t="str">
        <f t="shared" ca="1" si="101"/>
        <v>AB</v>
      </c>
      <c r="AV571" s="292">
        <f t="shared" si="104"/>
        <v>549</v>
      </c>
      <c r="AW571" s="180" t="str">
        <f t="shared" ca="1" si="102"/>
        <v>AB549</v>
      </c>
      <c r="AX571" s="189">
        <f t="shared" si="93"/>
        <v>8</v>
      </c>
      <c r="AY571" s="180" t="str">
        <f t="shared" ca="1" si="99"/>
        <v>5. Ownership - Capital Costs</v>
      </c>
      <c r="AZ571" s="189" t="s">
        <v>643</v>
      </c>
      <c r="BA571" s="180" t="s">
        <v>672</v>
      </c>
      <c r="BB571" s="180">
        <v>2042</v>
      </c>
      <c r="BC571" s="180" t="str">
        <f t="shared" ca="1" si="103"/>
        <v>8_AB549_Spare_parts_2042</v>
      </c>
      <c r="BD571" s="180" t="s">
        <v>407</v>
      </c>
      <c r="BE571" s="180"/>
      <c r="BF571" s="189" t="str">
        <f t="shared" si="100"/>
        <v>&gt;=0</v>
      </c>
      <c r="BG571" s="189" t="s">
        <v>58</v>
      </c>
      <c r="BH571" s="189" t="s">
        <v>58</v>
      </c>
    </row>
    <row r="572" spans="1:60" ht="13.5" hidden="1" customHeight="1">
      <c r="A572" s="131"/>
      <c r="B572" s="343"/>
      <c r="C572" s="155"/>
      <c r="D572" s="344"/>
      <c r="E572" s="344"/>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290"/>
      <c r="AF572" s="290"/>
      <c r="AG572" s="290"/>
      <c r="AH572" s="290"/>
      <c r="AI572" s="290"/>
      <c r="AJ572" s="290"/>
      <c r="AK572" s="290"/>
      <c r="AL572" s="290"/>
      <c r="AM572" s="290"/>
      <c r="AN572" s="290"/>
      <c r="AO572" s="291"/>
      <c r="AQ572" s="54" t="s">
        <v>645</v>
      </c>
      <c r="AU572" s="292" t="str">
        <f t="shared" ca="1" si="101"/>
        <v>AC</v>
      </c>
      <c r="AV572" s="292">
        <f t="shared" si="104"/>
        <v>549</v>
      </c>
      <c r="AW572" s="180" t="str">
        <f t="shared" ca="1" si="102"/>
        <v>AC549</v>
      </c>
      <c r="AX572" s="189">
        <f t="shared" si="93"/>
        <v>8</v>
      </c>
      <c r="AY572" s="180" t="str">
        <f t="shared" ca="1" si="99"/>
        <v>5. Ownership - Capital Costs</v>
      </c>
      <c r="AZ572" s="189" t="s">
        <v>643</v>
      </c>
      <c r="BA572" s="180" t="s">
        <v>672</v>
      </c>
      <c r="BB572" s="180">
        <v>2043</v>
      </c>
      <c r="BC572" s="180" t="str">
        <f t="shared" ca="1" si="103"/>
        <v>8_AC549_Spare_parts_2043</v>
      </c>
      <c r="BD572" s="180" t="s">
        <v>407</v>
      </c>
      <c r="BE572" s="180"/>
      <c r="BF572" s="189" t="str">
        <f t="shared" si="100"/>
        <v>&gt;=0</v>
      </c>
      <c r="BG572" s="189" t="s">
        <v>58</v>
      </c>
      <c r="BH572" s="189" t="s">
        <v>58</v>
      </c>
    </row>
    <row r="573" spans="1:60" ht="13.5" hidden="1" customHeight="1">
      <c r="A573" s="131"/>
      <c r="B573" s="343"/>
      <c r="C573" s="155"/>
      <c r="D573" s="344"/>
      <c r="E573" s="344"/>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289"/>
      <c r="AE573" s="290"/>
      <c r="AF573" s="290"/>
      <c r="AG573" s="290"/>
      <c r="AH573" s="290"/>
      <c r="AI573" s="290"/>
      <c r="AJ573" s="290"/>
      <c r="AK573" s="290"/>
      <c r="AL573" s="290"/>
      <c r="AM573" s="290"/>
      <c r="AN573" s="290"/>
      <c r="AO573" s="291"/>
      <c r="AQ573" s="54" t="s">
        <v>645</v>
      </c>
      <c r="AU573" s="292" t="str">
        <f t="shared" ca="1" si="101"/>
        <v>AD</v>
      </c>
      <c r="AV573" s="292">
        <f t="shared" si="104"/>
        <v>549</v>
      </c>
      <c r="AW573" s="180" t="str">
        <f t="shared" ca="1" si="102"/>
        <v>AD549</v>
      </c>
      <c r="AX573" s="189">
        <f t="shared" si="93"/>
        <v>8</v>
      </c>
      <c r="AY573" s="180" t="str">
        <f t="shared" ca="1" si="99"/>
        <v>5. Ownership - Capital Costs</v>
      </c>
      <c r="AZ573" s="189" t="s">
        <v>643</v>
      </c>
      <c r="BA573" s="180" t="s">
        <v>672</v>
      </c>
      <c r="BB573" s="180">
        <v>2044</v>
      </c>
      <c r="BC573" s="180" t="str">
        <f t="shared" ca="1" si="103"/>
        <v>8_AD549_Spare_parts_2044</v>
      </c>
      <c r="BD573" s="180" t="s">
        <v>407</v>
      </c>
      <c r="BE573" s="180"/>
      <c r="BF573" s="189" t="str">
        <f t="shared" si="100"/>
        <v>&gt;=0</v>
      </c>
      <c r="BG573" s="189" t="s">
        <v>58</v>
      </c>
      <c r="BH573" s="189" t="s">
        <v>58</v>
      </c>
    </row>
    <row r="574" spans="1:60" ht="13.5" hidden="1" customHeight="1">
      <c r="A574" s="131"/>
      <c r="B574" s="343"/>
      <c r="C574" s="155"/>
      <c r="D574" s="344"/>
      <c r="E574" s="344"/>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c r="AC574" s="289"/>
      <c r="AD574" s="289"/>
      <c r="AE574" s="290"/>
      <c r="AF574" s="290"/>
      <c r="AG574" s="290"/>
      <c r="AH574" s="290"/>
      <c r="AI574" s="290"/>
      <c r="AJ574" s="290"/>
      <c r="AK574" s="290"/>
      <c r="AL574" s="290"/>
      <c r="AM574" s="290"/>
      <c r="AN574" s="290"/>
      <c r="AO574" s="291"/>
      <c r="AQ574" s="54" t="s">
        <v>645</v>
      </c>
      <c r="AU574" s="292" t="str">
        <f t="shared" ca="1" si="101"/>
        <v>AE</v>
      </c>
      <c r="AV574" s="292">
        <f t="shared" si="104"/>
        <v>549</v>
      </c>
      <c r="AW574" s="180" t="str">
        <f t="shared" ca="1" si="102"/>
        <v>AE549</v>
      </c>
      <c r="AX574" s="189">
        <f t="shared" si="93"/>
        <v>8</v>
      </c>
      <c r="AY574" s="180" t="str">
        <f t="shared" ca="1" si="99"/>
        <v>5. Ownership - Capital Costs</v>
      </c>
      <c r="AZ574" s="189" t="s">
        <v>643</v>
      </c>
      <c r="BA574" s="180" t="s">
        <v>672</v>
      </c>
      <c r="BB574" s="180">
        <v>2045</v>
      </c>
      <c r="BC574" s="180" t="str">
        <f t="shared" ca="1" si="103"/>
        <v>8_AE549_Spare_parts_2045</v>
      </c>
      <c r="BD574" s="180" t="s">
        <v>407</v>
      </c>
      <c r="BE574" s="180"/>
      <c r="BF574" s="189" t="str">
        <f t="shared" si="100"/>
        <v>&gt;=0</v>
      </c>
      <c r="BG574" s="189" t="s">
        <v>58</v>
      </c>
      <c r="BH574" s="189" t="s">
        <v>58</v>
      </c>
    </row>
    <row r="575" spans="1:60" ht="13.5" hidden="1" customHeight="1">
      <c r="A575" s="131"/>
      <c r="B575" s="343"/>
      <c r="C575" s="155"/>
      <c r="D575" s="344"/>
      <c r="E575" s="344"/>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c r="AC575" s="289"/>
      <c r="AD575" s="289"/>
      <c r="AE575" s="290"/>
      <c r="AF575" s="290"/>
      <c r="AG575" s="290"/>
      <c r="AH575" s="290"/>
      <c r="AI575" s="290"/>
      <c r="AJ575" s="290"/>
      <c r="AK575" s="290"/>
      <c r="AL575" s="290"/>
      <c r="AM575" s="290"/>
      <c r="AN575" s="290"/>
      <c r="AO575" s="291"/>
      <c r="AQ575" s="54" t="s">
        <v>645</v>
      </c>
      <c r="AU575" s="292" t="str">
        <f t="shared" ca="1" si="101"/>
        <v>AF</v>
      </c>
      <c r="AV575" s="292">
        <f t="shared" si="104"/>
        <v>549</v>
      </c>
      <c r="AW575" s="180" t="str">
        <f t="shared" ca="1" si="102"/>
        <v>AF549</v>
      </c>
      <c r="AX575" s="189">
        <f t="shared" si="93"/>
        <v>8</v>
      </c>
      <c r="AY575" s="180" t="str">
        <f t="shared" ca="1" si="99"/>
        <v>5. Ownership - Capital Costs</v>
      </c>
      <c r="AZ575" s="189" t="s">
        <v>643</v>
      </c>
      <c r="BA575" s="180" t="s">
        <v>672</v>
      </c>
      <c r="BB575" s="180">
        <v>2046</v>
      </c>
      <c r="BC575" s="180" t="str">
        <f t="shared" ca="1" si="103"/>
        <v>8_AF549_Spare_parts_2046</v>
      </c>
      <c r="BD575" s="180" t="s">
        <v>407</v>
      </c>
      <c r="BE575" s="180"/>
      <c r="BF575" s="189" t="str">
        <f t="shared" si="100"/>
        <v>&gt;=0</v>
      </c>
      <c r="BG575" s="189" t="s">
        <v>58</v>
      </c>
      <c r="BH575" s="189" t="s">
        <v>58</v>
      </c>
    </row>
    <row r="576" spans="1:60" ht="13.5" hidden="1" customHeight="1">
      <c r="A576" s="131"/>
      <c r="B576" s="343"/>
      <c r="C576" s="155"/>
      <c r="D576" s="344"/>
      <c r="E576" s="344"/>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c r="AC576" s="289"/>
      <c r="AD576" s="289"/>
      <c r="AE576" s="290"/>
      <c r="AF576" s="290"/>
      <c r="AG576" s="290"/>
      <c r="AH576" s="290"/>
      <c r="AI576" s="290"/>
      <c r="AJ576" s="290"/>
      <c r="AK576" s="290"/>
      <c r="AL576" s="290"/>
      <c r="AM576" s="290"/>
      <c r="AN576" s="290"/>
      <c r="AO576" s="291"/>
      <c r="AQ576" s="54" t="s">
        <v>645</v>
      </c>
      <c r="AU576" s="292" t="str">
        <f t="shared" ca="1" si="101"/>
        <v>AG</v>
      </c>
      <c r="AV576" s="292">
        <f t="shared" si="104"/>
        <v>549</v>
      </c>
      <c r="AW576" s="180" t="str">
        <f t="shared" ca="1" si="102"/>
        <v>AG549</v>
      </c>
      <c r="AX576" s="189">
        <f t="shared" si="93"/>
        <v>8</v>
      </c>
      <c r="AY576" s="180" t="str">
        <f t="shared" ca="1" si="99"/>
        <v>5. Ownership - Capital Costs</v>
      </c>
      <c r="AZ576" s="189" t="s">
        <v>643</v>
      </c>
      <c r="BA576" s="180" t="s">
        <v>672</v>
      </c>
      <c r="BB576" s="180">
        <v>2047</v>
      </c>
      <c r="BC576" s="180" t="str">
        <f t="shared" ca="1" si="103"/>
        <v>8_AG549_Spare_parts_2047</v>
      </c>
      <c r="BD576" s="180" t="s">
        <v>407</v>
      </c>
      <c r="BE576" s="180"/>
      <c r="BF576" s="189" t="str">
        <f t="shared" si="100"/>
        <v>&gt;=0</v>
      </c>
      <c r="BG576" s="189" t="s">
        <v>58</v>
      </c>
      <c r="BH576" s="189" t="s">
        <v>58</v>
      </c>
    </row>
    <row r="577" spans="1:60" ht="13.5" hidden="1" customHeight="1">
      <c r="A577" s="131"/>
      <c r="B577" s="343"/>
      <c r="C577" s="155"/>
      <c r="D577" s="344"/>
      <c r="E577" s="344"/>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c r="AC577" s="289"/>
      <c r="AD577" s="289"/>
      <c r="AE577" s="290"/>
      <c r="AF577" s="290"/>
      <c r="AG577" s="290"/>
      <c r="AH577" s="290"/>
      <c r="AI577" s="290"/>
      <c r="AJ577" s="290"/>
      <c r="AK577" s="290"/>
      <c r="AL577" s="290"/>
      <c r="AM577" s="290"/>
      <c r="AN577" s="290"/>
      <c r="AO577" s="291"/>
      <c r="AQ577" s="54" t="s">
        <v>645</v>
      </c>
      <c r="AU577" s="292" t="str">
        <f t="shared" ca="1" si="101"/>
        <v>AH</v>
      </c>
      <c r="AV577" s="292">
        <f t="shared" si="104"/>
        <v>549</v>
      </c>
      <c r="AW577" s="180" t="str">
        <f t="shared" ca="1" si="102"/>
        <v>AH549</v>
      </c>
      <c r="AX577" s="189">
        <f t="shared" ref="AX577:AX583" si="105">$AX$5</f>
        <v>8</v>
      </c>
      <c r="AY577" s="180" t="str">
        <f t="shared" ca="1" si="99"/>
        <v>5. Ownership - Capital Costs</v>
      </c>
      <c r="AZ577" s="189" t="s">
        <v>643</v>
      </c>
      <c r="BA577" s="180" t="s">
        <v>672</v>
      </c>
      <c r="BB577" s="180">
        <v>2048</v>
      </c>
      <c r="BC577" s="180" t="str">
        <f t="shared" ca="1" si="103"/>
        <v>8_AH549_Spare_parts_2048</v>
      </c>
      <c r="BD577" s="180" t="s">
        <v>407</v>
      </c>
      <c r="BE577" s="180"/>
      <c r="BF577" s="189" t="str">
        <f t="shared" si="100"/>
        <v>&gt;=0</v>
      </c>
      <c r="BG577" s="189" t="s">
        <v>58</v>
      </c>
      <c r="BH577" s="189" t="s">
        <v>58</v>
      </c>
    </row>
    <row r="578" spans="1:60" ht="13.5" hidden="1" customHeight="1">
      <c r="A578" s="131"/>
      <c r="B578" s="343"/>
      <c r="C578" s="155"/>
      <c r="D578" s="344"/>
      <c r="E578" s="344"/>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c r="AC578" s="289"/>
      <c r="AD578" s="289"/>
      <c r="AE578" s="290"/>
      <c r="AF578" s="290"/>
      <c r="AG578" s="290"/>
      <c r="AH578" s="290"/>
      <c r="AI578" s="290"/>
      <c r="AJ578" s="290"/>
      <c r="AK578" s="290"/>
      <c r="AL578" s="290"/>
      <c r="AM578" s="290"/>
      <c r="AN578" s="290"/>
      <c r="AO578" s="291"/>
      <c r="AQ578" s="54" t="s">
        <v>645</v>
      </c>
      <c r="AU578" s="292" t="str">
        <f t="shared" ca="1" si="101"/>
        <v>AI</v>
      </c>
      <c r="AV578" s="292">
        <f t="shared" si="104"/>
        <v>549</v>
      </c>
      <c r="AW578" s="180" t="str">
        <f t="shared" ca="1" si="102"/>
        <v>AI549</v>
      </c>
      <c r="AX578" s="189">
        <f t="shared" si="105"/>
        <v>8</v>
      </c>
      <c r="AY578" s="180" t="str">
        <f t="shared" ca="1" si="99"/>
        <v>5. Ownership - Capital Costs</v>
      </c>
      <c r="AZ578" s="189" t="s">
        <v>643</v>
      </c>
      <c r="BA578" s="180" t="s">
        <v>672</v>
      </c>
      <c r="BB578" s="180">
        <v>2049</v>
      </c>
      <c r="BC578" s="180" t="str">
        <f t="shared" ca="1" si="103"/>
        <v>8_AI549_Spare_parts_2049</v>
      </c>
      <c r="BD578" s="180" t="s">
        <v>407</v>
      </c>
      <c r="BE578" s="180"/>
      <c r="BF578" s="189" t="str">
        <f t="shared" si="100"/>
        <v>&gt;=0</v>
      </c>
      <c r="BG578" s="189" t="s">
        <v>58</v>
      </c>
      <c r="BH578" s="189" t="s">
        <v>58</v>
      </c>
    </row>
    <row r="579" spans="1:60" ht="13.5" hidden="1" customHeight="1">
      <c r="A579" s="131"/>
      <c r="B579" s="343"/>
      <c r="C579" s="155"/>
      <c r="D579" s="344"/>
      <c r="E579" s="344"/>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c r="AC579" s="289"/>
      <c r="AD579" s="289"/>
      <c r="AE579" s="290"/>
      <c r="AF579" s="290"/>
      <c r="AG579" s="290"/>
      <c r="AH579" s="290"/>
      <c r="AI579" s="290"/>
      <c r="AJ579" s="290"/>
      <c r="AK579" s="290"/>
      <c r="AL579" s="290"/>
      <c r="AM579" s="290"/>
      <c r="AN579" s="290"/>
      <c r="AO579" s="291"/>
      <c r="AQ579" s="54" t="s">
        <v>645</v>
      </c>
      <c r="AU579" s="292" t="str">
        <f t="shared" ca="1" si="101"/>
        <v>AJ</v>
      </c>
      <c r="AV579" s="292">
        <f t="shared" si="104"/>
        <v>549</v>
      </c>
      <c r="AW579" s="180" t="str">
        <f t="shared" ca="1" si="102"/>
        <v>AJ549</v>
      </c>
      <c r="AX579" s="189">
        <f t="shared" si="105"/>
        <v>8</v>
      </c>
      <c r="AY579" s="180" t="str">
        <f t="shared" ca="1" si="99"/>
        <v>5. Ownership - Capital Costs</v>
      </c>
      <c r="AZ579" s="189" t="s">
        <v>643</v>
      </c>
      <c r="BA579" s="180" t="s">
        <v>672</v>
      </c>
      <c r="BB579" s="180">
        <v>2050</v>
      </c>
      <c r="BC579" s="180" t="str">
        <f t="shared" ca="1" si="103"/>
        <v>8_AJ549_Spare_parts_2050</v>
      </c>
      <c r="BD579" s="180" t="s">
        <v>407</v>
      </c>
      <c r="BE579" s="180"/>
      <c r="BF579" s="189" t="str">
        <f t="shared" si="100"/>
        <v>&gt;=0</v>
      </c>
      <c r="BG579" s="189" t="s">
        <v>58</v>
      </c>
      <c r="BH579" s="189" t="s">
        <v>58</v>
      </c>
    </row>
    <row r="580" spans="1:60" ht="13.5" hidden="1" customHeight="1">
      <c r="A580" s="131"/>
      <c r="B580" s="343"/>
      <c r="C580" s="155"/>
      <c r="D580" s="344"/>
      <c r="E580" s="344"/>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290"/>
      <c r="AF580" s="290"/>
      <c r="AG580" s="290"/>
      <c r="AH580" s="290"/>
      <c r="AI580" s="290"/>
      <c r="AJ580" s="290"/>
      <c r="AK580" s="290"/>
      <c r="AL580" s="290"/>
      <c r="AM580" s="290"/>
      <c r="AN580" s="290"/>
      <c r="AO580" s="291"/>
      <c r="AQ580" s="54" t="s">
        <v>645</v>
      </c>
      <c r="AU580" s="292" t="str">
        <f t="shared" ca="1" si="101"/>
        <v>AK</v>
      </c>
      <c r="AV580" s="292">
        <f t="shared" si="104"/>
        <v>549</v>
      </c>
      <c r="AW580" s="180" t="str">
        <f t="shared" ca="1" si="102"/>
        <v>AK549</v>
      </c>
      <c r="AX580" s="189">
        <f t="shared" si="105"/>
        <v>8</v>
      </c>
      <c r="AY580" s="180" t="str">
        <f t="shared" ca="1" si="99"/>
        <v>5. Ownership - Capital Costs</v>
      </c>
      <c r="AZ580" s="189" t="s">
        <v>643</v>
      </c>
      <c r="BA580" s="180" t="s">
        <v>672</v>
      </c>
      <c r="BB580" s="180">
        <v>2051</v>
      </c>
      <c r="BC580" s="180" t="str">
        <f t="shared" ca="1" si="103"/>
        <v>8_AK549_Spare_parts_2051</v>
      </c>
      <c r="BD580" s="180" t="s">
        <v>407</v>
      </c>
      <c r="BE580" s="180"/>
      <c r="BF580" s="189" t="str">
        <f t="shared" si="100"/>
        <v>&gt;=0</v>
      </c>
      <c r="BG580" s="189" t="s">
        <v>58</v>
      </c>
      <c r="BH580" s="189" t="s">
        <v>58</v>
      </c>
    </row>
    <row r="581" spans="1:60" ht="13.5" hidden="1" customHeight="1">
      <c r="A581" s="131"/>
      <c r="B581" s="343"/>
      <c r="C581" s="155"/>
      <c r="D581" s="344"/>
      <c r="E581" s="344"/>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290"/>
      <c r="AF581" s="290"/>
      <c r="AG581" s="290"/>
      <c r="AH581" s="290"/>
      <c r="AI581" s="290"/>
      <c r="AJ581" s="290"/>
      <c r="AK581" s="290"/>
      <c r="AL581" s="290"/>
      <c r="AM581" s="290"/>
      <c r="AN581" s="290"/>
      <c r="AO581" s="291"/>
      <c r="AQ581" s="54" t="s">
        <v>645</v>
      </c>
      <c r="AU581" s="292" t="str">
        <f t="shared" ca="1" si="101"/>
        <v>AL</v>
      </c>
      <c r="AV581" s="292">
        <f t="shared" si="104"/>
        <v>549</v>
      </c>
      <c r="AW581" s="180" t="str">
        <f t="shared" ca="1" si="102"/>
        <v>AL549</v>
      </c>
      <c r="AX581" s="189">
        <f t="shared" si="105"/>
        <v>8</v>
      </c>
      <c r="AY581" s="180" t="str">
        <f t="shared" ca="1" si="99"/>
        <v>5. Ownership - Capital Costs</v>
      </c>
      <c r="AZ581" s="189" t="s">
        <v>643</v>
      </c>
      <c r="BA581" s="180" t="s">
        <v>672</v>
      </c>
      <c r="BB581" s="180">
        <v>2052</v>
      </c>
      <c r="BC581" s="180" t="str">
        <f t="shared" ca="1" si="103"/>
        <v>8_AL549_Spare_parts_2052</v>
      </c>
      <c r="BD581" s="180" t="s">
        <v>407</v>
      </c>
      <c r="BE581" s="180"/>
      <c r="BF581" s="189" t="str">
        <f t="shared" si="100"/>
        <v>&gt;=0</v>
      </c>
      <c r="BG581" s="189" t="s">
        <v>58</v>
      </c>
      <c r="BH581" s="189" t="s">
        <v>58</v>
      </c>
    </row>
    <row r="582" spans="1:60" ht="13.5" hidden="1" customHeight="1">
      <c r="A582" s="131"/>
      <c r="B582" s="343"/>
      <c r="C582" s="155"/>
      <c r="D582" s="344"/>
      <c r="E582" s="344"/>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c r="AC582" s="289"/>
      <c r="AD582" s="289"/>
      <c r="AE582" s="290"/>
      <c r="AF582" s="290"/>
      <c r="AG582" s="290"/>
      <c r="AH582" s="290"/>
      <c r="AI582" s="290"/>
      <c r="AJ582" s="290"/>
      <c r="AK582" s="290"/>
      <c r="AL582" s="290"/>
      <c r="AM582" s="290"/>
      <c r="AN582" s="290"/>
      <c r="AO582" s="291"/>
      <c r="AQ582" s="54" t="s">
        <v>645</v>
      </c>
      <c r="AU582" s="292" t="str">
        <f t="shared" ca="1" si="101"/>
        <v>AM</v>
      </c>
      <c r="AV582" s="292">
        <f t="shared" si="104"/>
        <v>549</v>
      </c>
      <c r="AW582" s="180" t="str">
        <f t="shared" ca="1" si="102"/>
        <v>AM549</v>
      </c>
      <c r="AX582" s="189">
        <f t="shared" si="105"/>
        <v>8</v>
      </c>
      <c r="AY582" s="180" t="str">
        <f t="shared" ca="1" si="99"/>
        <v>5. Ownership - Capital Costs</v>
      </c>
      <c r="AZ582" s="189" t="s">
        <v>643</v>
      </c>
      <c r="BA582" s="180" t="s">
        <v>672</v>
      </c>
      <c r="BB582" s="180">
        <v>2053</v>
      </c>
      <c r="BC582" s="180" t="str">
        <f t="shared" ca="1" si="103"/>
        <v>8_AM549_Spare_parts_2053</v>
      </c>
      <c r="BD582" s="180" t="s">
        <v>407</v>
      </c>
      <c r="BE582" s="180"/>
      <c r="BF582" s="189" t="str">
        <f t="shared" si="100"/>
        <v>&gt;=0</v>
      </c>
      <c r="BG582" s="189" t="s">
        <v>58</v>
      </c>
      <c r="BH582" s="189" t="s">
        <v>58</v>
      </c>
    </row>
    <row r="583" spans="1:60" ht="13.5" hidden="1" customHeight="1">
      <c r="A583" s="131"/>
      <c r="B583" s="343"/>
      <c r="C583" s="155"/>
      <c r="D583" s="344"/>
      <c r="E583" s="344"/>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89"/>
      <c r="AE583" s="290"/>
      <c r="AF583" s="290"/>
      <c r="AG583" s="290"/>
      <c r="AH583" s="290"/>
      <c r="AI583" s="290"/>
      <c r="AJ583" s="290"/>
      <c r="AK583" s="290"/>
      <c r="AL583" s="290"/>
      <c r="AM583" s="290"/>
      <c r="AN583" s="290"/>
      <c r="AO583" s="291"/>
      <c r="AQ583" s="54" t="s">
        <v>645</v>
      </c>
      <c r="AU583" s="292" t="str">
        <f t="shared" ca="1" si="101"/>
        <v>AN</v>
      </c>
      <c r="AV583" s="292">
        <f t="shared" si="104"/>
        <v>549</v>
      </c>
      <c r="AW583" s="180" t="str">
        <f t="shared" ca="1" si="102"/>
        <v>AN549</v>
      </c>
      <c r="AX583" s="189">
        <f t="shared" si="105"/>
        <v>8</v>
      </c>
      <c r="AY583" s="180" t="str">
        <f t="shared" ca="1" si="99"/>
        <v>5. Ownership - Capital Costs</v>
      </c>
      <c r="AZ583" s="189" t="s">
        <v>643</v>
      </c>
      <c r="BA583" s="180" t="s">
        <v>672</v>
      </c>
      <c r="BB583" s="180">
        <v>2054</v>
      </c>
      <c r="BC583" s="180" t="str">
        <f t="shared" ca="1" si="103"/>
        <v>8_AN549_Spare_parts_2054</v>
      </c>
      <c r="BD583" s="180" t="s">
        <v>407</v>
      </c>
      <c r="BE583" s="180"/>
      <c r="BF583" s="189" t="str">
        <f t="shared" si="100"/>
        <v>&gt;=0</v>
      </c>
      <c r="BG583" s="189" t="s">
        <v>58</v>
      </c>
      <c r="BH583" s="189" t="s">
        <v>58</v>
      </c>
    </row>
    <row r="584" spans="1:60" ht="13.5" hidden="1" customHeight="1">
      <c r="A584" s="131"/>
      <c r="B584" s="343"/>
      <c r="C584" s="155"/>
      <c r="D584" s="344"/>
      <c r="E584" s="344"/>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290"/>
      <c r="AF584" s="290"/>
      <c r="AG584" s="290"/>
      <c r="AH584" s="290"/>
      <c r="AI584" s="290"/>
      <c r="AJ584" s="290"/>
      <c r="AK584" s="290"/>
      <c r="AL584" s="290"/>
      <c r="AM584" s="290"/>
      <c r="AN584" s="290"/>
      <c r="AO584" s="291"/>
      <c r="AQ584" s="54" t="s">
        <v>645</v>
      </c>
      <c r="AU584" s="292" t="str">
        <f t="shared" ca="1" si="101"/>
        <v>AO</v>
      </c>
      <c r="AV584" s="292">
        <f t="shared" si="104"/>
        <v>549</v>
      </c>
      <c r="AW584" s="180" t="str">
        <f t="shared" ca="1" si="102"/>
        <v>AO549</v>
      </c>
      <c r="AX584" s="189">
        <v>7</v>
      </c>
      <c r="AY584" s="180" t="str">
        <f t="shared" ca="1" si="99"/>
        <v>5. Ownership - Capital Costs</v>
      </c>
      <c r="AZ584" s="189" t="s">
        <v>643</v>
      </c>
      <c r="BA584" s="180" t="s">
        <v>672</v>
      </c>
      <c r="BB584" s="180" t="s">
        <v>646</v>
      </c>
      <c r="BC584" s="180" t="str">
        <f t="shared" ca="1" si="103"/>
        <v>7_AO549_Spare_parts_Additional_Info</v>
      </c>
      <c r="BD584" s="189" t="s">
        <v>133</v>
      </c>
      <c r="BE584" s="189">
        <v>100</v>
      </c>
      <c r="BG584" s="189" t="s">
        <v>58</v>
      </c>
      <c r="BH584" s="189" t="s">
        <v>58</v>
      </c>
    </row>
    <row r="585" spans="1:60" ht="13.5" hidden="1" customHeight="1">
      <c r="A585" s="131">
        <f>+A549+1</f>
        <v>18</v>
      </c>
      <c r="B585" s="343"/>
      <c r="C585" s="153" t="s">
        <v>673</v>
      </c>
      <c r="D585" s="344" t="s">
        <v>642</v>
      </c>
      <c r="E585" s="344"/>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6"/>
      <c r="AD585" s="276"/>
      <c r="AE585" s="277"/>
      <c r="AF585" s="277"/>
      <c r="AG585" s="277"/>
      <c r="AH585" s="277"/>
      <c r="AI585" s="277"/>
      <c r="AJ585" s="277"/>
      <c r="AK585" s="277"/>
      <c r="AL585" s="277"/>
      <c r="AM585" s="277"/>
      <c r="AN585" s="277"/>
      <c r="AO585" s="152"/>
      <c r="AS585" s="54" t="s">
        <v>125</v>
      </c>
      <c r="AT585" s="293" t="str">
        <f ca="1">SUBSTITUTE(CELL("address",F585),"$","")</f>
        <v>F585</v>
      </c>
      <c r="AU585" s="294" t="str">
        <f ca="1">CHAR(CODE(AT585))</f>
        <v>F</v>
      </c>
      <c r="AV585" s="294">
        <f>ROW(AT585)</f>
        <v>585</v>
      </c>
      <c r="AW585" s="295" t="str">
        <f ca="1">CONCATENATE(AU585&amp;AV585)</f>
        <v>F585</v>
      </c>
      <c r="AX585" s="288">
        <f t="shared" ref="AX585:AX619" si="106">$AX$5</f>
        <v>8</v>
      </c>
      <c r="AY585" s="295" t="str">
        <f t="shared" ca="1" si="99"/>
        <v>5. Ownership - Capital Costs</v>
      </c>
      <c r="AZ585" s="288" t="s">
        <v>643</v>
      </c>
      <c r="BA585" s="295" t="s">
        <v>674</v>
      </c>
      <c r="BB585" s="295">
        <v>2020</v>
      </c>
      <c r="BC585" s="295" t="str">
        <f ca="1">AX585&amp;"_"&amp;AW585&amp;"_"&amp;BA585&amp;"_"&amp;BB585</f>
        <v>8_F585_Pipeline_build-out_2020</v>
      </c>
      <c r="BD585" s="295" t="s">
        <v>407</v>
      </c>
      <c r="BE585" s="295"/>
      <c r="BF585" s="288" t="str">
        <f t="shared" ref="BF585:BF619" si="107">"&gt;=0"</f>
        <v>&gt;=0</v>
      </c>
      <c r="BG585" s="288" t="s">
        <v>58</v>
      </c>
      <c r="BH585" s="288" t="s">
        <v>58</v>
      </c>
    </row>
    <row r="586" spans="1:60" ht="13.5" hidden="1" customHeight="1">
      <c r="A586" s="131"/>
      <c r="B586" s="343"/>
      <c r="C586" s="153"/>
      <c r="D586" s="344"/>
      <c r="E586" s="344"/>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289"/>
      <c r="AE586" s="290"/>
      <c r="AF586" s="290"/>
      <c r="AG586" s="290"/>
      <c r="AH586" s="290"/>
      <c r="AI586" s="290"/>
      <c r="AJ586" s="290"/>
      <c r="AK586" s="290"/>
      <c r="AL586" s="290"/>
      <c r="AM586" s="290"/>
      <c r="AN586" s="290"/>
      <c r="AO586" s="291"/>
      <c r="AQ586" s="54" t="s">
        <v>645</v>
      </c>
      <c r="AU586" s="292" t="str">
        <f t="shared" ref="AU586:AU620" ca="1" si="108">IF(AU585="Z","AA",IF(LEN(AU585)=1,CHAR(CODE(AU585)+1),IF(RIGHT(AU585,1)="Z",CHAR(CODE(LEFT(AU585,1))+1),LEFT(AU585,1))&amp;CHAR(65+MOD(CODE(RIGHT(AU585,1))+1-65,26))))</f>
        <v>G</v>
      </c>
      <c r="AV586" s="292">
        <f>AV585</f>
        <v>585</v>
      </c>
      <c r="AW586" s="180" t="str">
        <f t="shared" ref="AW586:AW620" ca="1" si="109">CONCATENATE(AU586&amp;AV586)</f>
        <v>G585</v>
      </c>
      <c r="AX586" s="189">
        <f t="shared" si="106"/>
        <v>8</v>
      </c>
      <c r="AY586" s="180" t="str">
        <f t="shared" ca="1" si="99"/>
        <v>5. Ownership - Capital Costs</v>
      </c>
      <c r="AZ586" s="189" t="s">
        <v>643</v>
      </c>
      <c r="BA586" s="180" t="s">
        <v>674</v>
      </c>
      <c r="BB586" s="180">
        <v>2021</v>
      </c>
      <c r="BC586" s="180" t="str">
        <f t="shared" ref="BC586:BC620" ca="1" si="110">AX586&amp;"_"&amp;AW586&amp;"_"&amp;BA586&amp;"_"&amp;BB586</f>
        <v>8_G585_Pipeline_build-out_2021</v>
      </c>
      <c r="BD586" s="180" t="s">
        <v>407</v>
      </c>
      <c r="BE586" s="180"/>
      <c r="BF586" s="189" t="str">
        <f t="shared" si="107"/>
        <v>&gt;=0</v>
      </c>
      <c r="BG586" s="189" t="s">
        <v>58</v>
      </c>
      <c r="BH586" s="189" t="s">
        <v>58</v>
      </c>
    </row>
    <row r="587" spans="1:60" ht="13.5" hidden="1" customHeight="1">
      <c r="A587" s="131"/>
      <c r="B587" s="343"/>
      <c r="C587" s="153"/>
      <c r="D587" s="344"/>
      <c r="E587" s="344"/>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c r="AC587" s="289"/>
      <c r="AD587" s="289"/>
      <c r="AE587" s="290"/>
      <c r="AF587" s="290"/>
      <c r="AG587" s="290"/>
      <c r="AH587" s="290"/>
      <c r="AI587" s="290"/>
      <c r="AJ587" s="290"/>
      <c r="AK587" s="290"/>
      <c r="AL587" s="290"/>
      <c r="AM587" s="290"/>
      <c r="AN587" s="290"/>
      <c r="AO587" s="291"/>
      <c r="AQ587" s="54" t="s">
        <v>645</v>
      </c>
      <c r="AU587" s="292" t="str">
        <f t="shared" ca="1" si="108"/>
        <v>H</v>
      </c>
      <c r="AV587" s="292">
        <f t="shared" ref="AV587:AV620" si="111">AV586</f>
        <v>585</v>
      </c>
      <c r="AW587" s="180" t="str">
        <f t="shared" ca="1" si="109"/>
        <v>H585</v>
      </c>
      <c r="AX587" s="189">
        <f t="shared" si="106"/>
        <v>8</v>
      </c>
      <c r="AY587" s="180" t="str">
        <f t="shared" ca="1" si="99"/>
        <v>5. Ownership - Capital Costs</v>
      </c>
      <c r="AZ587" s="189" t="s">
        <v>643</v>
      </c>
      <c r="BA587" s="180" t="s">
        <v>674</v>
      </c>
      <c r="BB587" s="180">
        <v>2022</v>
      </c>
      <c r="BC587" s="180" t="str">
        <f t="shared" ca="1" si="110"/>
        <v>8_H585_Pipeline_build-out_2022</v>
      </c>
      <c r="BD587" s="180" t="s">
        <v>407</v>
      </c>
      <c r="BE587" s="180"/>
      <c r="BF587" s="189" t="str">
        <f t="shared" si="107"/>
        <v>&gt;=0</v>
      </c>
      <c r="BG587" s="189" t="s">
        <v>58</v>
      </c>
      <c r="BH587" s="189" t="s">
        <v>58</v>
      </c>
    </row>
    <row r="588" spans="1:60" ht="13.5" hidden="1" customHeight="1">
      <c r="A588" s="131"/>
      <c r="B588" s="343"/>
      <c r="C588" s="153"/>
      <c r="D588" s="344"/>
      <c r="E588" s="344"/>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c r="AC588" s="289"/>
      <c r="AD588" s="289"/>
      <c r="AE588" s="290"/>
      <c r="AF588" s="290"/>
      <c r="AG588" s="290"/>
      <c r="AH588" s="290"/>
      <c r="AI588" s="290"/>
      <c r="AJ588" s="290"/>
      <c r="AK588" s="290"/>
      <c r="AL588" s="290"/>
      <c r="AM588" s="290"/>
      <c r="AN588" s="290"/>
      <c r="AO588" s="291"/>
      <c r="AQ588" s="54" t="s">
        <v>645</v>
      </c>
      <c r="AU588" s="292" t="str">
        <f t="shared" ca="1" si="108"/>
        <v>I</v>
      </c>
      <c r="AV588" s="292">
        <f t="shared" si="111"/>
        <v>585</v>
      </c>
      <c r="AW588" s="180" t="str">
        <f t="shared" ca="1" si="109"/>
        <v>I585</v>
      </c>
      <c r="AX588" s="189">
        <f t="shared" si="106"/>
        <v>8</v>
      </c>
      <c r="AY588" s="180" t="str">
        <f t="shared" ca="1" si="99"/>
        <v>5. Ownership - Capital Costs</v>
      </c>
      <c r="AZ588" s="189" t="s">
        <v>643</v>
      </c>
      <c r="BA588" s="180" t="s">
        <v>674</v>
      </c>
      <c r="BB588" s="180">
        <v>2023</v>
      </c>
      <c r="BC588" s="180" t="str">
        <f t="shared" ca="1" si="110"/>
        <v>8_I585_Pipeline_build-out_2023</v>
      </c>
      <c r="BD588" s="180" t="s">
        <v>407</v>
      </c>
      <c r="BE588" s="180"/>
      <c r="BF588" s="189" t="str">
        <f t="shared" si="107"/>
        <v>&gt;=0</v>
      </c>
      <c r="BG588" s="189" t="s">
        <v>58</v>
      </c>
      <c r="BH588" s="189" t="s">
        <v>58</v>
      </c>
    </row>
    <row r="589" spans="1:60" ht="13.5" hidden="1" customHeight="1">
      <c r="A589" s="131"/>
      <c r="B589" s="343"/>
      <c r="C589" s="153"/>
      <c r="D589" s="344"/>
      <c r="E589" s="344"/>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c r="AC589" s="289"/>
      <c r="AD589" s="289"/>
      <c r="AE589" s="290"/>
      <c r="AF589" s="290"/>
      <c r="AG589" s="290"/>
      <c r="AH589" s="290"/>
      <c r="AI589" s="290"/>
      <c r="AJ589" s="290"/>
      <c r="AK589" s="290"/>
      <c r="AL589" s="290"/>
      <c r="AM589" s="290"/>
      <c r="AN589" s="290"/>
      <c r="AO589" s="291"/>
      <c r="AQ589" s="54" t="s">
        <v>645</v>
      </c>
      <c r="AU589" s="292" t="str">
        <f t="shared" ca="1" si="108"/>
        <v>J</v>
      </c>
      <c r="AV589" s="292">
        <f t="shared" si="111"/>
        <v>585</v>
      </c>
      <c r="AW589" s="180" t="str">
        <f t="shared" ca="1" si="109"/>
        <v>J585</v>
      </c>
      <c r="AX589" s="189">
        <f t="shared" si="106"/>
        <v>8</v>
      </c>
      <c r="AY589" s="180" t="str">
        <f t="shared" ca="1" si="99"/>
        <v>5. Ownership - Capital Costs</v>
      </c>
      <c r="AZ589" s="189" t="s">
        <v>643</v>
      </c>
      <c r="BA589" s="180" t="s">
        <v>674</v>
      </c>
      <c r="BB589" s="180">
        <v>2024</v>
      </c>
      <c r="BC589" s="180" t="str">
        <f t="shared" ca="1" si="110"/>
        <v>8_J585_Pipeline_build-out_2024</v>
      </c>
      <c r="BD589" s="180" t="s">
        <v>407</v>
      </c>
      <c r="BE589" s="180"/>
      <c r="BF589" s="189" t="str">
        <f t="shared" si="107"/>
        <v>&gt;=0</v>
      </c>
      <c r="BG589" s="189" t="s">
        <v>58</v>
      </c>
      <c r="BH589" s="189" t="s">
        <v>58</v>
      </c>
    </row>
    <row r="590" spans="1:60" ht="13.5" hidden="1" customHeight="1">
      <c r="A590" s="131"/>
      <c r="B590" s="343"/>
      <c r="C590" s="153"/>
      <c r="D590" s="344"/>
      <c r="E590" s="344"/>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c r="AC590" s="289"/>
      <c r="AD590" s="289"/>
      <c r="AE590" s="290"/>
      <c r="AF590" s="290"/>
      <c r="AG590" s="290"/>
      <c r="AH590" s="290"/>
      <c r="AI590" s="290"/>
      <c r="AJ590" s="290"/>
      <c r="AK590" s="290"/>
      <c r="AL590" s="290"/>
      <c r="AM590" s="290"/>
      <c r="AN590" s="290"/>
      <c r="AO590" s="291"/>
      <c r="AQ590" s="54" t="s">
        <v>645</v>
      </c>
      <c r="AU590" s="292" t="str">
        <f t="shared" ca="1" si="108"/>
        <v>K</v>
      </c>
      <c r="AV590" s="292">
        <f t="shared" si="111"/>
        <v>585</v>
      </c>
      <c r="AW590" s="180" t="str">
        <f t="shared" ca="1" si="109"/>
        <v>K585</v>
      </c>
      <c r="AX590" s="189">
        <f t="shared" si="106"/>
        <v>8</v>
      </c>
      <c r="AY590" s="180" t="str">
        <f t="shared" ca="1" si="99"/>
        <v>5. Ownership - Capital Costs</v>
      </c>
      <c r="AZ590" s="189" t="s">
        <v>643</v>
      </c>
      <c r="BA590" s="180" t="s">
        <v>674</v>
      </c>
      <c r="BB590" s="180">
        <v>2025</v>
      </c>
      <c r="BC590" s="180" t="str">
        <f t="shared" ca="1" si="110"/>
        <v>8_K585_Pipeline_build-out_2025</v>
      </c>
      <c r="BD590" s="180" t="s">
        <v>407</v>
      </c>
      <c r="BE590" s="180"/>
      <c r="BF590" s="189" t="str">
        <f t="shared" si="107"/>
        <v>&gt;=0</v>
      </c>
      <c r="BG590" s="189" t="s">
        <v>58</v>
      </c>
      <c r="BH590" s="189" t="s">
        <v>58</v>
      </c>
    </row>
    <row r="591" spans="1:60" ht="13.5" hidden="1" customHeight="1">
      <c r="A591" s="131"/>
      <c r="B591" s="343"/>
      <c r="C591" s="153"/>
      <c r="D591" s="344"/>
      <c r="E591" s="344"/>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c r="AC591" s="289"/>
      <c r="AD591" s="289"/>
      <c r="AE591" s="290"/>
      <c r="AF591" s="290"/>
      <c r="AG591" s="290"/>
      <c r="AH591" s="290"/>
      <c r="AI591" s="290"/>
      <c r="AJ591" s="290"/>
      <c r="AK591" s="290"/>
      <c r="AL591" s="290"/>
      <c r="AM591" s="290"/>
      <c r="AN591" s="290"/>
      <c r="AO591" s="291"/>
      <c r="AQ591" s="54" t="s">
        <v>645</v>
      </c>
      <c r="AU591" s="292" t="str">
        <f t="shared" ca="1" si="108"/>
        <v>L</v>
      </c>
      <c r="AV591" s="292">
        <f t="shared" si="111"/>
        <v>585</v>
      </c>
      <c r="AW591" s="180" t="str">
        <f t="shared" ca="1" si="109"/>
        <v>L585</v>
      </c>
      <c r="AX591" s="189">
        <f t="shared" si="106"/>
        <v>8</v>
      </c>
      <c r="AY591" s="180" t="str">
        <f t="shared" ca="1" si="99"/>
        <v>5. Ownership - Capital Costs</v>
      </c>
      <c r="AZ591" s="189" t="s">
        <v>643</v>
      </c>
      <c r="BA591" s="180" t="s">
        <v>674</v>
      </c>
      <c r="BB591" s="180">
        <v>2026</v>
      </c>
      <c r="BC591" s="180" t="str">
        <f t="shared" ca="1" si="110"/>
        <v>8_L585_Pipeline_build-out_2026</v>
      </c>
      <c r="BD591" s="180" t="s">
        <v>407</v>
      </c>
      <c r="BE591" s="180"/>
      <c r="BF591" s="189" t="str">
        <f t="shared" si="107"/>
        <v>&gt;=0</v>
      </c>
      <c r="BG591" s="189" t="s">
        <v>58</v>
      </c>
      <c r="BH591" s="189" t="s">
        <v>58</v>
      </c>
    </row>
    <row r="592" spans="1:60" ht="13.5" hidden="1" customHeight="1">
      <c r="A592" s="131"/>
      <c r="B592" s="343"/>
      <c r="C592" s="153"/>
      <c r="D592" s="344"/>
      <c r="E592" s="344"/>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c r="AC592" s="289"/>
      <c r="AD592" s="289"/>
      <c r="AE592" s="290"/>
      <c r="AF592" s="290"/>
      <c r="AG592" s="290"/>
      <c r="AH592" s="290"/>
      <c r="AI592" s="290"/>
      <c r="AJ592" s="290"/>
      <c r="AK592" s="290"/>
      <c r="AL592" s="290"/>
      <c r="AM592" s="290"/>
      <c r="AN592" s="290"/>
      <c r="AO592" s="291"/>
      <c r="AQ592" s="54" t="s">
        <v>645</v>
      </c>
      <c r="AU592" s="292" t="str">
        <f t="shared" ca="1" si="108"/>
        <v>M</v>
      </c>
      <c r="AV592" s="292">
        <f t="shared" si="111"/>
        <v>585</v>
      </c>
      <c r="AW592" s="180" t="str">
        <f t="shared" ca="1" si="109"/>
        <v>M585</v>
      </c>
      <c r="AX592" s="189">
        <f t="shared" si="106"/>
        <v>8</v>
      </c>
      <c r="AY592" s="180" t="str">
        <f t="shared" ca="1" si="99"/>
        <v>5. Ownership - Capital Costs</v>
      </c>
      <c r="AZ592" s="189" t="s">
        <v>643</v>
      </c>
      <c r="BA592" s="180" t="s">
        <v>674</v>
      </c>
      <c r="BB592" s="180">
        <v>2027</v>
      </c>
      <c r="BC592" s="180" t="str">
        <f t="shared" ca="1" si="110"/>
        <v>8_M585_Pipeline_build-out_2027</v>
      </c>
      <c r="BD592" s="180" t="s">
        <v>407</v>
      </c>
      <c r="BE592" s="180"/>
      <c r="BF592" s="189" t="str">
        <f t="shared" si="107"/>
        <v>&gt;=0</v>
      </c>
      <c r="BG592" s="189" t="s">
        <v>58</v>
      </c>
      <c r="BH592" s="189" t="s">
        <v>58</v>
      </c>
    </row>
    <row r="593" spans="1:60" ht="13.5" hidden="1" customHeight="1">
      <c r="A593" s="131"/>
      <c r="B593" s="343"/>
      <c r="C593" s="153"/>
      <c r="D593" s="344"/>
      <c r="E593" s="344"/>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290"/>
      <c r="AF593" s="290"/>
      <c r="AG593" s="290"/>
      <c r="AH593" s="290"/>
      <c r="AI593" s="290"/>
      <c r="AJ593" s="290"/>
      <c r="AK593" s="290"/>
      <c r="AL593" s="290"/>
      <c r="AM593" s="290"/>
      <c r="AN593" s="290"/>
      <c r="AO593" s="291"/>
      <c r="AQ593" s="54" t="s">
        <v>645</v>
      </c>
      <c r="AU593" s="292" t="str">
        <f t="shared" ca="1" si="108"/>
        <v>N</v>
      </c>
      <c r="AV593" s="292">
        <f t="shared" si="111"/>
        <v>585</v>
      </c>
      <c r="AW593" s="180" t="str">
        <f t="shared" ca="1" si="109"/>
        <v>N585</v>
      </c>
      <c r="AX593" s="189">
        <f t="shared" si="106"/>
        <v>8</v>
      </c>
      <c r="AY593" s="180" t="str">
        <f t="shared" ref="AY593:AY656" ca="1" si="112">MID(CELL("filename",AX593),FIND("]",CELL("filename",AX593))+1,256)</f>
        <v>5. Ownership - Capital Costs</v>
      </c>
      <c r="AZ593" s="189" t="s">
        <v>643</v>
      </c>
      <c r="BA593" s="180" t="s">
        <v>674</v>
      </c>
      <c r="BB593" s="180">
        <v>2028</v>
      </c>
      <c r="BC593" s="180" t="str">
        <f t="shared" ca="1" si="110"/>
        <v>8_N585_Pipeline_build-out_2028</v>
      </c>
      <c r="BD593" s="180" t="s">
        <v>407</v>
      </c>
      <c r="BE593" s="180"/>
      <c r="BF593" s="189" t="str">
        <f t="shared" si="107"/>
        <v>&gt;=0</v>
      </c>
      <c r="BG593" s="189" t="s">
        <v>58</v>
      </c>
      <c r="BH593" s="189" t="s">
        <v>58</v>
      </c>
    </row>
    <row r="594" spans="1:60" ht="13.5" hidden="1" customHeight="1">
      <c r="A594" s="131"/>
      <c r="B594" s="343"/>
      <c r="C594" s="153"/>
      <c r="D594" s="344"/>
      <c r="E594" s="344"/>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c r="AC594" s="289"/>
      <c r="AD594" s="289"/>
      <c r="AE594" s="290"/>
      <c r="AF594" s="290"/>
      <c r="AG594" s="290"/>
      <c r="AH594" s="290"/>
      <c r="AI594" s="290"/>
      <c r="AJ594" s="290"/>
      <c r="AK594" s="290"/>
      <c r="AL594" s="290"/>
      <c r="AM594" s="290"/>
      <c r="AN594" s="290"/>
      <c r="AO594" s="291"/>
      <c r="AQ594" s="54" t="s">
        <v>645</v>
      </c>
      <c r="AU594" s="292" t="str">
        <f t="shared" ca="1" si="108"/>
        <v>O</v>
      </c>
      <c r="AV594" s="292">
        <f t="shared" si="111"/>
        <v>585</v>
      </c>
      <c r="AW594" s="180" t="str">
        <f t="shared" ca="1" si="109"/>
        <v>O585</v>
      </c>
      <c r="AX594" s="189">
        <f t="shared" si="106"/>
        <v>8</v>
      </c>
      <c r="AY594" s="180" t="str">
        <f t="shared" ca="1" si="112"/>
        <v>5. Ownership - Capital Costs</v>
      </c>
      <c r="AZ594" s="189" t="s">
        <v>643</v>
      </c>
      <c r="BA594" s="180" t="s">
        <v>674</v>
      </c>
      <c r="BB594" s="180">
        <v>2029</v>
      </c>
      <c r="BC594" s="180" t="str">
        <f t="shared" ca="1" si="110"/>
        <v>8_O585_Pipeline_build-out_2029</v>
      </c>
      <c r="BD594" s="180" t="s">
        <v>407</v>
      </c>
      <c r="BE594" s="180"/>
      <c r="BF594" s="189" t="str">
        <f t="shared" si="107"/>
        <v>&gt;=0</v>
      </c>
      <c r="BG594" s="189" t="s">
        <v>58</v>
      </c>
      <c r="BH594" s="189" t="s">
        <v>58</v>
      </c>
    </row>
    <row r="595" spans="1:60" ht="13.5" hidden="1" customHeight="1">
      <c r="A595" s="131"/>
      <c r="B595" s="343"/>
      <c r="C595" s="153"/>
      <c r="D595" s="344"/>
      <c r="E595" s="344"/>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c r="AC595" s="289"/>
      <c r="AD595" s="289"/>
      <c r="AE595" s="290"/>
      <c r="AF595" s="290"/>
      <c r="AG595" s="290"/>
      <c r="AH595" s="290"/>
      <c r="AI595" s="290"/>
      <c r="AJ595" s="290"/>
      <c r="AK595" s="290"/>
      <c r="AL595" s="290"/>
      <c r="AM595" s="290"/>
      <c r="AN595" s="290"/>
      <c r="AO595" s="291"/>
      <c r="AQ595" s="54" t="s">
        <v>645</v>
      </c>
      <c r="AU595" s="292" t="str">
        <f t="shared" ca="1" si="108"/>
        <v>P</v>
      </c>
      <c r="AV595" s="292">
        <f t="shared" si="111"/>
        <v>585</v>
      </c>
      <c r="AW595" s="180" t="str">
        <f t="shared" ca="1" si="109"/>
        <v>P585</v>
      </c>
      <c r="AX595" s="189">
        <f t="shared" si="106"/>
        <v>8</v>
      </c>
      <c r="AY595" s="180" t="str">
        <f t="shared" ca="1" si="112"/>
        <v>5. Ownership - Capital Costs</v>
      </c>
      <c r="AZ595" s="189" t="s">
        <v>643</v>
      </c>
      <c r="BA595" s="180" t="s">
        <v>674</v>
      </c>
      <c r="BB595" s="180">
        <v>2030</v>
      </c>
      <c r="BC595" s="180" t="str">
        <f t="shared" ca="1" si="110"/>
        <v>8_P585_Pipeline_build-out_2030</v>
      </c>
      <c r="BD595" s="180" t="s">
        <v>407</v>
      </c>
      <c r="BE595" s="180"/>
      <c r="BF595" s="189" t="str">
        <f t="shared" si="107"/>
        <v>&gt;=0</v>
      </c>
      <c r="BG595" s="189" t="s">
        <v>58</v>
      </c>
      <c r="BH595" s="189" t="s">
        <v>58</v>
      </c>
    </row>
    <row r="596" spans="1:60" ht="13.5" hidden="1" customHeight="1">
      <c r="A596" s="131"/>
      <c r="B596" s="343"/>
      <c r="C596" s="153"/>
      <c r="D596" s="344"/>
      <c r="E596" s="344"/>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89"/>
      <c r="AE596" s="290"/>
      <c r="AF596" s="290"/>
      <c r="AG596" s="290"/>
      <c r="AH596" s="290"/>
      <c r="AI596" s="290"/>
      <c r="AJ596" s="290"/>
      <c r="AK596" s="290"/>
      <c r="AL596" s="290"/>
      <c r="AM596" s="290"/>
      <c r="AN596" s="290"/>
      <c r="AO596" s="291"/>
      <c r="AQ596" s="54" t="s">
        <v>645</v>
      </c>
      <c r="AU596" s="292" t="str">
        <f t="shared" ca="1" si="108"/>
        <v>Q</v>
      </c>
      <c r="AV596" s="292">
        <f t="shared" si="111"/>
        <v>585</v>
      </c>
      <c r="AW596" s="180" t="str">
        <f t="shared" ca="1" si="109"/>
        <v>Q585</v>
      </c>
      <c r="AX596" s="189">
        <f t="shared" si="106"/>
        <v>8</v>
      </c>
      <c r="AY596" s="180" t="str">
        <f t="shared" ca="1" si="112"/>
        <v>5. Ownership - Capital Costs</v>
      </c>
      <c r="AZ596" s="189" t="s">
        <v>643</v>
      </c>
      <c r="BA596" s="180" t="s">
        <v>674</v>
      </c>
      <c r="BB596" s="180">
        <v>2031</v>
      </c>
      <c r="BC596" s="180" t="str">
        <f t="shared" ca="1" si="110"/>
        <v>8_Q585_Pipeline_build-out_2031</v>
      </c>
      <c r="BD596" s="180" t="s">
        <v>407</v>
      </c>
      <c r="BE596" s="180"/>
      <c r="BF596" s="189" t="str">
        <f t="shared" si="107"/>
        <v>&gt;=0</v>
      </c>
      <c r="BG596" s="189" t="s">
        <v>58</v>
      </c>
      <c r="BH596" s="189" t="s">
        <v>58</v>
      </c>
    </row>
    <row r="597" spans="1:60" ht="13.5" hidden="1" customHeight="1">
      <c r="A597" s="131"/>
      <c r="B597" s="343"/>
      <c r="C597" s="153"/>
      <c r="D597" s="344"/>
      <c r="E597" s="344"/>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290"/>
      <c r="AF597" s="290"/>
      <c r="AG597" s="290"/>
      <c r="AH597" s="290"/>
      <c r="AI597" s="290"/>
      <c r="AJ597" s="290"/>
      <c r="AK597" s="290"/>
      <c r="AL597" s="290"/>
      <c r="AM597" s="290"/>
      <c r="AN597" s="290"/>
      <c r="AO597" s="291"/>
      <c r="AQ597" s="54" t="s">
        <v>645</v>
      </c>
      <c r="AU597" s="292" t="str">
        <f t="shared" ca="1" si="108"/>
        <v>R</v>
      </c>
      <c r="AV597" s="292">
        <f t="shared" si="111"/>
        <v>585</v>
      </c>
      <c r="AW597" s="180" t="str">
        <f t="shared" ca="1" si="109"/>
        <v>R585</v>
      </c>
      <c r="AX597" s="189">
        <f t="shared" si="106"/>
        <v>8</v>
      </c>
      <c r="AY597" s="180" t="str">
        <f t="shared" ca="1" si="112"/>
        <v>5. Ownership - Capital Costs</v>
      </c>
      <c r="AZ597" s="189" t="s">
        <v>643</v>
      </c>
      <c r="BA597" s="180" t="s">
        <v>674</v>
      </c>
      <c r="BB597" s="180">
        <v>2032</v>
      </c>
      <c r="BC597" s="180" t="str">
        <f t="shared" ca="1" si="110"/>
        <v>8_R585_Pipeline_build-out_2032</v>
      </c>
      <c r="BD597" s="180" t="s">
        <v>407</v>
      </c>
      <c r="BE597" s="180"/>
      <c r="BF597" s="189" t="str">
        <f t="shared" si="107"/>
        <v>&gt;=0</v>
      </c>
      <c r="BG597" s="189" t="s">
        <v>58</v>
      </c>
      <c r="BH597" s="189" t="s">
        <v>58</v>
      </c>
    </row>
    <row r="598" spans="1:60" ht="13.5" hidden="1" customHeight="1">
      <c r="A598" s="131"/>
      <c r="B598" s="343"/>
      <c r="C598" s="153"/>
      <c r="D598" s="344"/>
      <c r="E598" s="344"/>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c r="AC598" s="289"/>
      <c r="AD598" s="289"/>
      <c r="AE598" s="290"/>
      <c r="AF598" s="290"/>
      <c r="AG598" s="290"/>
      <c r="AH598" s="290"/>
      <c r="AI598" s="290"/>
      <c r="AJ598" s="290"/>
      <c r="AK598" s="290"/>
      <c r="AL598" s="290"/>
      <c r="AM598" s="290"/>
      <c r="AN598" s="290"/>
      <c r="AO598" s="291"/>
      <c r="AQ598" s="54" t="s">
        <v>645</v>
      </c>
      <c r="AU598" s="292" t="str">
        <f t="shared" ca="1" si="108"/>
        <v>S</v>
      </c>
      <c r="AV598" s="292">
        <f t="shared" si="111"/>
        <v>585</v>
      </c>
      <c r="AW598" s="180" t="str">
        <f t="shared" ca="1" si="109"/>
        <v>S585</v>
      </c>
      <c r="AX598" s="189">
        <f t="shared" si="106"/>
        <v>8</v>
      </c>
      <c r="AY598" s="180" t="str">
        <f t="shared" ca="1" si="112"/>
        <v>5. Ownership - Capital Costs</v>
      </c>
      <c r="AZ598" s="189" t="s">
        <v>643</v>
      </c>
      <c r="BA598" s="180" t="s">
        <v>674</v>
      </c>
      <c r="BB598" s="180">
        <v>2033</v>
      </c>
      <c r="BC598" s="180" t="str">
        <f t="shared" ca="1" si="110"/>
        <v>8_S585_Pipeline_build-out_2033</v>
      </c>
      <c r="BD598" s="180" t="s">
        <v>407</v>
      </c>
      <c r="BE598" s="180"/>
      <c r="BF598" s="189" t="str">
        <f t="shared" si="107"/>
        <v>&gt;=0</v>
      </c>
      <c r="BG598" s="189" t="s">
        <v>58</v>
      </c>
      <c r="BH598" s="189" t="s">
        <v>58</v>
      </c>
    </row>
    <row r="599" spans="1:60" ht="13.5" hidden="1" customHeight="1">
      <c r="A599" s="131"/>
      <c r="B599" s="343"/>
      <c r="C599" s="153"/>
      <c r="D599" s="344"/>
      <c r="E599" s="344"/>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c r="AC599" s="289"/>
      <c r="AD599" s="289"/>
      <c r="AE599" s="290"/>
      <c r="AF599" s="290"/>
      <c r="AG599" s="290"/>
      <c r="AH599" s="290"/>
      <c r="AI599" s="290"/>
      <c r="AJ599" s="290"/>
      <c r="AK599" s="290"/>
      <c r="AL599" s="290"/>
      <c r="AM599" s="290"/>
      <c r="AN599" s="290"/>
      <c r="AO599" s="291"/>
      <c r="AQ599" s="54" t="s">
        <v>645</v>
      </c>
      <c r="AU599" s="292" t="str">
        <f t="shared" ca="1" si="108"/>
        <v>T</v>
      </c>
      <c r="AV599" s="292">
        <f t="shared" si="111"/>
        <v>585</v>
      </c>
      <c r="AW599" s="180" t="str">
        <f t="shared" ca="1" si="109"/>
        <v>T585</v>
      </c>
      <c r="AX599" s="189">
        <f t="shared" si="106"/>
        <v>8</v>
      </c>
      <c r="AY599" s="180" t="str">
        <f t="shared" ca="1" si="112"/>
        <v>5. Ownership - Capital Costs</v>
      </c>
      <c r="AZ599" s="189" t="s">
        <v>643</v>
      </c>
      <c r="BA599" s="180" t="s">
        <v>674</v>
      </c>
      <c r="BB599" s="180">
        <v>2034</v>
      </c>
      <c r="BC599" s="180" t="str">
        <f t="shared" ca="1" si="110"/>
        <v>8_T585_Pipeline_build-out_2034</v>
      </c>
      <c r="BD599" s="180" t="s">
        <v>407</v>
      </c>
      <c r="BE599" s="180"/>
      <c r="BF599" s="189" t="str">
        <f t="shared" si="107"/>
        <v>&gt;=0</v>
      </c>
      <c r="BG599" s="189" t="s">
        <v>58</v>
      </c>
      <c r="BH599" s="189" t="s">
        <v>58</v>
      </c>
    </row>
    <row r="600" spans="1:60" ht="13.5" hidden="1" customHeight="1">
      <c r="A600" s="131"/>
      <c r="B600" s="343"/>
      <c r="C600" s="153"/>
      <c r="D600" s="344"/>
      <c r="E600" s="344"/>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c r="AC600" s="289"/>
      <c r="AD600" s="289"/>
      <c r="AE600" s="290"/>
      <c r="AF600" s="290"/>
      <c r="AG600" s="290"/>
      <c r="AH600" s="290"/>
      <c r="AI600" s="290"/>
      <c r="AJ600" s="290"/>
      <c r="AK600" s="290"/>
      <c r="AL600" s="290"/>
      <c r="AM600" s="290"/>
      <c r="AN600" s="290"/>
      <c r="AO600" s="291"/>
      <c r="AQ600" s="54" t="s">
        <v>645</v>
      </c>
      <c r="AU600" s="292" t="str">
        <f t="shared" ca="1" si="108"/>
        <v>U</v>
      </c>
      <c r="AV600" s="292">
        <f t="shared" si="111"/>
        <v>585</v>
      </c>
      <c r="AW600" s="180" t="str">
        <f t="shared" ca="1" si="109"/>
        <v>U585</v>
      </c>
      <c r="AX600" s="189">
        <f t="shared" si="106"/>
        <v>8</v>
      </c>
      <c r="AY600" s="180" t="str">
        <f t="shared" ca="1" si="112"/>
        <v>5. Ownership - Capital Costs</v>
      </c>
      <c r="AZ600" s="189" t="s">
        <v>643</v>
      </c>
      <c r="BA600" s="180" t="s">
        <v>674</v>
      </c>
      <c r="BB600" s="180">
        <v>2035</v>
      </c>
      <c r="BC600" s="180" t="str">
        <f t="shared" ca="1" si="110"/>
        <v>8_U585_Pipeline_build-out_2035</v>
      </c>
      <c r="BD600" s="180" t="s">
        <v>407</v>
      </c>
      <c r="BE600" s="180"/>
      <c r="BF600" s="189" t="str">
        <f t="shared" si="107"/>
        <v>&gt;=0</v>
      </c>
      <c r="BG600" s="189" t="s">
        <v>58</v>
      </c>
      <c r="BH600" s="189" t="s">
        <v>58</v>
      </c>
    </row>
    <row r="601" spans="1:60" ht="13.5" hidden="1" customHeight="1">
      <c r="A601" s="131"/>
      <c r="B601" s="343"/>
      <c r="C601" s="153"/>
      <c r="D601" s="344"/>
      <c r="E601" s="344"/>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c r="AC601" s="289"/>
      <c r="AD601" s="289"/>
      <c r="AE601" s="290"/>
      <c r="AF601" s="290"/>
      <c r="AG601" s="290"/>
      <c r="AH601" s="290"/>
      <c r="AI601" s="290"/>
      <c r="AJ601" s="290"/>
      <c r="AK601" s="290"/>
      <c r="AL601" s="290"/>
      <c r="AM601" s="290"/>
      <c r="AN601" s="290"/>
      <c r="AO601" s="291"/>
      <c r="AQ601" s="54" t="s">
        <v>645</v>
      </c>
      <c r="AU601" s="292" t="str">
        <f t="shared" ca="1" si="108"/>
        <v>V</v>
      </c>
      <c r="AV601" s="292">
        <f t="shared" si="111"/>
        <v>585</v>
      </c>
      <c r="AW601" s="180" t="str">
        <f t="shared" ca="1" si="109"/>
        <v>V585</v>
      </c>
      <c r="AX601" s="189">
        <f t="shared" si="106"/>
        <v>8</v>
      </c>
      <c r="AY601" s="180" t="str">
        <f t="shared" ca="1" si="112"/>
        <v>5. Ownership - Capital Costs</v>
      </c>
      <c r="AZ601" s="189" t="s">
        <v>643</v>
      </c>
      <c r="BA601" s="180" t="s">
        <v>674</v>
      </c>
      <c r="BB601" s="180">
        <v>2036</v>
      </c>
      <c r="BC601" s="180" t="str">
        <f t="shared" ca="1" si="110"/>
        <v>8_V585_Pipeline_build-out_2036</v>
      </c>
      <c r="BD601" s="180" t="s">
        <v>407</v>
      </c>
      <c r="BE601" s="180"/>
      <c r="BF601" s="189" t="str">
        <f t="shared" si="107"/>
        <v>&gt;=0</v>
      </c>
      <c r="BG601" s="189" t="s">
        <v>58</v>
      </c>
      <c r="BH601" s="189" t="s">
        <v>58</v>
      </c>
    </row>
    <row r="602" spans="1:60" ht="13.5" hidden="1" customHeight="1">
      <c r="A602" s="131"/>
      <c r="B602" s="343"/>
      <c r="C602" s="153"/>
      <c r="D602" s="344"/>
      <c r="E602" s="344"/>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c r="AC602" s="289"/>
      <c r="AD602" s="289"/>
      <c r="AE602" s="290"/>
      <c r="AF602" s="290"/>
      <c r="AG602" s="290"/>
      <c r="AH602" s="290"/>
      <c r="AI602" s="290"/>
      <c r="AJ602" s="290"/>
      <c r="AK602" s="290"/>
      <c r="AL602" s="290"/>
      <c r="AM602" s="290"/>
      <c r="AN602" s="290"/>
      <c r="AO602" s="291"/>
      <c r="AQ602" s="54" t="s">
        <v>645</v>
      </c>
      <c r="AU602" s="292" t="str">
        <f t="shared" ca="1" si="108"/>
        <v>W</v>
      </c>
      <c r="AV602" s="292">
        <f t="shared" si="111"/>
        <v>585</v>
      </c>
      <c r="AW602" s="180" t="str">
        <f t="shared" ca="1" si="109"/>
        <v>W585</v>
      </c>
      <c r="AX602" s="189">
        <f t="shared" si="106"/>
        <v>8</v>
      </c>
      <c r="AY602" s="180" t="str">
        <f t="shared" ca="1" si="112"/>
        <v>5. Ownership - Capital Costs</v>
      </c>
      <c r="AZ602" s="189" t="s">
        <v>643</v>
      </c>
      <c r="BA602" s="180" t="s">
        <v>674</v>
      </c>
      <c r="BB602" s="180">
        <v>2037</v>
      </c>
      <c r="BC602" s="180" t="str">
        <f t="shared" ca="1" si="110"/>
        <v>8_W585_Pipeline_build-out_2037</v>
      </c>
      <c r="BD602" s="180" t="s">
        <v>407</v>
      </c>
      <c r="BE602" s="180"/>
      <c r="BF602" s="189" t="str">
        <f t="shared" si="107"/>
        <v>&gt;=0</v>
      </c>
      <c r="BG602" s="189" t="s">
        <v>58</v>
      </c>
      <c r="BH602" s="189" t="s">
        <v>58</v>
      </c>
    </row>
    <row r="603" spans="1:60" ht="13.5" hidden="1" customHeight="1">
      <c r="A603" s="131"/>
      <c r="B603" s="343"/>
      <c r="C603" s="153"/>
      <c r="D603" s="344"/>
      <c r="E603" s="344"/>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c r="AC603" s="289"/>
      <c r="AD603" s="289"/>
      <c r="AE603" s="290"/>
      <c r="AF603" s="290"/>
      <c r="AG603" s="290"/>
      <c r="AH603" s="290"/>
      <c r="AI603" s="290"/>
      <c r="AJ603" s="290"/>
      <c r="AK603" s="290"/>
      <c r="AL603" s="290"/>
      <c r="AM603" s="290"/>
      <c r="AN603" s="290"/>
      <c r="AO603" s="291"/>
      <c r="AQ603" s="54" t="s">
        <v>645</v>
      </c>
      <c r="AU603" s="292" t="str">
        <f t="shared" ca="1" si="108"/>
        <v>X</v>
      </c>
      <c r="AV603" s="292">
        <f t="shared" si="111"/>
        <v>585</v>
      </c>
      <c r="AW603" s="180" t="str">
        <f t="shared" ca="1" si="109"/>
        <v>X585</v>
      </c>
      <c r="AX603" s="189">
        <f t="shared" si="106"/>
        <v>8</v>
      </c>
      <c r="AY603" s="180" t="str">
        <f t="shared" ca="1" si="112"/>
        <v>5. Ownership - Capital Costs</v>
      </c>
      <c r="AZ603" s="189" t="s">
        <v>643</v>
      </c>
      <c r="BA603" s="180" t="s">
        <v>674</v>
      </c>
      <c r="BB603" s="180">
        <v>2038</v>
      </c>
      <c r="BC603" s="180" t="str">
        <f t="shared" ca="1" si="110"/>
        <v>8_X585_Pipeline_build-out_2038</v>
      </c>
      <c r="BD603" s="180" t="s">
        <v>407</v>
      </c>
      <c r="BE603" s="180"/>
      <c r="BF603" s="189" t="str">
        <f t="shared" si="107"/>
        <v>&gt;=0</v>
      </c>
      <c r="BG603" s="189" t="s">
        <v>58</v>
      </c>
      <c r="BH603" s="189" t="s">
        <v>58</v>
      </c>
    </row>
    <row r="604" spans="1:60" ht="13.5" hidden="1" customHeight="1">
      <c r="A604" s="131"/>
      <c r="B604" s="343"/>
      <c r="C604" s="153"/>
      <c r="D604" s="344"/>
      <c r="E604" s="344"/>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c r="AC604" s="289"/>
      <c r="AD604" s="289"/>
      <c r="AE604" s="290"/>
      <c r="AF604" s="290"/>
      <c r="AG604" s="290"/>
      <c r="AH604" s="290"/>
      <c r="AI604" s="290"/>
      <c r="AJ604" s="290"/>
      <c r="AK604" s="290"/>
      <c r="AL604" s="290"/>
      <c r="AM604" s="290"/>
      <c r="AN604" s="290"/>
      <c r="AO604" s="291"/>
      <c r="AQ604" s="54" t="s">
        <v>645</v>
      </c>
      <c r="AU604" s="292" t="str">
        <f t="shared" ca="1" si="108"/>
        <v>Y</v>
      </c>
      <c r="AV604" s="292">
        <f t="shared" si="111"/>
        <v>585</v>
      </c>
      <c r="AW604" s="180" t="str">
        <f t="shared" ca="1" si="109"/>
        <v>Y585</v>
      </c>
      <c r="AX604" s="189">
        <f t="shared" si="106"/>
        <v>8</v>
      </c>
      <c r="AY604" s="180" t="str">
        <f t="shared" ca="1" si="112"/>
        <v>5. Ownership - Capital Costs</v>
      </c>
      <c r="AZ604" s="189" t="s">
        <v>643</v>
      </c>
      <c r="BA604" s="180" t="s">
        <v>674</v>
      </c>
      <c r="BB604" s="180">
        <v>2039</v>
      </c>
      <c r="BC604" s="180" t="str">
        <f t="shared" ca="1" si="110"/>
        <v>8_Y585_Pipeline_build-out_2039</v>
      </c>
      <c r="BD604" s="180" t="s">
        <v>407</v>
      </c>
      <c r="BE604" s="180"/>
      <c r="BF604" s="189" t="str">
        <f t="shared" si="107"/>
        <v>&gt;=0</v>
      </c>
      <c r="BG604" s="189" t="s">
        <v>58</v>
      </c>
      <c r="BH604" s="189" t="s">
        <v>58</v>
      </c>
    </row>
    <row r="605" spans="1:60" ht="13.5" hidden="1" customHeight="1">
      <c r="A605" s="131"/>
      <c r="B605" s="343"/>
      <c r="C605" s="153"/>
      <c r="D605" s="344"/>
      <c r="E605" s="344"/>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290"/>
      <c r="AF605" s="290"/>
      <c r="AG605" s="290"/>
      <c r="AH605" s="290"/>
      <c r="AI605" s="290"/>
      <c r="AJ605" s="290"/>
      <c r="AK605" s="290"/>
      <c r="AL605" s="290"/>
      <c r="AM605" s="290"/>
      <c r="AN605" s="290"/>
      <c r="AO605" s="291"/>
      <c r="AQ605" s="54" t="s">
        <v>645</v>
      </c>
      <c r="AU605" s="292" t="str">
        <f t="shared" ca="1" si="108"/>
        <v>Z</v>
      </c>
      <c r="AV605" s="292">
        <f t="shared" si="111"/>
        <v>585</v>
      </c>
      <c r="AW605" s="180" t="str">
        <f t="shared" ca="1" si="109"/>
        <v>Z585</v>
      </c>
      <c r="AX605" s="189">
        <f t="shared" si="106"/>
        <v>8</v>
      </c>
      <c r="AY605" s="180" t="str">
        <f t="shared" ca="1" si="112"/>
        <v>5. Ownership - Capital Costs</v>
      </c>
      <c r="AZ605" s="189" t="s">
        <v>643</v>
      </c>
      <c r="BA605" s="180" t="s">
        <v>674</v>
      </c>
      <c r="BB605" s="180">
        <v>2040</v>
      </c>
      <c r="BC605" s="180" t="str">
        <f t="shared" ca="1" si="110"/>
        <v>8_Z585_Pipeline_build-out_2040</v>
      </c>
      <c r="BD605" s="180" t="s">
        <v>407</v>
      </c>
      <c r="BE605" s="180"/>
      <c r="BF605" s="189" t="str">
        <f t="shared" si="107"/>
        <v>&gt;=0</v>
      </c>
      <c r="BG605" s="189" t="s">
        <v>58</v>
      </c>
      <c r="BH605" s="189" t="s">
        <v>58</v>
      </c>
    </row>
    <row r="606" spans="1:60" ht="13.5" hidden="1" customHeight="1">
      <c r="A606" s="131"/>
      <c r="B606" s="343"/>
      <c r="C606" s="153"/>
      <c r="D606" s="344"/>
      <c r="E606" s="344"/>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89"/>
      <c r="AE606" s="290"/>
      <c r="AF606" s="290"/>
      <c r="AG606" s="290"/>
      <c r="AH606" s="290"/>
      <c r="AI606" s="290"/>
      <c r="AJ606" s="290"/>
      <c r="AK606" s="290"/>
      <c r="AL606" s="290"/>
      <c r="AM606" s="290"/>
      <c r="AN606" s="290"/>
      <c r="AO606" s="291"/>
      <c r="AQ606" s="54" t="s">
        <v>645</v>
      </c>
      <c r="AU606" s="292" t="str">
        <f t="shared" ca="1" si="108"/>
        <v>AA</v>
      </c>
      <c r="AV606" s="292">
        <f t="shared" si="111"/>
        <v>585</v>
      </c>
      <c r="AW606" s="180" t="str">
        <f t="shared" ca="1" si="109"/>
        <v>AA585</v>
      </c>
      <c r="AX606" s="189">
        <f t="shared" si="106"/>
        <v>8</v>
      </c>
      <c r="AY606" s="180" t="str">
        <f t="shared" ca="1" si="112"/>
        <v>5. Ownership - Capital Costs</v>
      </c>
      <c r="AZ606" s="189" t="s">
        <v>643</v>
      </c>
      <c r="BA606" s="180" t="s">
        <v>674</v>
      </c>
      <c r="BB606" s="180">
        <v>2041</v>
      </c>
      <c r="BC606" s="180" t="str">
        <f t="shared" ca="1" si="110"/>
        <v>8_AA585_Pipeline_build-out_2041</v>
      </c>
      <c r="BD606" s="180" t="s">
        <v>407</v>
      </c>
      <c r="BE606" s="180"/>
      <c r="BF606" s="189" t="str">
        <f t="shared" si="107"/>
        <v>&gt;=0</v>
      </c>
      <c r="BG606" s="189" t="s">
        <v>58</v>
      </c>
      <c r="BH606" s="189" t="s">
        <v>58</v>
      </c>
    </row>
    <row r="607" spans="1:60" ht="13.5" hidden="1" customHeight="1">
      <c r="A607" s="131"/>
      <c r="B607" s="343"/>
      <c r="C607" s="153"/>
      <c r="D607" s="344"/>
      <c r="E607" s="344"/>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289"/>
      <c r="AE607" s="290"/>
      <c r="AF607" s="290"/>
      <c r="AG607" s="290"/>
      <c r="AH607" s="290"/>
      <c r="AI607" s="290"/>
      <c r="AJ607" s="290"/>
      <c r="AK607" s="290"/>
      <c r="AL607" s="290"/>
      <c r="AM607" s="290"/>
      <c r="AN607" s="290"/>
      <c r="AO607" s="291"/>
      <c r="AQ607" s="54" t="s">
        <v>645</v>
      </c>
      <c r="AU607" s="292" t="str">
        <f t="shared" ca="1" si="108"/>
        <v>AB</v>
      </c>
      <c r="AV607" s="292">
        <f t="shared" si="111"/>
        <v>585</v>
      </c>
      <c r="AW607" s="180" t="str">
        <f t="shared" ca="1" si="109"/>
        <v>AB585</v>
      </c>
      <c r="AX607" s="189">
        <f t="shared" si="106"/>
        <v>8</v>
      </c>
      <c r="AY607" s="180" t="str">
        <f t="shared" ca="1" si="112"/>
        <v>5. Ownership - Capital Costs</v>
      </c>
      <c r="AZ607" s="189" t="s">
        <v>643</v>
      </c>
      <c r="BA607" s="180" t="s">
        <v>674</v>
      </c>
      <c r="BB607" s="180">
        <v>2042</v>
      </c>
      <c r="BC607" s="180" t="str">
        <f t="shared" ca="1" si="110"/>
        <v>8_AB585_Pipeline_build-out_2042</v>
      </c>
      <c r="BD607" s="180" t="s">
        <v>407</v>
      </c>
      <c r="BE607" s="180"/>
      <c r="BF607" s="189" t="str">
        <f t="shared" si="107"/>
        <v>&gt;=0</v>
      </c>
      <c r="BG607" s="189" t="s">
        <v>58</v>
      </c>
      <c r="BH607" s="189" t="s">
        <v>58</v>
      </c>
    </row>
    <row r="608" spans="1:60" ht="13.5" hidden="1" customHeight="1">
      <c r="A608" s="131"/>
      <c r="B608" s="343"/>
      <c r="C608" s="153"/>
      <c r="D608" s="344"/>
      <c r="E608" s="344"/>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c r="AC608" s="289"/>
      <c r="AD608" s="289"/>
      <c r="AE608" s="290"/>
      <c r="AF608" s="290"/>
      <c r="AG608" s="290"/>
      <c r="AH608" s="290"/>
      <c r="AI608" s="290"/>
      <c r="AJ608" s="290"/>
      <c r="AK608" s="290"/>
      <c r="AL608" s="290"/>
      <c r="AM608" s="290"/>
      <c r="AN608" s="290"/>
      <c r="AO608" s="291"/>
      <c r="AQ608" s="54" t="s">
        <v>645</v>
      </c>
      <c r="AU608" s="292" t="str">
        <f t="shared" ca="1" si="108"/>
        <v>AC</v>
      </c>
      <c r="AV608" s="292">
        <f t="shared" si="111"/>
        <v>585</v>
      </c>
      <c r="AW608" s="180" t="str">
        <f t="shared" ca="1" si="109"/>
        <v>AC585</v>
      </c>
      <c r="AX608" s="189">
        <f t="shared" si="106"/>
        <v>8</v>
      </c>
      <c r="AY608" s="180" t="str">
        <f t="shared" ca="1" si="112"/>
        <v>5. Ownership - Capital Costs</v>
      </c>
      <c r="AZ608" s="189" t="s">
        <v>643</v>
      </c>
      <c r="BA608" s="180" t="s">
        <v>674</v>
      </c>
      <c r="BB608" s="180">
        <v>2043</v>
      </c>
      <c r="BC608" s="180" t="str">
        <f t="shared" ca="1" si="110"/>
        <v>8_AC585_Pipeline_build-out_2043</v>
      </c>
      <c r="BD608" s="180" t="s">
        <v>407</v>
      </c>
      <c r="BE608" s="180"/>
      <c r="BF608" s="189" t="str">
        <f t="shared" si="107"/>
        <v>&gt;=0</v>
      </c>
      <c r="BG608" s="189" t="s">
        <v>58</v>
      </c>
      <c r="BH608" s="189" t="s">
        <v>58</v>
      </c>
    </row>
    <row r="609" spans="1:60" ht="13.5" hidden="1" customHeight="1">
      <c r="A609" s="131"/>
      <c r="B609" s="343"/>
      <c r="C609" s="153"/>
      <c r="D609" s="344"/>
      <c r="E609" s="344"/>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c r="AC609" s="289"/>
      <c r="AD609" s="289"/>
      <c r="AE609" s="290"/>
      <c r="AF609" s="290"/>
      <c r="AG609" s="290"/>
      <c r="AH609" s="290"/>
      <c r="AI609" s="290"/>
      <c r="AJ609" s="290"/>
      <c r="AK609" s="290"/>
      <c r="AL609" s="290"/>
      <c r="AM609" s="290"/>
      <c r="AN609" s="290"/>
      <c r="AO609" s="291"/>
      <c r="AQ609" s="54" t="s">
        <v>645</v>
      </c>
      <c r="AU609" s="292" t="str">
        <f t="shared" ca="1" si="108"/>
        <v>AD</v>
      </c>
      <c r="AV609" s="292">
        <f t="shared" si="111"/>
        <v>585</v>
      </c>
      <c r="AW609" s="180" t="str">
        <f t="shared" ca="1" si="109"/>
        <v>AD585</v>
      </c>
      <c r="AX609" s="189">
        <f t="shared" si="106"/>
        <v>8</v>
      </c>
      <c r="AY609" s="180" t="str">
        <f t="shared" ca="1" si="112"/>
        <v>5. Ownership - Capital Costs</v>
      </c>
      <c r="AZ609" s="189" t="s">
        <v>643</v>
      </c>
      <c r="BA609" s="180" t="s">
        <v>674</v>
      </c>
      <c r="BB609" s="180">
        <v>2044</v>
      </c>
      <c r="BC609" s="180" t="str">
        <f t="shared" ca="1" si="110"/>
        <v>8_AD585_Pipeline_build-out_2044</v>
      </c>
      <c r="BD609" s="180" t="s">
        <v>407</v>
      </c>
      <c r="BE609" s="180"/>
      <c r="BF609" s="189" t="str">
        <f t="shared" si="107"/>
        <v>&gt;=0</v>
      </c>
      <c r="BG609" s="189" t="s">
        <v>58</v>
      </c>
      <c r="BH609" s="189" t="s">
        <v>58</v>
      </c>
    </row>
    <row r="610" spans="1:60" ht="13.5" hidden="1" customHeight="1">
      <c r="A610" s="131"/>
      <c r="B610" s="343"/>
      <c r="C610" s="153"/>
      <c r="D610" s="344"/>
      <c r="E610" s="344"/>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c r="AC610" s="289"/>
      <c r="AD610" s="289"/>
      <c r="AE610" s="290"/>
      <c r="AF610" s="290"/>
      <c r="AG610" s="290"/>
      <c r="AH610" s="290"/>
      <c r="AI610" s="290"/>
      <c r="AJ610" s="290"/>
      <c r="AK610" s="290"/>
      <c r="AL610" s="290"/>
      <c r="AM610" s="290"/>
      <c r="AN610" s="290"/>
      <c r="AO610" s="291"/>
      <c r="AQ610" s="54" t="s">
        <v>645</v>
      </c>
      <c r="AU610" s="292" t="str">
        <f t="shared" ca="1" si="108"/>
        <v>AE</v>
      </c>
      <c r="AV610" s="292">
        <f t="shared" si="111"/>
        <v>585</v>
      </c>
      <c r="AW610" s="180" t="str">
        <f t="shared" ca="1" si="109"/>
        <v>AE585</v>
      </c>
      <c r="AX610" s="189">
        <f t="shared" si="106"/>
        <v>8</v>
      </c>
      <c r="AY610" s="180" t="str">
        <f t="shared" ca="1" si="112"/>
        <v>5. Ownership - Capital Costs</v>
      </c>
      <c r="AZ610" s="189" t="s">
        <v>643</v>
      </c>
      <c r="BA610" s="180" t="s">
        <v>674</v>
      </c>
      <c r="BB610" s="180">
        <v>2045</v>
      </c>
      <c r="BC610" s="180" t="str">
        <f t="shared" ca="1" si="110"/>
        <v>8_AE585_Pipeline_build-out_2045</v>
      </c>
      <c r="BD610" s="180" t="s">
        <v>407</v>
      </c>
      <c r="BE610" s="180"/>
      <c r="BF610" s="189" t="str">
        <f t="shared" si="107"/>
        <v>&gt;=0</v>
      </c>
      <c r="BG610" s="189" t="s">
        <v>58</v>
      </c>
      <c r="BH610" s="189" t="s">
        <v>58</v>
      </c>
    </row>
    <row r="611" spans="1:60" ht="13.5" hidden="1" customHeight="1">
      <c r="A611" s="131"/>
      <c r="B611" s="343"/>
      <c r="C611" s="153"/>
      <c r="D611" s="344"/>
      <c r="E611" s="344"/>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c r="AC611" s="289"/>
      <c r="AD611" s="289"/>
      <c r="AE611" s="290"/>
      <c r="AF611" s="290"/>
      <c r="AG611" s="290"/>
      <c r="AH611" s="290"/>
      <c r="AI611" s="290"/>
      <c r="AJ611" s="290"/>
      <c r="AK611" s="290"/>
      <c r="AL611" s="290"/>
      <c r="AM611" s="290"/>
      <c r="AN611" s="290"/>
      <c r="AO611" s="291"/>
      <c r="AQ611" s="54" t="s">
        <v>645</v>
      </c>
      <c r="AU611" s="292" t="str">
        <f t="shared" ca="1" si="108"/>
        <v>AF</v>
      </c>
      <c r="AV611" s="292">
        <f t="shared" si="111"/>
        <v>585</v>
      </c>
      <c r="AW611" s="180" t="str">
        <f t="shared" ca="1" si="109"/>
        <v>AF585</v>
      </c>
      <c r="AX611" s="189">
        <f t="shared" si="106"/>
        <v>8</v>
      </c>
      <c r="AY611" s="180" t="str">
        <f t="shared" ca="1" si="112"/>
        <v>5. Ownership - Capital Costs</v>
      </c>
      <c r="AZ611" s="189" t="s">
        <v>643</v>
      </c>
      <c r="BA611" s="180" t="s">
        <v>674</v>
      </c>
      <c r="BB611" s="180">
        <v>2046</v>
      </c>
      <c r="BC611" s="180" t="str">
        <f t="shared" ca="1" si="110"/>
        <v>8_AF585_Pipeline_build-out_2046</v>
      </c>
      <c r="BD611" s="180" t="s">
        <v>407</v>
      </c>
      <c r="BE611" s="180"/>
      <c r="BF611" s="189" t="str">
        <f t="shared" si="107"/>
        <v>&gt;=0</v>
      </c>
      <c r="BG611" s="189" t="s">
        <v>58</v>
      </c>
      <c r="BH611" s="189" t="s">
        <v>58</v>
      </c>
    </row>
    <row r="612" spans="1:60" ht="13.5" hidden="1" customHeight="1">
      <c r="A612" s="131"/>
      <c r="B612" s="343"/>
      <c r="C612" s="153"/>
      <c r="D612" s="344"/>
      <c r="E612" s="344"/>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c r="AC612" s="289"/>
      <c r="AD612" s="289"/>
      <c r="AE612" s="290"/>
      <c r="AF612" s="290"/>
      <c r="AG612" s="290"/>
      <c r="AH612" s="290"/>
      <c r="AI612" s="290"/>
      <c r="AJ612" s="290"/>
      <c r="AK612" s="290"/>
      <c r="AL612" s="290"/>
      <c r="AM612" s="290"/>
      <c r="AN612" s="290"/>
      <c r="AO612" s="291"/>
      <c r="AQ612" s="54" t="s">
        <v>645</v>
      </c>
      <c r="AU612" s="292" t="str">
        <f t="shared" ca="1" si="108"/>
        <v>AG</v>
      </c>
      <c r="AV612" s="292">
        <f t="shared" si="111"/>
        <v>585</v>
      </c>
      <c r="AW612" s="180" t="str">
        <f t="shared" ca="1" si="109"/>
        <v>AG585</v>
      </c>
      <c r="AX612" s="189">
        <f t="shared" si="106"/>
        <v>8</v>
      </c>
      <c r="AY612" s="180" t="str">
        <f t="shared" ca="1" si="112"/>
        <v>5. Ownership - Capital Costs</v>
      </c>
      <c r="AZ612" s="189" t="s">
        <v>643</v>
      </c>
      <c r="BA612" s="180" t="s">
        <v>674</v>
      </c>
      <c r="BB612" s="180">
        <v>2047</v>
      </c>
      <c r="BC612" s="180" t="str">
        <f t="shared" ca="1" si="110"/>
        <v>8_AG585_Pipeline_build-out_2047</v>
      </c>
      <c r="BD612" s="180" t="s">
        <v>407</v>
      </c>
      <c r="BE612" s="180"/>
      <c r="BF612" s="189" t="str">
        <f t="shared" si="107"/>
        <v>&gt;=0</v>
      </c>
      <c r="BG612" s="189" t="s">
        <v>58</v>
      </c>
      <c r="BH612" s="189" t="s">
        <v>58</v>
      </c>
    </row>
    <row r="613" spans="1:60" ht="13.5" hidden="1" customHeight="1">
      <c r="A613" s="131"/>
      <c r="B613" s="343"/>
      <c r="C613" s="153"/>
      <c r="D613" s="344"/>
      <c r="E613" s="344"/>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290"/>
      <c r="AF613" s="290"/>
      <c r="AG613" s="290"/>
      <c r="AH613" s="290"/>
      <c r="AI613" s="290"/>
      <c r="AJ613" s="290"/>
      <c r="AK613" s="290"/>
      <c r="AL613" s="290"/>
      <c r="AM613" s="290"/>
      <c r="AN613" s="290"/>
      <c r="AO613" s="291"/>
      <c r="AQ613" s="54" t="s">
        <v>645</v>
      </c>
      <c r="AU613" s="292" t="str">
        <f t="shared" ca="1" si="108"/>
        <v>AH</v>
      </c>
      <c r="AV613" s="292">
        <f t="shared" si="111"/>
        <v>585</v>
      </c>
      <c r="AW613" s="180" t="str">
        <f t="shared" ca="1" si="109"/>
        <v>AH585</v>
      </c>
      <c r="AX613" s="189">
        <f t="shared" si="106"/>
        <v>8</v>
      </c>
      <c r="AY613" s="180" t="str">
        <f t="shared" ca="1" si="112"/>
        <v>5. Ownership - Capital Costs</v>
      </c>
      <c r="AZ613" s="189" t="s">
        <v>643</v>
      </c>
      <c r="BA613" s="180" t="s">
        <v>674</v>
      </c>
      <c r="BB613" s="180">
        <v>2048</v>
      </c>
      <c r="BC613" s="180" t="str">
        <f t="shared" ca="1" si="110"/>
        <v>8_AH585_Pipeline_build-out_2048</v>
      </c>
      <c r="BD613" s="180" t="s">
        <v>407</v>
      </c>
      <c r="BE613" s="180"/>
      <c r="BF613" s="189" t="str">
        <f t="shared" si="107"/>
        <v>&gt;=0</v>
      </c>
      <c r="BG613" s="189" t="s">
        <v>58</v>
      </c>
      <c r="BH613" s="189" t="s">
        <v>58</v>
      </c>
    </row>
    <row r="614" spans="1:60" ht="13.5" hidden="1" customHeight="1">
      <c r="A614" s="131"/>
      <c r="B614" s="343"/>
      <c r="C614" s="153"/>
      <c r="D614" s="344"/>
      <c r="E614" s="344"/>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290"/>
      <c r="AF614" s="290"/>
      <c r="AG614" s="290"/>
      <c r="AH614" s="290"/>
      <c r="AI614" s="290"/>
      <c r="AJ614" s="290"/>
      <c r="AK614" s="290"/>
      <c r="AL614" s="290"/>
      <c r="AM614" s="290"/>
      <c r="AN614" s="290"/>
      <c r="AO614" s="291"/>
      <c r="AQ614" s="54" t="s">
        <v>645</v>
      </c>
      <c r="AU614" s="292" t="str">
        <f t="shared" ca="1" si="108"/>
        <v>AI</v>
      </c>
      <c r="AV614" s="292">
        <f t="shared" si="111"/>
        <v>585</v>
      </c>
      <c r="AW614" s="180" t="str">
        <f t="shared" ca="1" si="109"/>
        <v>AI585</v>
      </c>
      <c r="AX614" s="189">
        <f t="shared" si="106"/>
        <v>8</v>
      </c>
      <c r="AY614" s="180" t="str">
        <f t="shared" ca="1" si="112"/>
        <v>5. Ownership - Capital Costs</v>
      </c>
      <c r="AZ614" s="189" t="s">
        <v>643</v>
      </c>
      <c r="BA614" s="180" t="s">
        <v>674</v>
      </c>
      <c r="BB614" s="180">
        <v>2049</v>
      </c>
      <c r="BC614" s="180" t="str">
        <f t="shared" ca="1" si="110"/>
        <v>8_AI585_Pipeline_build-out_2049</v>
      </c>
      <c r="BD614" s="180" t="s">
        <v>407</v>
      </c>
      <c r="BE614" s="180"/>
      <c r="BF614" s="189" t="str">
        <f t="shared" si="107"/>
        <v>&gt;=0</v>
      </c>
      <c r="BG614" s="189" t="s">
        <v>58</v>
      </c>
      <c r="BH614" s="189" t="s">
        <v>58</v>
      </c>
    </row>
    <row r="615" spans="1:60" ht="13.5" hidden="1" customHeight="1">
      <c r="A615" s="131"/>
      <c r="B615" s="343"/>
      <c r="C615" s="153"/>
      <c r="D615" s="344"/>
      <c r="E615" s="344"/>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290"/>
      <c r="AF615" s="290"/>
      <c r="AG615" s="290"/>
      <c r="AH615" s="290"/>
      <c r="AI615" s="290"/>
      <c r="AJ615" s="290"/>
      <c r="AK615" s="290"/>
      <c r="AL615" s="290"/>
      <c r="AM615" s="290"/>
      <c r="AN615" s="290"/>
      <c r="AO615" s="291"/>
      <c r="AQ615" s="54" t="s">
        <v>645</v>
      </c>
      <c r="AU615" s="292" t="str">
        <f t="shared" ca="1" si="108"/>
        <v>AJ</v>
      </c>
      <c r="AV615" s="292">
        <f t="shared" si="111"/>
        <v>585</v>
      </c>
      <c r="AW615" s="180" t="str">
        <f t="shared" ca="1" si="109"/>
        <v>AJ585</v>
      </c>
      <c r="AX615" s="189">
        <f t="shared" si="106"/>
        <v>8</v>
      </c>
      <c r="AY615" s="180" t="str">
        <f t="shared" ca="1" si="112"/>
        <v>5. Ownership - Capital Costs</v>
      </c>
      <c r="AZ615" s="189" t="s">
        <v>643</v>
      </c>
      <c r="BA615" s="180" t="s">
        <v>674</v>
      </c>
      <c r="BB615" s="180">
        <v>2050</v>
      </c>
      <c r="BC615" s="180" t="str">
        <f t="shared" ca="1" si="110"/>
        <v>8_AJ585_Pipeline_build-out_2050</v>
      </c>
      <c r="BD615" s="180" t="s">
        <v>407</v>
      </c>
      <c r="BE615" s="180"/>
      <c r="BF615" s="189" t="str">
        <f t="shared" si="107"/>
        <v>&gt;=0</v>
      </c>
      <c r="BG615" s="189" t="s">
        <v>58</v>
      </c>
      <c r="BH615" s="189" t="s">
        <v>58</v>
      </c>
    </row>
    <row r="616" spans="1:60" ht="13.5" hidden="1" customHeight="1">
      <c r="A616" s="131"/>
      <c r="B616" s="343"/>
      <c r="C616" s="153"/>
      <c r="D616" s="344"/>
      <c r="E616" s="344"/>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c r="AC616" s="289"/>
      <c r="AD616" s="289"/>
      <c r="AE616" s="290"/>
      <c r="AF616" s="290"/>
      <c r="AG616" s="290"/>
      <c r="AH616" s="290"/>
      <c r="AI616" s="290"/>
      <c r="AJ616" s="290"/>
      <c r="AK616" s="290"/>
      <c r="AL616" s="290"/>
      <c r="AM616" s="290"/>
      <c r="AN616" s="290"/>
      <c r="AO616" s="291"/>
      <c r="AQ616" s="54" t="s">
        <v>645</v>
      </c>
      <c r="AU616" s="292" t="str">
        <f t="shared" ca="1" si="108"/>
        <v>AK</v>
      </c>
      <c r="AV616" s="292">
        <f t="shared" si="111"/>
        <v>585</v>
      </c>
      <c r="AW616" s="180" t="str">
        <f t="shared" ca="1" si="109"/>
        <v>AK585</v>
      </c>
      <c r="AX616" s="189">
        <f t="shared" si="106"/>
        <v>8</v>
      </c>
      <c r="AY616" s="180" t="str">
        <f t="shared" ca="1" si="112"/>
        <v>5. Ownership - Capital Costs</v>
      </c>
      <c r="AZ616" s="189" t="s">
        <v>643</v>
      </c>
      <c r="BA616" s="180" t="s">
        <v>674</v>
      </c>
      <c r="BB616" s="180">
        <v>2051</v>
      </c>
      <c r="BC616" s="180" t="str">
        <f t="shared" ca="1" si="110"/>
        <v>8_AK585_Pipeline_build-out_2051</v>
      </c>
      <c r="BD616" s="180" t="s">
        <v>407</v>
      </c>
      <c r="BE616" s="180"/>
      <c r="BF616" s="189" t="str">
        <f t="shared" si="107"/>
        <v>&gt;=0</v>
      </c>
      <c r="BG616" s="189" t="s">
        <v>58</v>
      </c>
      <c r="BH616" s="189" t="s">
        <v>58</v>
      </c>
    </row>
    <row r="617" spans="1:60" ht="13.5" hidden="1" customHeight="1">
      <c r="A617" s="131"/>
      <c r="B617" s="343"/>
      <c r="C617" s="153"/>
      <c r="D617" s="344"/>
      <c r="E617" s="344"/>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89"/>
      <c r="AE617" s="290"/>
      <c r="AF617" s="290"/>
      <c r="AG617" s="290"/>
      <c r="AH617" s="290"/>
      <c r="AI617" s="290"/>
      <c r="AJ617" s="290"/>
      <c r="AK617" s="290"/>
      <c r="AL617" s="290"/>
      <c r="AM617" s="290"/>
      <c r="AN617" s="290"/>
      <c r="AO617" s="291"/>
      <c r="AQ617" s="54" t="s">
        <v>645</v>
      </c>
      <c r="AU617" s="292" t="str">
        <f t="shared" ca="1" si="108"/>
        <v>AL</v>
      </c>
      <c r="AV617" s="292">
        <f t="shared" si="111"/>
        <v>585</v>
      </c>
      <c r="AW617" s="180" t="str">
        <f t="shared" ca="1" si="109"/>
        <v>AL585</v>
      </c>
      <c r="AX617" s="189">
        <f t="shared" si="106"/>
        <v>8</v>
      </c>
      <c r="AY617" s="180" t="str">
        <f t="shared" ca="1" si="112"/>
        <v>5. Ownership - Capital Costs</v>
      </c>
      <c r="AZ617" s="189" t="s">
        <v>643</v>
      </c>
      <c r="BA617" s="180" t="s">
        <v>674</v>
      </c>
      <c r="BB617" s="180">
        <v>2052</v>
      </c>
      <c r="BC617" s="180" t="str">
        <f t="shared" ca="1" si="110"/>
        <v>8_AL585_Pipeline_build-out_2052</v>
      </c>
      <c r="BD617" s="180" t="s">
        <v>407</v>
      </c>
      <c r="BE617" s="180"/>
      <c r="BF617" s="189" t="str">
        <f t="shared" si="107"/>
        <v>&gt;=0</v>
      </c>
      <c r="BG617" s="189" t="s">
        <v>58</v>
      </c>
      <c r="BH617" s="189" t="s">
        <v>58</v>
      </c>
    </row>
    <row r="618" spans="1:60" ht="13.5" hidden="1" customHeight="1">
      <c r="A618" s="131"/>
      <c r="B618" s="343"/>
      <c r="C618" s="153"/>
      <c r="D618" s="344"/>
      <c r="E618" s="344"/>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c r="AC618" s="289"/>
      <c r="AD618" s="289"/>
      <c r="AE618" s="290"/>
      <c r="AF618" s="290"/>
      <c r="AG618" s="290"/>
      <c r="AH618" s="290"/>
      <c r="AI618" s="290"/>
      <c r="AJ618" s="290"/>
      <c r="AK618" s="290"/>
      <c r="AL618" s="290"/>
      <c r="AM618" s="290"/>
      <c r="AN618" s="290"/>
      <c r="AO618" s="291"/>
      <c r="AQ618" s="54" t="s">
        <v>645</v>
      </c>
      <c r="AU618" s="292" t="str">
        <f t="shared" ca="1" si="108"/>
        <v>AM</v>
      </c>
      <c r="AV618" s="292">
        <f t="shared" si="111"/>
        <v>585</v>
      </c>
      <c r="AW618" s="180" t="str">
        <f t="shared" ca="1" si="109"/>
        <v>AM585</v>
      </c>
      <c r="AX618" s="189">
        <f t="shared" si="106"/>
        <v>8</v>
      </c>
      <c r="AY618" s="180" t="str">
        <f t="shared" ca="1" si="112"/>
        <v>5. Ownership - Capital Costs</v>
      </c>
      <c r="AZ618" s="189" t="s">
        <v>643</v>
      </c>
      <c r="BA618" s="180" t="s">
        <v>674</v>
      </c>
      <c r="BB618" s="180">
        <v>2053</v>
      </c>
      <c r="BC618" s="180" t="str">
        <f t="shared" ca="1" si="110"/>
        <v>8_AM585_Pipeline_build-out_2053</v>
      </c>
      <c r="BD618" s="180" t="s">
        <v>407</v>
      </c>
      <c r="BE618" s="180"/>
      <c r="BF618" s="189" t="str">
        <f t="shared" si="107"/>
        <v>&gt;=0</v>
      </c>
      <c r="BG618" s="189" t="s">
        <v>58</v>
      </c>
      <c r="BH618" s="189" t="s">
        <v>58</v>
      </c>
    </row>
    <row r="619" spans="1:60" ht="13.5" hidden="1" customHeight="1">
      <c r="A619" s="131"/>
      <c r="B619" s="343"/>
      <c r="C619" s="153"/>
      <c r="D619" s="344"/>
      <c r="E619" s="344"/>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c r="AC619" s="289"/>
      <c r="AD619" s="289"/>
      <c r="AE619" s="290"/>
      <c r="AF619" s="290"/>
      <c r="AG619" s="290"/>
      <c r="AH619" s="290"/>
      <c r="AI619" s="290"/>
      <c r="AJ619" s="290"/>
      <c r="AK619" s="290"/>
      <c r="AL619" s="290"/>
      <c r="AM619" s="290"/>
      <c r="AN619" s="290"/>
      <c r="AO619" s="291"/>
      <c r="AQ619" s="54" t="s">
        <v>645</v>
      </c>
      <c r="AU619" s="292" t="str">
        <f t="shared" ca="1" si="108"/>
        <v>AN</v>
      </c>
      <c r="AV619" s="292">
        <f t="shared" si="111"/>
        <v>585</v>
      </c>
      <c r="AW619" s="180" t="str">
        <f t="shared" ca="1" si="109"/>
        <v>AN585</v>
      </c>
      <c r="AX619" s="189">
        <f t="shared" si="106"/>
        <v>8</v>
      </c>
      <c r="AY619" s="180" t="str">
        <f t="shared" ca="1" si="112"/>
        <v>5. Ownership - Capital Costs</v>
      </c>
      <c r="AZ619" s="189" t="s">
        <v>643</v>
      </c>
      <c r="BA619" s="180" t="s">
        <v>674</v>
      </c>
      <c r="BB619" s="180">
        <v>2054</v>
      </c>
      <c r="BC619" s="180" t="str">
        <f t="shared" ca="1" si="110"/>
        <v>8_AN585_Pipeline_build-out_2054</v>
      </c>
      <c r="BD619" s="180" t="s">
        <v>407</v>
      </c>
      <c r="BE619" s="180"/>
      <c r="BF619" s="189" t="str">
        <f t="shared" si="107"/>
        <v>&gt;=0</v>
      </c>
      <c r="BG619" s="189" t="s">
        <v>58</v>
      </c>
      <c r="BH619" s="189" t="s">
        <v>58</v>
      </c>
    </row>
    <row r="620" spans="1:60" ht="13.5" hidden="1" customHeight="1">
      <c r="A620" s="131"/>
      <c r="B620" s="343"/>
      <c r="C620" s="153"/>
      <c r="D620" s="344"/>
      <c r="E620" s="344"/>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c r="AC620" s="289"/>
      <c r="AD620" s="289"/>
      <c r="AE620" s="290"/>
      <c r="AF620" s="290"/>
      <c r="AG620" s="290"/>
      <c r="AH620" s="290"/>
      <c r="AI620" s="290"/>
      <c r="AJ620" s="290"/>
      <c r="AK620" s="290"/>
      <c r="AL620" s="290"/>
      <c r="AM620" s="290"/>
      <c r="AN620" s="290"/>
      <c r="AO620" s="291"/>
      <c r="AQ620" s="54" t="s">
        <v>645</v>
      </c>
      <c r="AU620" s="292" t="str">
        <f t="shared" ca="1" si="108"/>
        <v>AO</v>
      </c>
      <c r="AV620" s="292">
        <f t="shared" si="111"/>
        <v>585</v>
      </c>
      <c r="AW620" s="180" t="str">
        <f t="shared" ca="1" si="109"/>
        <v>AO585</v>
      </c>
      <c r="AX620" s="189">
        <v>7</v>
      </c>
      <c r="AY620" s="180" t="str">
        <f t="shared" ca="1" si="112"/>
        <v>5. Ownership - Capital Costs</v>
      </c>
      <c r="AZ620" s="189" t="s">
        <v>643</v>
      </c>
      <c r="BA620" s="180" t="s">
        <v>674</v>
      </c>
      <c r="BB620" s="180" t="s">
        <v>646</v>
      </c>
      <c r="BC620" s="180" t="str">
        <f t="shared" ca="1" si="110"/>
        <v>7_AO585_Pipeline_build-out_Additional_Info</v>
      </c>
      <c r="BD620" s="189" t="s">
        <v>133</v>
      </c>
      <c r="BE620" s="189">
        <v>100</v>
      </c>
      <c r="BG620" s="189" t="s">
        <v>58</v>
      </c>
      <c r="BH620" s="189" t="s">
        <v>58</v>
      </c>
    </row>
    <row r="621" spans="1:60" ht="13.5" hidden="1" customHeight="1">
      <c r="A621" s="131">
        <f>+A585+1</f>
        <v>19</v>
      </c>
      <c r="B621" s="343"/>
      <c r="C621" s="153" t="s">
        <v>675</v>
      </c>
      <c r="D621" s="344" t="s">
        <v>642</v>
      </c>
      <c r="E621" s="344"/>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277"/>
      <c r="AF621" s="277"/>
      <c r="AG621" s="277"/>
      <c r="AH621" s="277"/>
      <c r="AI621" s="277"/>
      <c r="AJ621" s="277"/>
      <c r="AK621" s="277"/>
      <c r="AL621" s="277"/>
      <c r="AM621" s="277"/>
      <c r="AN621" s="277"/>
      <c r="AO621" s="152"/>
      <c r="AS621" s="54" t="s">
        <v>125</v>
      </c>
      <c r="AT621" s="293" t="str">
        <f ca="1">SUBSTITUTE(CELL("address",F621),"$","")</f>
        <v>F621</v>
      </c>
      <c r="AU621" s="294" t="str">
        <f ca="1">CHAR(CODE(AT621))</f>
        <v>F</v>
      </c>
      <c r="AV621" s="294">
        <f>ROW(AT621)</f>
        <v>621</v>
      </c>
      <c r="AW621" s="295" t="str">
        <f ca="1">CONCATENATE(AU621&amp;AV621)</f>
        <v>F621</v>
      </c>
      <c r="AX621" s="288">
        <f t="shared" ref="AX621:AX655" si="113">$AX$5</f>
        <v>8</v>
      </c>
      <c r="AY621" s="295" t="str">
        <f t="shared" ca="1" si="112"/>
        <v>5. Ownership - Capital Costs</v>
      </c>
      <c r="AZ621" s="288" t="s">
        <v>643</v>
      </c>
      <c r="BA621" s="295" t="s">
        <v>676</v>
      </c>
      <c r="BB621" s="295">
        <v>2020</v>
      </c>
      <c r="BC621" s="295" t="str">
        <f ca="1">AX621&amp;"_"&amp;AW621&amp;"_"&amp;BA621&amp;"_"&amp;BB621</f>
        <v>8_F621_Environmental_management_containment_2020</v>
      </c>
      <c r="BD621" s="295" t="s">
        <v>407</v>
      </c>
      <c r="BE621" s="295"/>
      <c r="BF621" s="288" t="str">
        <f t="shared" ref="BF621:BF655" si="114">"&gt;=0"</f>
        <v>&gt;=0</v>
      </c>
      <c r="BG621" s="288" t="s">
        <v>58</v>
      </c>
      <c r="BH621" s="288" t="s">
        <v>58</v>
      </c>
    </row>
    <row r="622" spans="1:60" ht="13.5" hidden="1" customHeight="1">
      <c r="A622" s="131"/>
      <c r="B622" s="343"/>
      <c r="C622" s="153"/>
      <c r="D622" s="344"/>
      <c r="E622" s="344"/>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90"/>
      <c r="AF622" s="290"/>
      <c r="AG622" s="290"/>
      <c r="AH622" s="290"/>
      <c r="AI622" s="290"/>
      <c r="AJ622" s="290"/>
      <c r="AK622" s="290"/>
      <c r="AL622" s="290"/>
      <c r="AM622" s="290"/>
      <c r="AN622" s="290"/>
      <c r="AO622" s="291"/>
      <c r="AQ622" s="54" t="s">
        <v>645</v>
      </c>
      <c r="AU622" s="292" t="str">
        <f t="shared" ref="AU622:AU656" ca="1" si="115">IF(AU621="Z","AA",IF(LEN(AU621)=1,CHAR(CODE(AU621)+1),IF(RIGHT(AU621,1)="Z",CHAR(CODE(LEFT(AU621,1))+1),LEFT(AU621,1))&amp;CHAR(65+MOD(CODE(RIGHT(AU621,1))+1-65,26))))</f>
        <v>G</v>
      </c>
      <c r="AV622" s="292">
        <f>AV621</f>
        <v>621</v>
      </c>
      <c r="AW622" s="180" t="str">
        <f t="shared" ref="AW622:AW656" ca="1" si="116">CONCATENATE(AU622&amp;AV622)</f>
        <v>G621</v>
      </c>
      <c r="AX622" s="189">
        <f t="shared" si="113"/>
        <v>8</v>
      </c>
      <c r="AY622" s="180" t="str">
        <f t="shared" ca="1" si="112"/>
        <v>5. Ownership - Capital Costs</v>
      </c>
      <c r="AZ622" s="189" t="s">
        <v>643</v>
      </c>
      <c r="BA622" s="180" t="s">
        <v>676</v>
      </c>
      <c r="BB622" s="180">
        <v>2021</v>
      </c>
      <c r="BC622" s="180" t="str">
        <f t="shared" ref="BC622:BC656" ca="1" si="117">AX622&amp;"_"&amp;AW622&amp;"_"&amp;BA622&amp;"_"&amp;BB622</f>
        <v>8_G621_Environmental_management_containment_2021</v>
      </c>
      <c r="BD622" s="180" t="s">
        <v>407</v>
      </c>
      <c r="BE622" s="180"/>
      <c r="BF622" s="189" t="str">
        <f t="shared" si="114"/>
        <v>&gt;=0</v>
      </c>
      <c r="BG622" s="189" t="s">
        <v>58</v>
      </c>
      <c r="BH622" s="189" t="s">
        <v>58</v>
      </c>
    </row>
    <row r="623" spans="1:60" ht="13.5" hidden="1" customHeight="1">
      <c r="A623" s="131"/>
      <c r="B623" s="343"/>
      <c r="C623" s="153"/>
      <c r="D623" s="344"/>
      <c r="E623" s="344"/>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c r="AC623" s="289"/>
      <c r="AD623" s="289"/>
      <c r="AE623" s="290"/>
      <c r="AF623" s="290"/>
      <c r="AG623" s="290"/>
      <c r="AH623" s="290"/>
      <c r="AI623" s="290"/>
      <c r="AJ623" s="290"/>
      <c r="AK623" s="290"/>
      <c r="AL623" s="290"/>
      <c r="AM623" s="290"/>
      <c r="AN623" s="290"/>
      <c r="AO623" s="291"/>
      <c r="AQ623" s="54" t="s">
        <v>645</v>
      </c>
      <c r="AU623" s="292" t="str">
        <f t="shared" ca="1" si="115"/>
        <v>H</v>
      </c>
      <c r="AV623" s="292">
        <f t="shared" ref="AV623:AV656" si="118">AV622</f>
        <v>621</v>
      </c>
      <c r="AW623" s="180" t="str">
        <f t="shared" ca="1" si="116"/>
        <v>H621</v>
      </c>
      <c r="AX623" s="189">
        <f t="shared" si="113"/>
        <v>8</v>
      </c>
      <c r="AY623" s="180" t="str">
        <f t="shared" ca="1" si="112"/>
        <v>5. Ownership - Capital Costs</v>
      </c>
      <c r="AZ623" s="189" t="s">
        <v>643</v>
      </c>
      <c r="BA623" s="180" t="s">
        <v>676</v>
      </c>
      <c r="BB623" s="180">
        <v>2022</v>
      </c>
      <c r="BC623" s="180" t="str">
        <f t="shared" ca="1" si="117"/>
        <v>8_H621_Environmental_management_containment_2022</v>
      </c>
      <c r="BD623" s="180" t="s">
        <v>407</v>
      </c>
      <c r="BE623" s="180"/>
      <c r="BF623" s="189" t="str">
        <f t="shared" si="114"/>
        <v>&gt;=0</v>
      </c>
      <c r="BG623" s="189" t="s">
        <v>58</v>
      </c>
      <c r="BH623" s="189" t="s">
        <v>58</v>
      </c>
    </row>
    <row r="624" spans="1:60" ht="13.5" hidden="1" customHeight="1">
      <c r="A624" s="131"/>
      <c r="B624" s="343"/>
      <c r="C624" s="153"/>
      <c r="D624" s="344"/>
      <c r="E624" s="344"/>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290"/>
      <c r="AF624" s="290"/>
      <c r="AG624" s="290"/>
      <c r="AH624" s="290"/>
      <c r="AI624" s="290"/>
      <c r="AJ624" s="290"/>
      <c r="AK624" s="290"/>
      <c r="AL624" s="290"/>
      <c r="AM624" s="290"/>
      <c r="AN624" s="290"/>
      <c r="AO624" s="291"/>
      <c r="AQ624" s="54" t="s">
        <v>645</v>
      </c>
      <c r="AU624" s="292" t="str">
        <f t="shared" ca="1" si="115"/>
        <v>I</v>
      </c>
      <c r="AV624" s="292">
        <f t="shared" si="118"/>
        <v>621</v>
      </c>
      <c r="AW624" s="180" t="str">
        <f t="shared" ca="1" si="116"/>
        <v>I621</v>
      </c>
      <c r="AX624" s="189">
        <f t="shared" si="113"/>
        <v>8</v>
      </c>
      <c r="AY624" s="180" t="str">
        <f t="shared" ca="1" si="112"/>
        <v>5. Ownership - Capital Costs</v>
      </c>
      <c r="AZ624" s="189" t="s">
        <v>643</v>
      </c>
      <c r="BA624" s="180" t="s">
        <v>676</v>
      </c>
      <c r="BB624" s="180">
        <v>2023</v>
      </c>
      <c r="BC624" s="180" t="str">
        <f t="shared" ca="1" si="117"/>
        <v>8_I621_Environmental_management_containment_2023</v>
      </c>
      <c r="BD624" s="180" t="s">
        <v>407</v>
      </c>
      <c r="BE624" s="180"/>
      <c r="BF624" s="189" t="str">
        <f t="shared" si="114"/>
        <v>&gt;=0</v>
      </c>
      <c r="BG624" s="189" t="s">
        <v>58</v>
      </c>
      <c r="BH624" s="189" t="s">
        <v>58</v>
      </c>
    </row>
    <row r="625" spans="1:60" ht="13.5" hidden="1" customHeight="1">
      <c r="A625" s="131"/>
      <c r="B625" s="343"/>
      <c r="C625" s="153"/>
      <c r="D625" s="344"/>
      <c r="E625" s="344"/>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89"/>
      <c r="AE625" s="290"/>
      <c r="AF625" s="290"/>
      <c r="AG625" s="290"/>
      <c r="AH625" s="290"/>
      <c r="AI625" s="290"/>
      <c r="AJ625" s="290"/>
      <c r="AK625" s="290"/>
      <c r="AL625" s="290"/>
      <c r="AM625" s="290"/>
      <c r="AN625" s="290"/>
      <c r="AO625" s="291"/>
      <c r="AQ625" s="54" t="s">
        <v>645</v>
      </c>
      <c r="AU625" s="292" t="str">
        <f t="shared" ca="1" si="115"/>
        <v>J</v>
      </c>
      <c r="AV625" s="292">
        <f t="shared" si="118"/>
        <v>621</v>
      </c>
      <c r="AW625" s="180" t="str">
        <f t="shared" ca="1" si="116"/>
        <v>J621</v>
      </c>
      <c r="AX625" s="189">
        <f t="shared" si="113"/>
        <v>8</v>
      </c>
      <c r="AY625" s="180" t="str">
        <f t="shared" ca="1" si="112"/>
        <v>5. Ownership - Capital Costs</v>
      </c>
      <c r="AZ625" s="189" t="s">
        <v>643</v>
      </c>
      <c r="BA625" s="180" t="s">
        <v>676</v>
      </c>
      <c r="BB625" s="180">
        <v>2024</v>
      </c>
      <c r="BC625" s="180" t="str">
        <f t="shared" ca="1" si="117"/>
        <v>8_J621_Environmental_management_containment_2024</v>
      </c>
      <c r="BD625" s="180" t="s">
        <v>407</v>
      </c>
      <c r="BE625" s="180"/>
      <c r="BF625" s="189" t="str">
        <f t="shared" si="114"/>
        <v>&gt;=0</v>
      </c>
      <c r="BG625" s="189" t="s">
        <v>58</v>
      </c>
      <c r="BH625" s="189" t="s">
        <v>58</v>
      </c>
    </row>
    <row r="626" spans="1:60" ht="13.5" hidden="1" customHeight="1">
      <c r="A626" s="131"/>
      <c r="B626" s="343"/>
      <c r="C626" s="153"/>
      <c r="D626" s="344"/>
      <c r="E626" s="344"/>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c r="AC626" s="289"/>
      <c r="AD626" s="289"/>
      <c r="AE626" s="290"/>
      <c r="AF626" s="290"/>
      <c r="AG626" s="290"/>
      <c r="AH626" s="290"/>
      <c r="AI626" s="290"/>
      <c r="AJ626" s="290"/>
      <c r="AK626" s="290"/>
      <c r="AL626" s="290"/>
      <c r="AM626" s="290"/>
      <c r="AN626" s="290"/>
      <c r="AO626" s="291"/>
      <c r="AQ626" s="54" t="s">
        <v>645</v>
      </c>
      <c r="AU626" s="292" t="str">
        <f t="shared" ca="1" si="115"/>
        <v>K</v>
      </c>
      <c r="AV626" s="292">
        <f t="shared" si="118"/>
        <v>621</v>
      </c>
      <c r="AW626" s="180" t="str">
        <f t="shared" ca="1" si="116"/>
        <v>K621</v>
      </c>
      <c r="AX626" s="189">
        <f t="shared" si="113"/>
        <v>8</v>
      </c>
      <c r="AY626" s="180" t="str">
        <f t="shared" ca="1" si="112"/>
        <v>5. Ownership - Capital Costs</v>
      </c>
      <c r="AZ626" s="189" t="s">
        <v>643</v>
      </c>
      <c r="BA626" s="180" t="s">
        <v>676</v>
      </c>
      <c r="BB626" s="180">
        <v>2025</v>
      </c>
      <c r="BC626" s="180" t="str">
        <f t="shared" ca="1" si="117"/>
        <v>8_K621_Environmental_management_containment_2025</v>
      </c>
      <c r="BD626" s="180" t="s">
        <v>407</v>
      </c>
      <c r="BE626" s="180"/>
      <c r="BF626" s="189" t="str">
        <f t="shared" si="114"/>
        <v>&gt;=0</v>
      </c>
      <c r="BG626" s="189" t="s">
        <v>58</v>
      </c>
      <c r="BH626" s="189" t="s">
        <v>58</v>
      </c>
    </row>
    <row r="627" spans="1:60" ht="13.5" hidden="1" customHeight="1">
      <c r="A627" s="131"/>
      <c r="B627" s="343"/>
      <c r="C627" s="153"/>
      <c r="D627" s="344"/>
      <c r="E627" s="344"/>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c r="AC627" s="289"/>
      <c r="AD627" s="289"/>
      <c r="AE627" s="290"/>
      <c r="AF627" s="290"/>
      <c r="AG627" s="290"/>
      <c r="AH627" s="290"/>
      <c r="AI627" s="290"/>
      <c r="AJ627" s="290"/>
      <c r="AK627" s="290"/>
      <c r="AL627" s="290"/>
      <c r="AM627" s="290"/>
      <c r="AN627" s="290"/>
      <c r="AO627" s="291"/>
      <c r="AQ627" s="54" t="s">
        <v>645</v>
      </c>
      <c r="AU627" s="292" t="str">
        <f t="shared" ca="1" si="115"/>
        <v>L</v>
      </c>
      <c r="AV627" s="292">
        <f t="shared" si="118"/>
        <v>621</v>
      </c>
      <c r="AW627" s="180" t="str">
        <f t="shared" ca="1" si="116"/>
        <v>L621</v>
      </c>
      <c r="AX627" s="189">
        <f t="shared" si="113"/>
        <v>8</v>
      </c>
      <c r="AY627" s="180" t="str">
        <f t="shared" ca="1" si="112"/>
        <v>5. Ownership - Capital Costs</v>
      </c>
      <c r="AZ627" s="189" t="s">
        <v>643</v>
      </c>
      <c r="BA627" s="180" t="s">
        <v>676</v>
      </c>
      <c r="BB627" s="180">
        <v>2026</v>
      </c>
      <c r="BC627" s="180" t="str">
        <f t="shared" ca="1" si="117"/>
        <v>8_L621_Environmental_management_containment_2026</v>
      </c>
      <c r="BD627" s="180" t="s">
        <v>407</v>
      </c>
      <c r="BE627" s="180"/>
      <c r="BF627" s="189" t="str">
        <f t="shared" si="114"/>
        <v>&gt;=0</v>
      </c>
      <c r="BG627" s="189" t="s">
        <v>58</v>
      </c>
      <c r="BH627" s="189" t="s">
        <v>58</v>
      </c>
    </row>
    <row r="628" spans="1:60" ht="13.5" hidden="1" customHeight="1">
      <c r="A628" s="131"/>
      <c r="B628" s="343"/>
      <c r="C628" s="153"/>
      <c r="D628" s="344"/>
      <c r="E628" s="344"/>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c r="AC628" s="289"/>
      <c r="AD628" s="289"/>
      <c r="AE628" s="290"/>
      <c r="AF628" s="290"/>
      <c r="AG628" s="290"/>
      <c r="AH628" s="290"/>
      <c r="AI628" s="290"/>
      <c r="AJ628" s="290"/>
      <c r="AK628" s="290"/>
      <c r="AL628" s="290"/>
      <c r="AM628" s="290"/>
      <c r="AN628" s="290"/>
      <c r="AO628" s="291"/>
      <c r="AQ628" s="54" t="s">
        <v>645</v>
      </c>
      <c r="AU628" s="292" t="str">
        <f t="shared" ca="1" si="115"/>
        <v>M</v>
      </c>
      <c r="AV628" s="292">
        <f t="shared" si="118"/>
        <v>621</v>
      </c>
      <c r="AW628" s="180" t="str">
        <f t="shared" ca="1" si="116"/>
        <v>M621</v>
      </c>
      <c r="AX628" s="189">
        <f t="shared" si="113"/>
        <v>8</v>
      </c>
      <c r="AY628" s="180" t="str">
        <f t="shared" ca="1" si="112"/>
        <v>5. Ownership - Capital Costs</v>
      </c>
      <c r="AZ628" s="189" t="s">
        <v>643</v>
      </c>
      <c r="BA628" s="180" t="s">
        <v>676</v>
      </c>
      <c r="BB628" s="180">
        <v>2027</v>
      </c>
      <c r="BC628" s="180" t="str">
        <f t="shared" ca="1" si="117"/>
        <v>8_M621_Environmental_management_containment_2027</v>
      </c>
      <c r="BD628" s="180" t="s">
        <v>407</v>
      </c>
      <c r="BE628" s="180"/>
      <c r="BF628" s="189" t="str">
        <f t="shared" si="114"/>
        <v>&gt;=0</v>
      </c>
      <c r="BG628" s="189" t="s">
        <v>58</v>
      </c>
      <c r="BH628" s="189" t="s">
        <v>58</v>
      </c>
    </row>
    <row r="629" spans="1:60" ht="13.5" hidden="1" customHeight="1">
      <c r="A629" s="131"/>
      <c r="B629" s="343"/>
      <c r="C629" s="153"/>
      <c r="D629" s="344"/>
      <c r="E629" s="344"/>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c r="AC629" s="289"/>
      <c r="AD629" s="289"/>
      <c r="AE629" s="290"/>
      <c r="AF629" s="290"/>
      <c r="AG629" s="290"/>
      <c r="AH629" s="290"/>
      <c r="AI629" s="290"/>
      <c r="AJ629" s="290"/>
      <c r="AK629" s="290"/>
      <c r="AL629" s="290"/>
      <c r="AM629" s="290"/>
      <c r="AN629" s="290"/>
      <c r="AO629" s="291"/>
      <c r="AQ629" s="54" t="s">
        <v>645</v>
      </c>
      <c r="AU629" s="292" t="str">
        <f t="shared" ca="1" si="115"/>
        <v>N</v>
      </c>
      <c r="AV629" s="292">
        <f t="shared" si="118"/>
        <v>621</v>
      </c>
      <c r="AW629" s="180" t="str">
        <f t="shared" ca="1" si="116"/>
        <v>N621</v>
      </c>
      <c r="AX629" s="189">
        <f t="shared" si="113"/>
        <v>8</v>
      </c>
      <c r="AY629" s="180" t="str">
        <f t="shared" ca="1" si="112"/>
        <v>5. Ownership - Capital Costs</v>
      </c>
      <c r="AZ629" s="189" t="s">
        <v>643</v>
      </c>
      <c r="BA629" s="180" t="s">
        <v>676</v>
      </c>
      <c r="BB629" s="180">
        <v>2028</v>
      </c>
      <c r="BC629" s="180" t="str">
        <f t="shared" ca="1" si="117"/>
        <v>8_N621_Environmental_management_containment_2028</v>
      </c>
      <c r="BD629" s="180" t="s">
        <v>407</v>
      </c>
      <c r="BE629" s="180"/>
      <c r="BF629" s="189" t="str">
        <f t="shared" si="114"/>
        <v>&gt;=0</v>
      </c>
      <c r="BG629" s="189" t="s">
        <v>58</v>
      </c>
      <c r="BH629" s="189" t="s">
        <v>58</v>
      </c>
    </row>
    <row r="630" spans="1:60" ht="13.5" hidden="1" customHeight="1">
      <c r="A630" s="131"/>
      <c r="B630" s="343"/>
      <c r="C630" s="153"/>
      <c r="D630" s="344"/>
      <c r="E630" s="344"/>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c r="AC630" s="289"/>
      <c r="AD630" s="289"/>
      <c r="AE630" s="290"/>
      <c r="AF630" s="290"/>
      <c r="AG630" s="290"/>
      <c r="AH630" s="290"/>
      <c r="AI630" s="290"/>
      <c r="AJ630" s="290"/>
      <c r="AK630" s="290"/>
      <c r="AL630" s="290"/>
      <c r="AM630" s="290"/>
      <c r="AN630" s="290"/>
      <c r="AO630" s="291"/>
      <c r="AQ630" s="54" t="s">
        <v>645</v>
      </c>
      <c r="AU630" s="292" t="str">
        <f t="shared" ca="1" si="115"/>
        <v>O</v>
      </c>
      <c r="AV630" s="292">
        <f t="shared" si="118"/>
        <v>621</v>
      </c>
      <c r="AW630" s="180" t="str">
        <f t="shared" ca="1" si="116"/>
        <v>O621</v>
      </c>
      <c r="AX630" s="189">
        <f t="shared" si="113"/>
        <v>8</v>
      </c>
      <c r="AY630" s="180" t="str">
        <f t="shared" ca="1" si="112"/>
        <v>5. Ownership - Capital Costs</v>
      </c>
      <c r="AZ630" s="189" t="s">
        <v>643</v>
      </c>
      <c r="BA630" s="180" t="s">
        <v>676</v>
      </c>
      <c r="BB630" s="180">
        <v>2029</v>
      </c>
      <c r="BC630" s="180" t="str">
        <f t="shared" ca="1" si="117"/>
        <v>8_O621_Environmental_management_containment_2029</v>
      </c>
      <c r="BD630" s="180" t="s">
        <v>407</v>
      </c>
      <c r="BE630" s="180"/>
      <c r="BF630" s="189" t="str">
        <f t="shared" si="114"/>
        <v>&gt;=0</v>
      </c>
      <c r="BG630" s="189" t="s">
        <v>58</v>
      </c>
      <c r="BH630" s="189" t="s">
        <v>58</v>
      </c>
    </row>
    <row r="631" spans="1:60" ht="13.5" hidden="1" customHeight="1">
      <c r="A631" s="131"/>
      <c r="B631" s="343"/>
      <c r="C631" s="153"/>
      <c r="D631" s="344"/>
      <c r="E631" s="344"/>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c r="AC631" s="289"/>
      <c r="AD631" s="289"/>
      <c r="AE631" s="290"/>
      <c r="AF631" s="290"/>
      <c r="AG631" s="290"/>
      <c r="AH631" s="290"/>
      <c r="AI631" s="290"/>
      <c r="AJ631" s="290"/>
      <c r="AK631" s="290"/>
      <c r="AL631" s="290"/>
      <c r="AM631" s="290"/>
      <c r="AN631" s="290"/>
      <c r="AO631" s="291"/>
      <c r="AQ631" s="54" t="s">
        <v>645</v>
      </c>
      <c r="AU631" s="292" t="str">
        <f t="shared" ca="1" si="115"/>
        <v>P</v>
      </c>
      <c r="AV631" s="292">
        <f t="shared" si="118"/>
        <v>621</v>
      </c>
      <c r="AW631" s="180" t="str">
        <f t="shared" ca="1" si="116"/>
        <v>P621</v>
      </c>
      <c r="AX631" s="189">
        <f t="shared" si="113"/>
        <v>8</v>
      </c>
      <c r="AY631" s="180" t="str">
        <f t="shared" ca="1" si="112"/>
        <v>5. Ownership - Capital Costs</v>
      </c>
      <c r="AZ631" s="189" t="s">
        <v>643</v>
      </c>
      <c r="BA631" s="180" t="s">
        <v>676</v>
      </c>
      <c r="BB631" s="180">
        <v>2030</v>
      </c>
      <c r="BC631" s="180" t="str">
        <f t="shared" ca="1" si="117"/>
        <v>8_P621_Environmental_management_containment_2030</v>
      </c>
      <c r="BD631" s="180" t="s">
        <v>407</v>
      </c>
      <c r="BE631" s="180"/>
      <c r="BF631" s="189" t="str">
        <f t="shared" si="114"/>
        <v>&gt;=0</v>
      </c>
      <c r="BG631" s="189" t="s">
        <v>58</v>
      </c>
      <c r="BH631" s="189" t="s">
        <v>58</v>
      </c>
    </row>
    <row r="632" spans="1:60" ht="13.5" hidden="1" customHeight="1">
      <c r="A632" s="131"/>
      <c r="B632" s="343"/>
      <c r="C632" s="153"/>
      <c r="D632" s="344"/>
      <c r="E632" s="344"/>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c r="AC632" s="289"/>
      <c r="AD632" s="289"/>
      <c r="AE632" s="290"/>
      <c r="AF632" s="290"/>
      <c r="AG632" s="290"/>
      <c r="AH632" s="290"/>
      <c r="AI632" s="290"/>
      <c r="AJ632" s="290"/>
      <c r="AK632" s="290"/>
      <c r="AL632" s="290"/>
      <c r="AM632" s="290"/>
      <c r="AN632" s="290"/>
      <c r="AO632" s="291"/>
      <c r="AQ632" s="54" t="s">
        <v>645</v>
      </c>
      <c r="AU632" s="292" t="str">
        <f t="shared" ca="1" si="115"/>
        <v>Q</v>
      </c>
      <c r="AV632" s="292">
        <f t="shared" si="118"/>
        <v>621</v>
      </c>
      <c r="AW632" s="180" t="str">
        <f t="shared" ca="1" si="116"/>
        <v>Q621</v>
      </c>
      <c r="AX632" s="189">
        <f t="shared" si="113"/>
        <v>8</v>
      </c>
      <c r="AY632" s="180" t="str">
        <f t="shared" ca="1" si="112"/>
        <v>5. Ownership - Capital Costs</v>
      </c>
      <c r="AZ632" s="189" t="s">
        <v>643</v>
      </c>
      <c r="BA632" s="180" t="s">
        <v>676</v>
      </c>
      <c r="BB632" s="180">
        <v>2031</v>
      </c>
      <c r="BC632" s="180" t="str">
        <f t="shared" ca="1" si="117"/>
        <v>8_Q621_Environmental_management_containment_2031</v>
      </c>
      <c r="BD632" s="180" t="s">
        <v>407</v>
      </c>
      <c r="BE632" s="180"/>
      <c r="BF632" s="189" t="str">
        <f t="shared" si="114"/>
        <v>&gt;=0</v>
      </c>
      <c r="BG632" s="189" t="s">
        <v>58</v>
      </c>
      <c r="BH632" s="189" t="s">
        <v>58</v>
      </c>
    </row>
    <row r="633" spans="1:60" ht="13.5" hidden="1" customHeight="1">
      <c r="A633" s="131"/>
      <c r="B633" s="343"/>
      <c r="C633" s="153"/>
      <c r="D633" s="344"/>
      <c r="E633" s="344"/>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290"/>
      <c r="AF633" s="290"/>
      <c r="AG633" s="290"/>
      <c r="AH633" s="290"/>
      <c r="AI633" s="290"/>
      <c r="AJ633" s="290"/>
      <c r="AK633" s="290"/>
      <c r="AL633" s="290"/>
      <c r="AM633" s="290"/>
      <c r="AN633" s="290"/>
      <c r="AO633" s="291"/>
      <c r="AQ633" s="54" t="s">
        <v>645</v>
      </c>
      <c r="AU633" s="292" t="str">
        <f t="shared" ca="1" si="115"/>
        <v>R</v>
      </c>
      <c r="AV633" s="292">
        <f t="shared" si="118"/>
        <v>621</v>
      </c>
      <c r="AW633" s="180" t="str">
        <f t="shared" ca="1" si="116"/>
        <v>R621</v>
      </c>
      <c r="AX633" s="189">
        <f t="shared" si="113"/>
        <v>8</v>
      </c>
      <c r="AY633" s="180" t="str">
        <f t="shared" ca="1" si="112"/>
        <v>5. Ownership - Capital Costs</v>
      </c>
      <c r="AZ633" s="189" t="s">
        <v>643</v>
      </c>
      <c r="BA633" s="180" t="s">
        <v>676</v>
      </c>
      <c r="BB633" s="180">
        <v>2032</v>
      </c>
      <c r="BC633" s="180" t="str">
        <f t="shared" ca="1" si="117"/>
        <v>8_R621_Environmental_management_containment_2032</v>
      </c>
      <c r="BD633" s="180" t="s">
        <v>407</v>
      </c>
      <c r="BE633" s="180"/>
      <c r="BF633" s="189" t="str">
        <f t="shared" si="114"/>
        <v>&gt;=0</v>
      </c>
      <c r="BG633" s="189" t="s">
        <v>58</v>
      </c>
      <c r="BH633" s="189" t="s">
        <v>58</v>
      </c>
    </row>
    <row r="634" spans="1:60" ht="13.5" hidden="1" customHeight="1">
      <c r="A634" s="131"/>
      <c r="B634" s="343"/>
      <c r="C634" s="153"/>
      <c r="D634" s="344"/>
      <c r="E634" s="344"/>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c r="AC634" s="289"/>
      <c r="AD634" s="289"/>
      <c r="AE634" s="290"/>
      <c r="AF634" s="290"/>
      <c r="AG634" s="290"/>
      <c r="AH634" s="290"/>
      <c r="AI634" s="290"/>
      <c r="AJ634" s="290"/>
      <c r="AK634" s="290"/>
      <c r="AL634" s="290"/>
      <c r="AM634" s="290"/>
      <c r="AN634" s="290"/>
      <c r="AO634" s="291"/>
      <c r="AQ634" s="54" t="s">
        <v>645</v>
      </c>
      <c r="AU634" s="292" t="str">
        <f t="shared" ca="1" si="115"/>
        <v>S</v>
      </c>
      <c r="AV634" s="292">
        <f t="shared" si="118"/>
        <v>621</v>
      </c>
      <c r="AW634" s="180" t="str">
        <f t="shared" ca="1" si="116"/>
        <v>S621</v>
      </c>
      <c r="AX634" s="189">
        <f t="shared" si="113"/>
        <v>8</v>
      </c>
      <c r="AY634" s="180" t="str">
        <f t="shared" ca="1" si="112"/>
        <v>5. Ownership - Capital Costs</v>
      </c>
      <c r="AZ634" s="189" t="s">
        <v>643</v>
      </c>
      <c r="BA634" s="180" t="s">
        <v>676</v>
      </c>
      <c r="BB634" s="180">
        <v>2033</v>
      </c>
      <c r="BC634" s="180" t="str">
        <f t="shared" ca="1" si="117"/>
        <v>8_S621_Environmental_management_containment_2033</v>
      </c>
      <c r="BD634" s="180" t="s">
        <v>407</v>
      </c>
      <c r="BE634" s="180"/>
      <c r="BF634" s="189" t="str">
        <f t="shared" si="114"/>
        <v>&gt;=0</v>
      </c>
      <c r="BG634" s="189" t="s">
        <v>58</v>
      </c>
      <c r="BH634" s="189" t="s">
        <v>58</v>
      </c>
    </row>
    <row r="635" spans="1:60" ht="13.5" hidden="1" customHeight="1">
      <c r="A635" s="131"/>
      <c r="B635" s="343"/>
      <c r="C635" s="153"/>
      <c r="D635" s="344"/>
      <c r="E635" s="344"/>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289"/>
      <c r="AE635" s="290"/>
      <c r="AF635" s="290"/>
      <c r="AG635" s="290"/>
      <c r="AH635" s="290"/>
      <c r="AI635" s="290"/>
      <c r="AJ635" s="290"/>
      <c r="AK635" s="290"/>
      <c r="AL635" s="290"/>
      <c r="AM635" s="290"/>
      <c r="AN635" s="290"/>
      <c r="AO635" s="291"/>
      <c r="AQ635" s="54" t="s">
        <v>645</v>
      </c>
      <c r="AU635" s="292" t="str">
        <f t="shared" ca="1" si="115"/>
        <v>T</v>
      </c>
      <c r="AV635" s="292">
        <f t="shared" si="118"/>
        <v>621</v>
      </c>
      <c r="AW635" s="180" t="str">
        <f t="shared" ca="1" si="116"/>
        <v>T621</v>
      </c>
      <c r="AX635" s="189">
        <f t="shared" si="113"/>
        <v>8</v>
      </c>
      <c r="AY635" s="180" t="str">
        <f t="shared" ca="1" si="112"/>
        <v>5. Ownership - Capital Costs</v>
      </c>
      <c r="AZ635" s="189" t="s">
        <v>643</v>
      </c>
      <c r="BA635" s="180" t="s">
        <v>676</v>
      </c>
      <c r="BB635" s="180">
        <v>2034</v>
      </c>
      <c r="BC635" s="180" t="str">
        <f t="shared" ca="1" si="117"/>
        <v>8_T621_Environmental_management_containment_2034</v>
      </c>
      <c r="BD635" s="180" t="s">
        <v>407</v>
      </c>
      <c r="BE635" s="180"/>
      <c r="BF635" s="189" t="str">
        <f t="shared" si="114"/>
        <v>&gt;=0</v>
      </c>
      <c r="BG635" s="189" t="s">
        <v>58</v>
      </c>
      <c r="BH635" s="189" t="s">
        <v>58</v>
      </c>
    </row>
    <row r="636" spans="1:60" ht="13.5" hidden="1" customHeight="1">
      <c r="A636" s="131"/>
      <c r="B636" s="343"/>
      <c r="C636" s="153"/>
      <c r="D636" s="344"/>
      <c r="E636" s="344"/>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89"/>
      <c r="AE636" s="290"/>
      <c r="AF636" s="290"/>
      <c r="AG636" s="290"/>
      <c r="AH636" s="290"/>
      <c r="AI636" s="290"/>
      <c r="AJ636" s="290"/>
      <c r="AK636" s="290"/>
      <c r="AL636" s="290"/>
      <c r="AM636" s="290"/>
      <c r="AN636" s="290"/>
      <c r="AO636" s="291"/>
      <c r="AQ636" s="54" t="s">
        <v>645</v>
      </c>
      <c r="AU636" s="292" t="str">
        <f t="shared" ca="1" si="115"/>
        <v>U</v>
      </c>
      <c r="AV636" s="292">
        <f t="shared" si="118"/>
        <v>621</v>
      </c>
      <c r="AW636" s="180" t="str">
        <f t="shared" ca="1" si="116"/>
        <v>U621</v>
      </c>
      <c r="AX636" s="189">
        <f t="shared" si="113"/>
        <v>8</v>
      </c>
      <c r="AY636" s="180" t="str">
        <f t="shared" ca="1" si="112"/>
        <v>5. Ownership - Capital Costs</v>
      </c>
      <c r="AZ636" s="189" t="s">
        <v>643</v>
      </c>
      <c r="BA636" s="180" t="s">
        <v>676</v>
      </c>
      <c r="BB636" s="180">
        <v>2035</v>
      </c>
      <c r="BC636" s="180" t="str">
        <f t="shared" ca="1" si="117"/>
        <v>8_U621_Environmental_management_containment_2035</v>
      </c>
      <c r="BD636" s="180" t="s">
        <v>407</v>
      </c>
      <c r="BE636" s="180"/>
      <c r="BF636" s="189" t="str">
        <f t="shared" si="114"/>
        <v>&gt;=0</v>
      </c>
      <c r="BG636" s="189" t="s">
        <v>58</v>
      </c>
      <c r="BH636" s="189" t="s">
        <v>58</v>
      </c>
    </row>
    <row r="637" spans="1:60" ht="13.5" hidden="1" customHeight="1">
      <c r="A637" s="131"/>
      <c r="B637" s="343"/>
      <c r="C637" s="153"/>
      <c r="D637" s="344"/>
      <c r="E637" s="344"/>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c r="AC637" s="289"/>
      <c r="AD637" s="289"/>
      <c r="AE637" s="290"/>
      <c r="AF637" s="290"/>
      <c r="AG637" s="290"/>
      <c r="AH637" s="290"/>
      <c r="AI637" s="290"/>
      <c r="AJ637" s="290"/>
      <c r="AK637" s="290"/>
      <c r="AL637" s="290"/>
      <c r="AM637" s="290"/>
      <c r="AN637" s="290"/>
      <c r="AO637" s="291"/>
      <c r="AQ637" s="54" t="s">
        <v>645</v>
      </c>
      <c r="AU637" s="292" t="str">
        <f t="shared" ca="1" si="115"/>
        <v>V</v>
      </c>
      <c r="AV637" s="292">
        <f t="shared" si="118"/>
        <v>621</v>
      </c>
      <c r="AW637" s="180" t="str">
        <f t="shared" ca="1" si="116"/>
        <v>V621</v>
      </c>
      <c r="AX637" s="189">
        <f t="shared" si="113"/>
        <v>8</v>
      </c>
      <c r="AY637" s="180" t="str">
        <f t="shared" ca="1" si="112"/>
        <v>5. Ownership - Capital Costs</v>
      </c>
      <c r="AZ637" s="189" t="s">
        <v>643</v>
      </c>
      <c r="BA637" s="180" t="s">
        <v>676</v>
      </c>
      <c r="BB637" s="180">
        <v>2036</v>
      </c>
      <c r="BC637" s="180" t="str">
        <f t="shared" ca="1" si="117"/>
        <v>8_V621_Environmental_management_containment_2036</v>
      </c>
      <c r="BD637" s="180" t="s">
        <v>407</v>
      </c>
      <c r="BE637" s="180"/>
      <c r="BF637" s="189" t="str">
        <f t="shared" si="114"/>
        <v>&gt;=0</v>
      </c>
      <c r="BG637" s="189" t="s">
        <v>58</v>
      </c>
      <c r="BH637" s="189" t="s">
        <v>58</v>
      </c>
    </row>
    <row r="638" spans="1:60" ht="13.5" hidden="1" customHeight="1">
      <c r="A638" s="131"/>
      <c r="B638" s="343"/>
      <c r="C638" s="153"/>
      <c r="D638" s="344"/>
      <c r="E638" s="344"/>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c r="AC638" s="289"/>
      <c r="AD638" s="289"/>
      <c r="AE638" s="290"/>
      <c r="AF638" s="290"/>
      <c r="AG638" s="290"/>
      <c r="AH638" s="290"/>
      <c r="AI638" s="290"/>
      <c r="AJ638" s="290"/>
      <c r="AK638" s="290"/>
      <c r="AL638" s="290"/>
      <c r="AM638" s="290"/>
      <c r="AN638" s="290"/>
      <c r="AO638" s="291"/>
      <c r="AQ638" s="54" t="s">
        <v>645</v>
      </c>
      <c r="AU638" s="292" t="str">
        <f t="shared" ca="1" si="115"/>
        <v>W</v>
      </c>
      <c r="AV638" s="292">
        <f t="shared" si="118"/>
        <v>621</v>
      </c>
      <c r="AW638" s="180" t="str">
        <f t="shared" ca="1" si="116"/>
        <v>W621</v>
      </c>
      <c r="AX638" s="189">
        <f t="shared" si="113"/>
        <v>8</v>
      </c>
      <c r="AY638" s="180" t="str">
        <f t="shared" ca="1" si="112"/>
        <v>5. Ownership - Capital Costs</v>
      </c>
      <c r="AZ638" s="189" t="s">
        <v>643</v>
      </c>
      <c r="BA638" s="180" t="s">
        <v>676</v>
      </c>
      <c r="BB638" s="180">
        <v>2037</v>
      </c>
      <c r="BC638" s="180" t="str">
        <f t="shared" ca="1" si="117"/>
        <v>8_W621_Environmental_management_containment_2037</v>
      </c>
      <c r="BD638" s="180" t="s">
        <v>407</v>
      </c>
      <c r="BE638" s="180"/>
      <c r="BF638" s="189" t="str">
        <f t="shared" si="114"/>
        <v>&gt;=0</v>
      </c>
      <c r="BG638" s="189" t="s">
        <v>58</v>
      </c>
      <c r="BH638" s="189" t="s">
        <v>58</v>
      </c>
    </row>
    <row r="639" spans="1:60" ht="13.5" hidden="1" customHeight="1">
      <c r="A639" s="131"/>
      <c r="B639" s="343"/>
      <c r="C639" s="153"/>
      <c r="D639" s="344"/>
      <c r="E639" s="344"/>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c r="AC639" s="289"/>
      <c r="AD639" s="289"/>
      <c r="AE639" s="290"/>
      <c r="AF639" s="290"/>
      <c r="AG639" s="290"/>
      <c r="AH639" s="290"/>
      <c r="AI639" s="290"/>
      <c r="AJ639" s="290"/>
      <c r="AK639" s="290"/>
      <c r="AL639" s="290"/>
      <c r="AM639" s="290"/>
      <c r="AN639" s="290"/>
      <c r="AO639" s="291"/>
      <c r="AQ639" s="54" t="s">
        <v>645</v>
      </c>
      <c r="AU639" s="292" t="str">
        <f t="shared" ca="1" si="115"/>
        <v>X</v>
      </c>
      <c r="AV639" s="292">
        <f t="shared" si="118"/>
        <v>621</v>
      </c>
      <c r="AW639" s="180" t="str">
        <f t="shared" ca="1" si="116"/>
        <v>X621</v>
      </c>
      <c r="AX639" s="189">
        <f t="shared" si="113"/>
        <v>8</v>
      </c>
      <c r="AY639" s="180" t="str">
        <f t="shared" ca="1" si="112"/>
        <v>5. Ownership - Capital Costs</v>
      </c>
      <c r="AZ639" s="189" t="s">
        <v>643</v>
      </c>
      <c r="BA639" s="180" t="s">
        <v>676</v>
      </c>
      <c r="BB639" s="180">
        <v>2038</v>
      </c>
      <c r="BC639" s="180" t="str">
        <f t="shared" ca="1" si="117"/>
        <v>8_X621_Environmental_management_containment_2038</v>
      </c>
      <c r="BD639" s="180" t="s">
        <v>407</v>
      </c>
      <c r="BE639" s="180"/>
      <c r="BF639" s="189" t="str">
        <f t="shared" si="114"/>
        <v>&gt;=0</v>
      </c>
      <c r="BG639" s="189" t="s">
        <v>58</v>
      </c>
      <c r="BH639" s="189" t="s">
        <v>58</v>
      </c>
    </row>
    <row r="640" spans="1:60" ht="13.5" hidden="1" customHeight="1">
      <c r="A640" s="131"/>
      <c r="B640" s="343"/>
      <c r="C640" s="153"/>
      <c r="D640" s="344"/>
      <c r="E640" s="344"/>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c r="AC640" s="289"/>
      <c r="AD640" s="289"/>
      <c r="AE640" s="290"/>
      <c r="AF640" s="290"/>
      <c r="AG640" s="290"/>
      <c r="AH640" s="290"/>
      <c r="AI640" s="290"/>
      <c r="AJ640" s="290"/>
      <c r="AK640" s="290"/>
      <c r="AL640" s="290"/>
      <c r="AM640" s="290"/>
      <c r="AN640" s="290"/>
      <c r="AO640" s="291"/>
      <c r="AQ640" s="54" t="s">
        <v>645</v>
      </c>
      <c r="AU640" s="292" t="str">
        <f t="shared" ca="1" si="115"/>
        <v>Y</v>
      </c>
      <c r="AV640" s="292">
        <f t="shared" si="118"/>
        <v>621</v>
      </c>
      <c r="AW640" s="180" t="str">
        <f t="shared" ca="1" si="116"/>
        <v>Y621</v>
      </c>
      <c r="AX640" s="189">
        <f t="shared" si="113"/>
        <v>8</v>
      </c>
      <c r="AY640" s="180" t="str">
        <f t="shared" ca="1" si="112"/>
        <v>5. Ownership - Capital Costs</v>
      </c>
      <c r="AZ640" s="189" t="s">
        <v>643</v>
      </c>
      <c r="BA640" s="180" t="s">
        <v>676</v>
      </c>
      <c r="BB640" s="180">
        <v>2039</v>
      </c>
      <c r="BC640" s="180" t="str">
        <f t="shared" ca="1" si="117"/>
        <v>8_Y621_Environmental_management_containment_2039</v>
      </c>
      <c r="BD640" s="180" t="s">
        <v>407</v>
      </c>
      <c r="BE640" s="180"/>
      <c r="BF640" s="189" t="str">
        <f t="shared" si="114"/>
        <v>&gt;=0</v>
      </c>
      <c r="BG640" s="189" t="s">
        <v>58</v>
      </c>
      <c r="BH640" s="189" t="s">
        <v>58</v>
      </c>
    </row>
    <row r="641" spans="1:60" ht="13.5" hidden="1" customHeight="1">
      <c r="A641" s="131"/>
      <c r="B641" s="343"/>
      <c r="C641" s="153"/>
      <c r="D641" s="344"/>
      <c r="E641" s="344"/>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c r="AC641" s="289"/>
      <c r="AD641" s="289"/>
      <c r="AE641" s="290"/>
      <c r="AF641" s="290"/>
      <c r="AG641" s="290"/>
      <c r="AH641" s="290"/>
      <c r="AI641" s="290"/>
      <c r="AJ641" s="290"/>
      <c r="AK641" s="290"/>
      <c r="AL641" s="290"/>
      <c r="AM641" s="290"/>
      <c r="AN641" s="290"/>
      <c r="AO641" s="291"/>
      <c r="AQ641" s="54" t="s">
        <v>645</v>
      </c>
      <c r="AU641" s="292" t="str">
        <f t="shared" ca="1" si="115"/>
        <v>Z</v>
      </c>
      <c r="AV641" s="292">
        <f t="shared" si="118"/>
        <v>621</v>
      </c>
      <c r="AW641" s="180" t="str">
        <f t="shared" ca="1" si="116"/>
        <v>Z621</v>
      </c>
      <c r="AX641" s="189">
        <f t="shared" si="113"/>
        <v>8</v>
      </c>
      <c r="AY641" s="180" t="str">
        <f t="shared" ca="1" si="112"/>
        <v>5. Ownership - Capital Costs</v>
      </c>
      <c r="AZ641" s="189" t="s">
        <v>643</v>
      </c>
      <c r="BA641" s="180" t="s">
        <v>676</v>
      </c>
      <c r="BB641" s="180">
        <v>2040</v>
      </c>
      <c r="BC641" s="180" t="str">
        <f t="shared" ca="1" si="117"/>
        <v>8_Z621_Environmental_management_containment_2040</v>
      </c>
      <c r="BD641" s="180" t="s">
        <v>407</v>
      </c>
      <c r="BE641" s="180"/>
      <c r="BF641" s="189" t="str">
        <f t="shared" si="114"/>
        <v>&gt;=0</v>
      </c>
      <c r="BG641" s="189" t="s">
        <v>58</v>
      </c>
      <c r="BH641" s="189" t="s">
        <v>58</v>
      </c>
    </row>
    <row r="642" spans="1:60" ht="13.5" hidden="1" customHeight="1">
      <c r="A642" s="131"/>
      <c r="B642" s="343"/>
      <c r="C642" s="153"/>
      <c r="D642" s="344"/>
      <c r="E642" s="344"/>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290"/>
      <c r="AF642" s="290"/>
      <c r="AG642" s="290"/>
      <c r="AH642" s="290"/>
      <c r="AI642" s="290"/>
      <c r="AJ642" s="290"/>
      <c r="AK642" s="290"/>
      <c r="AL642" s="290"/>
      <c r="AM642" s="290"/>
      <c r="AN642" s="290"/>
      <c r="AO642" s="291"/>
      <c r="AQ642" s="54" t="s">
        <v>645</v>
      </c>
      <c r="AU642" s="292" t="str">
        <f t="shared" ca="1" si="115"/>
        <v>AA</v>
      </c>
      <c r="AV642" s="292">
        <f t="shared" si="118"/>
        <v>621</v>
      </c>
      <c r="AW642" s="180" t="str">
        <f t="shared" ca="1" si="116"/>
        <v>AA621</v>
      </c>
      <c r="AX642" s="189">
        <f t="shared" si="113"/>
        <v>8</v>
      </c>
      <c r="AY642" s="180" t="str">
        <f t="shared" ca="1" si="112"/>
        <v>5. Ownership - Capital Costs</v>
      </c>
      <c r="AZ642" s="189" t="s">
        <v>643</v>
      </c>
      <c r="BA642" s="180" t="s">
        <v>676</v>
      </c>
      <c r="BB642" s="180">
        <v>2041</v>
      </c>
      <c r="BC642" s="180" t="str">
        <f t="shared" ca="1" si="117"/>
        <v>8_AA621_Environmental_management_containment_2041</v>
      </c>
      <c r="BD642" s="180" t="s">
        <v>407</v>
      </c>
      <c r="BE642" s="180"/>
      <c r="BF642" s="189" t="str">
        <f t="shared" si="114"/>
        <v>&gt;=0</v>
      </c>
      <c r="BG642" s="189" t="s">
        <v>58</v>
      </c>
      <c r="BH642" s="189" t="s">
        <v>58</v>
      </c>
    </row>
    <row r="643" spans="1:60" ht="13.5" hidden="1" customHeight="1">
      <c r="A643" s="131"/>
      <c r="B643" s="343"/>
      <c r="C643" s="153"/>
      <c r="D643" s="344"/>
      <c r="E643" s="344"/>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c r="AC643" s="289"/>
      <c r="AD643" s="289"/>
      <c r="AE643" s="290"/>
      <c r="AF643" s="290"/>
      <c r="AG643" s="290"/>
      <c r="AH643" s="290"/>
      <c r="AI643" s="290"/>
      <c r="AJ643" s="290"/>
      <c r="AK643" s="290"/>
      <c r="AL643" s="290"/>
      <c r="AM643" s="290"/>
      <c r="AN643" s="290"/>
      <c r="AO643" s="291"/>
      <c r="AQ643" s="54" t="s">
        <v>645</v>
      </c>
      <c r="AU643" s="292" t="str">
        <f t="shared" ca="1" si="115"/>
        <v>AB</v>
      </c>
      <c r="AV643" s="292">
        <f t="shared" si="118"/>
        <v>621</v>
      </c>
      <c r="AW643" s="180" t="str">
        <f t="shared" ca="1" si="116"/>
        <v>AB621</v>
      </c>
      <c r="AX643" s="189">
        <f t="shared" si="113"/>
        <v>8</v>
      </c>
      <c r="AY643" s="180" t="str">
        <f t="shared" ca="1" si="112"/>
        <v>5. Ownership - Capital Costs</v>
      </c>
      <c r="AZ643" s="189" t="s">
        <v>643</v>
      </c>
      <c r="BA643" s="180" t="s">
        <v>676</v>
      </c>
      <c r="BB643" s="180">
        <v>2042</v>
      </c>
      <c r="BC643" s="180" t="str">
        <f t="shared" ca="1" si="117"/>
        <v>8_AB621_Environmental_management_containment_2042</v>
      </c>
      <c r="BD643" s="180" t="s">
        <v>407</v>
      </c>
      <c r="BE643" s="180"/>
      <c r="BF643" s="189" t="str">
        <f t="shared" si="114"/>
        <v>&gt;=0</v>
      </c>
      <c r="BG643" s="189" t="s">
        <v>58</v>
      </c>
      <c r="BH643" s="189" t="s">
        <v>58</v>
      </c>
    </row>
    <row r="644" spans="1:60" ht="13.5" hidden="1" customHeight="1">
      <c r="A644" s="131"/>
      <c r="B644" s="343"/>
      <c r="C644" s="153"/>
      <c r="D644" s="344"/>
      <c r="E644" s="344"/>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c r="AC644" s="289"/>
      <c r="AD644" s="289"/>
      <c r="AE644" s="290"/>
      <c r="AF644" s="290"/>
      <c r="AG644" s="290"/>
      <c r="AH644" s="290"/>
      <c r="AI644" s="290"/>
      <c r="AJ644" s="290"/>
      <c r="AK644" s="290"/>
      <c r="AL644" s="290"/>
      <c r="AM644" s="290"/>
      <c r="AN644" s="290"/>
      <c r="AO644" s="291"/>
      <c r="AQ644" s="54" t="s">
        <v>645</v>
      </c>
      <c r="AU644" s="292" t="str">
        <f t="shared" ca="1" si="115"/>
        <v>AC</v>
      </c>
      <c r="AV644" s="292">
        <f t="shared" si="118"/>
        <v>621</v>
      </c>
      <c r="AW644" s="180" t="str">
        <f t="shared" ca="1" si="116"/>
        <v>AC621</v>
      </c>
      <c r="AX644" s="189">
        <f t="shared" si="113"/>
        <v>8</v>
      </c>
      <c r="AY644" s="180" t="str">
        <f t="shared" ca="1" si="112"/>
        <v>5. Ownership - Capital Costs</v>
      </c>
      <c r="AZ644" s="189" t="s">
        <v>643</v>
      </c>
      <c r="BA644" s="180" t="s">
        <v>676</v>
      </c>
      <c r="BB644" s="180">
        <v>2043</v>
      </c>
      <c r="BC644" s="180" t="str">
        <f t="shared" ca="1" si="117"/>
        <v>8_AC621_Environmental_management_containment_2043</v>
      </c>
      <c r="BD644" s="180" t="s">
        <v>407</v>
      </c>
      <c r="BE644" s="180"/>
      <c r="BF644" s="189" t="str">
        <f t="shared" si="114"/>
        <v>&gt;=0</v>
      </c>
      <c r="BG644" s="189" t="s">
        <v>58</v>
      </c>
      <c r="BH644" s="189" t="s">
        <v>58</v>
      </c>
    </row>
    <row r="645" spans="1:60" ht="13.5" hidden="1" customHeight="1">
      <c r="A645" s="131"/>
      <c r="B645" s="343"/>
      <c r="C645" s="153"/>
      <c r="D645" s="344"/>
      <c r="E645" s="344"/>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89"/>
      <c r="AE645" s="290"/>
      <c r="AF645" s="290"/>
      <c r="AG645" s="290"/>
      <c r="AH645" s="290"/>
      <c r="AI645" s="290"/>
      <c r="AJ645" s="290"/>
      <c r="AK645" s="290"/>
      <c r="AL645" s="290"/>
      <c r="AM645" s="290"/>
      <c r="AN645" s="290"/>
      <c r="AO645" s="291"/>
      <c r="AQ645" s="54" t="s">
        <v>645</v>
      </c>
      <c r="AU645" s="292" t="str">
        <f t="shared" ca="1" si="115"/>
        <v>AD</v>
      </c>
      <c r="AV645" s="292">
        <f t="shared" si="118"/>
        <v>621</v>
      </c>
      <c r="AW645" s="180" t="str">
        <f t="shared" ca="1" si="116"/>
        <v>AD621</v>
      </c>
      <c r="AX645" s="189">
        <f t="shared" si="113"/>
        <v>8</v>
      </c>
      <c r="AY645" s="180" t="str">
        <f t="shared" ca="1" si="112"/>
        <v>5. Ownership - Capital Costs</v>
      </c>
      <c r="AZ645" s="189" t="s">
        <v>643</v>
      </c>
      <c r="BA645" s="180" t="s">
        <v>676</v>
      </c>
      <c r="BB645" s="180">
        <v>2044</v>
      </c>
      <c r="BC645" s="180" t="str">
        <f t="shared" ca="1" si="117"/>
        <v>8_AD621_Environmental_management_containment_2044</v>
      </c>
      <c r="BD645" s="180" t="s">
        <v>407</v>
      </c>
      <c r="BE645" s="180"/>
      <c r="BF645" s="189" t="str">
        <f t="shared" si="114"/>
        <v>&gt;=0</v>
      </c>
      <c r="BG645" s="189" t="s">
        <v>58</v>
      </c>
      <c r="BH645" s="189" t="s">
        <v>58</v>
      </c>
    </row>
    <row r="646" spans="1:60" ht="13.5" hidden="1" customHeight="1">
      <c r="A646" s="131"/>
      <c r="B646" s="343"/>
      <c r="C646" s="153"/>
      <c r="D646" s="344"/>
      <c r="E646" s="344"/>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290"/>
      <c r="AF646" s="290"/>
      <c r="AG646" s="290"/>
      <c r="AH646" s="290"/>
      <c r="AI646" s="290"/>
      <c r="AJ646" s="290"/>
      <c r="AK646" s="290"/>
      <c r="AL646" s="290"/>
      <c r="AM646" s="290"/>
      <c r="AN646" s="290"/>
      <c r="AO646" s="291"/>
      <c r="AQ646" s="54" t="s">
        <v>645</v>
      </c>
      <c r="AU646" s="292" t="str">
        <f t="shared" ca="1" si="115"/>
        <v>AE</v>
      </c>
      <c r="AV646" s="292">
        <f t="shared" si="118"/>
        <v>621</v>
      </c>
      <c r="AW646" s="180" t="str">
        <f t="shared" ca="1" si="116"/>
        <v>AE621</v>
      </c>
      <c r="AX646" s="189">
        <f t="shared" si="113"/>
        <v>8</v>
      </c>
      <c r="AY646" s="180" t="str">
        <f t="shared" ca="1" si="112"/>
        <v>5. Ownership - Capital Costs</v>
      </c>
      <c r="AZ646" s="189" t="s">
        <v>643</v>
      </c>
      <c r="BA646" s="180" t="s">
        <v>676</v>
      </c>
      <c r="BB646" s="180">
        <v>2045</v>
      </c>
      <c r="BC646" s="180" t="str">
        <f t="shared" ca="1" si="117"/>
        <v>8_AE621_Environmental_management_containment_2045</v>
      </c>
      <c r="BD646" s="180" t="s">
        <v>407</v>
      </c>
      <c r="BE646" s="180"/>
      <c r="BF646" s="189" t="str">
        <f t="shared" si="114"/>
        <v>&gt;=0</v>
      </c>
      <c r="BG646" s="189" t="s">
        <v>58</v>
      </c>
      <c r="BH646" s="189" t="s">
        <v>58</v>
      </c>
    </row>
    <row r="647" spans="1:60" ht="13.5" hidden="1" customHeight="1">
      <c r="A647" s="131"/>
      <c r="B647" s="343"/>
      <c r="C647" s="153"/>
      <c r="D647" s="344"/>
      <c r="E647" s="344"/>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c r="AC647" s="289"/>
      <c r="AD647" s="289"/>
      <c r="AE647" s="290"/>
      <c r="AF647" s="290"/>
      <c r="AG647" s="290"/>
      <c r="AH647" s="290"/>
      <c r="AI647" s="290"/>
      <c r="AJ647" s="290"/>
      <c r="AK647" s="290"/>
      <c r="AL647" s="290"/>
      <c r="AM647" s="290"/>
      <c r="AN647" s="290"/>
      <c r="AO647" s="291"/>
      <c r="AQ647" s="54" t="s">
        <v>645</v>
      </c>
      <c r="AU647" s="292" t="str">
        <f t="shared" ca="1" si="115"/>
        <v>AF</v>
      </c>
      <c r="AV647" s="292">
        <f t="shared" si="118"/>
        <v>621</v>
      </c>
      <c r="AW647" s="180" t="str">
        <f t="shared" ca="1" si="116"/>
        <v>AF621</v>
      </c>
      <c r="AX647" s="189">
        <f t="shared" si="113"/>
        <v>8</v>
      </c>
      <c r="AY647" s="180" t="str">
        <f t="shared" ca="1" si="112"/>
        <v>5. Ownership - Capital Costs</v>
      </c>
      <c r="AZ647" s="189" t="s">
        <v>643</v>
      </c>
      <c r="BA647" s="180" t="s">
        <v>676</v>
      </c>
      <c r="BB647" s="180">
        <v>2046</v>
      </c>
      <c r="BC647" s="180" t="str">
        <f t="shared" ca="1" si="117"/>
        <v>8_AF621_Environmental_management_containment_2046</v>
      </c>
      <c r="BD647" s="180" t="s">
        <v>407</v>
      </c>
      <c r="BE647" s="180"/>
      <c r="BF647" s="189" t="str">
        <f t="shared" si="114"/>
        <v>&gt;=0</v>
      </c>
      <c r="BG647" s="189" t="s">
        <v>58</v>
      </c>
      <c r="BH647" s="189" t="s">
        <v>58</v>
      </c>
    </row>
    <row r="648" spans="1:60" ht="13.5" hidden="1" customHeight="1">
      <c r="A648" s="131"/>
      <c r="B648" s="343"/>
      <c r="C648" s="153"/>
      <c r="D648" s="344"/>
      <c r="E648" s="344"/>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289"/>
      <c r="AE648" s="290"/>
      <c r="AF648" s="290"/>
      <c r="AG648" s="290"/>
      <c r="AH648" s="290"/>
      <c r="AI648" s="290"/>
      <c r="AJ648" s="290"/>
      <c r="AK648" s="290"/>
      <c r="AL648" s="290"/>
      <c r="AM648" s="290"/>
      <c r="AN648" s="290"/>
      <c r="AO648" s="291"/>
      <c r="AQ648" s="54" t="s">
        <v>645</v>
      </c>
      <c r="AU648" s="292" t="str">
        <f t="shared" ca="1" si="115"/>
        <v>AG</v>
      </c>
      <c r="AV648" s="292">
        <f t="shared" si="118"/>
        <v>621</v>
      </c>
      <c r="AW648" s="180" t="str">
        <f t="shared" ca="1" si="116"/>
        <v>AG621</v>
      </c>
      <c r="AX648" s="189">
        <f t="shared" si="113"/>
        <v>8</v>
      </c>
      <c r="AY648" s="180" t="str">
        <f t="shared" ca="1" si="112"/>
        <v>5. Ownership - Capital Costs</v>
      </c>
      <c r="AZ648" s="189" t="s">
        <v>643</v>
      </c>
      <c r="BA648" s="180" t="s">
        <v>676</v>
      </c>
      <c r="BB648" s="180">
        <v>2047</v>
      </c>
      <c r="BC648" s="180" t="str">
        <f t="shared" ca="1" si="117"/>
        <v>8_AG621_Environmental_management_containment_2047</v>
      </c>
      <c r="BD648" s="180" t="s">
        <v>407</v>
      </c>
      <c r="BE648" s="180"/>
      <c r="BF648" s="189" t="str">
        <f t="shared" si="114"/>
        <v>&gt;=0</v>
      </c>
      <c r="BG648" s="189" t="s">
        <v>58</v>
      </c>
      <c r="BH648" s="189" t="s">
        <v>58</v>
      </c>
    </row>
    <row r="649" spans="1:60" ht="13.5" hidden="1" customHeight="1">
      <c r="A649" s="131"/>
      <c r="B649" s="343"/>
      <c r="C649" s="153"/>
      <c r="D649" s="344"/>
      <c r="E649" s="344"/>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c r="AC649" s="289"/>
      <c r="AD649" s="289"/>
      <c r="AE649" s="290"/>
      <c r="AF649" s="290"/>
      <c r="AG649" s="290"/>
      <c r="AH649" s="290"/>
      <c r="AI649" s="290"/>
      <c r="AJ649" s="290"/>
      <c r="AK649" s="290"/>
      <c r="AL649" s="290"/>
      <c r="AM649" s="290"/>
      <c r="AN649" s="290"/>
      <c r="AO649" s="291"/>
      <c r="AQ649" s="54" t="s">
        <v>645</v>
      </c>
      <c r="AU649" s="292" t="str">
        <f t="shared" ca="1" si="115"/>
        <v>AH</v>
      </c>
      <c r="AV649" s="292">
        <f t="shared" si="118"/>
        <v>621</v>
      </c>
      <c r="AW649" s="180" t="str">
        <f t="shared" ca="1" si="116"/>
        <v>AH621</v>
      </c>
      <c r="AX649" s="189">
        <f t="shared" si="113"/>
        <v>8</v>
      </c>
      <c r="AY649" s="180" t="str">
        <f t="shared" ca="1" si="112"/>
        <v>5. Ownership - Capital Costs</v>
      </c>
      <c r="AZ649" s="189" t="s">
        <v>643</v>
      </c>
      <c r="BA649" s="180" t="s">
        <v>676</v>
      </c>
      <c r="BB649" s="180">
        <v>2048</v>
      </c>
      <c r="BC649" s="180" t="str">
        <f t="shared" ca="1" si="117"/>
        <v>8_AH621_Environmental_management_containment_2048</v>
      </c>
      <c r="BD649" s="180" t="s">
        <v>407</v>
      </c>
      <c r="BE649" s="180"/>
      <c r="BF649" s="189" t="str">
        <f t="shared" si="114"/>
        <v>&gt;=0</v>
      </c>
      <c r="BG649" s="189" t="s">
        <v>58</v>
      </c>
      <c r="BH649" s="189" t="s">
        <v>58</v>
      </c>
    </row>
    <row r="650" spans="1:60" ht="13.5" hidden="1" customHeight="1">
      <c r="A650" s="131"/>
      <c r="B650" s="343"/>
      <c r="C650" s="153"/>
      <c r="D650" s="344"/>
      <c r="E650" s="344"/>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c r="AC650" s="289"/>
      <c r="AD650" s="289"/>
      <c r="AE650" s="290"/>
      <c r="AF650" s="290"/>
      <c r="AG650" s="290"/>
      <c r="AH650" s="290"/>
      <c r="AI650" s="290"/>
      <c r="AJ650" s="290"/>
      <c r="AK650" s="290"/>
      <c r="AL650" s="290"/>
      <c r="AM650" s="290"/>
      <c r="AN650" s="290"/>
      <c r="AO650" s="291"/>
      <c r="AQ650" s="54" t="s">
        <v>645</v>
      </c>
      <c r="AU650" s="292" t="str">
        <f t="shared" ca="1" si="115"/>
        <v>AI</v>
      </c>
      <c r="AV650" s="292">
        <f t="shared" si="118"/>
        <v>621</v>
      </c>
      <c r="AW650" s="180" t="str">
        <f t="shared" ca="1" si="116"/>
        <v>AI621</v>
      </c>
      <c r="AX650" s="189">
        <f t="shared" si="113"/>
        <v>8</v>
      </c>
      <c r="AY650" s="180" t="str">
        <f t="shared" ca="1" si="112"/>
        <v>5. Ownership - Capital Costs</v>
      </c>
      <c r="AZ650" s="189" t="s">
        <v>643</v>
      </c>
      <c r="BA650" s="180" t="s">
        <v>676</v>
      </c>
      <c r="BB650" s="180">
        <v>2049</v>
      </c>
      <c r="BC650" s="180" t="str">
        <f t="shared" ca="1" si="117"/>
        <v>8_AI621_Environmental_management_containment_2049</v>
      </c>
      <c r="BD650" s="180" t="s">
        <v>407</v>
      </c>
      <c r="BE650" s="180"/>
      <c r="BF650" s="189" t="str">
        <f t="shared" si="114"/>
        <v>&gt;=0</v>
      </c>
      <c r="BG650" s="189" t="s">
        <v>58</v>
      </c>
      <c r="BH650" s="189" t="s">
        <v>58</v>
      </c>
    </row>
    <row r="651" spans="1:60" ht="13.5" hidden="1" customHeight="1">
      <c r="A651" s="131"/>
      <c r="B651" s="343"/>
      <c r="C651" s="153"/>
      <c r="D651" s="344"/>
      <c r="E651" s="344"/>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90"/>
      <c r="AF651" s="290"/>
      <c r="AG651" s="290"/>
      <c r="AH651" s="290"/>
      <c r="AI651" s="290"/>
      <c r="AJ651" s="290"/>
      <c r="AK651" s="290"/>
      <c r="AL651" s="290"/>
      <c r="AM651" s="290"/>
      <c r="AN651" s="290"/>
      <c r="AO651" s="291"/>
      <c r="AQ651" s="54" t="s">
        <v>645</v>
      </c>
      <c r="AU651" s="292" t="str">
        <f t="shared" ca="1" si="115"/>
        <v>AJ</v>
      </c>
      <c r="AV651" s="292">
        <f t="shared" si="118"/>
        <v>621</v>
      </c>
      <c r="AW651" s="180" t="str">
        <f t="shared" ca="1" si="116"/>
        <v>AJ621</v>
      </c>
      <c r="AX651" s="189">
        <f t="shared" si="113"/>
        <v>8</v>
      </c>
      <c r="AY651" s="180" t="str">
        <f t="shared" ca="1" si="112"/>
        <v>5. Ownership - Capital Costs</v>
      </c>
      <c r="AZ651" s="189" t="s">
        <v>643</v>
      </c>
      <c r="BA651" s="180" t="s">
        <v>676</v>
      </c>
      <c r="BB651" s="180">
        <v>2050</v>
      </c>
      <c r="BC651" s="180" t="str">
        <f t="shared" ca="1" si="117"/>
        <v>8_AJ621_Environmental_management_containment_2050</v>
      </c>
      <c r="BD651" s="180" t="s">
        <v>407</v>
      </c>
      <c r="BE651" s="180"/>
      <c r="BF651" s="189" t="str">
        <f t="shared" si="114"/>
        <v>&gt;=0</v>
      </c>
      <c r="BG651" s="189" t="s">
        <v>58</v>
      </c>
      <c r="BH651" s="189" t="s">
        <v>58</v>
      </c>
    </row>
    <row r="652" spans="1:60" ht="13.5" hidden="1" customHeight="1">
      <c r="A652" s="131"/>
      <c r="B652" s="343"/>
      <c r="C652" s="153"/>
      <c r="D652" s="344"/>
      <c r="E652" s="344"/>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89"/>
      <c r="AE652" s="290"/>
      <c r="AF652" s="290"/>
      <c r="AG652" s="290"/>
      <c r="AH652" s="290"/>
      <c r="AI652" s="290"/>
      <c r="AJ652" s="290"/>
      <c r="AK652" s="290"/>
      <c r="AL652" s="290"/>
      <c r="AM652" s="290"/>
      <c r="AN652" s="290"/>
      <c r="AO652" s="291"/>
      <c r="AQ652" s="54" t="s">
        <v>645</v>
      </c>
      <c r="AU652" s="292" t="str">
        <f t="shared" ca="1" si="115"/>
        <v>AK</v>
      </c>
      <c r="AV652" s="292">
        <f t="shared" si="118"/>
        <v>621</v>
      </c>
      <c r="AW652" s="180" t="str">
        <f t="shared" ca="1" si="116"/>
        <v>AK621</v>
      </c>
      <c r="AX652" s="189">
        <f t="shared" si="113"/>
        <v>8</v>
      </c>
      <c r="AY652" s="180" t="str">
        <f t="shared" ca="1" si="112"/>
        <v>5. Ownership - Capital Costs</v>
      </c>
      <c r="AZ652" s="189" t="s">
        <v>643</v>
      </c>
      <c r="BA652" s="180" t="s">
        <v>676</v>
      </c>
      <c r="BB652" s="180">
        <v>2051</v>
      </c>
      <c r="BC652" s="180" t="str">
        <f t="shared" ca="1" si="117"/>
        <v>8_AK621_Environmental_management_containment_2051</v>
      </c>
      <c r="BD652" s="180" t="s">
        <v>407</v>
      </c>
      <c r="BE652" s="180"/>
      <c r="BF652" s="189" t="str">
        <f t="shared" si="114"/>
        <v>&gt;=0</v>
      </c>
      <c r="BG652" s="189" t="s">
        <v>58</v>
      </c>
      <c r="BH652" s="189" t="s">
        <v>58</v>
      </c>
    </row>
    <row r="653" spans="1:60" ht="13.5" hidden="1" customHeight="1">
      <c r="A653" s="131"/>
      <c r="B653" s="343"/>
      <c r="C653" s="153"/>
      <c r="D653" s="344"/>
      <c r="E653" s="344"/>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c r="AC653" s="289"/>
      <c r="AD653" s="289"/>
      <c r="AE653" s="290"/>
      <c r="AF653" s="290"/>
      <c r="AG653" s="290"/>
      <c r="AH653" s="290"/>
      <c r="AI653" s="290"/>
      <c r="AJ653" s="290"/>
      <c r="AK653" s="290"/>
      <c r="AL653" s="290"/>
      <c r="AM653" s="290"/>
      <c r="AN653" s="290"/>
      <c r="AO653" s="291"/>
      <c r="AQ653" s="54" t="s">
        <v>645</v>
      </c>
      <c r="AU653" s="292" t="str">
        <f t="shared" ca="1" si="115"/>
        <v>AL</v>
      </c>
      <c r="AV653" s="292">
        <f t="shared" si="118"/>
        <v>621</v>
      </c>
      <c r="AW653" s="180" t="str">
        <f t="shared" ca="1" si="116"/>
        <v>AL621</v>
      </c>
      <c r="AX653" s="189">
        <f t="shared" si="113"/>
        <v>8</v>
      </c>
      <c r="AY653" s="180" t="str">
        <f t="shared" ca="1" si="112"/>
        <v>5. Ownership - Capital Costs</v>
      </c>
      <c r="AZ653" s="189" t="s">
        <v>643</v>
      </c>
      <c r="BA653" s="180" t="s">
        <v>676</v>
      </c>
      <c r="BB653" s="180">
        <v>2052</v>
      </c>
      <c r="BC653" s="180" t="str">
        <f t="shared" ca="1" si="117"/>
        <v>8_AL621_Environmental_management_containment_2052</v>
      </c>
      <c r="BD653" s="180" t="s">
        <v>407</v>
      </c>
      <c r="BE653" s="180"/>
      <c r="BF653" s="189" t="str">
        <f t="shared" si="114"/>
        <v>&gt;=0</v>
      </c>
      <c r="BG653" s="189" t="s">
        <v>58</v>
      </c>
      <c r="BH653" s="189" t="s">
        <v>58</v>
      </c>
    </row>
    <row r="654" spans="1:60" ht="13.5" hidden="1" customHeight="1">
      <c r="A654" s="131"/>
      <c r="B654" s="343"/>
      <c r="C654" s="153"/>
      <c r="D654" s="344"/>
      <c r="E654" s="344"/>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290"/>
      <c r="AF654" s="290"/>
      <c r="AG654" s="290"/>
      <c r="AH654" s="290"/>
      <c r="AI654" s="290"/>
      <c r="AJ654" s="290"/>
      <c r="AK654" s="290"/>
      <c r="AL654" s="290"/>
      <c r="AM654" s="290"/>
      <c r="AN654" s="290"/>
      <c r="AO654" s="291"/>
      <c r="AQ654" s="54" t="s">
        <v>645</v>
      </c>
      <c r="AU654" s="292" t="str">
        <f t="shared" ca="1" si="115"/>
        <v>AM</v>
      </c>
      <c r="AV654" s="292">
        <f t="shared" si="118"/>
        <v>621</v>
      </c>
      <c r="AW654" s="180" t="str">
        <f t="shared" ca="1" si="116"/>
        <v>AM621</v>
      </c>
      <c r="AX654" s="189">
        <f t="shared" si="113"/>
        <v>8</v>
      </c>
      <c r="AY654" s="180" t="str">
        <f t="shared" ca="1" si="112"/>
        <v>5. Ownership - Capital Costs</v>
      </c>
      <c r="AZ654" s="189" t="s">
        <v>643</v>
      </c>
      <c r="BA654" s="180" t="s">
        <v>676</v>
      </c>
      <c r="BB654" s="180">
        <v>2053</v>
      </c>
      <c r="BC654" s="180" t="str">
        <f t="shared" ca="1" si="117"/>
        <v>8_AM621_Environmental_management_containment_2053</v>
      </c>
      <c r="BD654" s="180" t="s">
        <v>407</v>
      </c>
      <c r="BE654" s="180"/>
      <c r="BF654" s="189" t="str">
        <f t="shared" si="114"/>
        <v>&gt;=0</v>
      </c>
      <c r="BG654" s="189" t="s">
        <v>58</v>
      </c>
      <c r="BH654" s="189" t="s">
        <v>58</v>
      </c>
    </row>
    <row r="655" spans="1:60" ht="13.5" hidden="1" customHeight="1">
      <c r="A655" s="131"/>
      <c r="B655" s="343"/>
      <c r="C655" s="153"/>
      <c r="D655" s="344"/>
      <c r="E655" s="344"/>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290"/>
      <c r="AF655" s="290"/>
      <c r="AG655" s="290"/>
      <c r="AH655" s="290"/>
      <c r="AI655" s="290"/>
      <c r="AJ655" s="290"/>
      <c r="AK655" s="290"/>
      <c r="AL655" s="290"/>
      <c r="AM655" s="290"/>
      <c r="AN655" s="290"/>
      <c r="AO655" s="291"/>
      <c r="AQ655" s="54" t="s">
        <v>645</v>
      </c>
      <c r="AU655" s="292" t="str">
        <f t="shared" ca="1" si="115"/>
        <v>AN</v>
      </c>
      <c r="AV655" s="292">
        <f t="shared" si="118"/>
        <v>621</v>
      </c>
      <c r="AW655" s="180" t="str">
        <f t="shared" ca="1" si="116"/>
        <v>AN621</v>
      </c>
      <c r="AX655" s="189">
        <f t="shared" si="113"/>
        <v>8</v>
      </c>
      <c r="AY655" s="180" t="str">
        <f t="shared" ca="1" si="112"/>
        <v>5. Ownership - Capital Costs</v>
      </c>
      <c r="AZ655" s="189" t="s">
        <v>643</v>
      </c>
      <c r="BA655" s="180" t="s">
        <v>676</v>
      </c>
      <c r="BB655" s="180">
        <v>2054</v>
      </c>
      <c r="BC655" s="180" t="str">
        <f t="shared" ca="1" si="117"/>
        <v>8_AN621_Environmental_management_containment_2054</v>
      </c>
      <c r="BD655" s="180" t="s">
        <v>407</v>
      </c>
      <c r="BE655" s="180"/>
      <c r="BF655" s="189" t="str">
        <f t="shared" si="114"/>
        <v>&gt;=0</v>
      </c>
      <c r="BG655" s="189" t="s">
        <v>58</v>
      </c>
      <c r="BH655" s="189" t="s">
        <v>58</v>
      </c>
    </row>
    <row r="656" spans="1:60" ht="13.5" hidden="1" customHeight="1">
      <c r="A656" s="131"/>
      <c r="B656" s="343"/>
      <c r="C656" s="153"/>
      <c r="D656" s="344"/>
      <c r="E656" s="344"/>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c r="AC656" s="289"/>
      <c r="AD656" s="289"/>
      <c r="AE656" s="290"/>
      <c r="AF656" s="290"/>
      <c r="AG656" s="290"/>
      <c r="AH656" s="290"/>
      <c r="AI656" s="290"/>
      <c r="AJ656" s="290"/>
      <c r="AK656" s="290"/>
      <c r="AL656" s="290"/>
      <c r="AM656" s="290"/>
      <c r="AN656" s="290"/>
      <c r="AO656" s="291"/>
      <c r="AQ656" s="54" t="s">
        <v>645</v>
      </c>
      <c r="AU656" s="292" t="str">
        <f t="shared" ca="1" si="115"/>
        <v>AO</v>
      </c>
      <c r="AV656" s="292">
        <f t="shared" si="118"/>
        <v>621</v>
      </c>
      <c r="AW656" s="180" t="str">
        <f t="shared" ca="1" si="116"/>
        <v>AO621</v>
      </c>
      <c r="AX656" s="189">
        <v>7</v>
      </c>
      <c r="AY656" s="180" t="str">
        <f t="shared" ca="1" si="112"/>
        <v>5. Ownership - Capital Costs</v>
      </c>
      <c r="AZ656" s="189" t="s">
        <v>643</v>
      </c>
      <c r="BA656" s="180" t="s">
        <v>676</v>
      </c>
      <c r="BB656" s="180" t="s">
        <v>646</v>
      </c>
      <c r="BC656" s="180" t="str">
        <f t="shared" ca="1" si="117"/>
        <v>7_AO621_Environmental_management_containment_Additional_Info</v>
      </c>
      <c r="BD656" s="189" t="s">
        <v>133</v>
      </c>
      <c r="BE656" s="189">
        <v>100</v>
      </c>
      <c r="BG656" s="189" t="s">
        <v>58</v>
      </c>
      <c r="BH656" s="189" t="s">
        <v>58</v>
      </c>
    </row>
    <row r="657" spans="1:60" ht="13.5" hidden="1" customHeight="1">
      <c r="A657" s="131">
        <f>+A621+1</f>
        <v>20</v>
      </c>
      <c r="B657" s="343"/>
      <c r="C657" s="153" t="s">
        <v>677</v>
      </c>
      <c r="D657" s="344" t="s">
        <v>642</v>
      </c>
      <c r="E657" s="344"/>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7"/>
      <c r="AF657" s="277"/>
      <c r="AG657" s="277"/>
      <c r="AH657" s="277"/>
      <c r="AI657" s="277"/>
      <c r="AJ657" s="277"/>
      <c r="AK657" s="277"/>
      <c r="AL657" s="277"/>
      <c r="AM657" s="277"/>
      <c r="AN657" s="277"/>
      <c r="AO657" s="152"/>
      <c r="AS657" s="54" t="s">
        <v>125</v>
      </c>
      <c r="AT657" s="293" t="str">
        <f ca="1">SUBSTITUTE(CELL("address",F657),"$","")</f>
        <v>F657</v>
      </c>
      <c r="AU657" s="294" t="str">
        <f ca="1">CHAR(CODE(AT657))</f>
        <v>F</v>
      </c>
      <c r="AV657" s="294">
        <f>ROW(AT657)</f>
        <v>657</v>
      </c>
      <c r="AW657" s="295" t="str">
        <f ca="1">CONCATENATE(AU657&amp;AV657)</f>
        <v>F657</v>
      </c>
      <c r="AX657" s="288">
        <f t="shared" ref="AX657:AX691" si="119">$AX$5</f>
        <v>8</v>
      </c>
      <c r="AY657" s="295" t="str">
        <f t="shared" ref="AY657:AY720" ca="1" si="120">MID(CELL("filename",AX657),FIND("]",CELL("filename",AX657))+1,256)</f>
        <v>5. Ownership - Capital Costs</v>
      </c>
      <c r="AZ657" s="288" t="s">
        <v>643</v>
      </c>
      <c r="BA657" s="295" t="s">
        <v>678</v>
      </c>
      <c r="BB657" s="295">
        <v>2020</v>
      </c>
      <c r="BC657" s="295" t="str">
        <f ca="1">AX657&amp;"_"&amp;AW657&amp;"_"&amp;BA657&amp;"_"&amp;BB657</f>
        <v>8_F657_Remaining_balance_of_plant_construction_2020</v>
      </c>
      <c r="BD657" s="295" t="s">
        <v>407</v>
      </c>
      <c r="BE657" s="295"/>
      <c r="BF657" s="288" t="str">
        <f t="shared" ref="BF657:BF691" si="121">"&gt;=0"</f>
        <v>&gt;=0</v>
      </c>
      <c r="BG657" s="288" t="s">
        <v>58</v>
      </c>
      <c r="BH657" s="288" t="s">
        <v>58</v>
      </c>
    </row>
    <row r="658" spans="1:60" ht="13.5" hidden="1" customHeight="1">
      <c r="A658" s="131"/>
      <c r="B658" s="343"/>
      <c r="C658" s="153"/>
      <c r="D658" s="344"/>
      <c r="E658" s="344"/>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89"/>
      <c r="AE658" s="290"/>
      <c r="AF658" s="290"/>
      <c r="AG658" s="290"/>
      <c r="AH658" s="290"/>
      <c r="AI658" s="290"/>
      <c r="AJ658" s="290"/>
      <c r="AK658" s="290"/>
      <c r="AL658" s="290"/>
      <c r="AM658" s="290"/>
      <c r="AN658" s="290"/>
      <c r="AO658" s="291"/>
      <c r="AQ658" s="54" t="s">
        <v>645</v>
      </c>
      <c r="AU658" s="292" t="str">
        <f t="shared" ref="AU658:AU692" ca="1" si="122">IF(AU657="Z","AA",IF(LEN(AU657)=1,CHAR(CODE(AU657)+1),IF(RIGHT(AU657,1)="Z",CHAR(CODE(LEFT(AU657,1))+1),LEFT(AU657,1))&amp;CHAR(65+MOD(CODE(RIGHT(AU657,1))+1-65,26))))</f>
        <v>G</v>
      </c>
      <c r="AV658" s="292">
        <f>AV657</f>
        <v>657</v>
      </c>
      <c r="AW658" s="180" t="str">
        <f t="shared" ref="AW658:AW692" ca="1" si="123">CONCATENATE(AU658&amp;AV658)</f>
        <v>G657</v>
      </c>
      <c r="AX658" s="189">
        <f t="shared" si="119"/>
        <v>8</v>
      </c>
      <c r="AY658" s="180" t="str">
        <f t="shared" ca="1" si="120"/>
        <v>5. Ownership - Capital Costs</v>
      </c>
      <c r="AZ658" s="189" t="s">
        <v>643</v>
      </c>
      <c r="BA658" s="180" t="s">
        <v>678</v>
      </c>
      <c r="BB658" s="180">
        <v>2021</v>
      </c>
      <c r="BC658" s="180" t="str">
        <f t="shared" ref="BC658:BC692" ca="1" si="124">AX658&amp;"_"&amp;AW658&amp;"_"&amp;BA658&amp;"_"&amp;BB658</f>
        <v>8_G657_Remaining_balance_of_plant_construction_2021</v>
      </c>
      <c r="BD658" s="180" t="s">
        <v>407</v>
      </c>
      <c r="BE658" s="180"/>
      <c r="BF658" s="189" t="str">
        <f t="shared" si="121"/>
        <v>&gt;=0</v>
      </c>
      <c r="BG658" s="189" t="s">
        <v>58</v>
      </c>
      <c r="BH658" s="189" t="s">
        <v>58</v>
      </c>
    </row>
    <row r="659" spans="1:60" ht="13.5" hidden="1" customHeight="1">
      <c r="A659" s="131"/>
      <c r="B659" s="343"/>
      <c r="C659" s="153"/>
      <c r="D659" s="344"/>
      <c r="E659" s="344"/>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290"/>
      <c r="AF659" s="290"/>
      <c r="AG659" s="290"/>
      <c r="AH659" s="290"/>
      <c r="AI659" s="290"/>
      <c r="AJ659" s="290"/>
      <c r="AK659" s="290"/>
      <c r="AL659" s="290"/>
      <c r="AM659" s="290"/>
      <c r="AN659" s="290"/>
      <c r="AO659" s="291"/>
      <c r="AQ659" s="54" t="s">
        <v>645</v>
      </c>
      <c r="AU659" s="292" t="str">
        <f t="shared" ca="1" si="122"/>
        <v>H</v>
      </c>
      <c r="AV659" s="292">
        <f t="shared" ref="AV659:AV692" si="125">AV658</f>
        <v>657</v>
      </c>
      <c r="AW659" s="180" t="str">
        <f t="shared" ca="1" si="123"/>
        <v>H657</v>
      </c>
      <c r="AX659" s="189">
        <f t="shared" si="119"/>
        <v>8</v>
      </c>
      <c r="AY659" s="180" t="str">
        <f t="shared" ca="1" si="120"/>
        <v>5. Ownership - Capital Costs</v>
      </c>
      <c r="AZ659" s="189" t="s">
        <v>643</v>
      </c>
      <c r="BA659" s="180" t="s">
        <v>678</v>
      </c>
      <c r="BB659" s="180">
        <v>2022</v>
      </c>
      <c r="BC659" s="180" t="str">
        <f t="shared" ca="1" si="124"/>
        <v>8_H657_Remaining_balance_of_plant_construction_2022</v>
      </c>
      <c r="BD659" s="180" t="s">
        <v>407</v>
      </c>
      <c r="BE659" s="180"/>
      <c r="BF659" s="189" t="str">
        <f t="shared" si="121"/>
        <v>&gt;=0</v>
      </c>
      <c r="BG659" s="189" t="s">
        <v>58</v>
      </c>
      <c r="BH659" s="189" t="s">
        <v>58</v>
      </c>
    </row>
    <row r="660" spans="1:60" ht="13.5" hidden="1" customHeight="1">
      <c r="A660" s="131"/>
      <c r="B660" s="343"/>
      <c r="C660" s="153"/>
      <c r="D660" s="344"/>
      <c r="E660" s="344"/>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c r="AC660" s="289"/>
      <c r="AD660" s="289"/>
      <c r="AE660" s="290"/>
      <c r="AF660" s="290"/>
      <c r="AG660" s="290"/>
      <c r="AH660" s="290"/>
      <c r="AI660" s="290"/>
      <c r="AJ660" s="290"/>
      <c r="AK660" s="290"/>
      <c r="AL660" s="290"/>
      <c r="AM660" s="290"/>
      <c r="AN660" s="290"/>
      <c r="AO660" s="291"/>
      <c r="AQ660" s="54" t="s">
        <v>645</v>
      </c>
      <c r="AU660" s="292" t="str">
        <f t="shared" ca="1" si="122"/>
        <v>I</v>
      </c>
      <c r="AV660" s="292">
        <f t="shared" si="125"/>
        <v>657</v>
      </c>
      <c r="AW660" s="180" t="str">
        <f t="shared" ca="1" si="123"/>
        <v>I657</v>
      </c>
      <c r="AX660" s="189">
        <f t="shared" si="119"/>
        <v>8</v>
      </c>
      <c r="AY660" s="180" t="str">
        <f t="shared" ca="1" si="120"/>
        <v>5. Ownership - Capital Costs</v>
      </c>
      <c r="AZ660" s="189" t="s">
        <v>643</v>
      </c>
      <c r="BA660" s="180" t="s">
        <v>678</v>
      </c>
      <c r="BB660" s="180">
        <v>2023</v>
      </c>
      <c r="BC660" s="180" t="str">
        <f t="shared" ca="1" si="124"/>
        <v>8_I657_Remaining_balance_of_plant_construction_2023</v>
      </c>
      <c r="BD660" s="180" t="s">
        <v>407</v>
      </c>
      <c r="BE660" s="180"/>
      <c r="BF660" s="189" t="str">
        <f t="shared" si="121"/>
        <v>&gt;=0</v>
      </c>
      <c r="BG660" s="189" t="s">
        <v>58</v>
      </c>
      <c r="BH660" s="189" t="s">
        <v>58</v>
      </c>
    </row>
    <row r="661" spans="1:60" ht="13.5" hidden="1" customHeight="1">
      <c r="A661" s="131"/>
      <c r="B661" s="343"/>
      <c r="C661" s="153"/>
      <c r="D661" s="344"/>
      <c r="E661" s="344"/>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289"/>
      <c r="AE661" s="290"/>
      <c r="AF661" s="290"/>
      <c r="AG661" s="290"/>
      <c r="AH661" s="290"/>
      <c r="AI661" s="290"/>
      <c r="AJ661" s="290"/>
      <c r="AK661" s="290"/>
      <c r="AL661" s="290"/>
      <c r="AM661" s="290"/>
      <c r="AN661" s="290"/>
      <c r="AO661" s="291"/>
      <c r="AQ661" s="54" t="s">
        <v>645</v>
      </c>
      <c r="AU661" s="292" t="str">
        <f t="shared" ca="1" si="122"/>
        <v>J</v>
      </c>
      <c r="AV661" s="292">
        <f t="shared" si="125"/>
        <v>657</v>
      </c>
      <c r="AW661" s="180" t="str">
        <f t="shared" ca="1" si="123"/>
        <v>J657</v>
      </c>
      <c r="AX661" s="189">
        <f t="shared" si="119"/>
        <v>8</v>
      </c>
      <c r="AY661" s="180" t="str">
        <f t="shared" ca="1" si="120"/>
        <v>5. Ownership - Capital Costs</v>
      </c>
      <c r="AZ661" s="189" t="s">
        <v>643</v>
      </c>
      <c r="BA661" s="180" t="s">
        <v>678</v>
      </c>
      <c r="BB661" s="180">
        <v>2024</v>
      </c>
      <c r="BC661" s="180" t="str">
        <f t="shared" ca="1" si="124"/>
        <v>8_J657_Remaining_balance_of_plant_construction_2024</v>
      </c>
      <c r="BD661" s="180" t="s">
        <v>407</v>
      </c>
      <c r="BE661" s="180"/>
      <c r="BF661" s="189" t="str">
        <f t="shared" si="121"/>
        <v>&gt;=0</v>
      </c>
      <c r="BG661" s="189" t="s">
        <v>58</v>
      </c>
      <c r="BH661" s="189" t="s">
        <v>58</v>
      </c>
    </row>
    <row r="662" spans="1:60" ht="13.5" hidden="1" customHeight="1">
      <c r="A662" s="131"/>
      <c r="B662" s="343"/>
      <c r="C662" s="153"/>
      <c r="D662" s="344"/>
      <c r="E662" s="344"/>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c r="AC662" s="289"/>
      <c r="AD662" s="289"/>
      <c r="AE662" s="290"/>
      <c r="AF662" s="290"/>
      <c r="AG662" s="290"/>
      <c r="AH662" s="290"/>
      <c r="AI662" s="290"/>
      <c r="AJ662" s="290"/>
      <c r="AK662" s="290"/>
      <c r="AL662" s="290"/>
      <c r="AM662" s="290"/>
      <c r="AN662" s="290"/>
      <c r="AO662" s="291"/>
      <c r="AQ662" s="54" t="s">
        <v>645</v>
      </c>
      <c r="AU662" s="292" t="str">
        <f t="shared" ca="1" si="122"/>
        <v>K</v>
      </c>
      <c r="AV662" s="292">
        <f t="shared" si="125"/>
        <v>657</v>
      </c>
      <c r="AW662" s="180" t="str">
        <f t="shared" ca="1" si="123"/>
        <v>K657</v>
      </c>
      <c r="AX662" s="189">
        <f t="shared" si="119"/>
        <v>8</v>
      </c>
      <c r="AY662" s="180" t="str">
        <f t="shared" ca="1" si="120"/>
        <v>5. Ownership - Capital Costs</v>
      </c>
      <c r="AZ662" s="189" t="s">
        <v>643</v>
      </c>
      <c r="BA662" s="180" t="s">
        <v>678</v>
      </c>
      <c r="BB662" s="180">
        <v>2025</v>
      </c>
      <c r="BC662" s="180" t="str">
        <f t="shared" ca="1" si="124"/>
        <v>8_K657_Remaining_balance_of_plant_construction_2025</v>
      </c>
      <c r="BD662" s="180" t="s">
        <v>407</v>
      </c>
      <c r="BE662" s="180"/>
      <c r="BF662" s="189" t="str">
        <f t="shared" si="121"/>
        <v>&gt;=0</v>
      </c>
      <c r="BG662" s="189" t="s">
        <v>58</v>
      </c>
      <c r="BH662" s="189" t="s">
        <v>58</v>
      </c>
    </row>
    <row r="663" spans="1:60" ht="13.5" hidden="1" customHeight="1">
      <c r="A663" s="131"/>
      <c r="B663" s="343"/>
      <c r="C663" s="153"/>
      <c r="D663" s="344"/>
      <c r="E663" s="344"/>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290"/>
      <c r="AF663" s="290"/>
      <c r="AG663" s="290"/>
      <c r="AH663" s="290"/>
      <c r="AI663" s="290"/>
      <c r="AJ663" s="290"/>
      <c r="AK663" s="290"/>
      <c r="AL663" s="290"/>
      <c r="AM663" s="290"/>
      <c r="AN663" s="290"/>
      <c r="AO663" s="291"/>
      <c r="AQ663" s="54" t="s">
        <v>645</v>
      </c>
      <c r="AU663" s="292" t="str">
        <f t="shared" ca="1" si="122"/>
        <v>L</v>
      </c>
      <c r="AV663" s="292">
        <f t="shared" si="125"/>
        <v>657</v>
      </c>
      <c r="AW663" s="180" t="str">
        <f t="shared" ca="1" si="123"/>
        <v>L657</v>
      </c>
      <c r="AX663" s="189">
        <f t="shared" si="119"/>
        <v>8</v>
      </c>
      <c r="AY663" s="180" t="str">
        <f t="shared" ca="1" si="120"/>
        <v>5. Ownership - Capital Costs</v>
      </c>
      <c r="AZ663" s="189" t="s">
        <v>643</v>
      </c>
      <c r="BA663" s="180" t="s">
        <v>678</v>
      </c>
      <c r="BB663" s="180">
        <v>2026</v>
      </c>
      <c r="BC663" s="180" t="str">
        <f t="shared" ca="1" si="124"/>
        <v>8_L657_Remaining_balance_of_plant_construction_2026</v>
      </c>
      <c r="BD663" s="180" t="s">
        <v>407</v>
      </c>
      <c r="BE663" s="180"/>
      <c r="BF663" s="189" t="str">
        <f t="shared" si="121"/>
        <v>&gt;=0</v>
      </c>
      <c r="BG663" s="189" t="s">
        <v>58</v>
      </c>
      <c r="BH663" s="189" t="s">
        <v>58</v>
      </c>
    </row>
    <row r="664" spans="1:60" ht="13.5" hidden="1" customHeight="1">
      <c r="A664" s="131"/>
      <c r="B664" s="343"/>
      <c r="C664" s="153"/>
      <c r="D664" s="344"/>
      <c r="E664" s="344"/>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c r="AC664" s="289"/>
      <c r="AD664" s="289"/>
      <c r="AE664" s="290"/>
      <c r="AF664" s="290"/>
      <c r="AG664" s="290"/>
      <c r="AH664" s="290"/>
      <c r="AI664" s="290"/>
      <c r="AJ664" s="290"/>
      <c r="AK664" s="290"/>
      <c r="AL664" s="290"/>
      <c r="AM664" s="290"/>
      <c r="AN664" s="290"/>
      <c r="AO664" s="291"/>
      <c r="AQ664" s="54" t="s">
        <v>645</v>
      </c>
      <c r="AU664" s="292" t="str">
        <f t="shared" ca="1" si="122"/>
        <v>M</v>
      </c>
      <c r="AV664" s="292">
        <f t="shared" si="125"/>
        <v>657</v>
      </c>
      <c r="AW664" s="180" t="str">
        <f t="shared" ca="1" si="123"/>
        <v>M657</v>
      </c>
      <c r="AX664" s="189">
        <f t="shared" si="119"/>
        <v>8</v>
      </c>
      <c r="AY664" s="180" t="str">
        <f t="shared" ca="1" si="120"/>
        <v>5. Ownership - Capital Costs</v>
      </c>
      <c r="AZ664" s="189" t="s">
        <v>643</v>
      </c>
      <c r="BA664" s="180" t="s">
        <v>678</v>
      </c>
      <c r="BB664" s="180">
        <v>2027</v>
      </c>
      <c r="BC664" s="180" t="str">
        <f t="shared" ca="1" si="124"/>
        <v>8_M657_Remaining_balance_of_plant_construction_2027</v>
      </c>
      <c r="BD664" s="180" t="s">
        <v>407</v>
      </c>
      <c r="BE664" s="180"/>
      <c r="BF664" s="189" t="str">
        <f t="shared" si="121"/>
        <v>&gt;=0</v>
      </c>
      <c r="BG664" s="189" t="s">
        <v>58</v>
      </c>
      <c r="BH664" s="189" t="s">
        <v>58</v>
      </c>
    </row>
    <row r="665" spans="1:60" ht="13.5" hidden="1" customHeight="1">
      <c r="A665" s="131"/>
      <c r="B665" s="343"/>
      <c r="C665" s="153"/>
      <c r="D665" s="344"/>
      <c r="E665" s="344"/>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c r="AC665" s="289"/>
      <c r="AD665" s="289"/>
      <c r="AE665" s="290"/>
      <c r="AF665" s="290"/>
      <c r="AG665" s="290"/>
      <c r="AH665" s="290"/>
      <c r="AI665" s="290"/>
      <c r="AJ665" s="290"/>
      <c r="AK665" s="290"/>
      <c r="AL665" s="290"/>
      <c r="AM665" s="290"/>
      <c r="AN665" s="290"/>
      <c r="AO665" s="291"/>
      <c r="AQ665" s="54" t="s">
        <v>645</v>
      </c>
      <c r="AU665" s="292" t="str">
        <f t="shared" ca="1" si="122"/>
        <v>N</v>
      </c>
      <c r="AV665" s="292">
        <f t="shared" si="125"/>
        <v>657</v>
      </c>
      <c r="AW665" s="180" t="str">
        <f t="shared" ca="1" si="123"/>
        <v>N657</v>
      </c>
      <c r="AX665" s="189">
        <f t="shared" si="119"/>
        <v>8</v>
      </c>
      <c r="AY665" s="180" t="str">
        <f t="shared" ca="1" si="120"/>
        <v>5. Ownership - Capital Costs</v>
      </c>
      <c r="AZ665" s="189" t="s">
        <v>643</v>
      </c>
      <c r="BA665" s="180" t="s">
        <v>678</v>
      </c>
      <c r="BB665" s="180">
        <v>2028</v>
      </c>
      <c r="BC665" s="180" t="str">
        <f t="shared" ca="1" si="124"/>
        <v>8_N657_Remaining_balance_of_plant_construction_2028</v>
      </c>
      <c r="BD665" s="180" t="s">
        <v>407</v>
      </c>
      <c r="BE665" s="180"/>
      <c r="BF665" s="189" t="str">
        <f t="shared" si="121"/>
        <v>&gt;=0</v>
      </c>
      <c r="BG665" s="189" t="s">
        <v>58</v>
      </c>
      <c r="BH665" s="189" t="s">
        <v>58</v>
      </c>
    </row>
    <row r="666" spans="1:60" ht="13.5" hidden="1" customHeight="1">
      <c r="A666" s="131"/>
      <c r="B666" s="343"/>
      <c r="C666" s="153"/>
      <c r="D666" s="344"/>
      <c r="E666" s="344"/>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c r="AC666" s="289"/>
      <c r="AD666" s="289"/>
      <c r="AE666" s="290"/>
      <c r="AF666" s="290"/>
      <c r="AG666" s="290"/>
      <c r="AH666" s="290"/>
      <c r="AI666" s="290"/>
      <c r="AJ666" s="290"/>
      <c r="AK666" s="290"/>
      <c r="AL666" s="290"/>
      <c r="AM666" s="290"/>
      <c r="AN666" s="290"/>
      <c r="AO666" s="291"/>
      <c r="AQ666" s="54" t="s">
        <v>645</v>
      </c>
      <c r="AU666" s="292" t="str">
        <f t="shared" ca="1" si="122"/>
        <v>O</v>
      </c>
      <c r="AV666" s="292">
        <f t="shared" si="125"/>
        <v>657</v>
      </c>
      <c r="AW666" s="180" t="str">
        <f t="shared" ca="1" si="123"/>
        <v>O657</v>
      </c>
      <c r="AX666" s="189">
        <f t="shared" si="119"/>
        <v>8</v>
      </c>
      <c r="AY666" s="180" t="str">
        <f t="shared" ca="1" si="120"/>
        <v>5. Ownership - Capital Costs</v>
      </c>
      <c r="AZ666" s="189" t="s">
        <v>643</v>
      </c>
      <c r="BA666" s="180" t="s">
        <v>678</v>
      </c>
      <c r="BB666" s="180">
        <v>2029</v>
      </c>
      <c r="BC666" s="180" t="str">
        <f t="shared" ca="1" si="124"/>
        <v>8_O657_Remaining_balance_of_plant_construction_2029</v>
      </c>
      <c r="BD666" s="180" t="s">
        <v>407</v>
      </c>
      <c r="BE666" s="180"/>
      <c r="BF666" s="189" t="str">
        <f t="shared" si="121"/>
        <v>&gt;=0</v>
      </c>
      <c r="BG666" s="189" t="s">
        <v>58</v>
      </c>
      <c r="BH666" s="189" t="s">
        <v>58</v>
      </c>
    </row>
    <row r="667" spans="1:60" ht="13.5" hidden="1" customHeight="1">
      <c r="A667" s="131"/>
      <c r="B667" s="343"/>
      <c r="C667" s="153"/>
      <c r="D667" s="344"/>
      <c r="E667" s="344"/>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c r="AC667" s="289"/>
      <c r="AD667" s="289"/>
      <c r="AE667" s="290"/>
      <c r="AF667" s="290"/>
      <c r="AG667" s="290"/>
      <c r="AH667" s="290"/>
      <c r="AI667" s="290"/>
      <c r="AJ667" s="290"/>
      <c r="AK667" s="290"/>
      <c r="AL667" s="290"/>
      <c r="AM667" s="290"/>
      <c r="AN667" s="290"/>
      <c r="AO667" s="291"/>
      <c r="AQ667" s="54" t="s">
        <v>645</v>
      </c>
      <c r="AU667" s="292" t="str">
        <f t="shared" ca="1" si="122"/>
        <v>P</v>
      </c>
      <c r="AV667" s="292">
        <f t="shared" si="125"/>
        <v>657</v>
      </c>
      <c r="AW667" s="180" t="str">
        <f t="shared" ca="1" si="123"/>
        <v>P657</v>
      </c>
      <c r="AX667" s="189">
        <f t="shared" si="119"/>
        <v>8</v>
      </c>
      <c r="AY667" s="180" t="str">
        <f t="shared" ca="1" si="120"/>
        <v>5. Ownership - Capital Costs</v>
      </c>
      <c r="AZ667" s="189" t="s">
        <v>643</v>
      </c>
      <c r="BA667" s="180" t="s">
        <v>678</v>
      </c>
      <c r="BB667" s="180">
        <v>2030</v>
      </c>
      <c r="BC667" s="180" t="str">
        <f t="shared" ca="1" si="124"/>
        <v>8_P657_Remaining_balance_of_plant_construction_2030</v>
      </c>
      <c r="BD667" s="180" t="s">
        <v>407</v>
      </c>
      <c r="BE667" s="180"/>
      <c r="BF667" s="189" t="str">
        <f t="shared" si="121"/>
        <v>&gt;=0</v>
      </c>
      <c r="BG667" s="189" t="s">
        <v>58</v>
      </c>
      <c r="BH667" s="189" t="s">
        <v>58</v>
      </c>
    </row>
    <row r="668" spans="1:60" ht="13.5" hidden="1" customHeight="1">
      <c r="A668" s="131"/>
      <c r="B668" s="343"/>
      <c r="C668" s="153"/>
      <c r="D668" s="344"/>
      <c r="E668" s="344"/>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290"/>
      <c r="AF668" s="290"/>
      <c r="AG668" s="290"/>
      <c r="AH668" s="290"/>
      <c r="AI668" s="290"/>
      <c r="AJ668" s="290"/>
      <c r="AK668" s="290"/>
      <c r="AL668" s="290"/>
      <c r="AM668" s="290"/>
      <c r="AN668" s="290"/>
      <c r="AO668" s="291"/>
      <c r="AQ668" s="54" t="s">
        <v>645</v>
      </c>
      <c r="AU668" s="292" t="str">
        <f t="shared" ca="1" si="122"/>
        <v>Q</v>
      </c>
      <c r="AV668" s="292">
        <f t="shared" si="125"/>
        <v>657</v>
      </c>
      <c r="AW668" s="180" t="str">
        <f t="shared" ca="1" si="123"/>
        <v>Q657</v>
      </c>
      <c r="AX668" s="189">
        <f t="shared" si="119"/>
        <v>8</v>
      </c>
      <c r="AY668" s="180" t="str">
        <f t="shared" ca="1" si="120"/>
        <v>5. Ownership - Capital Costs</v>
      </c>
      <c r="AZ668" s="189" t="s">
        <v>643</v>
      </c>
      <c r="BA668" s="180" t="s">
        <v>678</v>
      </c>
      <c r="BB668" s="180">
        <v>2031</v>
      </c>
      <c r="BC668" s="180" t="str">
        <f t="shared" ca="1" si="124"/>
        <v>8_Q657_Remaining_balance_of_plant_construction_2031</v>
      </c>
      <c r="BD668" s="180" t="s">
        <v>407</v>
      </c>
      <c r="BE668" s="180"/>
      <c r="BF668" s="189" t="str">
        <f t="shared" si="121"/>
        <v>&gt;=0</v>
      </c>
      <c r="BG668" s="189" t="s">
        <v>58</v>
      </c>
      <c r="BH668" s="189" t="s">
        <v>58</v>
      </c>
    </row>
    <row r="669" spans="1:60" ht="13.5" hidden="1" customHeight="1">
      <c r="A669" s="131"/>
      <c r="B669" s="343"/>
      <c r="C669" s="153"/>
      <c r="D669" s="344"/>
      <c r="E669" s="344"/>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c r="AC669" s="289"/>
      <c r="AD669" s="289"/>
      <c r="AE669" s="290"/>
      <c r="AF669" s="290"/>
      <c r="AG669" s="290"/>
      <c r="AH669" s="290"/>
      <c r="AI669" s="290"/>
      <c r="AJ669" s="290"/>
      <c r="AK669" s="290"/>
      <c r="AL669" s="290"/>
      <c r="AM669" s="290"/>
      <c r="AN669" s="290"/>
      <c r="AO669" s="291"/>
      <c r="AQ669" s="54" t="s">
        <v>645</v>
      </c>
      <c r="AU669" s="292" t="str">
        <f t="shared" ca="1" si="122"/>
        <v>R</v>
      </c>
      <c r="AV669" s="292">
        <f t="shared" si="125"/>
        <v>657</v>
      </c>
      <c r="AW669" s="180" t="str">
        <f t="shared" ca="1" si="123"/>
        <v>R657</v>
      </c>
      <c r="AX669" s="189">
        <f t="shared" si="119"/>
        <v>8</v>
      </c>
      <c r="AY669" s="180" t="str">
        <f t="shared" ca="1" si="120"/>
        <v>5. Ownership - Capital Costs</v>
      </c>
      <c r="AZ669" s="189" t="s">
        <v>643</v>
      </c>
      <c r="BA669" s="180" t="s">
        <v>678</v>
      </c>
      <c r="BB669" s="180">
        <v>2032</v>
      </c>
      <c r="BC669" s="180" t="str">
        <f t="shared" ca="1" si="124"/>
        <v>8_R657_Remaining_balance_of_plant_construction_2032</v>
      </c>
      <c r="BD669" s="180" t="s">
        <v>407</v>
      </c>
      <c r="BE669" s="180"/>
      <c r="BF669" s="189" t="str">
        <f t="shared" si="121"/>
        <v>&gt;=0</v>
      </c>
      <c r="BG669" s="189" t="s">
        <v>58</v>
      </c>
      <c r="BH669" s="189" t="s">
        <v>58</v>
      </c>
    </row>
    <row r="670" spans="1:60" ht="13.5" hidden="1" customHeight="1">
      <c r="A670" s="131"/>
      <c r="B670" s="343"/>
      <c r="C670" s="153"/>
      <c r="D670" s="344"/>
      <c r="E670" s="344"/>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c r="AC670" s="289"/>
      <c r="AD670" s="289"/>
      <c r="AE670" s="290"/>
      <c r="AF670" s="290"/>
      <c r="AG670" s="290"/>
      <c r="AH670" s="290"/>
      <c r="AI670" s="290"/>
      <c r="AJ670" s="290"/>
      <c r="AK670" s="290"/>
      <c r="AL670" s="290"/>
      <c r="AM670" s="290"/>
      <c r="AN670" s="290"/>
      <c r="AO670" s="291"/>
      <c r="AQ670" s="54" t="s">
        <v>645</v>
      </c>
      <c r="AU670" s="292" t="str">
        <f t="shared" ca="1" si="122"/>
        <v>S</v>
      </c>
      <c r="AV670" s="292">
        <f t="shared" si="125"/>
        <v>657</v>
      </c>
      <c r="AW670" s="180" t="str">
        <f t="shared" ca="1" si="123"/>
        <v>S657</v>
      </c>
      <c r="AX670" s="189">
        <f t="shared" si="119"/>
        <v>8</v>
      </c>
      <c r="AY670" s="180" t="str">
        <f t="shared" ca="1" si="120"/>
        <v>5. Ownership - Capital Costs</v>
      </c>
      <c r="AZ670" s="189" t="s">
        <v>643</v>
      </c>
      <c r="BA670" s="180" t="s">
        <v>678</v>
      </c>
      <c r="BB670" s="180">
        <v>2033</v>
      </c>
      <c r="BC670" s="180" t="str">
        <f t="shared" ca="1" si="124"/>
        <v>8_S657_Remaining_balance_of_plant_construction_2033</v>
      </c>
      <c r="BD670" s="180" t="s">
        <v>407</v>
      </c>
      <c r="BE670" s="180"/>
      <c r="BF670" s="189" t="str">
        <f t="shared" si="121"/>
        <v>&gt;=0</v>
      </c>
      <c r="BG670" s="189" t="s">
        <v>58</v>
      </c>
      <c r="BH670" s="189" t="s">
        <v>58</v>
      </c>
    </row>
    <row r="671" spans="1:60" ht="13.5" hidden="1" customHeight="1">
      <c r="A671" s="131"/>
      <c r="B671" s="343"/>
      <c r="C671" s="153"/>
      <c r="D671" s="344"/>
      <c r="E671" s="344"/>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89"/>
      <c r="AE671" s="290"/>
      <c r="AF671" s="290"/>
      <c r="AG671" s="290"/>
      <c r="AH671" s="290"/>
      <c r="AI671" s="290"/>
      <c r="AJ671" s="290"/>
      <c r="AK671" s="290"/>
      <c r="AL671" s="290"/>
      <c r="AM671" s="290"/>
      <c r="AN671" s="290"/>
      <c r="AO671" s="291"/>
      <c r="AQ671" s="54" t="s">
        <v>645</v>
      </c>
      <c r="AU671" s="292" t="str">
        <f t="shared" ca="1" si="122"/>
        <v>T</v>
      </c>
      <c r="AV671" s="292">
        <f t="shared" si="125"/>
        <v>657</v>
      </c>
      <c r="AW671" s="180" t="str">
        <f t="shared" ca="1" si="123"/>
        <v>T657</v>
      </c>
      <c r="AX671" s="189">
        <f t="shared" si="119"/>
        <v>8</v>
      </c>
      <c r="AY671" s="180" t="str">
        <f t="shared" ca="1" si="120"/>
        <v>5. Ownership - Capital Costs</v>
      </c>
      <c r="AZ671" s="189" t="s">
        <v>643</v>
      </c>
      <c r="BA671" s="180" t="s">
        <v>678</v>
      </c>
      <c r="BB671" s="180">
        <v>2034</v>
      </c>
      <c r="BC671" s="180" t="str">
        <f t="shared" ca="1" si="124"/>
        <v>8_T657_Remaining_balance_of_plant_construction_2034</v>
      </c>
      <c r="BD671" s="180" t="s">
        <v>407</v>
      </c>
      <c r="BE671" s="180"/>
      <c r="BF671" s="189" t="str">
        <f t="shared" si="121"/>
        <v>&gt;=0</v>
      </c>
      <c r="BG671" s="189" t="s">
        <v>58</v>
      </c>
      <c r="BH671" s="189" t="s">
        <v>58</v>
      </c>
    </row>
    <row r="672" spans="1:60" ht="13.5" hidden="1" customHeight="1">
      <c r="A672" s="131"/>
      <c r="B672" s="343"/>
      <c r="C672" s="153"/>
      <c r="D672" s="344"/>
      <c r="E672" s="344"/>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c r="AC672" s="289"/>
      <c r="AD672" s="289"/>
      <c r="AE672" s="290"/>
      <c r="AF672" s="290"/>
      <c r="AG672" s="290"/>
      <c r="AH672" s="290"/>
      <c r="AI672" s="290"/>
      <c r="AJ672" s="290"/>
      <c r="AK672" s="290"/>
      <c r="AL672" s="290"/>
      <c r="AM672" s="290"/>
      <c r="AN672" s="290"/>
      <c r="AO672" s="291"/>
      <c r="AQ672" s="54" t="s">
        <v>645</v>
      </c>
      <c r="AU672" s="292" t="str">
        <f t="shared" ca="1" si="122"/>
        <v>U</v>
      </c>
      <c r="AV672" s="292">
        <f t="shared" si="125"/>
        <v>657</v>
      </c>
      <c r="AW672" s="180" t="str">
        <f t="shared" ca="1" si="123"/>
        <v>U657</v>
      </c>
      <c r="AX672" s="189">
        <f t="shared" si="119"/>
        <v>8</v>
      </c>
      <c r="AY672" s="180" t="str">
        <f t="shared" ca="1" si="120"/>
        <v>5. Ownership - Capital Costs</v>
      </c>
      <c r="AZ672" s="189" t="s">
        <v>643</v>
      </c>
      <c r="BA672" s="180" t="s">
        <v>678</v>
      </c>
      <c r="BB672" s="180">
        <v>2035</v>
      </c>
      <c r="BC672" s="180" t="str">
        <f t="shared" ca="1" si="124"/>
        <v>8_U657_Remaining_balance_of_plant_construction_2035</v>
      </c>
      <c r="BD672" s="180" t="s">
        <v>407</v>
      </c>
      <c r="BE672" s="180"/>
      <c r="BF672" s="189" t="str">
        <f t="shared" si="121"/>
        <v>&gt;=0</v>
      </c>
      <c r="BG672" s="189" t="s">
        <v>58</v>
      </c>
      <c r="BH672" s="189" t="s">
        <v>58</v>
      </c>
    </row>
    <row r="673" spans="1:60" ht="13.5" hidden="1" customHeight="1">
      <c r="A673" s="131"/>
      <c r="B673" s="343"/>
      <c r="C673" s="153"/>
      <c r="D673" s="344"/>
      <c r="E673" s="344"/>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c r="AC673" s="289"/>
      <c r="AD673" s="289"/>
      <c r="AE673" s="290"/>
      <c r="AF673" s="290"/>
      <c r="AG673" s="290"/>
      <c r="AH673" s="290"/>
      <c r="AI673" s="290"/>
      <c r="AJ673" s="290"/>
      <c r="AK673" s="290"/>
      <c r="AL673" s="290"/>
      <c r="AM673" s="290"/>
      <c r="AN673" s="290"/>
      <c r="AO673" s="291"/>
      <c r="AQ673" s="54" t="s">
        <v>645</v>
      </c>
      <c r="AU673" s="292" t="str">
        <f t="shared" ca="1" si="122"/>
        <v>V</v>
      </c>
      <c r="AV673" s="292">
        <f t="shared" si="125"/>
        <v>657</v>
      </c>
      <c r="AW673" s="180" t="str">
        <f t="shared" ca="1" si="123"/>
        <v>V657</v>
      </c>
      <c r="AX673" s="189">
        <f t="shared" si="119"/>
        <v>8</v>
      </c>
      <c r="AY673" s="180" t="str">
        <f t="shared" ca="1" si="120"/>
        <v>5. Ownership - Capital Costs</v>
      </c>
      <c r="AZ673" s="189" t="s">
        <v>643</v>
      </c>
      <c r="BA673" s="180" t="s">
        <v>678</v>
      </c>
      <c r="BB673" s="180">
        <v>2036</v>
      </c>
      <c r="BC673" s="180" t="str">
        <f t="shared" ca="1" si="124"/>
        <v>8_V657_Remaining_balance_of_plant_construction_2036</v>
      </c>
      <c r="BD673" s="180" t="s">
        <v>407</v>
      </c>
      <c r="BE673" s="180"/>
      <c r="BF673" s="189" t="str">
        <f t="shared" si="121"/>
        <v>&gt;=0</v>
      </c>
      <c r="BG673" s="189" t="s">
        <v>58</v>
      </c>
      <c r="BH673" s="189" t="s">
        <v>58</v>
      </c>
    </row>
    <row r="674" spans="1:60" ht="13.5" hidden="1" customHeight="1">
      <c r="A674" s="131"/>
      <c r="B674" s="343"/>
      <c r="C674" s="153"/>
      <c r="D674" s="344"/>
      <c r="E674" s="344"/>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c r="AC674" s="289"/>
      <c r="AD674" s="289"/>
      <c r="AE674" s="290"/>
      <c r="AF674" s="290"/>
      <c r="AG674" s="290"/>
      <c r="AH674" s="290"/>
      <c r="AI674" s="290"/>
      <c r="AJ674" s="290"/>
      <c r="AK674" s="290"/>
      <c r="AL674" s="290"/>
      <c r="AM674" s="290"/>
      <c r="AN674" s="290"/>
      <c r="AO674" s="291"/>
      <c r="AQ674" s="54" t="s">
        <v>645</v>
      </c>
      <c r="AU674" s="292" t="str">
        <f t="shared" ca="1" si="122"/>
        <v>W</v>
      </c>
      <c r="AV674" s="292">
        <f t="shared" si="125"/>
        <v>657</v>
      </c>
      <c r="AW674" s="180" t="str">
        <f t="shared" ca="1" si="123"/>
        <v>W657</v>
      </c>
      <c r="AX674" s="189">
        <f t="shared" si="119"/>
        <v>8</v>
      </c>
      <c r="AY674" s="180" t="str">
        <f t="shared" ca="1" si="120"/>
        <v>5. Ownership - Capital Costs</v>
      </c>
      <c r="AZ674" s="189" t="s">
        <v>643</v>
      </c>
      <c r="BA674" s="180" t="s">
        <v>678</v>
      </c>
      <c r="BB674" s="180">
        <v>2037</v>
      </c>
      <c r="BC674" s="180" t="str">
        <f t="shared" ca="1" si="124"/>
        <v>8_W657_Remaining_balance_of_plant_construction_2037</v>
      </c>
      <c r="BD674" s="180" t="s">
        <v>407</v>
      </c>
      <c r="BE674" s="180"/>
      <c r="BF674" s="189" t="str">
        <f t="shared" si="121"/>
        <v>&gt;=0</v>
      </c>
      <c r="BG674" s="189" t="s">
        <v>58</v>
      </c>
      <c r="BH674" s="189" t="s">
        <v>58</v>
      </c>
    </row>
    <row r="675" spans="1:60" ht="13.5" hidden="1" customHeight="1">
      <c r="A675" s="131"/>
      <c r="B675" s="343"/>
      <c r="C675" s="153"/>
      <c r="D675" s="344"/>
      <c r="E675" s="344"/>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c r="AC675" s="289"/>
      <c r="AD675" s="289"/>
      <c r="AE675" s="290"/>
      <c r="AF675" s="290"/>
      <c r="AG675" s="290"/>
      <c r="AH675" s="290"/>
      <c r="AI675" s="290"/>
      <c r="AJ675" s="290"/>
      <c r="AK675" s="290"/>
      <c r="AL675" s="290"/>
      <c r="AM675" s="290"/>
      <c r="AN675" s="290"/>
      <c r="AO675" s="291"/>
      <c r="AQ675" s="54" t="s">
        <v>645</v>
      </c>
      <c r="AU675" s="292" t="str">
        <f t="shared" ca="1" si="122"/>
        <v>X</v>
      </c>
      <c r="AV675" s="292">
        <f t="shared" si="125"/>
        <v>657</v>
      </c>
      <c r="AW675" s="180" t="str">
        <f t="shared" ca="1" si="123"/>
        <v>X657</v>
      </c>
      <c r="AX675" s="189">
        <f t="shared" si="119"/>
        <v>8</v>
      </c>
      <c r="AY675" s="180" t="str">
        <f t="shared" ca="1" si="120"/>
        <v>5. Ownership - Capital Costs</v>
      </c>
      <c r="AZ675" s="189" t="s">
        <v>643</v>
      </c>
      <c r="BA675" s="180" t="s">
        <v>678</v>
      </c>
      <c r="BB675" s="180">
        <v>2038</v>
      </c>
      <c r="BC675" s="180" t="str">
        <f t="shared" ca="1" si="124"/>
        <v>8_X657_Remaining_balance_of_plant_construction_2038</v>
      </c>
      <c r="BD675" s="180" t="s">
        <v>407</v>
      </c>
      <c r="BE675" s="180"/>
      <c r="BF675" s="189" t="str">
        <f t="shared" si="121"/>
        <v>&gt;=0</v>
      </c>
      <c r="BG675" s="189" t="s">
        <v>58</v>
      </c>
      <c r="BH675" s="189" t="s">
        <v>58</v>
      </c>
    </row>
    <row r="676" spans="1:60" ht="13.5" hidden="1" customHeight="1">
      <c r="A676" s="131"/>
      <c r="B676" s="343"/>
      <c r="C676" s="153"/>
      <c r="D676" s="344"/>
      <c r="E676" s="344"/>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89"/>
      <c r="AE676" s="290"/>
      <c r="AF676" s="290"/>
      <c r="AG676" s="290"/>
      <c r="AH676" s="290"/>
      <c r="AI676" s="290"/>
      <c r="AJ676" s="290"/>
      <c r="AK676" s="290"/>
      <c r="AL676" s="290"/>
      <c r="AM676" s="290"/>
      <c r="AN676" s="290"/>
      <c r="AO676" s="291"/>
      <c r="AQ676" s="54" t="s">
        <v>645</v>
      </c>
      <c r="AU676" s="292" t="str">
        <f t="shared" ca="1" si="122"/>
        <v>Y</v>
      </c>
      <c r="AV676" s="292">
        <f t="shared" si="125"/>
        <v>657</v>
      </c>
      <c r="AW676" s="180" t="str">
        <f t="shared" ca="1" si="123"/>
        <v>Y657</v>
      </c>
      <c r="AX676" s="189">
        <f t="shared" si="119"/>
        <v>8</v>
      </c>
      <c r="AY676" s="180" t="str">
        <f t="shared" ca="1" si="120"/>
        <v>5. Ownership - Capital Costs</v>
      </c>
      <c r="AZ676" s="189" t="s">
        <v>643</v>
      </c>
      <c r="BA676" s="180" t="s">
        <v>678</v>
      </c>
      <c r="BB676" s="180">
        <v>2039</v>
      </c>
      <c r="BC676" s="180" t="str">
        <f t="shared" ca="1" si="124"/>
        <v>8_Y657_Remaining_balance_of_plant_construction_2039</v>
      </c>
      <c r="BD676" s="180" t="s">
        <v>407</v>
      </c>
      <c r="BE676" s="180"/>
      <c r="BF676" s="189" t="str">
        <f t="shared" si="121"/>
        <v>&gt;=0</v>
      </c>
      <c r="BG676" s="189" t="s">
        <v>58</v>
      </c>
      <c r="BH676" s="189" t="s">
        <v>58</v>
      </c>
    </row>
    <row r="677" spans="1:60" ht="13.5" hidden="1" customHeight="1">
      <c r="A677" s="131"/>
      <c r="B677" s="343"/>
      <c r="C677" s="153"/>
      <c r="D677" s="344"/>
      <c r="E677" s="344"/>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90"/>
      <c r="AF677" s="290"/>
      <c r="AG677" s="290"/>
      <c r="AH677" s="290"/>
      <c r="AI677" s="290"/>
      <c r="AJ677" s="290"/>
      <c r="AK677" s="290"/>
      <c r="AL677" s="290"/>
      <c r="AM677" s="290"/>
      <c r="AN677" s="290"/>
      <c r="AO677" s="291"/>
      <c r="AQ677" s="54" t="s">
        <v>645</v>
      </c>
      <c r="AU677" s="292" t="str">
        <f t="shared" ca="1" si="122"/>
        <v>Z</v>
      </c>
      <c r="AV677" s="292">
        <f t="shared" si="125"/>
        <v>657</v>
      </c>
      <c r="AW677" s="180" t="str">
        <f t="shared" ca="1" si="123"/>
        <v>Z657</v>
      </c>
      <c r="AX677" s="189">
        <f t="shared" si="119"/>
        <v>8</v>
      </c>
      <c r="AY677" s="180" t="str">
        <f t="shared" ca="1" si="120"/>
        <v>5. Ownership - Capital Costs</v>
      </c>
      <c r="AZ677" s="189" t="s">
        <v>643</v>
      </c>
      <c r="BA677" s="180" t="s">
        <v>678</v>
      </c>
      <c r="BB677" s="180">
        <v>2040</v>
      </c>
      <c r="BC677" s="180" t="str">
        <f t="shared" ca="1" si="124"/>
        <v>8_Z657_Remaining_balance_of_plant_construction_2040</v>
      </c>
      <c r="BD677" s="180" t="s">
        <v>407</v>
      </c>
      <c r="BE677" s="180"/>
      <c r="BF677" s="189" t="str">
        <f t="shared" si="121"/>
        <v>&gt;=0</v>
      </c>
      <c r="BG677" s="189" t="s">
        <v>58</v>
      </c>
      <c r="BH677" s="189" t="s">
        <v>58</v>
      </c>
    </row>
    <row r="678" spans="1:60" ht="13.5" hidden="1" customHeight="1">
      <c r="A678" s="131"/>
      <c r="B678" s="343"/>
      <c r="C678" s="153"/>
      <c r="D678" s="344"/>
      <c r="E678" s="344"/>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c r="AC678" s="289"/>
      <c r="AD678" s="289"/>
      <c r="AE678" s="290"/>
      <c r="AF678" s="290"/>
      <c r="AG678" s="290"/>
      <c r="AH678" s="290"/>
      <c r="AI678" s="290"/>
      <c r="AJ678" s="290"/>
      <c r="AK678" s="290"/>
      <c r="AL678" s="290"/>
      <c r="AM678" s="290"/>
      <c r="AN678" s="290"/>
      <c r="AO678" s="291"/>
      <c r="AQ678" s="54" t="s">
        <v>645</v>
      </c>
      <c r="AU678" s="292" t="str">
        <f t="shared" ca="1" si="122"/>
        <v>AA</v>
      </c>
      <c r="AV678" s="292">
        <f t="shared" si="125"/>
        <v>657</v>
      </c>
      <c r="AW678" s="180" t="str">
        <f t="shared" ca="1" si="123"/>
        <v>AA657</v>
      </c>
      <c r="AX678" s="189">
        <f t="shared" si="119"/>
        <v>8</v>
      </c>
      <c r="AY678" s="180" t="str">
        <f t="shared" ca="1" si="120"/>
        <v>5. Ownership - Capital Costs</v>
      </c>
      <c r="AZ678" s="189" t="s">
        <v>643</v>
      </c>
      <c r="BA678" s="180" t="s">
        <v>678</v>
      </c>
      <c r="BB678" s="180">
        <v>2041</v>
      </c>
      <c r="BC678" s="180" t="str">
        <f t="shared" ca="1" si="124"/>
        <v>8_AA657_Remaining_balance_of_plant_construction_2041</v>
      </c>
      <c r="BD678" s="180" t="s">
        <v>407</v>
      </c>
      <c r="BE678" s="180"/>
      <c r="BF678" s="189" t="str">
        <f t="shared" si="121"/>
        <v>&gt;=0</v>
      </c>
      <c r="BG678" s="189" t="s">
        <v>58</v>
      </c>
      <c r="BH678" s="189" t="s">
        <v>58</v>
      </c>
    </row>
    <row r="679" spans="1:60" ht="13.5" hidden="1" customHeight="1">
      <c r="A679" s="131"/>
      <c r="B679" s="343"/>
      <c r="C679" s="153"/>
      <c r="D679" s="344"/>
      <c r="E679" s="344"/>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c r="AC679" s="289"/>
      <c r="AD679" s="289"/>
      <c r="AE679" s="290"/>
      <c r="AF679" s="290"/>
      <c r="AG679" s="290"/>
      <c r="AH679" s="290"/>
      <c r="AI679" s="290"/>
      <c r="AJ679" s="290"/>
      <c r="AK679" s="290"/>
      <c r="AL679" s="290"/>
      <c r="AM679" s="290"/>
      <c r="AN679" s="290"/>
      <c r="AO679" s="291"/>
      <c r="AQ679" s="54" t="s">
        <v>645</v>
      </c>
      <c r="AU679" s="292" t="str">
        <f t="shared" ca="1" si="122"/>
        <v>AB</v>
      </c>
      <c r="AV679" s="292">
        <f t="shared" si="125"/>
        <v>657</v>
      </c>
      <c r="AW679" s="180" t="str">
        <f t="shared" ca="1" si="123"/>
        <v>AB657</v>
      </c>
      <c r="AX679" s="189">
        <f t="shared" si="119"/>
        <v>8</v>
      </c>
      <c r="AY679" s="180" t="str">
        <f t="shared" ca="1" si="120"/>
        <v>5. Ownership - Capital Costs</v>
      </c>
      <c r="AZ679" s="189" t="s">
        <v>643</v>
      </c>
      <c r="BA679" s="180" t="s">
        <v>678</v>
      </c>
      <c r="BB679" s="180">
        <v>2042</v>
      </c>
      <c r="BC679" s="180" t="str">
        <f t="shared" ca="1" si="124"/>
        <v>8_AB657_Remaining_balance_of_plant_construction_2042</v>
      </c>
      <c r="BD679" s="180" t="s">
        <v>407</v>
      </c>
      <c r="BE679" s="180"/>
      <c r="BF679" s="189" t="str">
        <f t="shared" si="121"/>
        <v>&gt;=0</v>
      </c>
      <c r="BG679" s="189" t="s">
        <v>58</v>
      </c>
      <c r="BH679" s="189" t="s">
        <v>58</v>
      </c>
    </row>
    <row r="680" spans="1:60" ht="13.5" hidden="1" customHeight="1">
      <c r="A680" s="131"/>
      <c r="B680" s="343"/>
      <c r="C680" s="153"/>
      <c r="D680" s="344"/>
      <c r="E680" s="344"/>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c r="AC680" s="289"/>
      <c r="AD680" s="289"/>
      <c r="AE680" s="290"/>
      <c r="AF680" s="290"/>
      <c r="AG680" s="290"/>
      <c r="AH680" s="290"/>
      <c r="AI680" s="290"/>
      <c r="AJ680" s="290"/>
      <c r="AK680" s="290"/>
      <c r="AL680" s="290"/>
      <c r="AM680" s="290"/>
      <c r="AN680" s="290"/>
      <c r="AO680" s="291"/>
      <c r="AQ680" s="54" t="s">
        <v>645</v>
      </c>
      <c r="AU680" s="292" t="str">
        <f t="shared" ca="1" si="122"/>
        <v>AC</v>
      </c>
      <c r="AV680" s="292">
        <f t="shared" si="125"/>
        <v>657</v>
      </c>
      <c r="AW680" s="180" t="str">
        <f t="shared" ca="1" si="123"/>
        <v>AC657</v>
      </c>
      <c r="AX680" s="189">
        <f t="shared" si="119"/>
        <v>8</v>
      </c>
      <c r="AY680" s="180" t="str">
        <f t="shared" ca="1" si="120"/>
        <v>5. Ownership - Capital Costs</v>
      </c>
      <c r="AZ680" s="189" t="s">
        <v>643</v>
      </c>
      <c r="BA680" s="180" t="s">
        <v>678</v>
      </c>
      <c r="BB680" s="180">
        <v>2043</v>
      </c>
      <c r="BC680" s="180" t="str">
        <f t="shared" ca="1" si="124"/>
        <v>8_AC657_Remaining_balance_of_plant_construction_2043</v>
      </c>
      <c r="BD680" s="180" t="s">
        <v>407</v>
      </c>
      <c r="BE680" s="180"/>
      <c r="BF680" s="189" t="str">
        <f t="shared" si="121"/>
        <v>&gt;=0</v>
      </c>
      <c r="BG680" s="189" t="s">
        <v>58</v>
      </c>
      <c r="BH680" s="189" t="s">
        <v>58</v>
      </c>
    </row>
    <row r="681" spans="1:60" ht="13.5" hidden="1" customHeight="1">
      <c r="A681" s="131"/>
      <c r="B681" s="343"/>
      <c r="C681" s="153"/>
      <c r="D681" s="344"/>
      <c r="E681" s="344"/>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c r="AC681" s="289"/>
      <c r="AD681" s="289"/>
      <c r="AE681" s="290"/>
      <c r="AF681" s="290"/>
      <c r="AG681" s="290"/>
      <c r="AH681" s="290"/>
      <c r="AI681" s="290"/>
      <c r="AJ681" s="290"/>
      <c r="AK681" s="290"/>
      <c r="AL681" s="290"/>
      <c r="AM681" s="290"/>
      <c r="AN681" s="290"/>
      <c r="AO681" s="291"/>
      <c r="AQ681" s="54" t="s">
        <v>645</v>
      </c>
      <c r="AU681" s="292" t="str">
        <f t="shared" ca="1" si="122"/>
        <v>AD</v>
      </c>
      <c r="AV681" s="292">
        <f t="shared" si="125"/>
        <v>657</v>
      </c>
      <c r="AW681" s="180" t="str">
        <f t="shared" ca="1" si="123"/>
        <v>AD657</v>
      </c>
      <c r="AX681" s="189">
        <f t="shared" si="119"/>
        <v>8</v>
      </c>
      <c r="AY681" s="180" t="str">
        <f t="shared" ca="1" si="120"/>
        <v>5. Ownership - Capital Costs</v>
      </c>
      <c r="AZ681" s="189" t="s">
        <v>643</v>
      </c>
      <c r="BA681" s="180" t="s">
        <v>678</v>
      </c>
      <c r="BB681" s="180">
        <v>2044</v>
      </c>
      <c r="BC681" s="180" t="str">
        <f t="shared" ca="1" si="124"/>
        <v>8_AD657_Remaining_balance_of_plant_construction_2044</v>
      </c>
      <c r="BD681" s="180" t="s">
        <v>407</v>
      </c>
      <c r="BE681" s="180"/>
      <c r="BF681" s="189" t="str">
        <f t="shared" si="121"/>
        <v>&gt;=0</v>
      </c>
      <c r="BG681" s="189" t="s">
        <v>58</v>
      </c>
      <c r="BH681" s="189" t="s">
        <v>58</v>
      </c>
    </row>
    <row r="682" spans="1:60" ht="13.5" hidden="1" customHeight="1">
      <c r="A682" s="131"/>
      <c r="B682" s="343"/>
      <c r="C682" s="153"/>
      <c r="D682" s="344"/>
      <c r="E682" s="344"/>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c r="AC682" s="289"/>
      <c r="AD682" s="289"/>
      <c r="AE682" s="290"/>
      <c r="AF682" s="290"/>
      <c r="AG682" s="290"/>
      <c r="AH682" s="290"/>
      <c r="AI682" s="290"/>
      <c r="AJ682" s="290"/>
      <c r="AK682" s="290"/>
      <c r="AL682" s="290"/>
      <c r="AM682" s="290"/>
      <c r="AN682" s="290"/>
      <c r="AO682" s="291"/>
      <c r="AQ682" s="54" t="s">
        <v>645</v>
      </c>
      <c r="AU682" s="292" t="str">
        <f t="shared" ca="1" si="122"/>
        <v>AE</v>
      </c>
      <c r="AV682" s="292">
        <f t="shared" si="125"/>
        <v>657</v>
      </c>
      <c r="AW682" s="180" t="str">
        <f t="shared" ca="1" si="123"/>
        <v>AE657</v>
      </c>
      <c r="AX682" s="189">
        <f t="shared" si="119"/>
        <v>8</v>
      </c>
      <c r="AY682" s="180" t="str">
        <f t="shared" ca="1" si="120"/>
        <v>5. Ownership - Capital Costs</v>
      </c>
      <c r="AZ682" s="189" t="s">
        <v>643</v>
      </c>
      <c r="BA682" s="180" t="s">
        <v>678</v>
      </c>
      <c r="BB682" s="180">
        <v>2045</v>
      </c>
      <c r="BC682" s="180" t="str">
        <f t="shared" ca="1" si="124"/>
        <v>8_AE657_Remaining_balance_of_plant_construction_2045</v>
      </c>
      <c r="BD682" s="180" t="s">
        <v>407</v>
      </c>
      <c r="BE682" s="180"/>
      <c r="BF682" s="189" t="str">
        <f t="shared" si="121"/>
        <v>&gt;=0</v>
      </c>
      <c r="BG682" s="189" t="s">
        <v>58</v>
      </c>
      <c r="BH682" s="189" t="s">
        <v>58</v>
      </c>
    </row>
    <row r="683" spans="1:60" ht="13.5" hidden="1" customHeight="1">
      <c r="A683" s="131"/>
      <c r="B683" s="343"/>
      <c r="C683" s="153"/>
      <c r="D683" s="344"/>
      <c r="E683" s="344"/>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c r="AC683" s="289"/>
      <c r="AD683" s="289"/>
      <c r="AE683" s="290"/>
      <c r="AF683" s="290"/>
      <c r="AG683" s="290"/>
      <c r="AH683" s="290"/>
      <c r="AI683" s="290"/>
      <c r="AJ683" s="290"/>
      <c r="AK683" s="290"/>
      <c r="AL683" s="290"/>
      <c r="AM683" s="290"/>
      <c r="AN683" s="290"/>
      <c r="AO683" s="291"/>
      <c r="AQ683" s="54" t="s">
        <v>645</v>
      </c>
      <c r="AU683" s="292" t="str">
        <f t="shared" ca="1" si="122"/>
        <v>AF</v>
      </c>
      <c r="AV683" s="292">
        <f t="shared" si="125"/>
        <v>657</v>
      </c>
      <c r="AW683" s="180" t="str">
        <f t="shared" ca="1" si="123"/>
        <v>AF657</v>
      </c>
      <c r="AX683" s="189">
        <f t="shared" si="119"/>
        <v>8</v>
      </c>
      <c r="AY683" s="180" t="str">
        <f t="shared" ca="1" si="120"/>
        <v>5. Ownership - Capital Costs</v>
      </c>
      <c r="AZ683" s="189" t="s">
        <v>643</v>
      </c>
      <c r="BA683" s="180" t="s">
        <v>678</v>
      </c>
      <c r="BB683" s="180">
        <v>2046</v>
      </c>
      <c r="BC683" s="180" t="str">
        <f t="shared" ca="1" si="124"/>
        <v>8_AF657_Remaining_balance_of_plant_construction_2046</v>
      </c>
      <c r="BD683" s="180" t="s">
        <v>407</v>
      </c>
      <c r="BE683" s="180"/>
      <c r="BF683" s="189" t="str">
        <f t="shared" si="121"/>
        <v>&gt;=0</v>
      </c>
      <c r="BG683" s="189" t="s">
        <v>58</v>
      </c>
      <c r="BH683" s="189" t="s">
        <v>58</v>
      </c>
    </row>
    <row r="684" spans="1:60" ht="13.5" hidden="1" customHeight="1">
      <c r="A684" s="131"/>
      <c r="B684" s="343"/>
      <c r="C684" s="153"/>
      <c r="D684" s="344"/>
      <c r="E684" s="344"/>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c r="AC684" s="289"/>
      <c r="AD684" s="289"/>
      <c r="AE684" s="290"/>
      <c r="AF684" s="290"/>
      <c r="AG684" s="290"/>
      <c r="AH684" s="290"/>
      <c r="AI684" s="290"/>
      <c r="AJ684" s="290"/>
      <c r="AK684" s="290"/>
      <c r="AL684" s="290"/>
      <c r="AM684" s="290"/>
      <c r="AN684" s="290"/>
      <c r="AO684" s="291"/>
      <c r="AQ684" s="54" t="s">
        <v>645</v>
      </c>
      <c r="AU684" s="292" t="str">
        <f t="shared" ca="1" si="122"/>
        <v>AG</v>
      </c>
      <c r="AV684" s="292">
        <f t="shared" si="125"/>
        <v>657</v>
      </c>
      <c r="AW684" s="180" t="str">
        <f t="shared" ca="1" si="123"/>
        <v>AG657</v>
      </c>
      <c r="AX684" s="189">
        <f t="shared" si="119"/>
        <v>8</v>
      </c>
      <c r="AY684" s="180" t="str">
        <f t="shared" ca="1" si="120"/>
        <v>5. Ownership - Capital Costs</v>
      </c>
      <c r="AZ684" s="189" t="s">
        <v>643</v>
      </c>
      <c r="BA684" s="180" t="s">
        <v>678</v>
      </c>
      <c r="BB684" s="180">
        <v>2047</v>
      </c>
      <c r="BC684" s="180" t="str">
        <f t="shared" ca="1" si="124"/>
        <v>8_AG657_Remaining_balance_of_plant_construction_2047</v>
      </c>
      <c r="BD684" s="180" t="s">
        <v>407</v>
      </c>
      <c r="BE684" s="180"/>
      <c r="BF684" s="189" t="str">
        <f t="shared" si="121"/>
        <v>&gt;=0</v>
      </c>
      <c r="BG684" s="189" t="s">
        <v>58</v>
      </c>
      <c r="BH684" s="189" t="s">
        <v>58</v>
      </c>
    </row>
    <row r="685" spans="1:60" ht="13.5" hidden="1" customHeight="1">
      <c r="A685" s="131"/>
      <c r="B685" s="343"/>
      <c r="C685" s="153"/>
      <c r="D685" s="344"/>
      <c r="E685" s="344"/>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290"/>
      <c r="AF685" s="290"/>
      <c r="AG685" s="290"/>
      <c r="AH685" s="290"/>
      <c r="AI685" s="290"/>
      <c r="AJ685" s="290"/>
      <c r="AK685" s="290"/>
      <c r="AL685" s="290"/>
      <c r="AM685" s="290"/>
      <c r="AN685" s="290"/>
      <c r="AO685" s="291"/>
      <c r="AQ685" s="54" t="s">
        <v>645</v>
      </c>
      <c r="AU685" s="292" t="str">
        <f t="shared" ca="1" si="122"/>
        <v>AH</v>
      </c>
      <c r="AV685" s="292">
        <f t="shared" si="125"/>
        <v>657</v>
      </c>
      <c r="AW685" s="180" t="str">
        <f t="shared" ca="1" si="123"/>
        <v>AH657</v>
      </c>
      <c r="AX685" s="189">
        <f t="shared" si="119"/>
        <v>8</v>
      </c>
      <c r="AY685" s="180" t="str">
        <f t="shared" ca="1" si="120"/>
        <v>5. Ownership - Capital Costs</v>
      </c>
      <c r="AZ685" s="189" t="s">
        <v>643</v>
      </c>
      <c r="BA685" s="180" t="s">
        <v>678</v>
      </c>
      <c r="BB685" s="180">
        <v>2048</v>
      </c>
      <c r="BC685" s="180" t="str">
        <f t="shared" ca="1" si="124"/>
        <v>8_AH657_Remaining_balance_of_plant_construction_2048</v>
      </c>
      <c r="BD685" s="180" t="s">
        <v>407</v>
      </c>
      <c r="BE685" s="180"/>
      <c r="BF685" s="189" t="str">
        <f t="shared" si="121"/>
        <v>&gt;=0</v>
      </c>
      <c r="BG685" s="189" t="s">
        <v>58</v>
      </c>
      <c r="BH685" s="189" t="s">
        <v>58</v>
      </c>
    </row>
    <row r="686" spans="1:60" ht="13.5" hidden="1" customHeight="1">
      <c r="A686" s="131"/>
      <c r="B686" s="343"/>
      <c r="C686" s="153"/>
      <c r="D686" s="344"/>
      <c r="E686" s="344"/>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c r="AC686" s="289"/>
      <c r="AD686" s="289"/>
      <c r="AE686" s="290"/>
      <c r="AF686" s="290"/>
      <c r="AG686" s="290"/>
      <c r="AH686" s="290"/>
      <c r="AI686" s="290"/>
      <c r="AJ686" s="290"/>
      <c r="AK686" s="290"/>
      <c r="AL686" s="290"/>
      <c r="AM686" s="290"/>
      <c r="AN686" s="290"/>
      <c r="AO686" s="291"/>
      <c r="AQ686" s="54" t="s">
        <v>645</v>
      </c>
      <c r="AU686" s="292" t="str">
        <f t="shared" ca="1" si="122"/>
        <v>AI</v>
      </c>
      <c r="AV686" s="292">
        <f t="shared" si="125"/>
        <v>657</v>
      </c>
      <c r="AW686" s="180" t="str">
        <f t="shared" ca="1" si="123"/>
        <v>AI657</v>
      </c>
      <c r="AX686" s="189">
        <f t="shared" si="119"/>
        <v>8</v>
      </c>
      <c r="AY686" s="180" t="str">
        <f t="shared" ca="1" si="120"/>
        <v>5. Ownership - Capital Costs</v>
      </c>
      <c r="AZ686" s="189" t="s">
        <v>643</v>
      </c>
      <c r="BA686" s="180" t="s">
        <v>678</v>
      </c>
      <c r="BB686" s="180">
        <v>2049</v>
      </c>
      <c r="BC686" s="180" t="str">
        <f t="shared" ca="1" si="124"/>
        <v>8_AI657_Remaining_balance_of_plant_construction_2049</v>
      </c>
      <c r="BD686" s="180" t="s">
        <v>407</v>
      </c>
      <c r="BE686" s="180"/>
      <c r="BF686" s="189" t="str">
        <f t="shared" si="121"/>
        <v>&gt;=0</v>
      </c>
      <c r="BG686" s="189" t="s">
        <v>58</v>
      </c>
      <c r="BH686" s="189" t="s">
        <v>58</v>
      </c>
    </row>
    <row r="687" spans="1:60" ht="13.5" hidden="1" customHeight="1">
      <c r="A687" s="131"/>
      <c r="B687" s="343"/>
      <c r="C687" s="153"/>
      <c r="D687" s="344"/>
      <c r="E687" s="344"/>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c r="AC687" s="289"/>
      <c r="AD687" s="289"/>
      <c r="AE687" s="290"/>
      <c r="AF687" s="290"/>
      <c r="AG687" s="290"/>
      <c r="AH687" s="290"/>
      <c r="AI687" s="290"/>
      <c r="AJ687" s="290"/>
      <c r="AK687" s="290"/>
      <c r="AL687" s="290"/>
      <c r="AM687" s="290"/>
      <c r="AN687" s="290"/>
      <c r="AO687" s="291"/>
      <c r="AQ687" s="54" t="s">
        <v>645</v>
      </c>
      <c r="AU687" s="292" t="str">
        <f t="shared" ca="1" si="122"/>
        <v>AJ</v>
      </c>
      <c r="AV687" s="292">
        <f t="shared" si="125"/>
        <v>657</v>
      </c>
      <c r="AW687" s="180" t="str">
        <f t="shared" ca="1" si="123"/>
        <v>AJ657</v>
      </c>
      <c r="AX687" s="189">
        <f t="shared" si="119"/>
        <v>8</v>
      </c>
      <c r="AY687" s="180" t="str">
        <f t="shared" ca="1" si="120"/>
        <v>5. Ownership - Capital Costs</v>
      </c>
      <c r="AZ687" s="189" t="s">
        <v>643</v>
      </c>
      <c r="BA687" s="180" t="s">
        <v>678</v>
      </c>
      <c r="BB687" s="180">
        <v>2050</v>
      </c>
      <c r="BC687" s="180" t="str">
        <f t="shared" ca="1" si="124"/>
        <v>8_AJ657_Remaining_balance_of_plant_construction_2050</v>
      </c>
      <c r="BD687" s="180" t="s">
        <v>407</v>
      </c>
      <c r="BE687" s="180"/>
      <c r="BF687" s="189" t="str">
        <f t="shared" si="121"/>
        <v>&gt;=0</v>
      </c>
      <c r="BG687" s="189" t="s">
        <v>58</v>
      </c>
      <c r="BH687" s="189" t="s">
        <v>58</v>
      </c>
    </row>
    <row r="688" spans="1:60" ht="13.5" hidden="1" customHeight="1">
      <c r="A688" s="131"/>
      <c r="B688" s="343"/>
      <c r="C688" s="153"/>
      <c r="D688" s="344"/>
      <c r="E688" s="344"/>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c r="AC688" s="289"/>
      <c r="AD688" s="289"/>
      <c r="AE688" s="290"/>
      <c r="AF688" s="290"/>
      <c r="AG688" s="290"/>
      <c r="AH688" s="290"/>
      <c r="AI688" s="290"/>
      <c r="AJ688" s="290"/>
      <c r="AK688" s="290"/>
      <c r="AL688" s="290"/>
      <c r="AM688" s="290"/>
      <c r="AN688" s="290"/>
      <c r="AO688" s="291"/>
      <c r="AQ688" s="54" t="s">
        <v>645</v>
      </c>
      <c r="AU688" s="292" t="str">
        <f t="shared" ca="1" si="122"/>
        <v>AK</v>
      </c>
      <c r="AV688" s="292">
        <f t="shared" si="125"/>
        <v>657</v>
      </c>
      <c r="AW688" s="180" t="str">
        <f t="shared" ca="1" si="123"/>
        <v>AK657</v>
      </c>
      <c r="AX688" s="189">
        <f t="shared" si="119"/>
        <v>8</v>
      </c>
      <c r="AY688" s="180" t="str">
        <f t="shared" ca="1" si="120"/>
        <v>5. Ownership - Capital Costs</v>
      </c>
      <c r="AZ688" s="189" t="s">
        <v>643</v>
      </c>
      <c r="BA688" s="180" t="s">
        <v>678</v>
      </c>
      <c r="BB688" s="180">
        <v>2051</v>
      </c>
      <c r="BC688" s="180" t="str">
        <f t="shared" ca="1" si="124"/>
        <v>8_AK657_Remaining_balance_of_plant_construction_2051</v>
      </c>
      <c r="BD688" s="180" t="s">
        <v>407</v>
      </c>
      <c r="BE688" s="180"/>
      <c r="BF688" s="189" t="str">
        <f t="shared" si="121"/>
        <v>&gt;=0</v>
      </c>
      <c r="BG688" s="189" t="s">
        <v>58</v>
      </c>
      <c r="BH688" s="189" t="s">
        <v>58</v>
      </c>
    </row>
    <row r="689" spans="1:60" ht="13.5" hidden="1" customHeight="1">
      <c r="A689" s="131"/>
      <c r="B689" s="343"/>
      <c r="C689" s="153"/>
      <c r="D689" s="344"/>
      <c r="E689" s="344"/>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c r="AC689" s="289"/>
      <c r="AD689" s="289"/>
      <c r="AE689" s="290"/>
      <c r="AF689" s="290"/>
      <c r="AG689" s="290"/>
      <c r="AH689" s="290"/>
      <c r="AI689" s="290"/>
      <c r="AJ689" s="290"/>
      <c r="AK689" s="290"/>
      <c r="AL689" s="290"/>
      <c r="AM689" s="290"/>
      <c r="AN689" s="290"/>
      <c r="AO689" s="291"/>
      <c r="AQ689" s="54" t="s">
        <v>645</v>
      </c>
      <c r="AU689" s="292" t="str">
        <f t="shared" ca="1" si="122"/>
        <v>AL</v>
      </c>
      <c r="AV689" s="292">
        <f t="shared" si="125"/>
        <v>657</v>
      </c>
      <c r="AW689" s="180" t="str">
        <f t="shared" ca="1" si="123"/>
        <v>AL657</v>
      </c>
      <c r="AX689" s="189">
        <f t="shared" si="119"/>
        <v>8</v>
      </c>
      <c r="AY689" s="180" t="str">
        <f t="shared" ca="1" si="120"/>
        <v>5. Ownership - Capital Costs</v>
      </c>
      <c r="AZ689" s="189" t="s">
        <v>643</v>
      </c>
      <c r="BA689" s="180" t="s">
        <v>678</v>
      </c>
      <c r="BB689" s="180">
        <v>2052</v>
      </c>
      <c r="BC689" s="180" t="str">
        <f t="shared" ca="1" si="124"/>
        <v>8_AL657_Remaining_balance_of_plant_construction_2052</v>
      </c>
      <c r="BD689" s="180" t="s">
        <v>407</v>
      </c>
      <c r="BE689" s="180"/>
      <c r="BF689" s="189" t="str">
        <f t="shared" si="121"/>
        <v>&gt;=0</v>
      </c>
      <c r="BG689" s="189" t="s">
        <v>58</v>
      </c>
      <c r="BH689" s="189" t="s">
        <v>58</v>
      </c>
    </row>
    <row r="690" spans="1:60" ht="13.5" hidden="1" customHeight="1">
      <c r="A690" s="131"/>
      <c r="B690" s="343"/>
      <c r="C690" s="153"/>
      <c r="D690" s="344"/>
      <c r="E690" s="344"/>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290"/>
      <c r="AF690" s="290"/>
      <c r="AG690" s="290"/>
      <c r="AH690" s="290"/>
      <c r="AI690" s="290"/>
      <c r="AJ690" s="290"/>
      <c r="AK690" s="290"/>
      <c r="AL690" s="290"/>
      <c r="AM690" s="290"/>
      <c r="AN690" s="290"/>
      <c r="AO690" s="291"/>
      <c r="AQ690" s="54" t="s">
        <v>645</v>
      </c>
      <c r="AU690" s="292" t="str">
        <f t="shared" ca="1" si="122"/>
        <v>AM</v>
      </c>
      <c r="AV690" s="292">
        <f t="shared" si="125"/>
        <v>657</v>
      </c>
      <c r="AW690" s="180" t="str">
        <f t="shared" ca="1" si="123"/>
        <v>AM657</v>
      </c>
      <c r="AX690" s="189">
        <f t="shared" si="119"/>
        <v>8</v>
      </c>
      <c r="AY690" s="180" t="str">
        <f t="shared" ca="1" si="120"/>
        <v>5. Ownership - Capital Costs</v>
      </c>
      <c r="AZ690" s="189" t="s">
        <v>643</v>
      </c>
      <c r="BA690" s="180" t="s">
        <v>678</v>
      </c>
      <c r="BB690" s="180">
        <v>2053</v>
      </c>
      <c r="BC690" s="180" t="str">
        <f t="shared" ca="1" si="124"/>
        <v>8_AM657_Remaining_balance_of_plant_construction_2053</v>
      </c>
      <c r="BD690" s="180" t="s">
        <v>407</v>
      </c>
      <c r="BE690" s="180"/>
      <c r="BF690" s="189" t="str">
        <f t="shared" si="121"/>
        <v>&gt;=0</v>
      </c>
      <c r="BG690" s="189" t="s">
        <v>58</v>
      </c>
      <c r="BH690" s="189" t="s">
        <v>58</v>
      </c>
    </row>
    <row r="691" spans="1:60" ht="13.5" hidden="1" customHeight="1">
      <c r="A691" s="131"/>
      <c r="B691" s="343"/>
      <c r="C691" s="153"/>
      <c r="D691" s="344"/>
      <c r="E691" s="344"/>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290"/>
      <c r="AF691" s="290"/>
      <c r="AG691" s="290"/>
      <c r="AH691" s="290"/>
      <c r="AI691" s="290"/>
      <c r="AJ691" s="290"/>
      <c r="AK691" s="290"/>
      <c r="AL691" s="290"/>
      <c r="AM691" s="290"/>
      <c r="AN691" s="290"/>
      <c r="AO691" s="291"/>
      <c r="AQ691" s="54" t="s">
        <v>645</v>
      </c>
      <c r="AU691" s="292" t="str">
        <f t="shared" ca="1" si="122"/>
        <v>AN</v>
      </c>
      <c r="AV691" s="292">
        <f t="shared" si="125"/>
        <v>657</v>
      </c>
      <c r="AW691" s="180" t="str">
        <f t="shared" ca="1" si="123"/>
        <v>AN657</v>
      </c>
      <c r="AX691" s="189">
        <f t="shared" si="119"/>
        <v>8</v>
      </c>
      <c r="AY691" s="180" t="str">
        <f t="shared" ca="1" si="120"/>
        <v>5. Ownership - Capital Costs</v>
      </c>
      <c r="AZ691" s="189" t="s">
        <v>643</v>
      </c>
      <c r="BA691" s="180" t="s">
        <v>678</v>
      </c>
      <c r="BB691" s="180">
        <v>2054</v>
      </c>
      <c r="BC691" s="180" t="str">
        <f t="shared" ca="1" si="124"/>
        <v>8_AN657_Remaining_balance_of_plant_construction_2054</v>
      </c>
      <c r="BD691" s="180" t="s">
        <v>407</v>
      </c>
      <c r="BE691" s="180"/>
      <c r="BF691" s="189" t="str">
        <f t="shared" si="121"/>
        <v>&gt;=0</v>
      </c>
      <c r="BG691" s="189" t="s">
        <v>58</v>
      </c>
      <c r="BH691" s="189" t="s">
        <v>58</v>
      </c>
    </row>
    <row r="692" spans="1:60" ht="13.5" hidden="1" customHeight="1">
      <c r="A692" s="131"/>
      <c r="B692" s="343"/>
      <c r="C692" s="153"/>
      <c r="D692" s="344"/>
      <c r="E692" s="344"/>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289"/>
      <c r="AE692" s="290"/>
      <c r="AF692" s="290"/>
      <c r="AG692" s="290"/>
      <c r="AH692" s="290"/>
      <c r="AI692" s="290"/>
      <c r="AJ692" s="290"/>
      <c r="AK692" s="290"/>
      <c r="AL692" s="290"/>
      <c r="AM692" s="290"/>
      <c r="AN692" s="290"/>
      <c r="AO692" s="291"/>
      <c r="AQ692" s="54" t="s">
        <v>645</v>
      </c>
      <c r="AU692" s="292" t="str">
        <f t="shared" ca="1" si="122"/>
        <v>AO</v>
      </c>
      <c r="AV692" s="292">
        <f t="shared" si="125"/>
        <v>657</v>
      </c>
      <c r="AW692" s="180" t="str">
        <f t="shared" ca="1" si="123"/>
        <v>AO657</v>
      </c>
      <c r="AX692" s="189">
        <v>7</v>
      </c>
      <c r="AY692" s="180" t="str">
        <f t="shared" ca="1" si="120"/>
        <v>5. Ownership - Capital Costs</v>
      </c>
      <c r="AZ692" s="189" t="s">
        <v>643</v>
      </c>
      <c r="BA692" s="180" t="s">
        <v>678</v>
      </c>
      <c r="BB692" s="180" t="s">
        <v>646</v>
      </c>
      <c r="BC692" s="180" t="str">
        <f t="shared" ca="1" si="124"/>
        <v>7_AO657_Remaining_balance_of_plant_construction_Additional_Info</v>
      </c>
      <c r="BD692" s="189" t="s">
        <v>133</v>
      </c>
      <c r="BE692" s="189">
        <v>100</v>
      </c>
      <c r="BG692" s="189" t="s">
        <v>58</v>
      </c>
      <c r="BH692" s="189" t="s">
        <v>58</v>
      </c>
    </row>
    <row r="693" spans="1:60">
      <c r="A693" s="131">
        <v>21</v>
      </c>
      <c r="B693" s="343"/>
      <c r="C693" s="153" t="s">
        <v>679</v>
      </c>
      <c r="D693" s="344" t="s">
        <v>642</v>
      </c>
      <c r="E693" s="344"/>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276"/>
      <c r="AE693" s="277"/>
      <c r="AF693" s="277"/>
      <c r="AG693" s="277"/>
      <c r="AH693" s="277"/>
      <c r="AI693" s="277"/>
      <c r="AJ693" s="277"/>
      <c r="AK693" s="277"/>
      <c r="AL693" s="277"/>
      <c r="AM693" s="277"/>
      <c r="AN693" s="277"/>
      <c r="AO693" s="152"/>
      <c r="AS693" s="54" t="s">
        <v>125</v>
      </c>
      <c r="AT693" s="293" t="str">
        <f ca="1">SUBSTITUTE(CELL("address",F693),"$","")</f>
        <v>F693</v>
      </c>
      <c r="AU693" s="294" t="str">
        <f ca="1">CHAR(CODE(AT693))</f>
        <v>F</v>
      </c>
      <c r="AV693" s="294">
        <f>ROW(AT693)</f>
        <v>693</v>
      </c>
      <c r="AW693" s="295" t="str">
        <f ca="1">CONCATENATE(AU693&amp;AV693)</f>
        <v>F693</v>
      </c>
      <c r="AX693" s="288">
        <f t="shared" ref="AX693:AX727" si="126">$AX$5</f>
        <v>8</v>
      </c>
      <c r="AY693" s="295" t="str">
        <f t="shared" ca="1" si="120"/>
        <v>5. Ownership - Capital Costs</v>
      </c>
      <c r="AZ693" s="288" t="s">
        <v>643</v>
      </c>
      <c r="BA693" s="295" t="s">
        <v>310</v>
      </c>
      <c r="BB693" s="295">
        <v>2020</v>
      </c>
      <c r="BC693" s="295" t="str">
        <f ca="1">AX693&amp;"_"&amp;AW693&amp;"_"&amp;BA693&amp;"_"&amp;BB693</f>
        <v>8_F693_Other_2020</v>
      </c>
      <c r="BD693" s="295" t="s">
        <v>407</v>
      </c>
      <c r="BE693" s="295"/>
      <c r="BF693" s="288" t="str">
        <f t="shared" ref="BF693:BF727" si="127">"&gt;=0"</f>
        <v>&gt;=0</v>
      </c>
      <c r="BG693" s="288" t="s">
        <v>58</v>
      </c>
      <c r="BH693" s="288" t="s">
        <v>58</v>
      </c>
    </row>
    <row r="694" spans="1:60" ht="13.5" hidden="1" customHeight="1">
      <c r="A694" s="131"/>
      <c r="B694" s="343"/>
      <c r="C694" s="153"/>
      <c r="D694" s="344"/>
      <c r="E694" s="344"/>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c r="AC694" s="289"/>
      <c r="AD694" s="289"/>
      <c r="AE694" s="290"/>
      <c r="AF694" s="290"/>
      <c r="AG694" s="290"/>
      <c r="AH694" s="290"/>
      <c r="AI694" s="290"/>
      <c r="AJ694" s="290"/>
      <c r="AK694" s="290"/>
      <c r="AL694" s="290"/>
      <c r="AM694" s="290"/>
      <c r="AN694" s="290"/>
      <c r="AO694" s="291"/>
      <c r="AQ694" s="54" t="s">
        <v>645</v>
      </c>
      <c r="AU694" s="292" t="str">
        <f t="shared" ref="AU694:AU728" ca="1" si="128">IF(AU693="Z","AA",IF(LEN(AU693)=1,CHAR(CODE(AU693)+1),IF(RIGHT(AU693,1)="Z",CHAR(CODE(LEFT(AU693,1))+1),LEFT(AU693,1))&amp;CHAR(65+MOD(CODE(RIGHT(AU693,1))+1-65,26))))</f>
        <v>G</v>
      </c>
      <c r="AV694" s="292">
        <f>AV693</f>
        <v>693</v>
      </c>
      <c r="AW694" s="180" t="str">
        <f t="shared" ref="AW694:AW728" ca="1" si="129">CONCATENATE(AU694&amp;AV694)</f>
        <v>G693</v>
      </c>
      <c r="AX694" s="189">
        <f t="shared" si="126"/>
        <v>8</v>
      </c>
      <c r="AY694" s="180" t="str">
        <f t="shared" ca="1" si="120"/>
        <v>5. Ownership - Capital Costs</v>
      </c>
      <c r="AZ694" s="189" t="s">
        <v>643</v>
      </c>
      <c r="BA694" s="180" t="s">
        <v>310</v>
      </c>
      <c r="BB694" s="180">
        <v>2021</v>
      </c>
      <c r="BC694" s="180" t="str">
        <f t="shared" ref="BC694:BC728" ca="1" si="130">AX694&amp;"_"&amp;AW694&amp;"_"&amp;BA694&amp;"_"&amp;BB694</f>
        <v>8_G693_Other_2021</v>
      </c>
      <c r="BD694" s="180" t="s">
        <v>407</v>
      </c>
      <c r="BE694" s="180"/>
      <c r="BF694" s="189" t="str">
        <f t="shared" si="127"/>
        <v>&gt;=0</v>
      </c>
      <c r="BG694" s="189" t="s">
        <v>58</v>
      </c>
      <c r="BH694" s="189" t="s">
        <v>58</v>
      </c>
    </row>
    <row r="695" spans="1:60" ht="13.5" hidden="1" customHeight="1">
      <c r="A695" s="131"/>
      <c r="B695" s="343"/>
      <c r="C695" s="153"/>
      <c r="D695" s="344"/>
      <c r="E695" s="344"/>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c r="AC695" s="289"/>
      <c r="AD695" s="289"/>
      <c r="AE695" s="290"/>
      <c r="AF695" s="290"/>
      <c r="AG695" s="290"/>
      <c r="AH695" s="290"/>
      <c r="AI695" s="290"/>
      <c r="AJ695" s="290"/>
      <c r="AK695" s="290"/>
      <c r="AL695" s="290"/>
      <c r="AM695" s="290"/>
      <c r="AN695" s="290"/>
      <c r="AO695" s="291"/>
      <c r="AQ695" s="54" t="s">
        <v>645</v>
      </c>
      <c r="AU695" s="292" t="str">
        <f t="shared" ca="1" si="128"/>
        <v>H</v>
      </c>
      <c r="AV695" s="292">
        <f t="shared" ref="AV695:AV728" si="131">AV694</f>
        <v>693</v>
      </c>
      <c r="AW695" s="180" t="str">
        <f t="shared" ca="1" si="129"/>
        <v>H693</v>
      </c>
      <c r="AX695" s="189">
        <f t="shared" si="126"/>
        <v>8</v>
      </c>
      <c r="AY695" s="180" t="str">
        <f t="shared" ca="1" si="120"/>
        <v>5. Ownership - Capital Costs</v>
      </c>
      <c r="AZ695" s="189" t="s">
        <v>643</v>
      </c>
      <c r="BA695" s="180" t="s">
        <v>310</v>
      </c>
      <c r="BB695" s="180">
        <v>2022</v>
      </c>
      <c r="BC695" s="180" t="str">
        <f t="shared" ca="1" si="130"/>
        <v>8_H693_Other_2022</v>
      </c>
      <c r="BD695" s="180" t="s">
        <v>407</v>
      </c>
      <c r="BE695" s="180"/>
      <c r="BF695" s="189" t="str">
        <f t="shared" si="127"/>
        <v>&gt;=0</v>
      </c>
      <c r="BG695" s="189" t="s">
        <v>58</v>
      </c>
      <c r="BH695" s="189" t="s">
        <v>58</v>
      </c>
    </row>
    <row r="696" spans="1:60" ht="13.5" hidden="1" customHeight="1">
      <c r="A696" s="131"/>
      <c r="B696" s="343"/>
      <c r="C696" s="153"/>
      <c r="D696" s="344"/>
      <c r="E696" s="344"/>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c r="AC696" s="289"/>
      <c r="AD696" s="289"/>
      <c r="AE696" s="290"/>
      <c r="AF696" s="290"/>
      <c r="AG696" s="290"/>
      <c r="AH696" s="290"/>
      <c r="AI696" s="290"/>
      <c r="AJ696" s="290"/>
      <c r="AK696" s="290"/>
      <c r="AL696" s="290"/>
      <c r="AM696" s="290"/>
      <c r="AN696" s="290"/>
      <c r="AO696" s="291"/>
      <c r="AQ696" s="54" t="s">
        <v>645</v>
      </c>
      <c r="AU696" s="292" t="str">
        <f t="shared" ca="1" si="128"/>
        <v>I</v>
      </c>
      <c r="AV696" s="292">
        <f t="shared" si="131"/>
        <v>693</v>
      </c>
      <c r="AW696" s="180" t="str">
        <f t="shared" ca="1" si="129"/>
        <v>I693</v>
      </c>
      <c r="AX696" s="189">
        <f t="shared" si="126"/>
        <v>8</v>
      </c>
      <c r="AY696" s="180" t="str">
        <f t="shared" ca="1" si="120"/>
        <v>5. Ownership - Capital Costs</v>
      </c>
      <c r="AZ696" s="189" t="s">
        <v>643</v>
      </c>
      <c r="BA696" s="180" t="s">
        <v>310</v>
      </c>
      <c r="BB696" s="180">
        <v>2023</v>
      </c>
      <c r="BC696" s="180" t="str">
        <f t="shared" ca="1" si="130"/>
        <v>8_I693_Other_2023</v>
      </c>
      <c r="BD696" s="180" t="s">
        <v>407</v>
      </c>
      <c r="BE696" s="180"/>
      <c r="BF696" s="189" t="str">
        <f t="shared" si="127"/>
        <v>&gt;=0</v>
      </c>
      <c r="BG696" s="189" t="s">
        <v>58</v>
      </c>
      <c r="BH696" s="189" t="s">
        <v>58</v>
      </c>
    </row>
    <row r="697" spans="1:60" ht="13.5" hidden="1" customHeight="1">
      <c r="A697" s="131"/>
      <c r="B697" s="343"/>
      <c r="C697" s="153"/>
      <c r="D697" s="344"/>
      <c r="E697" s="344"/>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c r="AC697" s="289"/>
      <c r="AD697" s="289"/>
      <c r="AE697" s="290"/>
      <c r="AF697" s="290"/>
      <c r="AG697" s="290"/>
      <c r="AH697" s="290"/>
      <c r="AI697" s="290"/>
      <c r="AJ697" s="290"/>
      <c r="AK697" s="290"/>
      <c r="AL697" s="290"/>
      <c r="AM697" s="290"/>
      <c r="AN697" s="290"/>
      <c r="AO697" s="291"/>
      <c r="AQ697" s="54" t="s">
        <v>645</v>
      </c>
      <c r="AU697" s="292" t="str">
        <f t="shared" ca="1" si="128"/>
        <v>J</v>
      </c>
      <c r="AV697" s="292">
        <f t="shared" si="131"/>
        <v>693</v>
      </c>
      <c r="AW697" s="180" t="str">
        <f t="shared" ca="1" si="129"/>
        <v>J693</v>
      </c>
      <c r="AX697" s="189">
        <f t="shared" si="126"/>
        <v>8</v>
      </c>
      <c r="AY697" s="180" t="str">
        <f t="shared" ca="1" si="120"/>
        <v>5. Ownership - Capital Costs</v>
      </c>
      <c r="AZ697" s="189" t="s">
        <v>643</v>
      </c>
      <c r="BA697" s="180" t="s">
        <v>310</v>
      </c>
      <c r="BB697" s="180">
        <v>2024</v>
      </c>
      <c r="BC697" s="180" t="str">
        <f t="shared" ca="1" si="130"/>
        <v>8_J693_Other_2024</v>
      </c>
      <c r="BD697" s="180" t="s">
        <v>407</v>
      </c>
      <c r="BE697" s="180"/>
      <c r="BF697" s="189" t="str">
        <f t="shared" si="127"/>
        <v>&gt;=0</v>
      </c>
      <c r="BG697" s="189" t="s">
        <v>58</v>
      </c>
      <c r="BH697" s="189" t="s">
        <v>58</v>
      </c>
    </row>
    <row r="698" spans="1:60" ht="13.5" hidden="1" customHeight="1">
      <c r="A698" s="131"/>
      <c r="B698" s="343"/>
      <c r="C698" s="153"/>
      <c r="D698" s="344"/>
      <c r="E698" s="344"/>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c r="AC698" s="289"/>
      <c r="AD698" s="289"/>
      <c r="AE698" s="290"/>
      <c r="AF698" s="290"/>
      <c r="AG698" s="290"/>
      <c r="AH698" s="290"/>
      <c r="AI698" s="290"/>
      <c r="AJ698" s="290"/>
      <c r="AK698" s="290"/>
      <c r="AL698" s="290"/>
      <c r="AM698" s="290"/>
      <c r="AN698" s="290"/>
      <c r="AO698" s="291"/>
      <c r="AQ698" s="54" t="s">
        <v>645</v>
      </c>
      <c r="AU698" s="292" t="str">
        <f t="shared" ca="1" si="128"/>
        <v>K</v>
      </c>
      <c r="AV698" s="292">
        <f t="shared" si="131"/>
        <v>693</v>
      </c>
      <c r="AW698" s="180" t="str">
        <f t="shared" ca="1" si="129"/>
        <v>K693</v>
      </c>
      <c r="AX698" s="189">
        <f t="shared" si="126"/>
        <v>8</v>
      </c>
      <c r="AY698" s="180" t="str">
        <f t="shared" ca="1" si="120"/>
        <v>5. Ownership - Capital Costs</v>
      </c>
      <c r="AZ698" s="189" t="s">
        <v>643</v>
      </c>
      <c r="BA698" s="180" t="s">
        <v>310</v>
      </c>
      <c r="BB698" s="180">
        <v>2025</v>
      </c>
      <c r="BC698" s="180" t="str">
        <f t="shared" ca="1" si="130"/>
        <v>8_K693_Other_2025</v>
      </c>
      <c r="BD698" s="180" t="s">
        <v>407</v>
      </c>
      <c r="BE698" s="180"/>
      <c r="BF698" s="189" t="str">
        <f t="shared" si="127"/>
        <v>&gt;=0</v>
      </c>
      <c r="BG698" s="189" t="s">
        <v>58</v>
      </c>
      <c r="BH698" s="189" t="s">
        <v>58</v>
      </c>
    </row>
    <row r="699" spans="1:60" ht="13.5" hidden="1" customHeight="1">
      <c r="A699" s="131"/>
      <c r="B699" s="343"/>
      <c r="C699" s="153"/>
      <c r="D699" s="344"/>
      <c r="E699" s="344"/>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290"/>
      <c r="AF699" s="290"/>
      <c r="AG699" s="290"/>
      <c r="AH699" s="290"/>
      <c r="AI699" s="290"/>
      <c r="AJ699" s="290"/>
      <c r="AK699" s="290"/>
      <c r="AL699" s="290"/>
      <c r="AM699" s="290"/>
      <c r="AN699" s="290"/>
      <c r="AO699" s="291"/>
      <c r="AQ699" s="54" t="s">
        <v>645</v>
      </c>
      <c r="AU699" s="292" t="str">
        <f t="shared" ca="1" si="128"/>
        <v>L</v>
      </c>
      <c r="AV699" s="292">
        <f t="shared" si="131"/>
        <v>693</v>
      </c>
      <c r="AW699" s="180" t="str">
        <f t="shared" ca="1" si="129"/>
        <v>L693</v>
      </c>
      <c r="AX699" s="189">
        <f t="shared" si="126"/>
        <v>8</v>
      </c>
      <c r="AY699" s="180" t="str">
        <f t="shared" ca="1" si="120"/>
        <v>5. Ownership - Capital Costs</v>
      </c>
      <c r="AZ699" s="189" t="s">
        <v>643</v>
      </c>
      <c r="BA699" s="180" t="s">
        <v>310</v>
      </c>
      <c r="BB699" s="180">
        <v>2026</v>
      </c>
      <c r="BC699" s="180" t="str">
        <f t="shared" ca="1" si="130"/>
        <v>8_L693_Other_2026</v>
      </c>
      <c r="BD699" s="180" t="s">
        <v>407</v>
      </c>
      <c r="BE699" s="180"/>
      <c r="BF699" s="189" t="str">
        <f t="shared" si="127"/>
        <v>&gt;=0</v>
      </c>
      <c r="BG699" s="189" t="s">
        <v>58</v>
      </c>
      <c r="BH699" s="189" t="s">
        <v>58</v>
      </c>
    </row>
    <row r="700" spans="1:60" ht="13.5" hidden="1" customHeight="1">
      <c r="A700" s="131"/>
      <c r="B700" s="343"/>
      <c r="C700" s="153"/>
      <c r="D700" s="344"/>
      <c r="E700" s="344"/>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290"/>
      <c r="AF700" s="290"/>
      <c r="AG700" s="290"/>
      <c r="AH700" s="290"/>
      <c r="AI700" s="290"/>
      <c r="AJ700" s="290"/>
      <c r="AK700" s="290"/>
      <c r="AL700" s="290"/>
      <c r="AM700" s="290"/>
      <c r="AN700" s="290"/>
      <c r="AO700" s="291"/>
      <c r="AQ700" s="54" t="s">
        <v>645</v>
      </c>
      <c r="AU700" s="292" t="str">
        <f t="shared" ca="1" si="128"/>
        <v>M</v>
      </c>
      <c r="AV700" s="292">
        <f t="shared" si="131"/>
        <v>693</v>
      </c>
      <c r="AW700" s="180" t="str">
        <f t="shared" ca="1" si="129"/>
        <v>M693</v>
      </c>
      <c r="AX700" s="189">
        <f t="shared" si="126"/>
        <v>8</v>
      </c>
      <c r="AY700" s="180" t="str">
        <f t="shared" ca="1" si="120"/>
        <v>5. Ownership - Capital Costs</v>
      </c>
      <c r="AZ700" s="189" t="s">
        <v>643</v>
      </c>
      <c r="BA700" s="180" t="s">
        <v>310</v>
      </c>
      <c r="BB700" s="180">
        <v>2027</v>
      </c>
      <c r="BC700" s="180" t="str">
        <f t="shared" ca="1" si="130"/>
        <v>8_M693_Other_2027</v>
      </c>
      <c r="BD700" s="180" t="s">
        <v>407</v>
      </c>
      <c r="BE700" s="180"/>
      <c r="BF700" s="189" t="str">
        <f t="shared" si="127"/>
        <v>&gt;=0</v>
      </c>
      <c r="BG700" s="189" t="s">
        <v>58</v>
      </c>
      <c r="BH700" s="189" t="s">
        <v>58</v>
      </c>
    </row>
    <row r="701" spans="1:60" ht="13.5" hidden="1" customHeight="1">
      <c r="A701" s="131"/>
      <c r="B701" s="343"/>
      <c r="C701" s="153"/>
      <c r="D701" s="344"/>
      <c r="E701" s="344"/>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c r="AC701" s="289"/>
      <c r="AD701" s="289"/>
      <c r="AE701" s="290"/>
      <c r="AF701" s="290"/>
      <c r="AG701" s="290"/>
      <c r="AH701" s="290"/>
      <c r="AI701" s="290"/>
      <c r="AJ701" s="290"/>
      <c r="AK701" s="290"/>
      <c r="AL701" s="290"/>
      <c r="AM701" s="290"/>
      <c r="AN701" s="290"/>
      <c r="AO701" s="291"/>
      <c r="AQ701" s="54" t="s">
        <v>645</v>
      </c>
      <c r="AU701" s="292" t="str">
        <f t="shared" ca="1" si="128"/>
        <v>N</v>
      </c>
      <c r="AV701" s="292">
        <f t="shared" si="131"/>
        <v>693</v>
      </c>
      <c r="AW701" s="180" t="str">
        <f t="shared" ca="1" si="129"/>
        <v>N693</v>
      </c>
      <c r="AX701" s="189">
        <f t="shared" si="126"/>
        <v>8</v>
      </c>
      <c r="AY701" s="180" t="str">
        <f t="shared" ca="1" si="120"/>
        <v>5. Ownership - Capital Costs</v>
      </c>
      <c r="AZ701" s="189" t="s">
        <v>643</v>
      </c>
      <c r="BA701" s="180" t="s">
        <v>310</v>
      </c>
      <c r="BB701" s="180">
        <v>2028</v>
      </c>
      <c r="BC701" s="180" t="str">
        <f t="shared" ca="1" si="130"/>
        <v>8_N693_Other_2028</v>
      </c>
      <c r="BD701" s="180" t="s">
        <v>407</v>
      </c>
      <c r="BE701" s="180"/>
      <c r="BF701" s="189" t="str">
        <f t="shared" si="127"/>
        <v>&gt;=0</v>
      </c>
      <c r="BG701" s="189" t="s">
        <v>58</v>
      </c>
      <c r="BH701" s="189" t="s">
        <v>58</v>
      </c>
    </row>
    <row r="702" spans="1:60" ht="13.5" hidden="1" customHeight="1">
      <c r="A702" s="131"/>
      <c r="B702" s="343"/>
      <c r="C702" s="153"/>
      <c r="D702" s="344"/>
      <c r="E702" s="344"/>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89"/>
      <c r="AE702" s="290"/>
      <c r="AF702" s="290"/>
      <c r="AG702" s="290"/>
      <c r="AH702" s="290"/>
      <c r="AI702" s="290"/>
      <c r="AJ702" s="290"/>
      <c r="AK702" s="290"/>
      <c r="AL702" s="290"/>
      <c r="AM702" s="290"/>
      <c r="AN702" s="290"/>
      <c r="AO702" s="291"/>
      <c r="AQ702" s="54" t="s">
        <v>645</v>
      </c>
      <c r="AU702" s="292" t="str">
        <f t="shared" ca="1" si="128"/>
        <v>O</v>
      </c>
      <c r="AV702" s="292">
        <f t="shared" si="131"/>
        <v>693</v>
      </c>
      <c r="AW702" s="180" t="str">
        <f t="shared" ca="1" si="129"/>
        <v>O693</v>
      </c>
      <c r="AX702" s="189">
        <f t="shared" si="126"/>
        <v>8</v>
      </c>
      <c r="AY702" s="180" t="str">
        <f t="shared" ca="1" si="120"/>
        <v>5. Ownership - Capital Costs</v>
      </c>
      <c r="AZ702" s="189" t="s">
        <v>643</v>
      </c>
      <c r="BA702" s="180" t="s">
        <v>310</v>
      </c>
      <c r="BB702" s="180">
        <v>2029</v>
      </c>
      <c r="BC702" s="180" t="str">
        <f t="shared" ca="1" si="130"/>
        <v>8_O693_Other_2029</v>
      </c>
      <c r="BD702" s="180" t="s">
        <v>407</v>
      </c>
      <c r="BE702" s="180"/>
      <c r="BF702" s="189" t="str">
        <f t="shared" si="127"/>
        <v>&gt;=0</v>
      </c>
      <c r="BG702" s="189" t="s">
        <v>58</v>
      </c>
      <c r="BH702" s="189" t="s">
        <v>58</v>
      </c>
    </row>
    <row r="703" spans="1:60" ht="13.5" hidden="1" customHeight="1">
      <c r="A703" s="131"/>
      <c r="B703" s="343"/>
      <c r="C703" s="153"/>
      <c r="D703" s="344"/>
      <c r="E703" s="344"/>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89"/>
      <c r="AE703" s="290"/>
      <c r="AF703" s="290"/>
      <c r="AG703" s="290"/>
      <c r="AH703" s="290"/>
      <c r="AI703" s="290"/>
      <c r="AJ703" s="290"/>
      <c r="AK703" s="290"/>
      <c r="AL703" s="290"/>
      <c r="AM703" s="290"/>
      <c r="AN703" s="290"/>
      <c r="AO703" s="291"/>
      <c r="AQ703" s="54" t="s">
        <v>645</v>
      </c>
      <c r="AU703" s="292" t="str">
        <f t="shared" ca="1" si="128"/>
        <v>P</v>
      </c>
      <c r="AV703" s="292">
        <f t="shared" si="131"/>
        <v>693</v>
      </c>
      <c r="AW703" s="180" t="str">
        <f t="shared" ca="1" si="129"/>
        <v>P693</v>
      </c>
      <c r="AX703" s="189">
        <f t="shared" si="126"/>
        <v>8</v>
      </c>
      <c r="AY703" s="180" t="str">
        <f t="shared" ca="1" si="120"/>
        <v>5. Ownership - Capital Costs</v>
      </c>
      <c r="AZ703" s="189" t="s">
        <v>643</v>
      </c>
      <c r="BA703" s="180" t="s">
        <v>310</v>
      </c>
      <c r="BB703" s="180">
        <v>2030</v>
      </c>
      <c r="BC703" s="180" t="str">
        <f t="shared" ca="1" si="130"/>
        <v>8_P693_Other_2030</v>
      </c>
      <c r="BD703" s="180" t="s">
        <v>407</v>
      </c>
      <c r="BE703" s="180"/>
      <c r="BF703" s="189" t="str">
        <f t="shared" si="127"/>
        <v>&gt;=0</v>
      </c>
      <c r="BG703" s="189" t="s">
        <v>58</v>
      </c>
      <c r="BH703" s="189" t="s">
        <v>58</v>
      </c>
    </row>
    <row r="704" spans="1:60" ht="13.5" hidden="1" customHeight="1">
      <c r="A704" s="131"/>
      <c r="B704" s="343"/>
      <c r="C704" s="153"/>
      <c r="D704" s="344"/>
      <c r="E704" s="344"/>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c r="AC704" s="289"/>
      <c r="AD704" s="289"/>
      <c r="AE704" s="290"/>
      <c r="AF704" s="290"/>
      <c r="AG704" s="290"/>
      <c r="AH704" s="290"/>
      <c r="AI704" s="290"/>
      <c r="AJ704" s="290"/>
      <c r="AK704" s="290"/>
      <c r="AL704" s="290"/>
      <c r="AM704" s="290"/>
      <c r="AN704" s="290"/>
      <c r="AO704" s="291"/>
      <c r="AQ704" s="54" t="s">
        <v>645</v>
      </c>
      <c r="AU704" s="292" t="str">
        <f t="shared" ca="1" si="128"/>
        <v>Q</v>
      </c>
      <c r="AV704" s="292">
        <f t="shared" si="131"/>
        <v>693</v>
      </c>
      <c r="AW704" s="180" t="str">
        <f t="shared" ca="1" si="129"/>
        <v>Q693</v>
      </c>
      <c r="AX704" s="189">
        <f t="shared" si="126"/>
        <v>8</v>
      </c>
      <c r="AY704" s="180" t="str">
        <f t="shared" ca="1" si="120"/>
        <v>5. Ownership - Capital Costs</v>
      </c>
      <c r="AZ704" s="189" t="s">
        <v>643</v>
      </c>
      <c r="BA704" s="180" t="s">
        <v>310</v>
      </c>
      <c r="BB704" s="180">
        <v>2031</v>
      </c>
      <c r="BC704" s="180" t="str">
        <f t="shared" ca="1" si="130"/>
        <v>8_Q693_Other_2031</v>
      </c>
      <c r="BD704" s="180" t="s">
        <v>407</v>
      </c>
      <c r="BE704" s="180"/>
      <c r="BF704" s="189" t="str">
        <f t="shared" si="127"/>
        <v>&gt;=0</v>
      </c>
      <c r="BG704" s="189" t="s">
        <v>58</v>
      </c>
      <c r="BH704" s="189" t="s">
        <v>58</v>
      </c>
    </row>
    <row r="705" spans="1:60" ht="13.5" hidden="1" customHeight="1">
      <c r="A705" s="131"/>
      <c r="B705" s="343"/>
      <c r="C705" s="153"/>
      <c r="D705" s="344"/>
      <c r="E705" s="344"/>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c r="AC705" s="289"/>
      <c r="AD705" s="289"/>
      <c r="AE705" s="290"/>
      <c r="AF705" s="290"/>
      <c r="AG705" s="290"/>
      <c r="AH705" s="290"/>
      <c r="AI705" s="290"/>
      <c r="AJ705" s="290"/>
      <c r="AK705" s="290"/>
      <c r="AL705" s="290"/>
      <c r="AM705" s="290"/>
      <c r="AN705" s="290"/>
      <c r="AO705" s="291"/>
      <c r="AQ705" s="54" t="s">
        <v>645</v>
      </c>
      <c r="AU705" s="292" t="str">
        <f t="shared" ca="1" si="128"/>
        <v>R</v>
      </c>
      <c r="AV705" s="292">
        <f t="shared" si="131"/>
        <v>693</v>
      </c>
      <c r="AW705" s="180" t="str">
        <f t="shared" ca="1" si="129"/>
        <v>R693</v>
      </c>
      <c r="AX705" s="189">
        <f t="shared" si="126"/>
        <v>8</v>
      </c>
      <c r="AY705" s="180" t="str">
        <f t="shared" ca="1" si="120"/>
        <v>5. Ownership - Capital Costs</v>
      </c>
      <c r="AZ705" s="189" t="s">
        <v>643</v>
      </c>
      <c r="BA705" s="180" t="s">
        <v>310</v>
      </c>
      <c r="BB705" s="180">
        <v>2032</v>
      </c>
      <c r="BC705" s="180" t="str">
        <f t="shared" ca="1" si="130"/>
        <v>8_R693_Other_2032</v>
      </c>
      <c r="BD705" s="180" t="s">
        <v>407</v>
      </c>
      <c r="BE705" s="180"/>
      <c r="BF705" s="189" t="str">
        <f t="shared" si="127"/>
        <v>&gt;=0</v>
      </c>
      <c r="BG705" s="189" t="s">
        <v>58</v>
      </c>
      <c r="BH705" s="189" t="s">
        <v>58</v>
      </c>
    </row>
    <row r="706" spans="1:60" ht="13.5" hidden="1" customHeight="1">
      <c r="A706" s="131"/>
      <c r="B706" s="343"/>
      <c r="C706" s="153"/>
      <c r="D706" s="344"/>
      <c r="E706" s="344"/>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c r="AC706" s="289"/>
      <c r="AD706" s="289"/>
      <c r="AE706" s="290"/>
      <c r="AF706" s="290"/>
      <c r="AG706" s="290"/>
      <c r="AH706" s="290"/>
      <c r="AI706" s="290"/>
      <c r="AJ706" s="290"/>
      <c r="AK706" s="290"/>
      <c r="AL706" s="290"/>
      <c r="AM706" s="290"/>
      <c r="AN706" s="290"/>
      <c r="AO706" s="291"/>
      <c r="AQ706" s="54" t="s">
        <v>645</v>
      </c>
      <c r="AU706" s="292" t="str">
        <f t="shared" ca="1" si="128"/>
        <v>S</v>
      </c>
      <c r="AV706" s="292">
        <f t="shared" si="131"/>
        <v>693</v>
      </c>
      <c r="AW706" s="180" t="str">
        <f t="shared" ca="1" si="129"/>
        <v>S693</v>
      </c>
      <c r="AX706" s="189">
        <f t="shared" si="126"/>
        <v>8</v>
      </c>
      <c r="AY706" s="180" t="str">
        <f t="shared" ca="1" si="120"/>
        <v>5. Ownership - Capital Costs</v>
      </c>
      <c r="AZ706" s="189" t="s">
        <v>643</v>
      </c>
      <c r="BA706" s="180" t="s">
        <v>310</v>
      </c>
      <c r="BB706" s="180">
        <v>2033</v>
      </c>
      <c r="BC706" s="180" t="str">
        <f t="shared" ca="1" si="130"/>
        <v>8_S693_Other_2033</v>
      </c>
      <c r="BD706" s="180" t="s">
        <v>407</v>
      </c>
      <c r="BE706" s="180"/>
      <c r="BF706" s="189" t="str">
        <f t="shared" si="127"/>
        <v>&gt;=0</v>
      </c>
      <c r="BG706" s="189" t="s">
        <v>58</v>
      </c>
      <c r="BH706" s="189" t="s">
        <v>58</v>
      </c>
    </row>
    <row r="707" spans="1:60" ht="13.5" hidden="1" customHeight="1">
      <c r="A707" s="131"/>
      <c r="B707" s="343"/>
      <c r="C707" s="153"/>
      <c r="D707" s="344"/>
      <c r="E707" s="344"/>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c r="AC707" s="289"/>
      <c r="AD707" s="289"/>
      <c r="AE707" s="290"/>
      <c r="AF707" s="290"/>
      <c r="AG707" s="290"/>
      <c r="AH707" s="290"/>
      <c r="AI707" s="290"/>
      <c r="AJ707" s="290"/>
      <c r="AK707" s="290"/>
      <c r="AL707" s="290"/>
      <c r="AM707" s="290"/>
      <c r="AN707" s="290"/>
      <c r="AO707" s="291"/>
      <c r="AQ707" s="54" t="s">
        <v>645</v>
      </c>
      <c r="AU707" s="292" t="str">
        <f t="shared" ca="1" si="128"/>
        <v>T</v>
      </c>
      <c r="AV707" s="292">
        <f t="shared" si="131"/>
        <v>693</v>
      </c>
      <c r="AW707" s="180" t="str">
        <f t="shared" ca="1" si="129"/>
        <v>T693</v>
      </c>
      <c r="AX707" s="189">
        <f t="shared" si="126"/>
        <v>8</v>
      </c>
      <c r="AY707" s="180" t="str">
        <f t="shared" ca="1" si="120"/>
        <v>5. Ownership - Capital Costs</v>
      </c>
      <c r="AZ707" s="189" t="s">
        <v>643</v>
      </c>
      <c r="BA707" s="180" t="s">
        <v>310</v>
      </c>
      <c r="BB707" s="180">
        <v>2034</v>
      </c>
      <c r="BC707" s="180" t="str">
        <f t="shared" ca="1" si="130"/>
        <v>8_T693_Other_2034</v>
      </c>
      <c r="BD707" s="180" t="s">
        <v>407</v>
      </c>
      <c r="BE707" s="180"/>
      <c r="BF707" s="189" t="str">
        <f t="shared" si="127"/>
        <v>&gt;=0</v>
      </c>
      <c r="BG707" s="189" t="s">
        <v>58</v>
      </c>
      <c r="BH707" s="189" t="s">
        <v>58</v>
      </c>
    </row>
    <row r="708" spans="1:60" ht="13.5" hidden="1" customHeight="1">
      <c r="A708" s="131"/>
      <c r="B708" s="343"/>
      <c r="C708" s="153"/>
      <c r="D708" s="344"/>
      <c r="E708" s="344"/>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290"/>
      <c r="AF708" s="290"/>
      <c r="AG708" s="290"/>
      <c r="AH708" s="290"/>
      <c r="AI708" s="290"/>
      <c r="AJ708" s="290"/>
      <c r="AK708" s="290"/>
      <c r="AL708" s="290"/>
      <c r="AM708" s="290"/>
      <c r="AN708" s="290"/>
      <c r="AO708" s="291"/>
      <c r="AQ708" s="54" t="s">
        <v>645</v>
      </c>
      <c r="AU708" s="292" t="str">
        <f t="shared" ca="1" si="128"/>
        <v>U</v>
      </c>
      <c r="AV708" s="292">
        <f t="shared" si="131"/>
        <v>693</v>
      </c>
      <c r="AW708" s="180" t="str">
        <f t="shared" ca="1" si="129"/>
        <v>U693</v>
      </c>
      <c r="AX708" s="189">
        <f t="shared" si="126"/>
        <v>8</v>
      </c>
      <c r="AY708" s="180" t="str">
        <f t="shared" ca="1" si="120"/>
        <v>5. Ownership - Capital Costs</v>
      </c>
      <c r="AZ708" s="189" t="s">
        <v>643</v>
      </c>
      <c r="BA708" s="180" t="s">
        <v>310</v>
      </c>
      <c r="BB708" s="180">
        <v>2035</v>
      </c>
      <c r="BC708" s="180" t="str">
        <f t="shared" ca="1" si="130"/>
        <v>8_U693_Other_2035</v>
      </c>
      <c r="BD708" s="180" t="s">
        <v>407</v>
      </c>
      <c r="BE708" s="180"/>
      <c r="BF708" s="189" t="str">
        <f t="shared" si="127"/>
        <v>&gt;=0</v>
      </c>
      <c r="BG708" s="189" t="s">
        <v>58</v>
      </c>
      <c r="BH708" s="189" t="s">
        <v>58</v>
      </c>
    </row>
    <row r="709" spans="1:60" ht="13.5" hidden="1" customHeight="1">
      <c r="A709" s="131"/>
      <c r="B709" s="343"/>
      <c r="C709" s="153"/>
      <c r="D709" s="344"/>
      <c r="E709" s="344"/>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c r="AC709" s="289"/>
      <c r="AD709" s="289"/>
      <c r="AE709" s="290"/>
      <c r="AF709" s="290"/>
      <c r="AG709" s="290"/>
      <c r="AH709" s="290"/>
      <c r="AI709" s="290"/>
      <c r="AJ709" s="290"/>
      <c r="AK709" s="290"/>
      <c r="AL709" s="290"/>
      <c r="AM709" s="290"/>
      <c r="AN709" s="290"/>
      <c r="AO709" s="291"/>
      <c r="AQ709" s="54" t="s">
        <v>645</v>
      </c>
      <c r="AU709" s="292" t="str">
        <f t="shared" ca="1" si="128"/>
        <v>V</v>
      </c>
      <c r="AV709" s="292">
        <f t="shared" si="131"/>
        <v>693</v>
      </c>
      <c r="AW709" s="180" t="str">
        <f t="shared" ca="1" si="129"/>
        <v>V693</v>
      </c>
      <c r="AX709" s="189">
        <f t="shared" si="126"/>
        <v>8</v>
      </c>
      <c r="AY709" s="180" t="str">
        <f t="shared" ca="1" si="120"/>
        <v>5. Ownership - Capital Costs</v>
      </c>
      <c r="AZ709" s="189" t="s">
        <v>643</v>
      </c>
      <c r="BA709" s="180" t="s">
        <v>310</v>
      </c>
      <c r="BB709" s="180">
        <v>2036</v>
      </c>
      <c r="BC709" s="180" t="str">
        <f t="shared" ca="1" si="130"/>
        <v>8_V693_Other_2036</v>
      </c>
      <c r="BD709" s="180" t="s">
        <v>407</v>
      </c>
      <c r="BE709" s="180"/>
      <c r="BF709" s="189" t="str">
        <f t="shared" si="127"/>
        <v>&gt;=0</v>
      </c>
      <c r="BG709" s="189" t="s">
        <v>58</v>
      </c>
      <c r="BH709" s="189" t="s">
        <v>58</v>
      </c>
    </row>
    <row r="710" spans="1:60" ht="13.5" hidden="1" customHeight="1">
      <c r="A710" s="131"/>
      <c r="B710" s="343"/>
      <c r="C710" s="153"/>
      <c r="D710" s="344"/>
      <c r="E710" s="344"/>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c r="AC710" s="289"/>
      <c r="AD710" s="289"/>
      <c r="AE710" s="290"/>
      <c r="AF710" s="290"/>
      <c r="AG710" s="290"/>
      <c r="AH710" s="290"/>
      <c r="AI710" s="290"/>
      <c r="AJ710" s="290"/>
      <c r="AK710" s="290"/>
      <c r="AL710" s="290"/>
      <c r="AM710" s="290"/>
      <c r="AN710" s="290"/>
      <c r="AO710" s="291"/>
      <c r="AQ710" s="54" t="s">
        <v>645</v>
      </c>
      <c r="AU710" s="292" t="str">
        <f t="shared" ca="1" si="128"/>
        <v>W</v>
      </c>
      <c r="AV710" s="292">
        <f t="shared" si="131"/>
        <v>693</v>
      </c>
      <c r="AW710" s="180" t="str">
        <f t="shared" ca="1" si="129"/>
        <v>W693</v>
      </c>
      <c r="AX710" s="189">
        <f t="shared" si="126"/>
        <v>8</v>
      </c>
      <c r="AY710" s="180" t="str">
        <f t="shared" ca="1" si="120"/>
        <v>5. Ownership - Capital Costs</v>
      </c>
      <c r="AZ710" s="189" t="s">
        <v>643</v>
      </c>
      <c r="BA710" s="180" t="s">
        <v>310</v>
      </c>
      <c r="BB710" s="180">
        <v>2037</v>
      </c>
      <c r="BC710" s="180" t="str">
        <f t="shared" ca="1" si="130"/>
        <v>8_W693_Other_2037</v>
      </c>
      <c r="BD710" s="180" t="s">
        <v>407</v>
      </c>
      <c r="BE710" s="180"/>
      <c r="BF710" s="189" t="str">
        <f t="shared" si="127"/>
        <v>&gt;=0</v>
      </c>
      <c r="BG710" s="189" t="s">
        <v>58</v>
      </c>
      <c r="BH710" s="189" t="s">
        <v>58</v>
      </c>
    </row>
    <row r="711" spans="1:60" ht="13.5" hidden="1" customHeight="1">
      <c r="A711" s="131"/>
      <c r="B711" s="343"/>
      <c r="C711" s="153"/>
      <c r="D711" s="344"/>
      <c r="E711" s="344"/>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c r="AC711" s="289"/>
      <c r="AD711" s="289"/>
      <c r="AE711" s="290"/>
      <c r="AF711" s="290"/>
      <c r="AG711" s="290"/>
      <c r="AH711" s="290"/>
      <c r="AI711" s="290"/>
      <c r="AJ711" s="290"/>
      <c r="AK711" s="290"/>
      <c r="AL711" s="290"/>
      <c r="AM711" s="290"/>
      <c r="AN711" s="290"/>
      <c r="AO711" s="291"/>
      <c r="AQ711" s="54" t="s">
        <v>645</v>
      </c>
      <c r="AU711" s="292" t="str">
        <f t="shared" ca="1" si="128"/>
        <v>X</v>
      </c>
      <c r="AV711" s="292">
        <f t="shared" si="131"/>
        <v>693</v>
      </c>
      <c r="AW711" s="180" t="str">
        <f t="shared" ca="1" si="129"/>
        <v>X693</v>
      </c>
      <c r="AX711" s="189">
        <f t="shared" si="126"/>
        <v>8</v>
      </c>
      <c r="AY711" s="180" t="str">
        <f t="shared" ca="1" si="120"/>
        <v>5. Ownership - Capital Costs</v>
      </c>
      <c r="AZ711" s="189" t="s">
        <v>643</v>
      </c>
      <c r="BA711" s="180" t="s">
        <v>310</v>
      </c>
      <c r="BB711" s="180">
        <v>2038</v>
      </c>
      <c r="BC711" s="180" t="str">
        <f t="shared" ca="1" si="130"/>
        <v>8_X693_Other_2038</v>
      </c>
      <c r="BD711" s="180" t="s">
        <v>407</v>
      </c>
      <c r="BE711" s="180"/>
      <c r="BF711" s="189" t="str">
        <f t="shared" si="127"/>
        <v>&gt;=0</v>
      </c>
      <c r="BG711" s="189" t="s">
        <v>58</v>
      </c>
      <c r="BH711" s="189" t="s">
        <v>58</v>
      </c>
    </row>
    <row r="712" spans="1:60" ht="13.5" hidden="1" customHeight="1">
      <c r="A712" s="131"/>
      <c r="B712" s="343"/>
      <c r="C712" s="153"/>
      <c r="D712" s="344"/>
      <c r="E712" s="344"/>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c r="AC712" s="289"/>
      <c r="AD712" s="289"/>
      <c r="AE712" s="290"/>
      <c r="AF712" s="290"/>
      <c r="AG712" s="290"/>
      <c r="AH712" s="290"/>
      <c r="AI712" s="290"/>
      <c r="AJ712" s="290"/>
      <c r="AK712" s="290"/>
      <c r="AL712" s="290"/>
      <c r="AM712" s="290"/>
      <c r="AN712" s="290"/>
      <c r="AO712" s="291"/>
      <c r="AQ712" s="54" t="s">
        <v>645</v>
      </c>
      <c r="AU712" s="292" t="str">
        <f t="shared" ca="1" si="128"/>
        <v>Y</v>
      </c>
      <c r="AV712" s="292">
        <f t="shared" si="131"/>
        <v>693</v>
      </c>
      <c r="AW712" s="180" t="str">
        <f t="shared" ca="1" si="129"/>
        <v>Y693</v>
      </c>
      <c r="AX712" s="189">
        <f t="shared" si="126"/>
        <v>8</v>
      </c>
      <c r="AY712" s="180" t="str">
        <f t="shared" ca="1" si="120"/>
        <v>5. Ownership - Capital Costs</v>
      </c>
      <c r="AZ712" s="189" t="s">
        <v>643</v>
      </c>
      <c r="BA712" s="180" t="s">
        <v>310</v>
      </c>
      <c r="BB712" s="180">
        <v>2039</v>
      </c>
      <c r="BC712" s="180" t="str">
        <f t="shared" ca="1" si="130"/>
        <v>8_Y693_Other_2039</v>
      </c>
      <c r="BD712" s="180" t="s">
        <v>407</v>
      </c>
      <c r="BE712" s="180"/>
      <c r="BF712" s="189" t="str">
        <f t="shared" si="127"/>
        <v>&gt;=0</v>
      </c>
      <c r="BG712" s="189" t="s">
        <v>58</v>
      </c>
      <c r="BH712" s="189" t="s">
        <v>58</v>
      </c>
    </row>
    <row r="713" spans="1:60" ht="13.5" hidden="1" customHeight="1">
      <c r="A713" s="131"/>
      <c r="B713" s="343"/>
      <c r="C713" s="153"/>
      <c r="D713" s="344"/>
      <c r="E713" s="344"/>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c r="AC713" s="289"/>
      <c r="AD713" s="289"/>
      <c r="AE713" s="290"/>
      <c r="AF713" s="290"/>
      <c r="AG713" s="290"/>
      <c r="AH713" s="290"/>
      <c r="AI713" s="290"/>
      <c r="AJ713" s="290"/>
      <c r="AK713" s="290"/>
      <c r="AL713" s="290"/>
      <c r="AM713" s="290"/>
      <c r="AN713" s="290"/>
      <c r="AO713" s="291"/>
      <c r="AQ713" s="54" t="s">
        <v>645</v>
      </c>
      <c r="AU713" s="292" t="str">
        <f t="shared" ca="1" si="128"/>
        <v>Z</v>
      </c>
      <c r="AV713" s="292">
        <f t="shared" si="131"/>
        <v>693</v>
      </c>
      <c r="AW713" s="180" t="str">
        <f t="shared" ca="1" si="129"/>
        <v>Z693</v>
      </c>
      <c r="AX713" s="189">
        <f t="shared" si="126"/>
        <v>8</v>
      </c>
      <c r="AY713" s="180" t="str">
        <f t="shared" ca="1" si="120"/>
        <v>5. Ownership - Capital Costs</v>
      </c>
      <c r="AZ713" s="189" t="s">
        <v>643</v>
      </c>
      <c r="BA713" s="180" t="s">
        <v>310</v>
      </c>
      <c r="BB713" s="180">
        <v>2040</v>
      </c>
      <c r="BC713" s="180" t="str">
        <f t="shared" ca="1" si="130"/>
        <v>8_Z693_Other_2040</v>
      </c>
      <c r="BD713" s="180" t="s">
        <v>407</v>
      </c>
      <c r="BE713" s="180"/>
      <c r="BF713" s="189" t="str">
        <f t="shared" si="127"/>
        <v>&gt;=0</v>
      </c>
      <c r="BG713" s="189" t="s">
        <v>58</v>
      </c>
      <c r="BH713" s="189" t="s">
        <v>58</v>
      </c>
    </row>
    <row r="714" spans="1:60" ht="13.5" hidden="1" customHeight="1">
      <c r="A714" s="131"/>
      <c r="B714" s="343"/>
      <c r="C714" s="153"/>
      <c r="D714" s="344"/>
      <c r="E714" s="344"/>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c r="AC714" s="289"/>
      <c r="AD714" s="289"/>
      <c r="AE714" s="290"/>
      <c r="AF714" s="290"/>
      <c r="AG714" s="290"/>
      <c r="AH714" s="290"/>
      <c r="AI714" s="290"/>
      <c r="AJ714" s="290"/>
      <c r="AK714" s="290"/>
      <c r="AL714" s="290"/>
      <c r="AM714" s="290"/>
      <c r="AN714" s="290"/>
      <c r="AO714" s="291"/>
      <c r="AQ714" s="54" t="s">
        <v>645</v>
      </c>
      <c r="AU714" s="292" t="str">
        <f t="shared" ca="1" si="128"/>
        <v>AA</v>
      </c>
      <c r="AV714" s="292">
        <f t="shared" si="131"/>
        <v>693</v>
      </c>
      <c r="AW714" s="180" t="str">
        <f t="shared" ca="1" si="129"/>
        <v>AA693</v>
      </c>
      <c r="AX714" s="189">
        <f t="shared" si="126"/>
        <v>8</v>
      </c>
      <c r="AY714" s="180" t="str">
        <f t="shared" ca="1" si="120"/>
        <v>5. Ownership - Capital Costs</v>
      </c>
      <c r="AZ714" s="189" t="s">
        <v>643</v>
      </c>
      <c r="BA714" s="180" t="s">
        <v>310</v>
      </c>
      <c r="BB714" s="180">
        <v>2041</v>
      </c>
      <c r="BC714" s="180" t="str">
        <f t="shared" ca="1" si="130"/>
        <v>8_AA693_Other_2041</v>
      </c>
      <c r="BD714" s="180" t="s">
        <v>407</v>
      </c>
      <c r="BE714" s="180"/>
      <c r="BF714" s="189" t="str">
        <f t="shared" si="127"/>
        <v>&gt;=0</v>
      </c>
      <c r="BG714" s="189" t="s">
        <v>58</v>
      </c>
      <c r="BH714" s="189" t="s">
        <v>58</v>
      </c>
    </row>
    <row r="715" spans="1:60" ht="13.5" hidden="1" customHeight="1">
      <c r="A715" s="131"/>
      <c r="B715" s="343"/>
      <c r="C715" s="153"/>
      <c r="D715" s="344"/>
      <c r="E715" s="344"/>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c r="AC715" s="289"/>
      <c r="AD715" s="289"/>
      <c r="AE715" s="290"/>
      <c r="AF715" s="290"/>
      <c r="AG715" s="290"/>
      <c r="AH715" s="290"/>
      <c r="AI715" s="290"/>
      <c r="AJ715" s="290"/>
      <c r="AK715" s="290"/>
      <c r="AL715" s="290"/>
      <c r="AM715" s="290"/>
      <c r="AN715" s="290"/>
      <c r="AO715" s="291"/>
      <c r="AQ715" s="54" t="s">
        <v>645</v>
      </c>
      <c r="AU715" s="292" t="str">
        <f t="shared" ca="1" si="128"/>
        <v>AB</v>
      </c>
      <c r="AV715" s="292">
        <f t="shared" si="131"/>
        <v>693</v>
      </c>
      <c r="AW715" s="180" t="str">
        <f t="shared" ca="1" si="129"/>
        <v>AB693</v>
      </c>
      <c r="AX715" s="189">
        <f t="shared" si="126"/>
        <v>8</v>
      </c>
      <c r="AY715" s="180" t="str">
        <f t="shared" ca="1" si="120"/>
        <v>5. Ownership - Capital Costs</v>
      </c>
      <c r="AZ715" s="189" t="s">
        <v>643</v>
      </c>
      <c r="BA715" s="180" t="s">
        <v>310</v>
      </c>
      <c r="BB715" s="180">
        <v>2042</v>
      </c>
      <c r="BC715" s="180" t="str">
        <f t="shared" ca="1" si="130"/>
        <v>8_AB693_Other_2042</v>
      </c>
      <c r="BD715" s="180" t="s">
        <v>407</v>
      </c>
      <c r="BE715" s="180"/>
      <c r="BF715" s="189" t="str">
        <f t="shared" si="127"/>
        <v>&gt;=0</v>
      </c>
      <c r="BG715" s="189" t="s">
        <v>58</v>
      </c>
      <c r="BH715" s="189" t="s">
        <v>58</v>
      </c>
    </row>
    <row r="716" spans="1:60" ht="13.5" hidden="1" customHeight="1">
      <c r="A716" s="131"/>
      <c r="B716" s="343"/>
      <c r="C716" s="153"/>
      <c r="D716" s="344"/>
      <c r="E716" s="344"/>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c r="AC716" s="289"/>
      <c r="AD716" s="289"/>
      <c r="AE716" s="290"/>
      <c r="AF716" s="290"/>
      <c r="AG716" s="290"/>
      <c r="AH716" s="290"/>
      <c r="AI716" s="290"/>
      <c r="AJ716" s="290"/>
      <c r="AK716" s="290"/>
      <c r="AL716" s="290"/>
      <c r="AM716" s="290"/>
      <c r="AN716" s="290"/>
      <c r="AO716" s="291"/>
      <c r="AQ716" s="54" t="s">
        <v>645</v>
      </c>
      <c r="AU716" s="292" t="str">
        <f t="shared" ca="1" si="128"/>
        <v>AC</v>
      </c>
      <c r="AV716" s="292">
        <f t="shared" si="131"/>
        <v>693</v>
      </c>
      <c r="AW716" s="180" t="str">
        <f t="shared" ca="1" si="129"/>
        <v>AC693</v>
      </c>
      <c r="AX716" s="189">
        <f t="shared" si="126"/>
        <v>8</v>
      </c>
      <c r="AY716" s="180" t="str">
        <f t="shared" ca="1" si="120"/>
        <v>5. Ownership - Capital Costs</v>
      </c>
      <c r="AZ716" s="189" t="s">
        <v>643</v>
      </c>
      <c r="BA716" s="180" t="s">
        <v>310</v>
      </c>
      <c r="BB716" s="180">
        <v>2043</v>
      </c>
      <c r="BC716" s="180" t="str">
        <f t="shared" ca="1" si="130"/>
        <v>8_AC693_Other_2043</v>
      </c>
      <c r="BD716" s="180" t="s">
        <v>407</v>
      </c>
      <c r="BE716" s="180"/>
      <c r="BF716" s="189" t="str">
        <f t="shared" si="127"/>
        <v>&gt;=0</v>
      </c>
      <c r="BG716" s="189" t="s">
        <v>58</v>
      </c>
      <c r="BH716" s="189" t="s">
        <v>58</v>
      </c>
    </row>
    <row r="717" spans="1:60" ht="13.5" hidden="1" customHeight="1">
      <c r="A717" s="131"/>
      <c r="B717" s="343"/>
      <c r="C717" s="153"/>
      <c r="D717" s="344"/>
      <c r="E717" s="344"/>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290"/>
      <c r="AF717" s="290"/>
      <c r="AG717" s="290"/>
      <c r="AH717" s="290"/>
      <c r="AI717" s="290"/>
      <c r="AJ717" s="290"/>
      <c r="AK717" s="290"/>
      <c r="AL717" s="290"/>
      <c r="AM717" s="290"/>
      <c r="AN717" s="290"/>
      <c r="AO717" s="291"/>
      <c r="AQ717" s="54" t="s">
        <v>645</v>
      </c>
      <c r="AU717" s="292" t="str">
        <f t="shared" ca="1" si="128"/>
        <v>AD</v>
      </c>
      <c r="AV717" s="292">
        <f t="shared" si="131"/>
        <v>693</v>
      </c>
      <c r="AW717" s="180" t="str">
        <f t="shared" ca="1" si="129"/>
        <v>AD693</v>
      </c>
      <c r="AX717" s="189">
        <f t="shared" si="126"/>
        <v>8</v>
      </c>
      <c r="AY717" s="180" t="str">
        <f t="shared" ca="1" si="120"/>
        <v>5. Ownership - Capital Costs</v>
      </c>
      <c r="AZ717" s="189" t="s">
        <v>643</v>
      </c>
      <c r="BA717" s="180" t="s">
        <v>310</v>
      </c>
      <c r="BB717" s="180">
        <v>2044</v>
      </c>
      <c r="BC717" s="180" t="str">
        <f t="shared" ca="1" si="130"/>
        <v>8_AD693_Other_2044</v>
      </c>
      <c r="BD717" s="180" t="s">
        <v>407</v>
      </c>
      <c r="BE717" s="180"/>
      <c r="BF717" s="189" t="str">
        <f t="shared" si="127"/>
        <v>&gt;=0</v>
      </c>
      <c r="BG717" s="189" t="s">
        <v>58</v>
      </c>
      <c r="BH717" s="189" t="s">
        <v>58</v>
      </c>
    </row>
    <row r="718" spans="1:60" ht="13.5" hidden="1" customHeight="1">
      <c r="A718" s="131"/>
      <c r="B718" s="343"/>
      <c r="C718" s="153"/>
      <c r="D718" s="344"/>
      <c r="E718" s="344"/>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c r="AC718" s="289"/>
      <c r="AD718" s="289"/>
      <c r="AE718" s="290"/>
      <c r="AF718" s="290"/>
      <c r="AG718" s="290"/>
      <c r="AH718" s="290"/>
      <c r="AI718" s="290"/>
      <c r="AJ718" s="290"/>
      <c r="AK718" s="290"/>
      <c r="AL718" s="290"/>
      <c r="AM718" s="290"/>
      <c r="AN718" s="290"/>
      <c r="AO718" s="291"/>
      <c r="AQ718" s="54" t="s">
        <v>645</v>
      </c>
      <c r="AU718" s="292" t="str">
        <f t="shared" ca="1" si="128"/>
        <v>AE</v>
      </c>
      <c r="AV718" s="292">
        <f t="shared" si="131"/>
        <v>693</v>
      </c>
      <c r="AW718" s="180" t="str">
        <f t="shared" ca="1" si="129"/>
        <v>AE693</v>
      </c>
      <c r="AX718" s="189">
        <f t="shared" si="126"/>
        <v>8</v>
      </c>
      <c r="AY718" s="180" t="str">
        <f t="shared" ca="1" si="120"/>
        <v>5. Ownership - Capital Costs</v>
      </c>
      <c r="AZ718" s="189" t="s">
        <v>643</v>
      </c>
      <c r="BA718" s="180" t="s">
        <v>310</v>
      </c>
      <c r="BB718" s="180">
        <v>2045</v>
      </c>
      <c r="BC718" s="180" t="str">
        <f t="shared" ca="1" si="130"/>
        <v>8_AE693_Other_2045</v>
      </c>
      <c r="BD718" s="180" t="s">
        <v>407</v>
      </c>
      <c r="BE718" s="180"/>
      <c r="BF718" s="189" t="str">
        <f t="shared" si="127"/>
        <v>&gt;=0</v>
      </c>
      <c r="BG718" s="189" t="s">
        <v>58</v>
      </c>
      <c r="BH718" s="189" t="s">
        <v>58</v>
      </c>
    </row>
    <row r="719" spans="1:60" ht="13.5" hidden="1" customHeight="1">
      <c r="A719" s="131"/>
      <c r="B719" s="343"/>
      <c r="C719" s="153"/>
      <c r="D719" s="344"/>
      <c r="E719" s="344"/>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289"/>
      <c r="AE719" s="290"/>
      <c r="AF719" s="290"/>
      <c r="AG719" s="290"/>
      <c r="AH719" s="290"/>
      <c r="AI719" s="290"/>
      <c r="AJ719" s="290"/>
      <c r="AK719" s="290"/>
      <c r="AL719" s="290"/>
      <c r="AM719" s="290"/>
      <c r="AN719" s="290"/>
      <c r="AO719" s="291"/>
      <c r="AQ719" s="54" t="s">
        <v>645</v>
      </c>
      <c r="AU719" s="292" t="str">
        <f t="shared" ca="1" si="128"/>
        <v>AF</v>
      </c>
      <c r="AV719" s="292">
        <f t="shared" si="131"/>
        <v>693</v>
      </c>
      <c r="AW719" s="180" t="str">
        <f t="shared" ca="1" si="129"/>
        <v>AF693</v>
      </c>
      <c r="AX719" s="189">
        <f t="shared" si="126"/>
        <v>8</v>
      </c>
      <c r="AY719" s="180" t="str">
        <f t="shared" ca="1" si="120"/>
        <v>5. Ownership - Capital Costs</v>
      </c>
      <c r="AZ719" s="189" t="s">
        <v>643</v>
      </c>
      <c r="BA719" s="180" t="s">
        <v>310</v>
      </c>
      <c r="BB719" s="180">
        <v>2046</v>
      </c>
      <c r="BC719" s="180" t="str">
        <f t="shared" ca="1" si="130"/>
        <v>8_AF693_Other_2046</v>
      </c>
      <c r="BD719" s="180" t="s">
        <v>407</v>
      </c>
      <c r="BE719" s="180"/>
      <c r="BF719" s="189" t="str">
        <f t="shared" si="127"/>
        <v>&gt;=0</v>
      </c>
      <c r="BG719" s="189" t="s">
        <v>58</v>
      </c>
      <c r="BH719" s="189" t="s">
        <v>58</v>
      </c>
    </row>
    <row r="720" spans="1:60" ht="13.5" hidden="1" customHeight="1">
      <c r="A720" s="131"/>
      <c r="B720" s="343"/>
      <c r="C720" s="153"/>
      <c r="D720" s="344"/>
      <c r="E720" s="344"/>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c r="AC720" s="289"/>
      <c r="AD720" s="289"/>
      <c r="AE720" s="290"/>
      <c r="AF720" s="290"/>
      <c r="AG720" s="290"/>
      <c r="AH720" s="290"/>
      <c r="AI720" s="290"/>
      <c r="AJ720" s="290"/>
      <c r="AK720" s="290"/>
      <c r="AL720" s="290"/>
      <c r="AM720" s="290"/>
      <c r="AN720" s="290"/>
      <c r="AO720" s="291"/>
      <c r="AQ720" s="54" t="s">
        <v>645</v>
      </c>
      <c r="AU720" s="292" t="str">
        <f t="shared" ca="1" si="128"/>
        <v>AG</v>
      </c>
      <c r="AV720" s="292">
        <f t="shared" si="131"/>
        <v>693</v>
      </c>
      <c r="AW720" s="180" t="str">
        <f t="shared" ca="1" si="129"/>
        <v>AG693</v>
      </c>
      <c r="AX720" s="189">
        <f t="shared" si="126"/>
        <v>8</v>
      </c>
      <c r="AY720" s="180" t="str">
        <f t="shared" ca="1" si="120"/>
        <v>5. Ownership - Capital Costs</v>
      </c>
      <c r="AZ720" s="189" t="s">
        <v>643</v>
      </c>
      <c r="BA720" s="180" t="s">
        <v>310</v>
      </c>
      <c r="BB720" s="180">
        <v>2047</v>
      </c>
      <c r="BC720" s="180" t="str">
        <f t="shared" ca="1" si="130"/>
        <v>8_AG693_Other_2047</v>
      </c>
      <c r="BD720" s="180" t="s">
        <v>407</v>
      </c>
      <c r="BE720" s="180"/>
      <c r="BF720" s="189" t="str">
        <f t="shared" si="127"/>
        <v>&gt;=0</v>
      </c>
      <c r="BG720" s="189" t="s">
        <v>58</v>
      </c>
      <c r="BH720" s="189" t="s">
        <v>58</v>
      </c>
    </row>
    <row r="721" spans="1:60" ht="13.5" hidden="1" customHeight="1">
      <c r="A721" s="131"/>
      <c r="B721" s="343"/>
      <c r="C721" s="153"/>
      <c r="D721" s="344"/>
      <c r="E721" s="344"/>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89"/>
      <c r="AE721" s="290"/>
      <c r="AF721" s="290"/>
      <c r="AG721" s="290"/>
      <c r="AH721" s="290"/>
      <c r="AI721" s="290"/>
      <c r="AJ721" s="290"/>
      <c r="AK721" s="290"/>
      <c r="AL721" s="290"/>
      <c r="AM721" s="290"/>
      <c r="AN721" s="290"/>
      <c r="AO721" s="291"/>
      <c r="AQ721" s="54" t="s">
        <v>645</v>
      </c>
      <c r="AU721" s="292" t="str">
        <f t="shared" ca="1" si="128"/>
        <v>AH</v>
      </c>
      <c r="AV721" s="292">
        <f t="shared" si="131"/>
        <v>693</v>
      </c>
      <c r="AW721" s="180" t="str">
        <f t="shared" ca="1" si="129"/>
        <v>AH693</v>
      </c>
      <c r="AX721" s="189">
        <f t="shared" si="126"/>
        <v>8</v>
      </c>
      <c r="AY721" s="180" t="str">
        <f t="shared" ref="AY721:AY784" ca="1" si="132">MID(CELL("filename",AX721),FIND("]",CELL("filename",AX721))+1,256)</f>
        <v>5. Ownership - Capital Costs</v>
      </c>
      <c r="AZ721" s="189" t="s">
        <v>643</v>
      </c>
      <c r="BA721" s="180" t="s">
        <v>310</v>
      </c>
      <c r="BB721" s="180">
        <v>2048</v>
      </c>
      <c r="BC721" s="180" t="str">
        <f t="shared" ca="1" si="130"/>
        <v>8_AH693_Other_2048</v>
      </c>
      <c r="BD721" s="180" t="s">
        <v>407</v>
      </c>
      <c r="BE721" s="180"/>
      <c r="BF721" s="189" t="str">
        <f t="shared" si="127"/>
        <v>&gt;=0</v>
      </c>
      <c r="BG721" s="189" t="s">
        <v>58</v>
      </c>
      <c r="BH721" s="189" t="s">
        <v>58</v>
      </c>
    </row>
    <row r="722" spans="1:60" ht="13.5" hidden="1" customHeight="1">
      <c r="A722" s="131"/>
      <c r="B722" s="343"/>
      <c r="C722" s="153"/>
      <c r="D722" s="344"/>
      <c r="E722" s="344"/>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89"/>
      <c r="AE722" s="290"/>
      <c r="AF722" s="290"/>
      <c r="AG722" s="290"/>
      <c r="AH722" s="290"/>
      <c r="AI722" s="290"/>
      <c r="AJ722" s="290"/>
      <c r="AK722" s="290"/>
      <c r="AL722" s="290"/>
      <c r="AM722" s="290"/>
      <c r="AN722" s="290"/>
      <c r="AO722" s="291"/>
      <c r="AQ722" s="54" t="s">
        <v>645</v>
      </c>
      <c r="AU722" s="292" t="str">
        <f t="shared" ca="1" si="128"/>
        <v>AI</v>
      </c>
      <c r="AV722" s="292">
        <f t="shared" si="131"/>
        <v>693</v>
      </c>
      <c r="AW722" s="180" t="str">
        <f t="shared" ca="1" si="129"/>
        <v>AI693</v>
      </c>
      <c r="AX722" s="189">
        <f t="shared" si="126"/>
        <v>8</v>
      </c>
      <c r="AY722" s="180" t="str">
        <f t="shared" ca="1" si="132"/>
        <v>5. Ownership - Capital Costs</v>
      </c>
      <c r="AZ722" s="189" t="s">
        <v>643</v>
      </c>
      <c r="BA722" s="180" t="s">
        <v>310</v>
      </c>
      <c r="BB722" s="180">
        <v>2049</v>
      </c>
      <c r="BC722" s="180" t="str">
        <f t="shared" ca="1" si="130"/>
        <v>8_AI693_Other_2049</v>
      </c>
      <c r="BD722" s="180" t="s">
        <v>407</v>
      </c>
      <c r="BE722" s="180"/>
      <c r="BF722" s="189" t="str">
        <f t="shared" si="127"/>
        <v>&gt;=0</v>
      </c>
      <c r="BG722" s="189" t="s">
        <v>58</v>
      </c>
      <c r="BH722" s="189" t="s">
        <v>58</v>
      </c>
    </row>
    <row r="723" spans="1:60" ht="13.5" hidden="1" customHeight="1">
      <c r="A723" s="131"/>
      <c r="B723" s="343"/>
      <c r="C723" s="153"/>
      <c r="D723" s="344"/>
      <c r="E723" s="344"/>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89"/>
      <c r="AE723" s="290"/>
      <c r="AF723" s="290"/>
      <c r="AG723" s="290"/>
      <c r="AH723" s="290"/>
      <c r="AI723" s="290"/>
      <c r="AJ723" s="290"/>
      <c r="AK723" s="290"/>
      <c r="AL723" s="290"/>
      <c r="AM723" s="290"/>
      <c r="AN723" s="290"/>
      <c r="AO723" s="291"/>
      <c r="AQ723" s="54" t="s">
        <v>645</v>
      </c>
      <c r="AU723" s="292" t="str">
        <f t="shared" ca="1" si="128"/>
        <v>AJ</v>
      </c>
      <c r="AV723" s="292">
        <f t="shared" si="131"/>
        <v>693</v>
      </c>
      <c r="AW723" s="180" t="str">
        <f t="shared" ca="1" si="129"/>
        <v>AJ693</v>
      </c>
      <c r="AX723" s="189">
        <f t="shared" si="126"/>
        <v>8</v>
      </c>
      <c r="AY723" s="180" t="str">
        <f t="shared" ca="1" si="132"/>
        <v>5. Ownership - Capital Costs</v>
      </c>
      <c r="AZ723" s="189" t="s">
        <v>643</v>
      </c>
      <c r="BA723" s="180" t="s">
        <v>310</v>
      </c>
      <c r="BB723" s="180">
        <v>2050</v>
      </c>
      <c r="BC723" s="180" t="str">
        <f t="shared" ca="1" si="130"/>
        <v>8_AJ693_Other_2050</v>
      </c>
      <c r="BD723" s="180" t="s">
        <v>407</v>
      </c>
      <c r="BE723" s="180"/>
      <c r="BF723" s="189" t="str">
        <f t="shared" si="127"/>
        <v>&gt;=0</v>
      </c>
      <c r="BG723" s="189" t="s">
        <v>58</v>
      </c>
      <c r="BH723" s="189" t="s">
        <v>58</v>
      </c>
    </row>
    <row r="724" spans="1:60" ht="13.5" hidden="1" customHeight="1">
      <c r="A724" s="131"/>
      <c r="B724" s="343"/>
      <c r="C724" s="153"/>
      <c r="D724" s="344"/>
      <c r="E724" s="344"/>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89"/>
      <c r="AE724" s="290"/>
      <c r="AF724" s="290"/>
      <c r="AG724" s="290"/>
      <c r="AH724" s="290"/>
      <c r="AI724" s="290"/>
      <c r="AJ724" s="290"/>
      <c r="AK724" s="290"/>
      <c r="AL724" s="290"/>
      <c r="AM724" s="290"/>
      <c r="AN724" s="290"/>
      <c r="AO724" s="291"/>
      <c r="AQ724" s="54" t="s">
        <v>645</v>
      </c>
      <c r="AU724" s="292" t="str">
        <f t="shared" ca="1" si="128"/>
        <v>AK</v>
      </c>
      <c r="AV724" s="292">
        <f t="shared" si="131"/>
        <v>693</v>
      </c>
      <c r="AW724" s="180" t="str">
        <f t="shared" ca="1" si="129"/>
        <v>AK693</v>
      </c>
      <c r="AX724" s="189">
        <f t="shared" si="126"/>
        <v>8</v>
      </c>
      <c r="AY724" s="180" t="str">
        <f t="shared" ca="1" si="132"/>
        <v>5. Ownership - Capital Costs</v>
      </c>
      <c r="AZ724" s="189" t="s">
        <v>643</v>
      </c>
      <c r="BA724" s="180" t="s">
        <v>310</v>
      </c>
      <c r="BB724" s="180">
        <v>2051</v>
      </c>
      <c r="BC724" s="180" t="str">
        <f t="shared" ca="1" si="130"/>
        <v>8_AK693_Other_2051</v>
      </c>
      <c r="BD724" s="180" t="s">
        <v>407</v>
      </c>
      <c r="BE724" s="180"/>
      <c r="BF724" s="189" t="str">
        <f t="shared" si="127"/>
        <v>&gt;=0</v>
      </c>
      <c r="BG724" s="189" t="s">
        <v>58</v>
      </c>
      <c r="BH724" s="189" t="s">
        <v>58</v>
      </c>
    </row>
    <row r="725" spans="1:60" ht="13.5" hidden="1" customHeight="1">
      <c r="A725" s="131"/>
      <c r="B725" s="343"/>
      <c r="C725" s="153"/>
      <c r="D725" s="344"/>
      <c r="E725" s="344"/>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89"/>
      <c r="AE725" s="290"/>
      <c r="AF725" s="290"/>
      <c r="AG725" s="290"/>
      <c r="AH725" s="290"/>
      <c r="AI725" s="290"/>
      <c r="AJ725" s="290"/>
      <c r="AK725" s="290"/>
      <c r="AL725" s="290"/>
      <c r="AM725" s="290"/>
      <c r="AN725" s="290"/>
      <c r="AO725" s="291"/>
      <c r="AQ725" s="54" t="s">
        <v>645</v>
      </c>
      <c r="AU725" s="292" t="str">
        <f t="shared" ca="1" si="128"/>
        <v>AL</v>
      </c>
      <c r="AV725" s="292">
        <f t="shared" si="131"/>
        <v>693</v>
      </c>
      <c r="AW725" s="180" t="str">
        <f t="shared" ca="1" si="129"/>
        <v>AL693</v>
      </c>
      <c r="AX725" s="189">
        <f t="shared" si="126"/>
        <v>8</v>
      </c>
      <c r="AY725" s="180" t="str">
        <f t="shared" ca="1" si="132"/>
        <v>5. Ownership - Capital Costs</v>
      </c>
      <c r="AZ725" s="189" t="s">
        <v>643</v>
      </c>
      <c r="BA725" s="180" t="s">
        <v>310</v>
      </c>
      <c r="BB725" s="180">
        <v>2052</v>
      </c>
      <c r="BC725" s="180" t="str">
        <f t="shared" ca="1" si="130"/>
        <v>8_AL693_Other_2052</v>
      </c>
      <c r="BD725" s="180" t="s">
        <v>407</v>
      </c>
      <c r="BE725" s="180"/>
      <c r="BF725" s="189" t="str">
        <f t="shared" si="127"/>
        <v>&gt;=0</v>
      </c>
      <c r="BG725" s="189" t="s">
        <v>58</v>
      </c>
      <c r="BH725" s="189" t="s">
        <v>58</v>
      </c>
    </row>
    <row r="726" spans="1:60" ht="13.5" hidden="1" customHeight="1">
      <c r="A726" s="131"/>
      <c r="B726" s="343"/>
      <c r="C726" s="153"/>
      <c r="D726" s="344"/>
      <c r="E726" s="344"/>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290"/>
      <c r="AF726" s="290"/>
      <c r="AG726" s="290"/>
      <c r="AH726" s="290"/>
      <c r="AI726" s="290"/>
      <c r="AJ726" s="290"/>
      <c r="AK726" s="290"/>
      <c r="AL726" s="290"/>
      <c r="AM726" s="290"/>
      <c r="AN726" s="290"/>
      <c r="AO726" s="291"/>
      <c r="AQ726" s="54" t="s">
        <v>645</v>
      </c>
      <c r="AU726" s="292" t="str">
        <f t="shared" ca="1" si="128"/>
        <v>AM</v>
      </c>
      <c r="AV726" s="292">
        <f t="shared" si="131"/>
        <v>693</v>
      </c>
      <c r="AW726" s="180" t="str">
        <f t="shared" ca="1" si="129"/>
        <v>AM693</v>
      </c>
      <c r="AX726" s="189">
        <f t="shared" si="126"/>
        <v>8</v>
      </c>
      <c r="AY726" s="180" t="str">
        <f t="shared" ca="1" si="132"/>
        <v>5. Ownership - Capital Costs</v>
      </c>
      <c r="AZ726" s="189" t="s">
        <v>643</v>
      </c>
      <c r="BA726" s="180" t="s">
        <v>310</v>
      </c>
      <c r="BB726" s="180">
        <v>2053</v>
      </c>
      <c r="BC726" s="180" t="str">
        <f t="shared" ca="1" si="130"/>
        <v>8_AM693_Other_2053</v>
      </c>
      <c r="BD726" s="180" t="s">
        <v>407</v>
      </c>
      <c r="BE726" s="180"/>
      <c r="BF726" s="189" t="str">
        <f t="shared" si="127"/>
        <v>&gt;=0</v>
      </c>
      <c r="BG726" s="189" t="s">
        <v>58</v>
      </c>
      <c r="BH726" s="189" t="s">
        <v>58</v>
      </c>
    </row>
    <row r="727" spans="1:60" ht="13.5" hidden="1" customHeight="1">
      <c r="A727" s="131"/>
      <c r="B727" s="343"/>
      <c r="C727" s="153"/>
      <c r="D727" s="344"/>
      <c r="E727" s="344"/>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90"/>
      <c r="AF727" s="290"/>
      <c r="AG727" s="290"/>
      <c r="AH727" s="290"/>
      <c r="AI727" s="290"/>
      <c r="AJ727" s="290"/>
      <c r="AK727" s="290"/>
      <c r="AL727" s="290"/>
      <c r="AM727" s="290"/>
      <c r="AN727" s="290"/>
      <c r="AO727" s="291"/>
      <c r="AQ727" s="54" t="s">
        <v>645</v>
      </c>
      <c r="AU727" s="292" t="str">
        <f t="shared" ca="1" si="128"/>
        <v>AN</v>
      </c>
      <c r="AV727" s="292">
        <f t="shared" si="131"/>
        <v>693</v>
      </c>
      <c r="AW727" s="180" t="str">
        <f t="shared" ca="1" si="129"/>
        <v>AN693</v>
      </c>
      <c r="AX727" s="189">
        <f t="shared" si="126"/>
        <v>8</v>
      </c>
      <c r="AY727" s="180" t="str">
        <f t="shared" ca="1" si="132"/>
        <v>5. Ownership - Capital Costs</v>
      </c>
      <c r="AZ727" s="189" t="s">
        <v>643</v>
      </c>
      <c r="BA727" s="180" t="s">
        <v>310</v>
      </c>
      <c r="BB727" s="180">
        <v>2054</v>
      </c>
      <c r="BC727" s="180" t="str">
        <f t="shared" ca="1" si="130"/>
        <v>8_AN693_Other_2054</v>
      </c>
      <c r="BD727" s="180" t="s">
        <v>407</v>
      </c>
      <c r="BE727" s="180"/>
      <c r="BF727" s="189" t="str">
        <f t="shared" si="127"/>
        <v>&gt;=0</v>
      </c>
      <c r="BG727" s="189" t="s">
        <v>58</v>
      </c>
      <c r="BH727" s="189" t="s">
        <v>58</v>
      </c>
    </row>
    <row r="728" spans="1:60" ht="13.5" hidden="1" customHeight="1">
      <c r="A728" s="131"/>
      <c r="B728" s="343"/>
      <c r="C728" s="153"/>
      <c r="D728" s="344"/>
      <c r="E728" s="344"/>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89"/>
      <c r="AE728" s="290"/>
      <c r="AF728" s="290"/>
      <c r="AG728" s="290"/>
      <c r="AH728" s="290"/>
      <c r="AI728" s="290"/>
      <c r="AJ728" s="290"/>
      <c r="AK728" s="290"/>
      <c r="AL728" s="290"/>
      <c r="AM728" s="290"/>
      <c r="AN728" s="290"/>
      <c r="AO728" s="291"/>
      <c r="AQ728" s="54" t="s">
        <v>645</v>
      </c>
      <c r="AU728" s="292" t="str">
        <f t="shared" ca="1" si="128"/>
        <v>AO</v>
      </c>
      <c r="AV728" s="292">
        <f t="shared" si="131"/>
        <v>693</v>
      </c>
      <c r="AW728" s="180" t="str">
        <f t="shared" ca="1" si="129"/>
        <v>AO693</v>
      </c>
      <c r="AX728" s="189">
        <v>7</v>
      </c>
      <c r="AY728" s="180" t="str">
        <f t="shared" ca="1" si="132"/>
        <v>5. Ownership - Capital Costs</v>
      </c>
      <c r="AZ728" s="189" t="s">
        <v>643</v>
      </c>
      <c r="BA728" s="180" t="s">
        <v>310</v>
      </c>
      <c r="BB728" s="180" t="s">
        <v>646</v>
      </c>
      <c r="BC728" s="180" t="str">
        <f t="shared" ca="1" si="130"/>
        <v>7_AO693_Other_Additional_Info</v>
      </c>
      <c r="BD728" s="189" t="s">
        <v>133</v>
      </c>
      <c r="BE728" s="189">
        <v>100</v>
      </c>
      <c r="BG728" s="189" t="s">
        <v>58</v>
      </c>
      <c r="BH728" s="189" t="s">
        <v>58</v>
      </c>
    </row>
    <row r="729" spans="1:60">
      <c r="A729" s="131">
        <f>+A693+1</f>
        <v>22</v>
      </c>
      <c r="B729" s="343"/>
      <c r="C729" s="153" t="s">
        <v>680</v>
      </c>
      <c r="D729" s="344" t="s">
        <v>642</v>
      </c>
      <c r="E729" s="344"/>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277"/>
      <c r="AF729" s="277"/>
      <c r="AG729" s="277"/>
      <c r="AH729" s="277"/>
      <c r="AI729" s="277"/>
      <c r="AJ729" s="277"/>
      <c r="AK729" s="277"/>
      <c r="AL729" s="277"/>
      <c r="AM729" s="277"/>
      <c r="AN729" s="277"/>
      <c r="AO729" s="152"/>
      <c r="AS729" s="54" t="s">
        <v>125</v>
      </c>
      <c r="AT729" s="293" t="str">
        <f ca="1">SUBSTITUTE(CELL("address",F729),"$","")</f>
        <v>F729</v>
      </c>
      <c r="AU729" s="294" t="str">
        <f ca="1">CHAR(CODE(AT729))</f>
        <v>F</v>
      </c>
      <c r="AV729" s="294">
        <f>ROW(AT729)</f>
        <v>729</v>
      </c>
      <c r="AW729" s="295" t="str">
        <f ca="1">CONCATENATE(AU729&amp;AV729)</f>
        <v>F729</v>
      </c>
      <c r="AX729" s="288">
        <f t="shared" ref="AX729:AX763" si="133">$AX$5</f>
        <v>8</v>
      </c>
      <c r="AY729" s="295" t="str">
        <f t="shared" ca="1" si="132"/>
        <v>5. Ownership - Capital Costs</v>
      </c>
      <c r="AZ729" s="288" t="s">
        <v>643</v>
      </c>
      <c r="BA729" s="295" t="s">
        <v>680</v>
      </c>
      <c r="BB729" s="295">
        <v>2020</v>
      </c>
      <c r="BC729" s="295" t="str">
        <f ca="1">AX729&amp;"_"&amp;AW729&amp;"_"&amp;BA729&amp;"_"&amp;BB729</f>
        <v>8_F729_Contingency_2020</v>
      </c>
      <c r="BD729" s="295" t="s">
        <v>407</v>
      </c>
      <c r="BE729" s="295"/>
      <c r="BF729" s="288" t="str">
        <f t="shared" ref="BF729:BF763" si="134">"&gt;=0"</f>
        <v>&gt;=0</v>
      </c>
      <c r="BG729" s="288" t="s">
        <v>58</v>
      </c>
      <c r="BH729" s="288" t="s">
        <v>58</v>
      </c>
    </row>
    <row r="730" spans="1:60" ht="13.5" hidden="1" customHeight="1">
      <c r="A730" s="131"/>
      <c r="B730" s="343"/>
      <c r="C730" s="153"/>
      <c r="D730" s="344"/>
      <c r="E730" s="344"/>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89"/>
      <c r="AE730" s="290"/>
      <c r="AF730" s="290"/>
      <c r="AG730" s="290"/>
      <c r="AH730" s="290"/>
      <c r="AI730" s="290"/>
      <c r="AJ730" s="290"/>
      <c r="AK730" s="290"/>
      <c r="AL730" s="290"/>
      <c r="AM730" s="290"/>
      <c r="AN730" s="290"/>
      <c r="AO730" s="291"/>
      <c r="AQ730" s="54" t="s">
        <v>645</v>
      </c>
      <c r="AU730" s="292" t="str">
        <f t="shared" ref="AU730:AU764" ca="1" si="135">IF(AU729="Z","AA",IF(LEN(AU729)=1,CHAR(CODE(AU729)+1),IF(RIGHT(AU729,1)="Z",CHAR(CODE(LEFT(AU729,1))+1),LEFT(AU729,1))&amp;CHAR(65+MOD(CODE(RIGHT(AU729,1))+1-65,26))))</f>
        <v>G</v>
      </c>
      <c r="AV730" s="292">
        <f>AV729</f>
        <v>729</v>
      </c>
      <c r="AW730" s="180" t="str">
        <f t="shared" ref="AW730:AW764" ca="1" si="136">CONCATENATE(AU730&amp;AV730)</f>
        <v>G729</v>
      </c>
      <c r="AX730" s="189">
        <f t="shared" si="133"/>
        <v>8</v>
      </c>
      <c r="AY730" s="180" t="str">
        <f t="shared" ca="1" si="132"/>
        <v>5. Ownership - Capital Costs</v>
      </c>
      <c r="AZ730" s="189" t="s">
        <v>643</v>
      </c>
      <c r="BA730" s="180" t="s">
        <v>680</v>
      </c>
      <c r="BB730" s="180">
        <v>2021</v>
      </c>
      <c r="BC730" s="180" t="str">
        <f t="shared" ref="BC730:BC764" ca="1" si="137">AX730&amp;"_"&amp;AW730&amp;"_"&amp;BA730&amp;"_"&amp;BB730</f>
        <v>8_G729_Contingency_2021</v>
      </c>
      <c r="BD730" s="180" t="s">
        <v>407</v>
      </c>
      <c r="BE730" s="180"/>
      <c r="BF730" s="189" t="str">
        <f t="shared" si="134"/>
        <v>&gt;=0</v>
      </c>
      <c r="BG730" s="189" t="s">
        <v>58</v>
      </c>
      <c r="BH730" s="189" t="s">
        <v>58</v>
      </c>
    </row>
    <row r="731" spans="1:60" ht="13.5" hidden="1" customHeight="1">
      <c r="A731" s="131"/>
      <c r="B731" s="343"/>
      <c r="C731" s="153"/>
      <c r="D731" s="344"/>
      <c r="E731" s="344"/>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89"/>
      <c r="AE731" s="290"/>
      <c r="AF731" s="290"/>
      <c r="AG731" s="290"/>
      <c r="AH731" s="290"/>
      <c r="AI731" s="290"/>
      <c r="AJ731" s="290"/>
      <c r="AK731" s="290"/>
      <c r="AL731" s="290"/>
      <c r="AM731" s="290"/>
      <c r="AN731" s="290"/>
      <c r="AO731" s="291"/>
      <c r="AQ731" s="54" t="s">
        <v>645</v>
      </c>
      <c r="AU731" s="292" t="str">
        <f t="shared" ca="1" si="135"/>
        <v>H</v>
      </c>
      <c r="AV731" s="292">
        <f t="shared" ref="AV731:AV764" si="138">AV730</f>
        <v>729</v>
      </c>
      <c r="AW731" s="180" t="str">
        <f t="shared" ca="1" si="136"/>
        <v>H729</v>
      </c>
      <c r="AX731" s="189">
        <f t="shared" si="133"/>
        <v>8</v>
      </c>
      <c r="AY731" s="180" t="str">
        <f t="shared" ca="1" si="132"/>
        <v>5. Ownership - Capital Costs</v>
      </c>
      <c r="AZ731" s="189" t="s">
        <v>643</v>
      </c>
      <c r="BA731" s="180" t="s">
        <v>680</v>
      </c>
      <c r="BB731" s="180">
        <v>2022</v>
      </c>
      <c r="BC731" s="180" t="str">
        <f t="shared" ca="1" si="137"/>
        <v>8_H729_Contingency_2022</v>
      </c>
      <c r="BD731" s="180" t="s">
        <v>407</v>
      </c>
      <c r="BE731" s="180"/>
      <c r="BF731" s="189" t="str">
        <f t="shared" si="134"/>
        <v>&gt;=0</v>
      </c>
      <c r="BG731" s="189" t="s">
        <v>58</v>
      </c>
      <c r="BH731" s="189" t="s">
        <v>58</v>
      </c>
    </row>
    <row r="732" spans="1:60" ht="13.5" hidden="1" customHeight="1">
      <c r="A732" s="131"/>
      <c r="B732" s="343"/>
      <c r="C732" s="153"/>
      <c r="D732" s="344"/>
      <c r="E732" s="344"/>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89"/>
      <c r="AE732" s="290"/>
      <c r="AF732" s="290"/>
      <c r="AG732" s="290"/>
      <c r="AH732" s="290"/>
      <c r="AI732" s="290"/>
      <c r="AJ732" s="290"/>
      <c r="AK732" s="290"/>
      <c r="AL732" s="290"/>
      <c r="AM732" s="290"/>
      <c r="AN732" s="290"/>
      <c r="AO732" s="291"/>
      <c r="AQ732" s="54" t="s">
        <v>645</v>
      </c>
      <c r="AU732" s="292" t="str">
        <f t="shared" ca="1" si="135"/>
        <v>I</v>
      </c>
      <c r="AV732" s="292">
        <f t="shared" si="138"/>
        <v>729</v>
      </c>
      <c r="AW732" s="180" t="str">
        <f t="shared" ca="1" si="136"/>
        <v>I729</v>
      </c>
      <c r="AX732" s="189">
        <f t="shared" si="133"/>
        <v>8</v>
      </c>
      <c r="AY732" s="180" t="str">
        <f t="shared" ca="1" si="132"/>
        <v>5. Ownership - Capital Costs</v>
      </c>
      <c r="AZ732" s="189" t="s">
        <v>643</v>
      </c>
      <c r="BA732" s="180" t="s">
        <v>680</v>
      </c>
      <c r="BB732" s="180">
        <v>2023</v>
      </c>
      <c r="BC732" s="180" t="str">
        <f t="shared" ca="1" si="137"/>
        <v>8_I729_Contingency_2023</v>
      </c>
      <c r="BD732" s="180" t="s">
        <v>407</v>
      </c>
      <c r="BE732" s="180"/>
      <c r="BF732" s="189" t="str">
        <f t="shared" si="134"/>
        <v>&gt;=0</v>
      </c>
      <c r="BG732" s="189" t="s">
        <v>58</v>
      </c>
      <c r="BH732" s="189" t="s">
        <v>58</v>
      </c>
    </row>
    <row r="733" spans="1:60" ht="13.5" hidden="1" customHeight="1">
      <c r="A733" s="131"/>
      <c r="B733" s="343"/>
      <c r="C733" s="153"/>
      <c r="D733" s="344"/>
      <c r="E733" s="344"/>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89"/>
      <c r="AE733" s="290"/>
      <c r="AF733" s="290"/>
      <c r="AG733" s="290"/>
      <c r="AH733" s="290"/>
      <c r="AI733" s="290"/>
      <c r="AJ733" s="290"/>
      <c r="AK733" s="290"/>
      <c r="AL733" s="290"/>
      <c r="AM733" s="290"/>
      <c r="AN733" s="290"/>
      <c r="AO733" s="291"/>
      <c r="AQ733" s="54" t="s">
        <v>645</v>
      </c>
      <c r="AU733" s="292" t="str">
        <f t="shared" ca="1" si="135"/>
        <v>J</v>
      </c>
      <c r="AV733" s="292">
        <f t="shared" si="138"/>
        <v>729</v>
      </c>
      <c r="AW733" s="180" t="str">
        <f t="shared" ca="1" si="136"/>
        <v>J729</v>
      </c>
      <c r="AX733" s="189">
        <f t="shared" si="133"/>
        <v>8</v>
      </c>
      <c r="AY733" s="180" t="str">
        <f t="shared" ca="1" si="132"/>
        <v>5. Ownership - Capital Costs</v>
      </c>
      <c r="AZ733" s="189" t="s">
        <v>643</v>
      </c>
      <c r="BA733" s="180" t="s">
        <v>680</v>
      </c>
      <c r="BB733" s="180">
        <v>2024</v>
      </c>
      <c r="BC733" s="180" t="str">
        <f t="shared" ca="1" si="137"/>
        <v>8_J729_Contingency_2024</v>
      </c>
      <c r="BD733" s="180" t="s">
        <v>407</v>
      </c>
      <c r="BE733" s="180"/>
      <c r="BF733" s="189" t="str">
        <f t="shared" si="134"/>
        <v>&gt;=0</v>
      </c>
      <c r="BG733" s="189" t="s">
        <v>58</v>
      </c>
      <c r="BH733" s="189" t="s">
        <v>58</v>
      </c>
    </row>
    <row r="734" spans="1:60" ht="13.5" hidden="1" customHeight="1">
      <c r="A734" s="131"/>
      <c r="B734" s="343"/>
      <c r="C734" s="153"/>
      <c r="D734" s="344"/>
      <c r="E734" s="344"/>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89"/>
      <c r="AE734" s="290"/>
      <c r="AF734" s="290"/>
      <c r="AG734" s="290"/>
      <c r="AH734" s="290"/>
      <c r="AI734" s="290"/>
      <c r="AJ734" s="290"/>
      <c r="AK734" s="290"/>
      <c r="AL734" s="290"/>
      <c r="AM734" s="290"/>
      <c r="AN734" s="290"/>
      <c r="AO734" s="291"/>
      <c r="AQ734" s="54" t="s">
        <v>645</v>
      </c>
      <c r="AU734" s="292" t="str">
        <f t="shared" ca="1" si="135"/>
        <v>K</v>
      </c>
      <c r="AV734" s="292">
        <f t="shared" si="138"/>
        <v>729</v>
      </c>
      <c r="AW734" s="180" t="str">
        <f t="shared" ca="1" si="136"/>
        <v>K729</v>
      </c>
      <c r="AX734" s="189">
        <f t="shared" si="133"/>
        <v>8</v>
      </c>
      <c r="AY734" s="180" t="str">
        <f t="shared" ca="1" si="132"/>
        <v>5. Ownership - Capital Costs</v>
      </c>
      <c r="AZ734" s="189" t="s">
        <v>643</v>
      </c>
      <c r="BA734" s="180" t="s">
        <v>680</v>
      </c>
      <c r="BB734" s="180">
        <v>2025</v>
      </c>
      <c r="BC734" s="180" t="str">
        <f t="shared" ca="1" si="137"/>
        <v>8_K729_Contingency_2025</v>
      </c>
      <c r="BD734" s="180" t="s">
        <v>407</v>
      </c>
      <c r="BE734" s="180"/>
      <c r="BF734" s="189" t="str">
        <f t="shared" si="134"/>
        <v>&gt;=0</v>
      </c>
      <c r="BG734" s="189" t="s">
        <v>58</v>
      </c>
      <c r="BH734" s="189" t="s">
        <v>58</v>
      </c>
    </row>
    <row r="735" spans="1:60" ht="13.5" hidden="1" customHeight="1">
      <c r="A735" s="131"/>
      <c r="B735" s="343"/>
      <c r="C735" s="153"/>
      <c r="D735" s="344"/>
      <c r="E735" s="344"/>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89"/>
      <c r="AE735" s="290"/>
      <c r="AF735" s="290"/>
      <c r="AG735" s="290"/>
      <c r="AH735" s="290"/>
      <c r="AI735" s="290"/>
      <c r="AJ735" s="290"/>
      <c r="AK735" s="290"/>
      <c r="AL735" s="290"/>
      <c r="AM735" s="290"/>
      <c r="AN735" s="290"/>
      <c r="AO735" s="291"/>
      <c r="AQ735" s="54" t="s">
        <v>645</v>
      </c>
      <c r="AU735" s="292" t="str">
        <f t="shared" ca="1" si="135"/>
        <v>L</v>
      </c>
      <c r="AV735" s="292">
        <f t="shared" si="138"/>
        <v>729</v>
      </c>
      <c r="AW735" s="180" t="str">
        <f t="shared" ca="1" si="136"/>
        <v>L729</v>
      </c>
      <c r="AX735" s="189">
        <f t="shared" si="133"/>
        <v>8</v>
      </c>
      <c r="AY735" s="180" t="str">
        <f t="shared" ca="1" si="132"/>
        <v>5. Ownership - Capital Costs</v>
      </c>
      <c r="AZ735" s="189" t="s">
        <v>643</v>
      </c>
      <c r="BA735" s="180" t="s">
        <v>680</v>
      </c>
      <c r="BB735" s="180">
        <v>2026</v>
      </c>
      <c r="BC735" s="180" t="str">
        <f t="shared" ca="1" si="137"/>
        <v>8_L729_Contingency_2026</v>
      </c>
      <c r="BD735" s="180" t="s">
        <v>407</v>
      </c>
      <c r="BE735" s="180"/>
      <c r="BF735" s="189" t="str">
        <f t="shared" si="134"/>
        <v>&gt;=0</v>
      </c>
      <c r="BG735" s="189" t="s">
        <v>58</v>
      </c>
      <c r="BH735" s="189" t="s">
        <v>58</v>
      </c>
    </row>
    <row r="736" spans="1:60" ht="13.5" hidden="1" customHeight="1">
      <c r="A736" s="131"/>
      <c r="B736" s="343"/>
      <c r="C736" s="153"/>
      <c r="D736" s="344"/>
      <c r="E736" s="344"/>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c r="AC736" s="289"/>
      <c r="AD736" s="289"/>
      <c r="AE736" s="290"/>
      <c r="AF736" s="290"/>
      <c r="AG736" s="290"/>
      <c r="AH736" s="290"/>
      <c r="AI736" s="290"/>
      <c r="AJ736" s="290"/>
      <c r="AK736" s="290"/>
      <c r="AL736" s="290"/>
      <c r="AM736" s="290"/>
      <c r="AN736" s="290"/>
      <c r="AO736" s="291"/>
      <c r="AQ736" s="54" t="s">
        <v>645</v>
      </c>
      <c r="AU736" s="292" t="str">
        <f t="shared" ca="1" si="135"/>
        <v>M</v>
      </c>
      <c r="AV736" s="292">
        <f t="shared" si="138"/>
        <v>729</v>
      </c>
      <c r="AW736" s="180" t="str">
        <f t="shared" ca="1" si="136"/>
        <v>M729</v>
      </c>
      <c r="AX736" s="189">
        <f t="shared" si="133"/>
        <v>8</v>
      </c>
      <c r="AY736" s="180" t="str">
        <f t="shared" ca="1" si="132"/>
        <v>5. Ownership - Capital Costs</v>
      </c>
      <c r="AZ736" s="189" t="s">
        <v>643</v>
      </c>
      <c r="BA736" s="180" t="s">
        <v>680</v>
      </c>
      <c r="BB736" s="180">
        <v>2027</v>
      </c>
      <c r="BC736" s="180" t="str">
        <f t="shared" ca="1" si="137"/>
        <v>8_M729_Contingency_2027</v>
      </c>
      <c r="BD736" s="180" t="s">
        <v>407</v>
      </c>
      <c r="BE736" s="180"/>
      <c r="BF736" s="189" t="str">
        <f t="shared" si="134"/>
        <v>&gt;=0</v>
      </c>
      <c r="BG736" s="189" t="s">
        <v>58</v>
      </c>
      <c r="BH736" s="189" t="s">
        <v>58</v>
      </c>
    </row>
    <row r="737" spans="1:60" ht="13.5" hidden="1" customHeight="1">
      <c r="A737" s="131"/>
      <c r="B737" s="343"/>
      <c r="C737" s="153"/>
      <c r="D737" s="344"/>
      <c r="E737" s="344"/>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290"/>
      <c r="AF737" s="290"/>
      <c r="AG737" s="290"/>
      <c r="AH737" s="290"/>
      <c r="AI737" s="290"/>
      <c r="AJ737" s="290"/>
      <c r="AK737" s="290"/>
      <c r="AL737" s="290"/>
      <c r="AM737" s="290"/>
      <c r="AN737" s="290"/>
      <c r="AO737" s="291"/>
      <c r="AQ737" s="54" t="s">
        <v>645</v>
      </c>
      <c r="AU737" s="292" t="str">
        <f t="shared" ca="1" si="135"/>
        <v>N</v>
      </c>
      <c r="AV737" s="292">
        <f t="shared" si="138"/>
        <v>729</v>
      </c>
      <c r="AW737" s="180" t="str">
        <f t="shared" ca="1" si="136"/>
        <v>N729</v>
      </c>
      <c r="AX737" s="189">
        <f t="shared" si="133"/>
        <v>8</v>
      </c>
      <c r="AY737" s="180" t="str">
        <f t="shared" ca="1" si="132"/>
        <v>5. Ownership - Capital Costs</v>
      </c>
      <c r="AZ737" s="189" t="s">
        <v>643</v>
      </c>
      <c r="BA737" s="180" t="s">
        <v>680</v>
      </c>
      <c r="BB737" s="180">
        <v>2028</v>
      </c>
      <c r="BC737" s="180" t="str">
        <f t="shared" ca="1" si="137"/>
        <v>8_N729_Contingency_2028</v>
      </c>
      <c r="BD737" s="180" t="s">
        <v>407</v>
      </c>
      <c r="BE737" s="180"/>
      <c r="BF737" s="189" t="str">
        <f t="shared" si="134"/>
        <v>&gt;=0</v>
      </c>
      <c r="BG737" s="189" t="s">
        <v>58</v>
      </c>
      <c r="BH737" s="189" t="s">
        <v>58</v>
      </c>
    </row>
    <row r="738" spans="1:60" ht="13.5" hidden="1" customHeight="1">
      <c r="A738" s="131"/>
      <c r="B738" s="343"/>
      <c r="C738" s="153"/>
      <c r="D738" s="344"/>
      <c r="E738" s="344"/>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c r="AC738" s="289"/>
      <c r="AD738" s="289"/>
      <c r="AE738" s="290"/>
      <c r="AF738" s="290"/>
      <c r="AG738" s="290"/>
      <c r="AH738" s="290"/>
      <c r="AI738" s="290"/>
      <c r="AJ738" s="290"/>
      <c r="AK738" s="290"/>
      <c r="AL738" s="290"/>
      <c r="AM738" s="290"/>
      <c r="AN738" s="290"/>
      <c r="AO738" s="291"/>
      <c r="AQ738" s="54" t="s">
        <v>645</v>
      </c>
      <c r="AU738" s="292" t="str">
        <f t="shared" ca="1" si="135"/>
        <v>O</v>
      </c>
      <c r="AV738" s="292">
        <f t="shared" si="138"/>
        <v>729</v>
      </c>
      <c r="AW738" s="180" t="str">
        <f t="shared" ca="1" si="136"/>
        <v>O729</v>
      </c>
      <c r="AX738" s="189">
        <f t="shared" si="133"/>
        <v>8</v>
      </c>
      <c r="AY738" s="180" t="str">
        <f t="shared" ca="1" si="132"/>
        <v>5. Ownership - Capital Costs</v>
      </c>
      <c r="AZ738" s="189" t="s">
        <v>643</v>
      </c>
      <c r="BA738" s="180" t="s">
        <v>680</v>
      </c>
      <c r="BB738" s="180">
        <v>2029</v>
      </c>
      <c r="BC738" s="180" t="str">
        <f t="shared" ca="1" si="137"/>
        <v>8_O729_Contingency_2029</v>
      </c>
      <c r="BD738" s="180" t="s">
        <v>407</v>
      </c>
      <c r="BE738" s="180"/>
      <c r="BF738" s="189" t="str">
        <f t="shared" si="134"/>
        <v>&gt;=0</v>
      </c>
      <c r="BG738" s="189" t="s">
        <v>58</v>
      </c>
      <c r="BH738" s="189" t="s">
        <v>58</v>
      </c>
    </row>
    <row r="739" spans="1:60" ht="13.5" hidden="1" customHeight="1">
      <c r="A739" s="131"/>
      <c r="B739" s="343"/>
      <c r="C739" s="153"/>
      <c r="D739" s="344"/>
      <c r="E739" s="344"/>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289"/>
      <c r="AE739" s="290"/>
      <c r="AF739" s="290"/>
      <c r="AG739" s="290"/>
      <c r="AH739" s="290"/>
      <c r="AI739" s="290"/>
      <c r="AJ739" s="290"/>
      <c r="AK739" s="290"/>
      <c r="AL739" s="290"/>
      <c r="AM739" s="290"/>
      <c r="AN739" s="290"/>
      <c r="AO739" s="291"/>
      <c r="AQ739" s="54" t="s">
        <v>645</v>
      </c>
      <c r="AU739" s="292" t="str">
        <f t="shared" ca="1" si="135"/>
        <v>P</v>
      </c>
      <c r="AV739" s="292">
        <f t="shared" si="138"/>
        <v>729</v>
      </c>
      <c r="AW739" s="180" t="str">
        <f t="shared" ca="1" si="136"/>
        <v>P729</v>
      </c>
      <c r="AX739" s="189">
        <f t="shared" si="133"/>
        <v>8</v>
      </c>
      <c r="AY739" s="180" t="str">
        <f t="shared" ca="1" si="132"/>
        <v>5. Ownership - Capital Costs</v>
      </c>
      <c r="AZ739" s="189" t="s">
        <v>643</v>
      </c>
      <c r="BA739" s="180" t="s">
        <v>680</v>
      </c>
      <c r="BB739" s="180">
        <v>2030</v>
      </c>
      <c r="BC739" s="180" t="str">
        <f t="shared" ca="1" si="137"/>
        <v>8_P729_Contingency_2030</v>
      </c>
      <c r="BD739" s="180" t="s">
        <v>407</v>
      </c>
      <c r="BE739" s="180"/>
      <c r="BF739" s="189" t="str">
        <f t="shared" si="134"/>
        <v>&gt;=0</v>
      </c>
      <c r="BG739" s="189" t="s">
        <v>58</v>
      </c>
      <c r="BH739" s="189" t="s">
        <v>58</v>
      </c>
    </row>
    <row r="740" spans="1:60" ht="13.5" hidden="1" customHeight="1">
      <c r="A740" s="131"/>
      <c r="B740" s="343"/>
      <c r="C740" s="153"/>
      <c r="D740" s="344"/>
      <c r="E740" s="344"/>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c r="AC740" s="289"/>
      <c r="AD740" s="289"/>
      <c r="AE740" s="290"/>
      <c r="AF740" s="290"/>
      <c r="AG740" s="290"/>
      <c r="AH740" s="290"/>
      <c r="AI740" s="290"/>
      <c r="AJ740" s="290"/>
      <c r="AK740" s="290"/>
      <c r="AL740" s="290"/>
      <c r="AM740" s="290"/>
      <c r="AN740" s="290"/>
      <c r="AO740" s="291"/>
      <c r="AQ740" s="54" t="s">
        <v>645</v>
      </c>
      <c r="AU740" s="292" t="str">
        <f t="shared" ca="1" si="135"/>
        <v>Q</v>
      </c>
      <c r="AV740" s="292">
        <f t="shared" si="138"/>
        <v>729</v>
      </c>
      <c r="AW740" s="180" t="str">
        <f t="shared" ca="1" si="136"/>
        <v>Q729</v>
      </c>
      <c r="AX740" s="189">
        <f t="shared" si="133"/>
        <v>8</v>
      </c>
      <c r="AY740" s="180" t="str">
        <f t="shared" ca="1" si="132"/>
        <v>5. Ownership - Capital Costs</v>
      </c>
      <c r="AZ740" s="189" t="s">
        <v>643</v>
      </c>
      <c r="BA740" s="180" t="s">
        <v>680</v>
      </c>
      <c r="BB740" s="180">
        <v>2031</v>
      </c>
      <c r="BC740" s="180" t="str">
        <f t="shared" ca="1" si="137"/>
        <v>8_Q729_Contingency_2031</v>
      </c>
      <c r="BD740" s="180" t="s">
        <v>407</v>
      </c>
      <c r="BE740" s="180"/>
      <c r="BF740" s="189" t="str">
        <f t="shared" si="134"/>
        <v>&gt;=0</v>
      </c>
      <c r="BG740" s="189" t="s">
        <v>58</v>
      </c>
      <c r="BH740" s="189" t="s">
        <v>58</v>
      </c>
    </row>
    <row r="741" spans="1:60" ht="13.5" hidden="1" customHeight="1">
      <c r="A741" s="131"/>
      <c r="B741" s="343"/>
      <c r="C741" s="153"/>
      <c r="D741" s="344"/>
      <c r="E741" s="344"/>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c r="AC741" s="289"/>
      <c r="AD741" s="289"/>
      <c r="AE741" s="290"/>
      <c r="AF741" s="290"/>
      <c r="AG741" s="290"/>
      <c r="AH741" s="290"/>
      <c r="AI741" s="290"/>
      <c r="AJ741" s="290"/>
      <c r="AK741" s="290"/>
      <c r="AL741" s="290"/>
      <c r="AM741" s="290"/>
      <c r="AN741" s="290"/>
      <c r="AO741" s="291"/>
      <c r="AQ741" s="54" t="s">
        <v>645</v>
      </c>
      <c r="AU741" s="292" t="str">
        <f t="shared" ca="1" si="135"/>
        <v>R</v>
      </c>
      <c r="AV741" s="292">
        <f t="shared" si="138"/>
        <v>729</v>
      </c>
      <c r="AW741" s="180" t="str">
        <f t="shared" ca="1" si="136"/>
        <v>R729</v>
      </c>
      <c r="AX741" s="189">
        <f t="shared" si="133"/>
        <v>8</v>
      </c>
      <c r="AY741" s="180" t="str">
        <f t="shared" ca="1" si="132"/>
        <v>5. Ownership - Capital Costs</v>
      </c>
      <c r="AZ741" s="189" t="s">
        <v>643</v>
      </c>
      <c r="BA741" s="180" t="s">
        <v>680</v>
      </c>
      <c r="BB741" s="180">
        <v>2032</v>
      </c>
      <c r="BC741" s="180" t="str">
        <f t="shared" ca="1" si="137"/>
        <v>8_R729_Contingency_2032</v>
      </c>
      <c r="BD741" s="180" t="s">
        <v>407</v>
      </c>
      <c r="BE741" s="180"/>
      <c r="BF741" s="189" t="str">
        <f t="shared" si="134"/>
        <v>&gt;=0</v>
      </c>
      <c r="BG741" s="189" t="s">
        <v>58</v>
      </c>
      <c r="BH741" s="189" t="s">
        <v>58</v>
      </c>
    </row>
    <row r="742" spans="1:60" ht="13.5" hidden="1" customHeight="1">
      <c r="A742" s="131"/>
      <c r="B742" s="343"/>
      <c r="C742" s="153"/>
      <c r="D742" s="344"/>
      <c r="E742" s="344"/>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c r="AC742" s="289"/>
      <c r="AD742" s="289"/>
      <c r="AE742" s="290"/>
      <c r="AF742" s="290"/>
      <c r="AG742" s="290"/>
      <c r="AH742" s="290"/>
      <c r="AI742" s="290"/>
      <c r="AJ742" s="290"/>
      <c r="AK742" s="290"/>
      <c r="AL742" s="290"/>
      <c r="AM742" s="290"/>
      <c r="AN742" s="290"/>
      <c r="AO742" s="291"/>
      <c r="AQ742" s="54" t="s">
        <v>645</v>
      </c>
      <c r="AU742" s="292" t="str">
        <f t="shared" ca="1" si="135"/>
        <v>S</v>
      </c>
      <c r="AV742" s="292">
        <f t="shared" si="138"/>
        <v>729</v>
      </c>
      <c r="AW742" s="180" t="str">
        <f t="shared" ca="1" si="136"/>
        <v>S729</v>
      </c>
      <c r="AX742" s="189">
        <f t="shared" si="133"/>
        <v>8</v>
      </c>
      <c r="AY742" s="180" t="str">
        <f t="shared" ca="1" si="132"/>
        <v>5. Ownership - Capital Costs</v>
      </c>
      <c r="AZ742" s="189" t="s">
        <v>643</v>
      </c>
      <c r="BA742" s="180" t="s">
        <v>680</v>
      </c>
      <c r="BB742" s="180">
        <v>2033</v>
      </c>
      <c r="BC742" s="180" t="str">
        <f t="shared" ca="1" si="137"/>
        <v>8_S729_Contingency_2033</v>
      </c>
      <c r="BD742" s="180" t="s">
        <v>407</v>
      </c>
      <c r="BE742" s="180"/>
      <c r="BF742" s="189" t="str">
        <f t="shared" si="134"/>
        <v>&gt;=0</v>
      </c>
      <c r="BG742" s="189" t="s">
        <v>58</v>
      </c>
      <c r="BH742" s="189" t="s">
        <v>58</v>
      </c>
    </row>
    <row r="743" spans="1:60" ht="13.5" hidden="1" customHeight="1">
      <c r="A743" s="131"/>
      <c r="B743" s="343"/>
      <c r="C743" s="153"/>
      <c r="D743" s="344"/>
      <c r="E743" s="344"/>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89"/>
      <c r="AE743" s="290"/>
      <c r="AF743" s="290"/>
      <c r="AG743" s="290"/>
      <c r="AH743" s="290"/>
      <c r="AI743" s="290"/>
      <c r="AJ743" s="290"/>
      <c r="AK743" s="290"/>
      <c r="AL743" s="290"/>
      <c r="AM743" s="290"/>
      <c r="AN743" s="290"/>
      <c r="AO743" s="291"/>
      <c r="AQ743" s="54" t="s">
        <v>645</v>
      </c>
      <c r="AU743" s="292" t="str">
        <f t="shared" ca="1" si="135"/>
        <v>T</v>
      </c>
      <c r="AV743" s="292">
        <f t="shared" si="138"/>
        <v>729</v>
      </c>
      <c r="AW743" s="180" t="str">
        <f t="shared" ca="1" si="136"/>
        <v>T729</v>
      </c>
      <c r="AX743" s="189">
        <f t="shared" si="133"/>
        <v>8</v>
      </c>
      <c r="AY743" s="180" t="str">
        <f t="shared" ca="1" si="132"/>
        <v>5. Ownership - Capital Costs</v>
      </c>
      <c r="AZ743" s="189" t="s">
        <v>643</v>
      </c>
      <c r="BA743" s="180" t="s">
        <v>680</v>
      </c>
      <c r="BB743" s="180">
        <v>2034</v>
      </c>
      <c r="BC743" s="180" t="str">
        <f t="shared" ca="1" si="137"/>
        <v>8_T729_Contingency_2034</v>
      </c>
      <c r="BD743" s="180" t="s">
        <v>407</v>
      </c>
      <c r="BE743" s="180"/>
      <c r="BF743" s="189" t="str">
        <f t="shared" si="134"/>
        <v>&gt;=0</v>
      </c>
      <c r="BG743" s="189" t="s">
        <v>58</v>
      </c>
      <c r="BH743" s="189" t="s">
        <v>58</v>
      </c>
    </row>
    <row r="744" spans="1:60" ht="13.5" hidden="1" customHeight="1">
      <c r="A744" s="131"/>
      <c r="B744" s="343"/>
      <c r="C744" s="153"/>
      <c r="D744" s="344"/>
      <c r="E744" s="344"/>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c r="AC744" s="289"/>
      <c r="AD744" s="289"/>
      <c r="AE744" s="290"/>
      <c r="AF744" s="290"/>
      <c r="AG744" s="290"/>
      <c r="AH744" s="290"/>
      <c r="AI744" s="290"/>
      <c r="AJ744" s="290"/>
      <c r="AK744" s="290"/>
      <c r="AL744" s="290"/>
      <c r="AM744" s="290"/>
      <c r="AN744" s="290"/>
      <c r="AO744" s="291"/>
      <c r="AQ744" s="54" t="s">
        <v>645</v>
      </c>
      <c r="AU744" s="292" t="str">
        <f t="shared" ca="1" si="135"/>
        <v>U</v>
      </c>
      <c r="AV744" s="292">
        <f t="shared" si="138"/>
        <v>729</v>
      </c>
      <c r="AW744" s="180" t="str">
        <f t="shared" ca="1" si="136"/>
        <v>U729</v>
      </c>
      <c r="AX744" s="189">
        <f t="shared" si="133"/>
        <v>8</v>
      </c>
      <c r="AY744" s="180" t="str">
        <f t="shared" ca="1" si="132"/>
        <v>5. Ownership - Capital Costs</v>
      </c>
      <c r="AZ744" s="189" t="s">
        <v>643</v>
      </c>
      <c r="BA744" s="180" t="s">
        <v>680</v>
      </c>
      <c r="BB744" s="180">
        <v>2035</v>
      </c>
      <c r="BC744" s="180" t="str">
        <f t="shared" ca="1" si="137"/>
        <v>8_U729_Contingency_2035</v>
      </c>
      <c r="BD744" s="180" t="s">
        <v>407</v>
      </c>
      <c r="BE744" s="180"/>
      <c r="BF744" s="189" t="str">
        <f t="shared" si="134"/>
        <v>&gt;=0</v>
      </c>
      <c r="BG744" s="189" t="s">
        <v>58</v>
      </c>
      <c r="BH744" s="189" t="s">
        <v>58</v>
      </c>
    </row>
    <row r="745" spans="1:60" ht="13.5" hidden="1" customHeight="1">
      <c r="A745" s="131"/>
      <c r="B745" s="343"/>
      <c r="C745" s="153"/>
      <c r="D745" s="344"/>
      <c r="E745" s="344"/>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290"/>
      <c r="AF745" s="290"/>
      <c r="AG745" s="290"/>
      <c r="AH745" s="290"/>
      <c r="AI745" s="290"/>
      <c r="AJ745" s="290"/>
      <c r="AK745" s="290"/>
      <c r="AL745" s="290"/>
      <c r="AM745" s="290"/>
      <c r="AN745" s="290"/>
      <c r="AO745" s="291"/>
      <c r="AQ745" s="54" t="s">
        <v>645</v>
      </c>
      <c r="AU745" s="292" t="str">
        <f t="shared" ca="1" si="135"/>
        <v>V</v>
      </c>
      <c r="AV745" s="292">
        <f t="shared" si="138"/>
        <v>729</v>
      </c>
      <c r="AW745" s="180" t="str">
        <f t="shared" ca="1" si="136"/>
        <v>V729</v>
      </c>
      <c r="AX745" s="189">
        <f t="shared" si="133"/>
        <v>8</v>
      </c>
      <c r="AY745" s="180" t="str">
        <f t="shared" ca="1" si="132"/>
        <v>5. Ownership - Capital Costs</v>
      </c>
      <c r="AZ745" s="189" t="s">
        <v>643</v>
      </c>
      <c r="BA745" s="180" t="s">
        <v>680</v>
      </c>
      <c r="BB745" s="180">
        <v>2036</v>
      </c>
      <c r="BC745" s="180" t="str">
        <f t="shared" ca="1" si="137"/>
        <v>8_V729_Contingency_2036</v>
      </c>
      <c r="BD745" s="180" t="s">
        <v>407</v>
      </c>
      <c r="BE745" s="180"/>
      <c r="BF745" s="189" t="str">
        <f t="shared" si="134"/>
        <v>&gt;=0</v>
      </c>
      <c r="BG745" s="189" t="s">
        <v>58</v>
      </c>
      <c r="BH745" s="189" t="s">
        <v>58</v>
      </c>
    </row>
    <row r="746" spans="1:60" ht="13.5" hidden="1" customHeight="1">
      <c r="A746" s="131"/>
      <c r="B746" s="343"/>
      <c r="C746" s="153"/>
      <c r="D746" s="344"/>
      <c r="E746" s="344"/>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290"/>
      <c r="AF746" s="290"/>
      <c r="AG746" s="290"/>
      <c r="AH746" s="290"/>
      <c r="AI746" s="290"/>
      <c r="AJ746" s="290"/>
      <c r="AK746" s="290"/>
      <c r="AL746" s="290"/>
      <c r="AM746" s="290"/>
      <c r="AN746" s="290"/>
      <c r="AO746" s="291"/>
      <c r="AQ746" s="54" t="s">
        <v>645</v>
      </c>
      <c r="AU746" s="292" t="str">
        <f t="shared" ca="1" si="135"/>
        <v>W</v>
      </c>
      <c r="AV746" s="292">
        <f t="shared" si="138"/>
        <v>729</v>
      </c>
      <c r="AW746" s="180" t="str">
        <f t="shared" ca="1" si="136"/>
        <v>W729</v>
      </c>
      <c r="AX746" s="189">
        <f t="shared" si="133"/>
        <v>8</v>
      </c>
      <c r="AY746" s="180" t="str">
        <f t="shared" ca="1" si="132"/>
        <v>5. Ownership - Capital Costs</v>
      </c>
      <c r="AZ746" s="189" t="s">
        <v>643</v>
      </c>
      <c r="BA746" s="180" t="s">
        <v>680</v>
      </c>
      <c r="BB746" s="180">
        <v>2037</v>
      </c>
      <c r="BC746" s="180" t="str">
        <f t="shared" ca="1" si="137"/>
        <v>8_W729_Contingency_2037</v>
      </c>
      <c r="BD746" s="180" t="s">
        <v>407</v>
      </c>
      <c r="BE746" s="180"/>
      <c r="BF746" s="189" t="str">
        <f t="shared" si="134"/>
        <v>&gt;=0</v>
      </c>
      <c r="BG746" s="189" t="s">
        <v>58</v>
      </c>
      <c r="BH746" s="189" t="s">
        <v>58</v>
      </c>
    </row>
    <row r="747" spans="1:60" ht="13.5" hidden="1" customHeight="1">
      <c r="A747" s="131"/>
      <c r="B747" s="343"/>
      <c r="C747" s="153"/>
      <c r="D747" s="344"/>
      <c r="E747" s="344"/>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289"/>
      <c r="AE747" s="290"/>
      <c r="AF747" s="290"/>
      <c r="AG747" s="290"/>
      <c r="AH747" s="290"/>
      <c r="AI747" s="290"/>
      <c r="AJ747" s="290"/>
      <c r="AK747" s="290"/>
      <c r="AL747" s="290"/>
      <c r="AM747" s="290"/>
      <c r="AN747" s="290"/>
      <c r="AO747" s="291"/>
      <c r="AQ747" s="54" t="s">
        <v>645</v>
      </c>
      <c r="AU747" s="292" t="str">
        <f t="shared" ca="1" si="135"/>
        <v>X</v>
      </c>
      <c r="AV747" s="292">
        <f t="shared" si="138"/>
        <v>729</v>
      </c>
      <c r="AW747" s="180" t="str">
        <f t="shared" ca="1" si="136"/>
        <v>X729</v>
      </c>
      <c r="AX747" s="189">
        <f t="shared" si="133"/>
        <v>8</v>
      </c>
      <c r="AY747" s="180" t="str">
        <f t="shared" ca="1" si="132"/>
        <v>5. Ownership - Capital Costs</v>
      </c>
      <c r="AZ747" s="189" t="s">
        <v>643</v>
      </c>
      <c r="BA747" s="180" t="s">
        <v>680</v>
      </c>
      <c r="BB747" s="180">
        <v>2038</v>
      </c>
      <c r="BC747" s="180" t="str">
        <f t="shared" ca="1" si="137"/>
        <v>8_X729_Contingency_2038</v>
      </c>
      <c r="BD747" s="180" t="s">
        <v>407</v>
      </c>
      <c r="BE747" s="180"/>
      <c r="BF747" s="189" t="str">
        <f t="shared" si="134"/>
        <v>&gt;=0</v>
      </c>
      <c r="BG747" s="189" t="s">
        <v>58</v>
      </c>
      <c r="BH747" s="189" t="s">
        <v>58</v>
      </c>
    </row>
    <row r="748" spans="1:60" ht="13.5" hidden="1" customHeight="1">
      <c r="A748" s="131"/>
      <c r="B748" s="343"/>
      <c r="C748" s="153"/>
      <c r="D748" s="344"/>
      <c r="E748" s="344"/>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c r="AC748" s="289"/>
      <c r="AD748" s="289"/>
      <c r="AE748" s="290"/>
      <c r="AF748" s="290"/>
      <c r="AG748" s="290"/>
      <c r="AH748" s="290"/>
      <c r="AI748" s="290"/>
      <c r="AJ748" s="290"/>
      <c r="AK748" s="290"/>
      <c r="AL748" s="290"/>
      <c r="AM748" s="290"/>
      <c r="AN748" s="290"/>
      <c r="AO748" s="291"/>
      <c r="AQ748" s="54" t="s">
        <v>645</v>
      </c>
      <c r="AU748" s="292" t="str">
        <f t="shared" ca="1" si="135"/>
        <v>Y</v>
      </c>
      <c r="AV748" s="292">
        <f t="shared" si="138"/>
        <v>729</v>
      </c>
      <c r="AW748" s="180" t="str">
        <f t="shared" ca="1" si="136"/>
        <v>Y729</v>
      </c>
      <c r="AX748" s="189">
        <f t="shared" si="133"/>
        <v>8</v>
      </c>
      <c r="AY748" s="180" t="str">
        <f t="shared" ca="1" si="132"/>
        <v>5. Ownership - Capital Costs</v>
      </c>
      <c r="AZ748" s="189" t="s">
        <v>643</v>
      </c>
      <c r="BA748" s="180" t="s">
        <v>680</v>
      </c>
      <c r="BB748" s="180">
        <v>2039</v>
      </c>
      <c r="BC748" s="180" t="str">
        <f t="shared" ca="1" si="137"/>
        <v>8_Y729_Contingency_2039</v>
      </c>
      <c r="BD748" s="180" t="s">
        <v>407</v>
      </c>
      <c r="BE748" s="180"/>
      <c r="BF748" s="189" t="str">
        <f t="shared" si="134"/>
        <v>&gt;=0</v>
      </c>
      <c r="BG748" s="189" t="s">
        <v>58</v>
      </c>
      <c r="BH748" s="189" t="s">
        <v>58</v>
      </c>
    </row>
    <row r="749" spans="1:60" ht="13.5" hidden="1" customHeight="1">
      <c r="A749" s="131"/>
      <c r="B749" s="343"/>
      <c r="C749" s="153"/>
      <c r="D749" s="344"/>
      <c r="E749" s="344"/>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89"/>
      <c r="AE749" s="290"/>
      <c r="AF749" s="290"/>
      <c r="AG749" s="290"/>
      <c r="AH749" s="290"/>
      <c r="AI749" s="290"/>
      <c r="AJ749" s="290"/>
      <c r="AK749" s="290"/>
      <c r="AL749" s="290"/>
      <c r="AM749" s="290"/>
      <c r="AN749" s="290"/>
      <c r="AO749" s="291"/>
      <c r="AQ749" s="54" t="s">
        <v>645</v>
      </c>
      <c r="AU749" s="292" t="str">
        <f t="shared" ca="1" si="135"/>
        <v>Z</v>
      </c>
      <c r="AV749" s="292">
        <f t="shared" si="138"/>
        <v>729</v>
      </c>
      <c r="AW749" s="180" t="str">
        <f t="shared" ca="1" si="136"/>
        <v>Z729</v>
      </c>
      <c r="AX749" s="189">
        <f t="shared" si="133"/>
        <v>8</v>
      </c>
      <c r="AY749" s="180" t="str">
        <f t="shared" ca="1" si="132"/>
        <v>5. Ownership - Capital Costs</v>
      </c>
      <c r="AZ749" s="189" t="s">
        <v>643</v>
      </c>
      <c r="BA749" s="180" t="s">
        <v>680</v>
      </c>
      <c r="BB749" s="180">
        <v>2040</v>
      </c>
      <c r="BC749" s="180" t="str">
        <f t="shared" ca="1" si="137"/>
        <v>8_Z729_Contingency_2040</v>
      </c>
      <c r="BD749" s="180" t="s">
        <v>407</v>
      </c>
      <c r="BE749" s="180"/>
      <c r="BF749" s="189" t="str">
        <f t="shared" si="134"/>
        <v>&gt;=0</v>
      </c>
      <c r="BG749" s="189" t="s">
        <v>58</v>
      </c>
      <c r="BH749" s="189" t="s">
        <v>58</v>
      </c>
    </row>
    <row r="750" spans="1:60" ht="13.5" hidden="1" customHeight="1">
      <c r="A750" s="131"/>
      <c r="B750" s="343"/>
      <c r="C750" s="153"/>
      <c r="D750" s="344"/>
      <c r="E750" s="344"/>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c r="AC750" s="289"/>
      <c r="AD750" s="289"/>
      <c r="AE750" s="290"/>
      <c r="AF750" s="290"/>
      <c r="AG750" s="290"/>
      <c r="AH750" s="290"/>
      <c r="AI750" s="290"/>
      <c r="AJ750" s="290"/>
      <c r="AK750" s="290"/>
      <c r="AL750" s="290"/>
      <c r="AM750" s="290"/>
      <c r="AN750" s="290"/>
      <c r="AO750" s="291"/>
      <c r="AQ750" s="54" t="s">
        <v>645</v>
      </c>
      <c r="AU750" s="292" t="str">
        <f t="shared" ca="1" si="135"/>
        <v>AA</v>
      </c>
      <c r="AV750" s="292">
        <f t="shared" si="138"/>
        <v>729</v>
      </c>
      <c r="AW750" s="180" t="str">
        <f t="shared" ca="1" si="136"/>
        <v>AA729</v>
      </c>
      <c r="AX750" s="189">
        <f t="shared" si="133"/>
        <v>8</v>
      </c>
      <c r="AY750" s="180" t="str">
        <f t="shared" ca="1" si="132"/>
        <v>5. Ownership - Capital Costs</v>
      </c>
      <c r="AZ750" s="189" t="s">
        <v>643</v>
      </c>
      <c r="BA750" s="180" t="s">
        <v>680</v>
      </c>
      <c r="BB750" s="180">
        <v>2041</v>
      </c>
      <c r="BC750" s="180" t="str">
        <f t="shared" ca="1" si="137"/>
        <v>8_AA729_Contingency_2041</v>
      </c>
      <c r="BD750" s="180" t="s">
        <v>407</v>
      </c>
      <c r="BE750" s="180"/>
      <c r="BF750" s="189" t="str">
        <f t="shared" si="134"/>
        <v>&gt;=0</v>
      </c>
      <c r="BG750" s="189" t="s">
        <v>58</v>
      </c>
      <c r="BH750" s="189" t="s">
        <v>58</v>
      </c>
    </row>
    <row r="751" spans="1:60" ht="13.5" hidden="1" customHeight="1">
      <c r="A751" s="131"/>
      <c r="B751" s="343"/>
      <c r="C751" s="153"/>
      <c r="D751" s="344"/>
      <c r="E751" s="344"/>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c r="AC751" s="289"/>
      <c r="AD751" s="289"/>
      <c r="AE751" s="290"/>
      <c r="AF751" s="290"/>
      <c r="AG751" s="290"/>
      <c r="AH751" s="290"/>
      <c r="AI751" s="290"/>
      <c r="AJ751" s="290"/>
      <c r="AK751" s="290"/>
      <c r="AL751" s="290"/>
      <c r="AM751" s="290"/>
      <c r="AN751" s="290"/>
      <c r="AO751" s="291"/>
      <c r="AQ751" s="54" t="s">
        <v>645</v>
      </c>
      <c r="AU751" s="292" t="str">
        <f t="shared" ca="1" si="135"/>
        <v>AB</v>
      </c>
      <c r="AV751" s="292">
        <f t="shared" si="138"/>
        <v>729</v>
      </c>
      <c r="AW751" s="180" t="str">
        <f t="shared" ca="1" si="136"/>
        <v>AB729</v>
      </c>
      <c r="AX751" s="189">
        <f t="shared" si="133"/>
        <v>8</v>
      </c>
      <c r="AY751" s="180" t="str">
        <f t="shared" ca="1" si="132"/>
        <v>5. Ownership - Capital Costs</v>
      </c>
      <c r="AZ751" s="189" t="s">
        <v>643</v>
      </c>
      <c r="BA751" s="180" t="s">
        <v>680</v>
      </c>
      <c r="BB751" s="180">
        <v>2042</v>
      </c>
      <c r="BC751" s="180" t="str">
        <f t="shared" ca="1" si="137"/>
        <v>8_AB729_Contingency_2042</v>
      </c>
      <c r="BD751" s="180" t="s">
        <v>407</v>
      </c>
      <c r="BE751" s="180"/>
      <c r="BF751" s="189" t="str">
        <f t="shared" si="134"/>
        <v>&gt;=0</v>
      </c>
      <c r="BG751" s="189" t="s">
        <v>58</v>
      </c>
      <c r="BH751" s="189" t="s">
        <v>58</v>
      </c>
    </row>
    <row r="752" spans="1:60" ht="13.5" hidden="1" customHeight="1">
      <c r="A752" s="131"/>
      <c r="B752" s="343"/>
      <c r="C752" s="153"/>
      <c r="D752" s="344"/>
      <c r="E752" s="344"/>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c r="AC752" s="289"/>
      <c r="AD752" s="289"/>
      <c r="AE752" s="290"/>
      <c r="AF752" s="290"/>
      <c r="AG752" s="290"/>
      <c r="AH752" s="290"/>
      <c r="AI752" s="290"/>
      <c r="AJ752" s="290"/>
      <c r="AK752" s="290"/>
      <c r="AL752" s="290"/>
      <c r="AM752" s="290"/>
      <c r="AN752" s="290"/>
      <c r="AO752" s="291"/>
      <c r="AQ752" s="54" t="s">
        <v>645</v>
      </c>
      <c r="AU752" s="292" t="str">
        <f t="shared" ca="1" si="135"/>
        <v>AC</v>
      </c>
      <c r="AV752" s="292">
        <f t="shared" si="138"/>
        <v>729</v>
      </c>
      <c r="AW752" s="180" t="str">
        <f t="shared" ca="1" si="136"/>
        <v>AC729</v>
      </c>
      <c r="AX752" s="189">
        <f t="shared" si="133"/>
        <v>8</v>
      </c>
      <c r="AY752" s="180" t="str">
        <f t="shared" ca="1" si="132"/>
        <v>5. Ownership - Capital Costs</v>
      </c>
      <c r="AZ752" s="189" t="s">
        <v>643</v>
      </c>
      <c r="BA752" s="180" t="s">
        <v>680</v>
      </c>
      <c r="BB752" s="180">
        <v>2043</v>
      </c>
      <c r="BC752" s="180" t="str">
        <f t="shared" ca="1" si="137"/>
        <v>8_AC729_Contingency_2043</v>
      </c>
      <c r="BD752" s="180" t="s">
        <v>407</v>
      </c>
      <c r="BE752" s="180"/>
      <c r="BF752" s="189" t="str">
        <f t="shared" si="134"/>
        <v>&gt;=0</v>
      </c>
      <c r="BG752" s="189" t="s">
        <v>58</v>
      </c>
      <c r="BH752" s="189" t="s">
        <v>58</v>
      </c>
    </row>
    <row r="753" spans="1:60" ht="13.5" hidden="1" customHeight="1">
      <c r="A753" s="131"/>
      <c r="B753" s="343"/>
      <c r="C753" s="153"/>
      <c r="D753" s="344"/>
      <c r="E753" s="344"/>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c r="AC753" s="289"/>
      <c r="AD753" s="289"/>
      <c r="AE753" s="290"/>
      <c r="AF753" s="290"/>
      <c r="AG753" s="290"/>
      <c r="AH753" s="290"/>
      <c r="AI753" s="290"/>
      <c r="AJ753" s="290"/>
      <c r="AK753" s="290"/>
      <c r="AL753" s="290"/>
      <c r="AM753" s="290"/>
      <c r="AN753" s="290"/>
      <c r="AO753" s="291"/>
      <c r="AQ753" s="54" t="s">
        <v>645</v>
      </c>
      <c r="AU753" s="292" t="str">
        <f t="shared" ca="1" si="135"/>
        <v>AD</v>
      </c>
      <c r="AV753" s="292">
        <f t="shared" si="138"/>
        <v>729</v>
      </c>
      <c r="AW753" s="180" t="str">
        <f t="shared" ca="1" si="136"/>
        <v>AD729</v>
      </c>
      <c r="AX753" s="189">
        <f t="shared" si="133"/>
        <v>8</v>
      </c>
      <c r="AY753" s="180" t="str">
        <f t="shared" ca="1" si="132"/>
        <v>5. Ownership - Capital Costs</v>
      </c>
      <c r="AZ753" s="189" t="s">
        <v>643</v>
      </c>
      <c r="BA753" s="180" t="s">
        <v>680</v>
      </c>
      <c r="BB753" s="180">
        <v>2044</v>
      </c>
      <c r="BC753" s="180" t="str">
        <f t="shared" ca="1" si="137"/>
        <v>8_AD729_Contingency_2044</v>
      </c>
      <c r="BD753" s="180" t="s">
        <v>407</v>
      </c>
      <c r="BE753" s="180"/>
      <c r="BF753" s="189" t="str">
        <f t="shared" si="134"/>
        <v>&gt;=0</v>
      </c>
      <c r="BG753" s="189" t="s">
        <v>58</v>
      </c>
      <c r="BH753" s="189" t="s">
        <v>58</v>
      </c>
    </row>
    <row r="754" spans="1:60" ht="13.5" hidden="1" customHeight="1">
      <c r="A754" s="131"/>
      <c r="B754" s="343"/>
      <c r="C754" s="153"/>
      <c r="D754" s="344"/>
      <c r="E754" s="344"/>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290"/>
      <c r="AF754" s="290"/>
      <c r="AG754" s="290"/>
      <c r="AH754" s="290"/>
      <c r="AI754" s="290"/>
      <c r="AJ754" s="290"/>
      <c r="AK754" s="290"/>
      <c r="AL754" s="290"/>
      <c r="AM754" s="290"/>
      <c r="AN754" s="290"/>
      <c r="AO754" s="291"/>
      <c r="AQ754" s="54" t="s">
        <v>645</v>
      </c>
      <c r="AU754" s="292" t="str">
        <f t="shared" ca="1" si="135"/>
        <v>AE</v>
      </c>
      <c r="AV754" s="292">
        <f t="shared" si="138"/>
        <v>729</v>
      </c>
      <c r="AW754" s="180" t="str">
        <f t="shared" ca="1" si="136"/>
        <v>AE729</v>
      </c>
      <c r="AX754" s="189">
        <f t="shared" si="133"/>
        <v>8</v>
      </c>
      <c r="AY754" s="180" t="str">
        <f t="shared" ca="1" si="132"/>
        <v>5. Ownership - Capital Costs</v>
      </c>
      <c r="AZ754" s="189" t="s">
        <v>643</v>
      </c>
      <c r="BA754" s="180" t="s">
        <v>680</v>
      </c>
      <c r="BB754" s="180">
        <v>2045</v>
      </c>
      <c r="BC754" s="180" t="str">
        <f t="shared" ca="1" si="137"/>
        <v>8_AE729_Contingency_2045</v>
      </c>
      <c r="BD754" s="180" t="s">
        <v>407</v>
      </c>
      <c r="BE754" s="180"/>
      <c r="BF754" s="189" t="str">
        <f t="shared" si="134"/>
        <v>&gt;=0</v>
      </c>
      <c r="BG754" s="189" t="s">
        <v>58</v>
      </c>
      <c r="BH754" s="189" t="s">
        <v>58</v>
      </c>
    </row>
    <row r="755" spans="1:60" ht="13.5" hidden="1" customHeight="1">
      <c r="A755" s="131"/>
      <c r="B755" s="343"/>
      <c r="C755" s="153"/>
      <c r="D755" s="344"/>
      <c r="E755" s="344"/>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c r="AC755" s="289"/>
      <c r="AD755" s="289"/>
      <c r="AE755" s="290"/>
      <c r="AF755" s="290"/>
      <c r="AG755" s="290"/>
      <c r="AH755" s="290"/>
      <c r="AI755" s="290"/>
      <c r="AJ755" s="290"/>
      <c r="AK755" s="290"/>
      <c r="AL755" s="290"/>
      <c r="AM755" s="290"/>
      <c r="AN755" s="290"/>
      <c r="AO755" s="291"/>
      <c r="AQ755" s="54" t="s">
        <v>645</v>
      </c>
      <c r="AU755" s="292" t="str">
        <f t="shared" ca="1" si="135"/>
        <v>AF</v>
      </c>
      <c r="AV755" s="292">
        <f t="shared" si="138"/>
        <v>729</v>
      </c>
      <c r="AW755" s="180" t="str">
        <f t="shared" ca="1" si="136"/>
        <v>AF729</v>
      </c>
      <c r="AX755" s="189">
        <f t="shared" si="133"/>
        <v>8</v>
      </c>
      <c r="AY755" s="180" t="str">
        <f t="shared" ca="1" si="132"/>
        <v>5. Ownership - Capital Costs</v>
      </c>
      <c r="AZ755" s="189" t="s">
        <v>643</v>
      </c>
      <c r="BA755" s="180" t="s">
        <v>680</v>
      </c>
      <c r="BB755" s="180">
        <v>2046</v>
      </c>
      <c r="BC755" s="180" t="str">
        <f t="shared" ca="1" si="137"/>
        <v>8_AF729_Contingency_2046</v>
      </c>
      <c r="BD755" s="180" t="s">
        <v>407</v>
      </c>
      <c r="BE755" s="180"/>
      <c r="BF755" s="189" t="str">
        <f t="shared" si="134"/>
        <v>&gt;=0</v>
      </c>
      <c r="BG755" s="189" t="s">
        <v>58</v>
      </c>
      <c r="BH755" s="189" t="s">
        <v>58</v>
      </c>
    </row>
    <row r="756" spans="1:60" ht="13.5" hidden="1" customHeight="1">
      <c r="A756" s="131"/>
      <c r="B756" s="343"/>
      <c r="C756" s="153"/>
      <c r="D756" s="344"/>
      <c r="E756" s="344"/>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c r="AC756" s="289"/>
      <c r="AD756" s="289"/>
      <c r="AE756" s="290"/>
      <c r="AF756" s="290"/>
      <c r="AG756" s="290"/>
      <c r="AH756" s="290"/>
      <c r="AI756" s="290"/>
      <c r="AJ756" s="290"/>
      <c r="AK756" s="290"/>
      <c r="AL756" s="290"/>
      <c r="AM756" s="290"/>
      <c r="AN756" s="290"/>
      <c r="AO756" s="291"/>
      <c r="AQ756" s="54" t="s">
        <v>645</v>
      </c>
      <c r="AU756" s="292" t="str">
        <f t="shared" ca="1" si="135"/>
        <v>AG</v>
      </c>
      <c r="AV756" s="292">
        <f t="shared" si="138"/>
        <v>729</v>
      </c>
      <c r="AW756" s="180" t="str">
        <f t="shared" ca="1" si="136"/>
        <v>AG729</v>
      </c>
      <c r="AX756" s="189">
        <f t="shared" si="133"/>
        <v>8</v>
      </c>
      <c r="AY756" s="180" t="str">
        <f t="shared" ca="1" si="132"/>
        <v>5. Ownership - Capital Costs</v>
      </c>
      <c r="AZ756" s="189" t="s">
        <v>643</v>
      </c>
      <c r="BA756" s="180" t="s">
        <v>680</v>
      </c>
      <c r="BB756" s="180">
        <v>2047</v>
      </c>
      <c r="BC756" s="180" t="str">
        <f t="shared" ca="1" si="137"/>
        <v>8_AG729_Contingency_2047</v>
      </c>
      <c r="BD756" s="180" t="s">
        <v>407</v>
      </c>
      <c r="BE756" s="180"/>
      <c r="BF756" s="189" t="str">
        <f t="shared" si="134"/>
        <v>&gt;=0</v>
      </c>
      <c r="BG756" s="189" t="s">
        <v>58</v>
      </c>
      <c r="BH756" s="189" t="s">
        <v>58</v>
      </c>
    </row>
    <row r="757" spans="1:60" ht="13.5" hidden="1" customHeight="1">
      <c r="A757" s="131"/>
      <c r="B757" s="343"/>
      <c r="C757" s="153"/>
      <c r="D757" s="344"/>
      <c r="E757" s="344"/>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89"/>
      <c r="AE757" s="290"/>
      <c r="AF757" s="290"/>
      <c r="AG757" s="290"/>
      <c r="AH757" s="290"/>
      <c r="AI757" s="290"/>
      <c r="AJ757" s="290"/>
      <c r="AK757" s="290"/>
      <c r="AL757" s="290"/>
      <c r="AM757" s="290"/>
      <c r="AN757" s="290"/>
      <c r="AO757" s="291"/>
      <c r="AQ757" s="54" t="s">
        <v>645</v>
      </c>
      <c r="AU757" s="292" t="str">
        <f t="shared" ca="1" si="135"/>
        <v>AH</v>
      </c>
      <c r="AV757" s="292">
        <f t="shared" si="138"/>
        <v>729</v>
      </c>
      <c r="AW757" s="180" t="str">
        <f t="shared" ca="1" si="136"/>
        <v>AH729</v>
      </c>
      <c r="AX757" s="189">
        <f t="shared" si="133"/>
        <v>8</v>
      </c>
      <c r="AY757" s="180" t="str">
        <f t="shared" ca="1" si="132"/>
        <v>5. Ownership - Capital Costs</v>
      </c>
      <c r="AZ757" s="189" t="s">
        <v>643</v>
      </c>
      <c r="BA757" s="180" t="s">
        <v>680</v>
      </c>
      <c r="BB757" s="180">
        <v>2048</v>
      </c>
      <c r="BC757" s="180" t="str">
        <f t="shared" ca="1" si="137"/>
        <v>8_AH729_Contingency_2048</v>
      </c>
      <c r="BD757" s="180" t="s">
        <v>407</v>
      </c>
      <c r="BE757" s="180"/>
      <c r="BF757" s="189" t="str">
        <f t="shared" si="134"/>
        <v>&gt;=0</v>
      </c>
      <c r="BG757" s="189" t="s">
        <v>58</v>
      </c>
      <c r="BH757" s="189" t="s">
        <v>58</v>
      </c>
    </row>
    <row r="758" spans="1:60" ht="13.5" hidden="1" customHeight="1">
      <c r="A758" s="131"/>
      <c r="B758" s="343"/>
      <c r="C758" s="153"/>
      <c r="D758" s="344"/>
      <c r="E758" s="344"/>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89"/>
      <c r="AE758" s="290"/>
      <c r="AF758" s="290"/>
      <c r="AG758" s="290"/>
      <c r="AH758" s="290"/>
      <c r="AI758" s="290"/>
      <c r="AJ758" s="290"/>
      <c r="AK758" s="290"/>
      <c r="AL758" s="290"/>
      <c r="AM758" s="290"/>
      <c r="AN758" s="290"/>
      <c r="AO758" s="291"/>
      <c r="AQ758" s="54" t="s">
        <v>645</v>
      </c>
      <c r="AU758" s="292" t="str">
        <f t="shared" ca="1" si="135"/>
        <v>AI</v>
      </c>
      <c r="AV758" s="292">
        <f t="shared" si="138"/>
        <v>729</v>
      </c>
      <c r="AW758" s="180" t="str">
        <f t="shared" ca="1" si="136"/>
        <v>AI729</v>
      </c>
      <c r="AX758" s="189">
        <f t="shared" si="133"/>
        <v>8</v>
      </c>
      <c r="AY758" s="180" t="str">
        <f t="shared" ca="1" si="132"/>
        <v>5. Ownership - Capital Costs</v>
      </c>
      <c r="AZ758" s="189" t="s">
        <v>643</v>
      </c>
      <c r="BA758" s="180" t="s">
        <v>680</v>
      </c>
      <c r="BB758" s="180">
        <v>2049</v>
      </c>
      <c r="BC758" s="180" t="str">
        <f t="shared" ca="1" si="137"/>
        <v>8_AI729_Contingency_2049</v>
      </c>
      <c r="BD758" s="180" t="s">
        <v>407</v>
      </c>
      <c r="BE758" s="180"/>
      <c r="BF758" s="189" t="str">
        <f t="shared" si="134"/>
        <v>&gt;=0</v>
      </c>
      <c r="BG758" s="189" t="s">
        <v>58</v>
      </c>
      <c r="BH758" s="189" t="s">
        <v>58</v>
      </c>
    </row>
    <row r="759" spans="1:60" ht="13.5" hidden="1" customHeight="1">
      <c r="A759" s="131"/>
      <c r="B759" s="343"/>
      <c r="C759" s="153"/>
      <c r="D759" s="344"/>
      <c r="E759" s="344"/>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290"/>
      <c r="AF759" s="290"/>
      <c r="AG759" s="290"/>
      <c r="AH759" s="290"/>
      <c r="AI759" s="290"/>
      <c r="AJ759" s="290"/>
      <c r="AK759" s="290"/>
      <c r="AL759" s="290"/>
      <c r="AM759" s="290"/>
      <c r="AN759" s="290"/>
      <c r="AO759" s="291"/>
      <c r="AQ759" s="54" t="s">
        <v>645</v>
      </c>
      <c r="AU759" s="292" t="str">
        <f t="shared" ca="1" si="135"/>
        <v>AJ</v>
      </c>
      <c r="AV759" s="292">
        <f t="shared" si="138"/>
        <v>729</v>
      </c>
      <c r="AW759" s="180" t="str">
        <f t="shared" ca="1" si="136"/>
        <v>AJ729</v>
      </c>
      <c r="AX759" s="189">
        <f t="shared" si="133"/>
        <v>8</v>
      </c>
      <c r="AY759" s="180" t="str">
        <f t="shared" ca="1" si="132"/>
        <v>5. Ownership - Capital Costs</v>
      </c>
      <c r="AZ759" s="189" t="s">
        <v>643</v>
      </c>
      <c r="BA759" s="180" t="s">
        <v>680</v>
      </c>
      <c r="BB759" s="180">
        <v>2050</v>
      </c>
      <c r="BC759" s="180" t="str">
        <f t="shared" ca="1" si="137"/>
        <v>8_AJ729_Contingency_2050</v>
      </c>
      <c r="BD759" s="180" t="s">
        <v>407</v>
      </c>
      <c r="BE759" s="180"/>
      <c r="BF759" s="189" t="str">
        <f t="shared" si="134"/>
        <v>&gt;=0</v>
      </c>
      <c r="BG759" s="189" t="s">
        <v>58</v>
      </c>
      <c r="BH759" s="189" t="s">
        <v>58</v>
      </c>
    </row>
    <row r="760" spans="1:60" ht="13.5" hidden="1" customHeight="1">
      <c r="A760" s="131"/>
      <c r="B760" s="343"/>
      <c r="C760" s="153"/>
      <c r="D760" s="344"/>
      <c r="E760" s="344"/>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c r="AC760" s="289"/>
      <c r="AD760" s="289"/>
      <c r="AE760" s="290"/>
      <c r="AF760" s="290"/>
      <c r="AG760" s="290"/>
      <c r="AH760" s="290"/>
      <c r="AI760" s="290"/>
      <c r="AJ760" s="290"/>
      <c r="AK760" s="290"/>
      <c r="AL760" s="290"/>
      <c r="AM760" s="290"/>
      <c r="AN760" s="290"/>
      <c r="AO760" s="291"/>
      <c r="AQ760" s="54" t="s">
        <v>645</v>
      </c>
      <c r="AU760" s="292" t="str">
        <f t="shared" ca="1" si="135"/>
        <v>AK</v>
      </c>
      <c r="AV760" s="292">
        <f t="shared" si="138"/>
        <v>729</v>
      </c>
      <c r="AW760" s="180" t="str">
        <f t="shared" ca="1" si="136"/>
        <v>AK729</v>
      </c>
      <c r="AX760" s="189">
        <f t="shared" si="133"/>
        <v>8</v>
      </c>
      <c r="AY760" s="180" t="str">
        <f t="shared" ca="1" si="132"/>
        <v>5. Ownership - Capital Costs</v>
      </c>
      <c r="AZ760" s="189" t="s">
        <v>643</v>
      </c>
      <c r="BA760" s="180" t="s">
        <v>680</v>
      </c>
      <c r="BB760" s="180">
        <v>2051</v>
      </c>
      <c r="BC760" s="180" t="str">
        <f t="shared" ca="1" si="137"/>
        <v>8_AK729_Contingency_2051</v>
      </c>
      <c r="BD760" s="180" t="s">
        <v>407</v>
      </c>
      <c r="BE760" s="180"/>
      <c r="BF760" s="189" t="str">
        <f t="shared" si="134"/>
        <v>&gt;=0</v>
      </c>
      <c r="BG760" s="189" t="s">
        <v>58</v>
      </c>
      <c r="BH760" s="189" t="s">
        <v>58</v>
      </c>
    </row>
    <row r="761" spans="1:60" ht="13.5" hidden="1" customHeight="1">
      <c r="A761" s="131"/>
      <c r="B761" s="343"/>
      <c r="C761" s="153"/>
      <c r="D761" s="344"/>
      <c r="E761" s="344"/>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c r="AC761" s="289"/>
      <c r="AD761" s="289"/>
      <c r="AE761" s="290"/>
      <c r="AF761" s="290"/>
      <c r="AG761" s="290"/>
      <c r="AH761" s="290"/>
      <c r="AI761" s="290"/>
      <c r="AJ761" s="290"/>
      <c r="AK761" s="290"/>
      <c r="AL761" s="290"/>
      <c r="AM761" s="290"/>
      <c r="AN761" s="290"/>
      <c r="AO761" s="291"/>
      <c r="AQ761" s="54" t="s">
        <v>645</v>
      </c>
      <c r="AU761" s="292" t="str">
        <f t="shared" ca="1" si="135"/>
        <v>AL</v>
      </c>
      <c r="AV761" s="292">
        <f t="shared" si="138"/>
        <v>729</v>
      </c>
      <c r="AW761" s="180" t="str">
        <f t="shared" ca="1" si="136"/>
        <v>AL729</v>
      </c>
      <c r="AX761" s="189">
        <f t="shared" si="133"/>
        <v>8</v>
      </c>
      <c r="AY761" s="180" t="str">
        <f t="shared" ca="1" si="132"/>
        <v>5. Ownership - Capital Costs</v>
      </c>
      <c r="AZ761" s="189" t="s">
        <v>643</v>
      </c>
      <c r="BA761" s="180" t="s">
        <v>680</v>
      </c>
      <c r="BB761" s="180">
        <v>2052</v>
      </c>
      <c r="BC761" s="180" t="str">
        <f t="shared" ca="1" si="137"/>
        <v>8_AL729_Contingency_2052</v>
      </c>
      <c r="BD761" s="180" t="s">
        <v>407</v>
      </c>
      <c r="BE761" s="180"/>
      <c r="BF761" s="189" t="str">
        <f t="shared" si="134"/>
        <v>&gt;=0</v>
      </c>
      <c r="BG761" s="189" t="s">
        <v>58</v>
      </c>
      <c r="BH761" s="189" t="s">
        <v>58</v>
      </c>
    </row>
    <row r="762" spans="1:60" ht="13.5" hidden="1" customHeight="1">
      <c r="A762" s="131"/>
      <c r="B762" s="343"/>
      <c r="C762" s="153"/>
      <c r="D762" s="344"/>
      <c r="E762" s="344"/>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c r="AC762" s="289"/>
      <c r="AD762" s="289"/>
      <c r="AE762" s="290"/>
      <c r="AF762" s="290"/>
      <c r="AG762" s="290"/>
      <c r="AH762" s="290"/>
      <c r="AI762" s="290"/>
      <c r="AJ762" s="290"/>
      <c r="AK762" s="290"/>
      <c r="AL762" s="290"/>
      <c r="AM762" s="290"/>
      <c r="AN762" s="290"/>
      <c r="AO762" s="291"/>
      <c r="AQ762" s="54" t="s">
        <v>645</v>
      </c>
      <c r="AU762" s="292" t="str">
        <f t="shared" ca="1" si="135"/>
        <v>AM</v>
      </c>
      <c r="AV762" s="292">
        <f t="shared" si="138"/>
        <v>729</v>
      </c>
      <c r="AW762" s="180" t="str">
        <f t="shared" ca="1" si="136"/>
        <v>AM729</v>
      </c>
      <c r="AX762" s="189">
        <f t="shared" si="133"/>
        <v>8</v>
      </c>
      <c r="AY762" s="180" t="str">
        <f t="shared" ca="1" si="132"/>
        <v>5. Ownership - Capital Costs</v>
      </c>
      <c r="AZ762" s="189" t="s">
        <v>643</v>
      </c>
      <c r="BA762" s="180" t="s">
        <v>680</v>
      </c>
      <c r="BB762" s="180">
        <v>2053</v>
      </c>
      <c r="BC762" s="180" t="str">
        <f t="shared" ca="1" si="137"/>
        <v>8_AM729_Contingency_2053</v>
      </c>
      <c r="BD762" s="180" t="s">
        <v>407</v>
      </c>
      <c r="BE762" s="180"/>
      <c r="BF762" s="189" t="str">
        <f t="shared" si="134"/>
        <v>&gt;=0</v>
      </c>
      <c r="BG762" s="189" t="s">
        <v>58</v>
      </c>
      <c r="BH762" s="189" t="s">
        <v>58</v>
      </c>
    </row>
    <row r="763" spans="1:60" ht="13.5" hidden="1" customHeight="1">
      <c r="A763" s="131"/>
      <c r="B763" s="343"/>
      <c r="C763" s="153"/>
      <c r="D763" s="344"/>
      <c r="E763" s="344"/>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c r="AC763" s="289"/>
      <c r="AD763" s="289"/>
      <c r="AE763" s="290"/>
      <c r="AF763" s="290"/>
      <c r="AG763" s="290"/>
      <c r="AH763" s="290"/>
      <c r="AI763" s="290"/>
      <c r="AJ763" s="290"/>
      <c r="AK763" s="290"/>
      <c r="AL763" s="290"/>
      <c r="AM763" s="290"/>
      <c r="AN763" s="290"/>
      <c r="AO763" s="291"/>
      <c r="AQ763" s="54" t="s">
        <v>645</v>
      </c>
      <c r="AU763" s="292" t="str">
        <f t="shared" ca="1" si="135"/>
        <v>AN</v>
      </c>
      <c r="AV763" s="292">
        <f t="shared" si="138"/>
        <v>729</v>
      </c>
      <c r="AW763" s="180" t="str">
        <f t="shared" ca="1" si="136"/>
        <v>AN729</v>
      </c>
      <c r="AX763" s="189">
        <f t="shared" si="133"/>
        <v>8</v>
      </c>
      <c r="AY763" s="180" t="str">
        <f t="shared" ca="1" si="132"/>
        <v>5. Ownership - Capital Costs</v>
      </c>
      <c r="AZ763" s="189" t="s">
        <v>643</v>
      </c>
      <c r="BA763" s="180" t="s">
        <v>680</v>
      </c>
      <c r="BB763" s="180">
        <v>2054</v>
      </c>
      <c r="BC763" s="180" t="str">
        <f t="shared" ca="1" si="137"/>
        <v>8_AN729_Contingency_2054</v>
      </c>
      <c r="BD763" s="180" t="s">
        <v>407</v>
      </c>
      <c r="BE763" s="180"/>
      <c r="BF763" s="189" t="str">
        <f t="shared" si="134"/>
        <v>&gt;=0</v>
      </c>
      <c r="BG763" s="189" t="s">
        <v>58</v>
      </c>
      <c r="BH763" s="189" t="s">
        <v>58</v>
      </c>
    </row>
    <row r="764" spans="1:60" ht="13.5" hidden="1" customHeight="1">
      <c r="A764" s="131"/>
      <c r="B764" s="343"/>
      <c r="C764" s="153"/>
      <c r="D764" s="344"/>
      <c r="E764" s="344"/>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90"/>
      <c r="AF764" s="290"/>
      <c r="AG764" s="290"/>
      <c r="AH764" s="290"/>
      <c r="AI764" s="290"/>
      <c r="AJ764" s="290"/>
      <c r="AK764" s="290"/>
      <c r="AL764" s="290"/>
      <c r="AM764" s="290"/>
      <c r="AN764" s="290"/>
      <c r="AO764" s="291"/>
      <c r="AQ764" s="54" t="s">
        <v>645</v>
      </c>
      <c r="AU764" s="292" t="str">
        <f t="shared" ca="1" si="135"/>
        <v>AO</v>
      </c>
      <c r="AV764" s="292">
        <f t="shared" si="138"/>
        <v>729</v>
      </c>
      <c r="AW764" s="180" t="str">
        <f t="shared" ca="1" si="136"/>
        <v>AO729</v>
      </c>
      <c r="AX764" s="189">
        <v>7</v>
      </c>
      <c r="AY764" s="180" t="str">
        <f t="shared" ca="1" si="132"/>
        <v>5. Ownership - Capital Costs</v>
      </c>
      <c r="AZ764" s="189" t="s">
        <v>643</v>
      </c>
      <c r="BA764" s="180" t="s">
        <v>680</v>
      </c>
      <c r="BB764" s="180" t="s">
        <v>646</v>
      </c>
      <c r="BC764" s="180" t="str">
        <f t="shared" ca="1" si="137"/>
        <v>7_AO729_Contingency_Additional_Info</v>
      </c>
      <c r="BD764" s="189" t="s">
        <v>133</v>
      </c>
      <c r="BE764" s="189">
        <v>100</v>
      </c>
      <c r="BG764" s="189" t="s">
        <v>58</v>
      </c>
      <c r="BH764" s="189" t="s">
        <v>58</v>
      </c>
    </row>
    <row r="765" spans="1:60">
      <c r="A765" s="131">
        <f>+A729+1</f>
        <v>23</v>
      </c>
      <c r="B765" s="343"/>
      <c r="C765" s="153" t="s">
        <v>681</v>
      </c>
      <c r="D765" s="344" t="s">
        <v>642</v>
      </c>
      <c r="E765" s="344"/>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76"/>
      <c r="AE765" s="277"/>
      <c r="AF765" s="277"/>
      <c r="AG765" s="277"/>
      <c r="AH765" s="277"/>
      <c r="AI765" s="277"/>
      <c r="AJ765" s="277"/>
      <c r="AK765" s="277"/>
      <c r="AL765" s="277"/>
      <c r="AM765" s="277"/>
      <c r="AN765" s="277"/>
      <c r="AO765" s="152"/>
      <c r="AS765" s="54" t="s">
        <v>125</v>
      </c>
      <c r="AT765" s="293" t="str">
        <f ca="1">SUBSTITUTE(CELL("address",F765),"$","")</f>
        <v>F765</v>
      </c>
      <c r="AU765" s="294" t="str">
        <f ca="1">CHAR(CODE(AT765))</f>
        <v>F</v>
      </c>
      <c r="AV765" s="294">
        <f>ROW(AT765)</f>
        <v>765</v>
      </c>
      <c r="AW765" s="295" t="str">
        <f ca="1">CONCATENATE(AU765&amp;AV765)</f>
        <v>F765</v>
      </c>
      <c r="AX765" s="288">
        <f t="shared" ref="AX765:AX799" si="139">$AX$5</f>
        <v>8</v>
      </c>
      <c r="AY765" s="295" t="str">
        <f t="shared" ca="1" si="132"/>
        <v>5. Ownership - Capital Costs</v>
      </c>
      <c r="AZ765" s="288" t="s">
        <v>643</v>
      </c>
      <c r="BA765" s="295" t="s">
        <v>682</v>
      </c>
      <c r="BB765" s="295">
        <v>2020</v>
      </c>
      <c r="BC765" s="295" t="str">
        <f ca="1">AX765&amp;"_"&amp;AW765&amp;"_"&amp;BA765&amp;"_"&amp;BB765</f>
        <v>8_F765_Initial_working_capital_2020</v>
      </c>
      <c r="BD765" s="295" t="s">
        <v>407</v>
      </c>
      <c r="BE765" s="295"/>
      <c r="BF765" s="288" t="str">
        <f t="shared" ref="BF765:BF799" si="140">"&gt;=0"</f>
        <v>&gt;=0</v>
      </c>
      <c r="BG765" s="288" t="s">
        <v>58</v>
      </c>
      <c r="BH765" s="288" t="s">
        <v>58</v>
      </c>
    </row>
    <row r="766" spans="1:60" ht="13.5" hidden="1" customHeight="1">
      <c r="A766" s="131"/>
      <c r="B766" s="343"/>
      <c r="C766" s="153"/>
      <c r="D766" s="344"/>
      <c r="E766" s="344"/>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c r="AC766" s="289"/>
      <c r="AD766" s="289"/>
      <c r="AE766" s="290"/>
      <c r="AF766" s="290"/>
      <c r="AG766" s="290"/>
      <c r="AH766" s="290"/>
      <c r="AI766" s="290"/>
      <c r="AJ766" s="290"/>
      <c r="AK766" s="290"/>
      <c r="AL766" s="290"/>
      <c r="AM766" s="290"/>
      <c r="AN766" s="290"/>
      <c r="AO766" s="291"/>
      <c r="AQ766" s="54" t="s">
        <v>645</v>
      </c>
      <c r="AU766" s="292" t="str">
        <f t="shared" ref="AU766:AU800" ca="1" si="141">IF(AU765="Z","AA",IF(LEN(AU765)=1,CHAR(CODE(AU765)+1),IF(RIGHT(AU765,1)="Z",CHAR(CODE(LEFT(AU765,1))+1),LEFT(AU765,1))&amp;CHAR(65+MOD(CODE(RIGHT(AU765,1))+1-65,26))))</f>
        <v>G</v>
      </c>
      <c r="AV766" s="292">
        <f>AV765</f>
        <v>765</v>
      </c>
      <c r="AW766" s="180" t="str">
        <f t="shared" ref="AW766:AW800" ca="1" si="142">CONCATENATE(AU766&amp;AV766)</f>
        <v>G765</v>
      </c>
      <c r="AX766" s="189">
        <f t="shared" si="139"/>
        <v>8</v>
      </c>
      <c r="AY766" s="180" t="str">
        <f t="shared" ca="1" si="132"/>
        <v>5. Ownership - Capital Costs</v>
      </c>
      <c r="AZ766" s="189" t="s">
        <v>643</v>
      </c>
      <c r="BA766" s="180" t="s">
        <v>682</v>
      </c>
      <c r="BB766" s="180">
        <v>2021</v>
      </c>
      <c r="BC766" s="180" t="str">
        <f t="shared" ref="BC766:BC800" ca="1" si="143">AX766&amp;"_"&amp;AW766&amp;"_"&amp;BA766&amp;"_"&amp;BB766</f>
        <v>8_G765_Initial_working_capital_2021</v>
      </c>
      <c r="BD766" s="180" t="s">
        <v>407</v>
      </c>
      <c r="BE766" s="180"/>
      <c r="BF766" s="189" t="str">
        <f t="shared" si="140"/>
        <v>&gt;=0</v>
      </c>
      <c r="BG766" s="189" t="s">
        <v>58</v>
      </c>
      <c r="BH766" s="189" t="s">
        <v>58</v>
      </c>
    </row>
    <row r="767" spans="1:60" ht="13.5" hidden="1" customHeight="1">
      <c r="A767" s="131"/>
      <c r="B767" s="343"/>
      <c r="C767" s="153"/>
      <c r="D767" s="344"/>
      <c r="E767" s="344"/>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89"/>
      <c r="AE767" s="290"/>
      <c r="AF767" s="290"/>
      <c r="AG767" s="290"/>
      <c r="AH767" s="290"/>
      <c r="AI767" s="290"/>
      <c r="AJ767" s="290"/>
      <c r="AK767" s="290"/>
      <c r="AL767" s="290"/>
      <c r="AM767" s="290"/>
      <c r="AN767" s="290"/>
      <c r="AO767" s="291"/>
      <c r="AQ767" s="54" t="s">
        <v>645</v>
      </c>
      <c r="AU767" s="292" t="str">
        <f t="shared" ca="1" si="141"/>
        <v>H</v>
      </c>
      <c r="AV767" s="292">
        <f t="shared" ref="AV767:AV800" si="144">AV766</f>
        <v>765</v>
      </c>
      <c r="AW767" s="180" t="str">
        <f t="shared" ca="1" si="142"/>
        <v>H765</v>
      </c>
      <c r="AX767" s="189">
        <f t="shared" si="139"/>
        <v>8</v>
      </c>
      <c r="AY767" s="180" t="str">
        <f t="shared" ca="1" si="132"/>
        <v>5. Ownership - Capital Costs</v>
      </c>
      <c r="AZ767" s="189" t="s">
        <v>643</v>
      </c>
      <c r="BA767" s="180" t="s">
        <v>682</v>
      </c>
      <c r="BB767" s="180">
        <v>2022</v>
      </c>
      <c r="BC767" s="180" t="str">
        <f t="shared" ca="1" si="143"/>
        <v>8_H765_Initial_working_capital_2022</v>
      </c>
      <c r="BD767" s="180" t="s">
        <v>407</v>
      </c>
      <c r="BE767" s="180"/>
      <c r="BF767" s="189" t="str">
        <f t="shared" si="140"/>
        <v>&gt;=0</v>
      </c>
      <c r="BG767" s="189" t="s">
        <v>58</v>
      </c>
      <c r="BH767" s="189" t="s">
        <v>58</v>
      </c>
    </row>
    <row r="768" spans="1:60" ht="13.5" hidden="1" customHeight="1">
      <c r="A768" s="131"/>
      <c r="B768" s="343"/>
      <c r="C768" s="153"/>
      <c r="D768" s="344"/>
      <c r="E768" s="344"/>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290"/>
      <c r="AF768" s="290"/>
      <c r="AG768" s="290"/>
      <c r="AH768" s="290"/>
      <c r="AI768" s="290"/>
      <c r="AJ768" s="290"/>
      <c r="AK768" s="290"/>
      <c r="AL768" s="290"/>
      <c r="AM768" s="290"/>
      <c r="AN768" s="290"/>
      <c r="AO768" s="291"/>
      <c r="AQ768" s="54" t="s">
        <v>645</v>
      </c>
      <c r="AU768" s="292" t="str">
        <f t="shared" ca="1" si="141"/>
        <v>I</v>
      </c>
      <c r="AV768" s="292">
        <f t="shared" si="144"/>
        <v>765</v>
      </c>
      <c r="AW768" s="180" t="str">
        <f t="shared" ca="1" si="142"/>
        <v>I765</v>
      </c>
      <c r="AX768" s="189">
        <f t="shared" si="139"/>
        <v>8</v>
      </c>
      <c r="AY768" s="180" t="str">
        <f t="shared" ca="1" si="132"/>
        <v>5. Ownership - Capital Costs</v>
      </c>
      <c r="AZ768" s="189" t="s">
        <v>643</v>
      </c>
      <c r="BA768" s="180" t="s">
        <v>682</v>
      </c>
      <c r="BB768" s="180">
        <v>2023</v>
      </c>
      <c r="BC768" s="180" t="str">
        <f t="shared" ca="1" si="143"/>
        <v>8_I765_Initial_working_capital_2023</v>
      </c>
      <c r="BD768" s="180" t="s">
        <v>407</v>
      </c>
      <c r="BE768" s="180"/>
      <c r="BF768" s="189" t="str">
        <f t="shared" si="140"/>
        <v>&gt;=0</v>
      </c>
      <c r="BG768" s="189" t="s">
        <v>58</v>
      </c>
      <c r="BH768" s="189" t="s">
        <v>58</v>
      </c>
    </row>
    <row r="769" spans="1:60" ht="13.5" hidden="1" customHeight="1">
      <c r="A769" s="131"/>
      <c r="B769" s="343"/>
      <c r="C769" s="153"/>
      <c r="D769" s="344"/>
      <c r="E769" s="344"/>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c r="AC769" s="289"/>
      <c r="AD769" s="289"/>
      <c r="AE769" s="290"/>
      <c r="AF769" s="290"/>
      <c r="AG769" s="290"/>
      <c r="AH769" s="290"/>
      <c r="AI769" s="290"/>
      <c r="AJ769" s="290"/>
      <c r="AK769" s="290"/>
      <c r="AL769" s="290"/>
      <c r="AM769" s="290"/>
      <c r="AN769" s="290"/>
      <c r="AO769" s="291"/>
      <c r="AQ769" s="54" t="s">
        <v>645</v>
      </c>
      <c r="AU769" s="292" t="str">
        <f t="shared" ca="1" si="141"/>
        <v>J</v>
      </c>
      <c r="AV769" s="292">
        <f t="shared" si="144"/>
        <v>765</v>
      </c>
      <c r="AW769" s="180" t="str">
        <f t="shared" ca="1" si="142"/>
        <v>J765</v>
      </c>
      <c r="AX769" s="189">
        <f t="shared" si="139"/>
        <v>8</v>
      </c>
      <c r="AY769" s="180" t="str">
        <f t="shared" ca="1" si="132"/>
        <v>5. Ownership - Capital Costs</v>
      </c>
      <c r="AZ769" s="189" t="s">
        <v>643</v>
      </c>
      <c r="BA769" s="180" t="s">
        <v>682</v>
      </c>
      <c r="BB769" s="180">
        <v>2024</v>
      </c>
      <c r="BC769" s="180" t="str">
        <f t="shared" ca="1" si="143"/>
        <v>8_J765_Initial_working_capital_2024</v>
      </c>
      <c r="BD769" s="180" t="s">
        <v>407</v>
      </c>
      <c r="BE769" s="180"/>
      <c r="BF769" s="189" t="str">
        <f t="shared" si="140"/>
        <v>&gt;=0</v>
      </c>
      <c r="BG769" s="189" t="s">
        <v>58</v>
      </c>
      <c r="BH769" s="189" t="s">
        <v>58</v>
      </c>
    </row>
    <row r="770" spans="1:60" ht="13.5" hidden="1" customHeight="1">
      <c r="A770" s="131"/>
      <c r="B770" s="343"/>
      <c r="C770" s="153"/>
      <c r="D770" s="344"/>
      <c r="E770" s="344"/>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290"/>
      <c r="AF770" s="290"/>
      <c r="AG770" s="290"/>
      <c r="AH770" s="290"/>
      <c r="AI770" s="290"/>
      <c r="AJ770" s="290"/>
      <c r="AK770" s="290"/>
      <c r="AL770" s="290"/>
      <c r="AM770" s="290"/>
      <c r="AN770" s="290"/>
      <c r="AO770" s="291"/>
      <c r="AQ770" s="54" t="s">
        <v>645</v>
      </c>
      <c r="AU770" s="292" t="str">
        <f t="shared" ca="1" si="141"/>
        <v>K</v>
      </c>
      <c r="AV770" s="292">
        <f t="shared" si="144"/>
        <v>765</v>
      </c>
      <c r="AW770" s="180" t="str">
        <f t="shared" ca="1" si="142"/>
        <v>K765</v>
      </c>
      <c r="AX770" s="189">
        <f t="shared" si="139"/>
        <v>8</v>
      </c>
      <c r="AY770" s="180" t="str">
        <f t="shared" ca="1" si="132"/>
        <v>5. Ownership - Capital Costs</v>
      </c>
      <c r="AZ770" s="189" t="s">
        <v>643</v>
      </c>
      <c r="BA770" s="180" t="s">
        <v>682</v>
      </c>
      <c r="BB770" s="180">
        <v>2025</v>
      </c>
      <c r="BC770" s="180" t="str">
        <f t="shared" ca="1" si="143"/>
        <v>8_K765_Initial_working_capital_2025</v>
      </c>
      <c r="BD770" s="180" t="s">
        <v>407</v>
      </c>
      <c r="BE770" s="180"/>
      <c r="BF770" s="189" t="str">
        <f t="shared" si="140"/>
        <v>&gt;=0</v>
      </c>
      <c r="BG770" s="189" t="s">
        <v>58</v>
      </c>
      <c r="BH770" s="189" t="s">
        <v>58</v>
      </c>
    </row>
    <row r="771" spans="1:60" ht="13.5" hidden="1" customHeight="1">
      <c r="A771" s="131"/>
      <c r="B771" s="343"/>
      <c r="C771" s="153"/>
      <c r="D771" s="344"/>
      <c r="E771" s="344"/>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c r="AC771" s="289"/>
      <c r="AD771" s="289"/>
      <c r="AE771" s="290"/>
      <c r="AF771" s="290"/>
      <c r="AG771" s="290"/>
      <c r="AH771" s="290"/>
      <c r="AI771" s="290"/>
      <c r="AJ771" s="290"/>
      <c r="AK771" s="290"/>
      <c r="AL771" s="290"/>
      <c r="AM771" s="290"/>
      <c r="AN771" s="290"/>
      <c r="AO771" s="291"/>
      <c r="AQ771" s="54" t="s">
        <v>645</v>
      </c>
      <c r="AU771" s="292" t="str">
        <f t="shared" ca="1" si="141"/>
        <v>L</v>
      </c>
      <c r="AV771" s="292">
        <f t="shared" si="144"/>
        <v>765</v>
      </c>
      <c r="AW771" s="180" t="str">
        <f t="shared" ca="1" si="142"/>
        <v>L765</v>
      </c>
      <c r="AX771" s="189">
        <f t="shared" si="139"/>
        <v>8</v>
      </c>
      <c r="AY771" s="180" t="str">
        <f t="shared" ca="1" si="132"/>
        <v>5. Ownership - Capital Costs</v>
      </c>
      <c r="AZ771" s="189" t="s">
        <v>643</v>
      </c>
      <c r="BA771" s="180" t="s">
        <v>682</v>
      </c>
      <c r="BB771" s="180">
        <v>2026</v>
      </c>
      <c r="BC771" s="180" t="str">
        <f t="shared" ca="1" si="143"/>
        <v>8_L765_Initial_working_capital_2026</v>
      </c>
      <c r="BD771" s="180" t="s">
        <v>407</v>
      </c>
      <c r="BE771" s="180"/>
      <c r="BF771" s="189" t="str">
        <f t="shared" si="140"/>
        <v>&gt;=0</v>
      </c>
      <c r="BG771" s="189" t="s">
        <v>58</v>
      </c>
      <c r="BH771" s="189" t="s">
        <v>58</v>
      </c>
    </row>
    <row r="772" spans="1:60" ht="13.5" hidden="1" customHeight="1">
      <c r="A772" s="131"/>
      <c r="B772" s="343"/>
      <c r="C772" s="153"/>
      <c r="D772" s="344"/>
      <c r="E772" s="344"/>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289"/>
      <c r="AE772" s="290"/>
      <c r="AF772" s="290"/>
      <c r="AG772" s="290"/>
      <c r="AH772" s="290"/>
      <c r="AI772" s="290"/>
      <c r="AJ772" s="290"/>
      <c r="AK772" s="290"/>
      <c r="AL772" s="290"/>
      <c r="AM772" s="290"/>
      <c r="AN772" s="290"/>
      <c r="AO772" s="291"/>
      <c r="AQ772" s="54" t="s">
        <v>645</v>
      </c>
      <c r="AU772" s="292" t="str">
        <f t="shared" ca="1" si="141"/>
        <v>M</v>
      </c>
      <c r="AV772" s="292">
        <f t="shared" si="144"/>
        <v>765</v>
      </c>
      <c r="AW772" s="180" t="str">
        <f t="shared" ca="1" si="142"/>
        <v>M765</v>
      </c>
      <c r="AX772" s="189">
        <f t="shared" si="139"/>
        <v>8</v>
      </c>
      <c r="AY772" s="180" t="str">
        <f t="shared" ca="1" si="132"/>
        <v>5. Ownership - Capital Costs</v>
      </c>
      <c r="AZ772" s="189" t="s">
        <v>643</v>
      </c>
      <c r="BA772" s="180" t="s">
        <v>682</v>
      </c>
      <c r="BB772" s="180">
        <v>2027</v>
      </c>
      <c r="BC772" s="180" t="str">
        <f t="shared" ca="1" si="143"/>
        <v>8_M765_Initial_working_capital_2027</v>
      </c>
      <c r="BD772" s="180" t="s">
        <v>407</v>
      </c>
      <c r="BE772" s="180"/>
      <c r="BF772" s="189" t="str">
        <f t="shared" si="140"/>
        <v>&gt;=0</v>
      </c>
      <c r="BG772" s="189" t="s">
        <v>58</v>
      </c>
      <c r="BH772" s="189" t="s">
        <v>58</v>
      </c>
    </row>
    <row r="773" spans="1:60" ht="13.5" hidden="1" customHeight="1">
      <c r="A773" s="131"/>
      <c r="B773" s="343"/>
      <c r="C773" s="153"/>
      <c r="D773" s="344"/>
      <c r="E773" s="344"/>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c r="AC773" s="289"/>
      <c r="AD773" s="289"/>
      <c r="AE773" s="290"/>
      <c r="AF773" s="290"/>
      <c r="AG773" s="290"/>
      <c r="AH773" s="290"/>
      <c r="AI773" s="290"/>
      <c r="AJ773" s="290"/>
      <c r="AK773" s="290"/>
      <c r="AL773" s="290"/>
      <c r="AM773" s="290"/>
      <c r="AN773" s="290"/>
      <c r="AO773" s="291"/>
      <c r="AQ773" s="54" t="s">
        <v>645</v>
      </c>
      <c r="AU773" s="292" t="str">
        <f t="shared" ca="1" si="141"/>
        <v>N</v>
      </c>
      <c r="AV773" s="292">
        <f t="shared" si="144"/>
        <v>765</v>
      </c>
      <c r="AW773" s="180" t="str">
        <f t="shared" ca="1" si="142"/>
        <v>N765</v>
      </c>
      <c r="AX773" s="189">
        <f t="shared" si="139"/>
        <v>8</v>
      </c>
      <c r="AY773" s="180" t="str">
        <f t="shared" ca="1" si="132"/>
        <v>5. Ownership - Capital Costs</v>
      </c>
      <c r="AZ773" s="189" t="s">
        <v>643</v>
      </c>
      <c r="BA773" s="180" t="s">
        <v>682</v>
      </c>
      <c r="BB773" s="180">
        <v>2028</v>
      </c>
      <c r="BC773" s="180" t="str">
        <f t="shared" ca="1" si="143"/>
        <v>8_N765_Initial_working_capital_2028</v>
      </c>
      <c r="BD773" s="180" t="s">
        <v>407</v>
      </c>
      <c r="BE773" s="180"/>
      <c r="BF773" s="189" t="str">
        <f t="shared" si="140"/>
        <v>&gt;=0</v>
      </c>
      <c r="BG773" s="189" t="s">
        <v>58</v>
      </c>
      <c r="BH773" s="189" t="s">
        <v>58</v>
      </c>
    </row>
    <row r="774" spans="1:60" ht="13.5" hidden="1" customHeight="1">
      <c r="A774" s="131"/>
      <c r="B774" s="343"/>
      <c r="C774" s="153"/>
      <c r="D774" s="344"/>
      <c r="E774" s="344"/>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c r="AC774" s="289"/>
      <c r="AD774" s="289"/>
      <c r="AE774" s="290"/>
      <c r="AF774" s="290"/>
      <c r="AG774" s="290"/>
      <c r="AH774" s="290"/>
      <c r="AI774" s="290"/>
      <c r="AJ774" s="290"/>
      <c r="AK774" s="290"/>
      <c r="AL774" s="290"/>
      <c r="AM774" s="290"/>
      <c r="AN774" s="290"/>
      <c r="AO774" s="291"/>
      <c r="AQ774" s="54" t="s">
        <v>645</v>
      </c>
      <c r="AU774" s="292" t="str">
        <f t="shared" ca="1" si="141"/>
        <v>O</v>
      </c>
      <c r="AV774" s="292">
        <f t="shared" si="144"/>
        <v>765</v>
      </c>
      <c r="AW774" s="180" t="str">
        <f t="shared" ca="1" si="142"/>
        <v>O765</v>
      </c>
      <c r="AX774" s="189">
        <f t="shared" si="139"/>
        <v>8</v>
      </c>
      <c r="AY774" s="180" t="str">
        <f t="shared" ca="1" si="132"/>
        <v>5. Ownership - Capital Costs</v>
      </c>
      <c r="AZ774" s="189" t="s">
        <v>643</v>
      </c>
      <c r="BA774" s="180" t="s">
        <v>682</v>
      </c>
      <c r="BB774" s="180">
        <v>2029</v>
      </c>
      <c r="BC774" s="180" t="str">
        <f t="shared" ca="1" si="143"/>
        <v>8_O765_Initial_working_capital_2029</v>
      </c>
      <c r="BD774" s="180" t="s">
        <v>407</v>
      </c>
      <c r="BE774" s="180"/>
      <c r="BF774" s="189" t="str">
        <f t="shared" si="140"/>
        <v>&gt;=0</v>
      </c>
      <c r="BG774" s="189" t="s">
        <v>58</v>
      </c>
      <c r="BH774" s="189" t="s">
        <v>58</v>
      </c>
    </row>
    <row r="775" spans="1:60" ht="13.5" hidden="1" customHeight="1">
      <c r="A775" s="131"/>
      <c r="B775" s="343"/>
      <c r="C775" s="153"/>
      <c r="D775" s="344"/>
      <c r="E775" s="344"/>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c r="AC775" s="289"/>
      <c r="AD775" s="289"/>
      <c r="AE775" s="290"/>
      <c r="AF775" s="290"/>
      <c r="AG775" s="290"/>
      <c r="AH775" s="290"/>
      <c r="AI775" s="290"/>
      <c r="AJ775" s="290"/>
      <c r="AK775" s="290"/>
      <c r="AL775" s="290"/>
      <c r="AM775" s="290"/>
      <c r="AN775" s="290"/>
      <c r="AO775" s="291"/>
      <c r="AQ775" s="54" t="s">
        <v>645</v>
      </c>
      <c r="AU775" s="292" t="str">
        <f t="shared" ca="1" si="141"/>
        <v>P</v>
      </c>
      <c r="AV775" s="292">
        <f t="shared" si="144"/>
        <v>765</v>
      </c>
      <c r="AW775" s="180" t="str">
        <f t="shared" ca="1" si="142"/>
        <v>P765</v>
      </c>
      <c r="AX775" s="189">
        <f t="shared" si="139"/>
        <v>8</v>
      </c>
      <c r="AY775" s="180" t="str">
        <f t="shared" ca="1" si="132"/>
        <v>5. Ownership - Capital Costs</v>
      </c>
      <c r="AZ775" s="189" t="s">
        <v>643</v>
      </c>
      <c r="BA775" s="180" t="s">
        <v>682</v>
      </c>
      <c r="BB775" s="180">
        <v>2030</v>
      </c>
      <c r="BC775" s="180" t="str">
        <f t="shared" ca="1" si="143"/>
        <v>8_P765_Initial_working_capital_2030</v>
      </c>
      <c r="BD775" s="180" t="s">
        <v>407</v>
      </c>
      <c r="BE775" s="180"/>
      <c r="BF775" s="189" t="str">
        <f t="shared" si="140"/>
        <v>&gt;=0</v>
      </c>
      <c r="BG775" s="189" t="s">
        <v>58</v>
      </c>
      <c r="BH775" s="189" t="s">
        <v>58</v>
      </c>
    </row>
    <row r="776" spans="1:60" ht="13.5" hidden="1" customHeight="1">
      <c r="A776" s="131"/>
      <c r="B776" s="343"/>
      <c r="C776" s="153"/>
      <c r="D776" s="344"/>
      <c r="E776" s="344"/>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c r="AC776" s="289"/>
      <c r="AD776" s="289"/>
      <c r="AE776" s="290"/>
      <c r="AF776" s="290"/>
      <c r="AG776" s="290"/>
      <c r="AH776" s="290"/>
      <c r="AI776" s="290"/>
      <c r="AJ776" s="290"/>
      <c r="AK776" s="290"/>
      <c r="AL776" s="290"/>
      <c r="AM776" s="290"/>
      <c r="AN776" s="290"/>
      <c r="AO776" s="291"/>
      <c r="AQ776" s="54" t="s">
        <v>645</v>
      </c>
      <c r="AU776" s="292" t="str">
        <f t="shared" ca="1" si="141"/>
        <v>Q</v>
      </c>
      <c r="AV776" s="292">
        <f t="shared" si="144"/>
        <v>765</v>
      </c>
      <c r="AW776" s="180" t="str">
        <f t="shared" ca="1" si="142"/>
        <v>Q765</v>
      </c>
      <c r="AX776" s="189">
        <f t="shared" si="139"/>
        <v>8</v>
      </c>
      <c r="AY776" s="180" t="str">
        <f t="shared" ca="1" si="132"/>
        <v>5. Ownership - Capital Costs</v>
      </c>
      <c r="AZ776" s="189" t="s">
        <v>643</v>
      </c>
      <c r="BA776" s="180" t="s">
        <v>682</v>
      </c>
      <c r="BB776" s="180">
        <v>2031</v>
      </c>
      <c r="BC776" s="180" t="str">
        <f t="shared" ca="1" si="143"/>
        <v>8_Q765_Initial_working_capital_2031</v>
      </c>
      <c r="BD776" s="180" t="s">
        <v>407</v>
      </c>
      <c r="BE776" s="180"/>
      <c r="BF776" s="189" t="str">
        <f t="shared" si="140"/>
        <v>&gt;=0</v>
      </c>
      <c r="BG776" s="189" t="s">
        <v>58</v>
      </c>
      <c r="BH776" s="189" t="s">
        <v>58</v>
      </c>
    </row>
    <row r="777" spans="1:60" ht="13.5" hidden="1" customHeight="1">
      <c r="A777" s="131"/>
      <c r="B777" s="343"/>
      <c r="C777" s="153"/>
      <c r="D777" s="344"/>
      <c r="E777" s="344"/>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c r="AC777" s="289"/>
      <c r="AD777" s="289"/>
      <c r="AE777" s="290"/>
      <c r="AF777" s="290"/>
      <c r="AG777" s="290"/>
      <c r="AH777" s="290"/>
      <c r="AI777" s="290"/>
      <c r="AJ777" s="290"/>
      <c r="AK777" s="290"/>
      <c r="AL777" s="290"/>
      <c r="AM777" s="290"/>
      <c r="AN777" s="290"/>
      <c r="AO777" s="291"/>
      <c r="AQ777" s="54" t="s">
        <v>645</v>
      </c>
      <c r="AU777" s="292" t="str">
        <f t="shared" ca="1" si="141"/>
        <v>R</v>
      </c>
      <c r="AV777" s="292">
        <f t="shared" si="144"/>
        <v>765</v>
      </c>
      <c r="AW777" s="180" t="str">
        <f t="shared" ca="1" si="142"/>
        <v>R765</v>
      </c>
      <c r="AX777" s="189">
        <f t="shared" si="139"/>
        <v>8</v>
      </c>
      <c r="AY777" s="180" t="str">
        <f t="shared" ca="1" si="132"/>
        <v>5. Ownership - Capital Costs</v>
      </c>
      <c r="AZ777" s="189" t="s">
        <v>643</v>
      </c>
      <c r="BA777" s="180" t="s">
        <v>682</v>
      </c>
      <c r="BB777" s="180">
        <v>2032</v>
      </c>
      <c r="BC777" s="180" t="str">
        <f t="shared" ca="1" si="143"/>
        <v>8_R765_Initial_working_capital_2032</v>
      </c>
      <c r="BD777" s="180" t="s">
        <v>407</v>
      </c>
      <c r="BE777" s="180"/>
      <c r="BF777" s="189" t="str">
        <f t="shared" si="140"/>
        <v>&gt;=0</v>
      </c>
      <c r="BG777" s="189" t="s">
        <v>58</v>
      </c>
      <c r="BH777" s="189" t="s">
        <v>58</v>
      </c>
    </row>
    <row r="778" spans="1:60" ht="13.5" hidden="1" customHeight="1">
      <c r="A778" s="131"/>
      <c r="B778" s="343"/>
      <c r="C778" s="153"/>
      <c r="D778" s="344"/>
      <c r="E778" s="344"/>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c r="AC778" s="289"/>
      <c r="AD778" s="289"/>
      <c r="AE778" s="290"/>
      <c r="AF778" s="290"/>
      <c r="AG778" s="290"/>
      <c r="AH778" s="290"/>
      <c r="AI778" s="290"/>
      <c r="AJ778" s="290"/>
      <c r="AK778" s="290"/>
      <c r="AL778" s="290"/>
      <c r="AM778" s="290"/>
      <c r="AN778" s="290"/>
      <c r="AO778" s="291"/>
      <c r="AQ778" s="54" t="s">
        <v>645</v>
      </c>
      <c r="AU778" s="292" t="str">
        <f t="shared" ca="1" si="141"/>
        <v>S</v>
      </c>
      <c r="AV778" s="292">
        <f t="shared" si="144"/>
        <v>765</v>
      </c>
      <c r="AW778" s="180" t="str">
        <f t="shared" ca="1" si="142"/>
        <v>S765</v>
      </c>
      <c r="AX778" s="189">
        <f t="shared" si="139"/>
        <v>8</v>
      </c>
      <c r="AY778" s="180" t="str">
        <f t="shared" ca="1" si="132"/>
        <v>5. Ownership - Capital Costs</v>
      </c>
      <c r="AZ778" s="189" t="s">
        <v>643</v>
      </c>
      <c r="BA778" s="180" t="s">
        <v>682</v>
      </c>
      <c r="BB778" s="180">
        <v>2033</v>
      </c>
      <c r="BC778" s="180" t="str">
        <f t="shared" ca="1" si="143"/>
        <v>8_S765_Initial_working_capital_2033</v>
      </c>
      <c r="BD778" s="180" t="s">
        <v>407</v>
      </c>
      <c r="BE778" s="180"/>
      <c r="BF778" s="189" t="str">
        <f t="shared" si="140"/>
        <v>&gt;=0</v>
      </c>
      <c r="BG778" s="189" t="s">
        <v>58</v>
      </c>
      <c r="BH778" s="189" t="s">
        <v>58</v>
      </c>
    </row>
    <row r="779" spans="1:60" ht="13.5" hidden="1" customHeight="1">
      <c r="A779" s="131"/>
      <c r="B779" s="343"/>
      <c r="C779" s="153"/>
      <c r="D779" s="344"/>
      <c r="E779" s="344"/>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290"/>
      <c r="AF779" s="290"/>
      <c r="AG779" s="290"/>
      <c r="AH779" s="290"/>
      <c r="AI779" s="290"/>
      <c r="AJ779" s="290"/>
      <c r="AK779" s="290"/>
      <c r="AL779" s="290"/>
      <c r="AM779" s="290"/>
      <c r="AN779" s="290"/>
      <c r="AO779" s="291"/>
      <c r="AQ779" s="54" t="s">
        <v>645</v>
      </c>
      <c r="AU779" s="292" t="str">
        <f t="shared" ca="1" si="141"/>
        <v>T</v>
      </c>
      <c r="AV779" s="292">
        <f t="shared" si="144"/>
        <v>765</v>
      </c>
      <c r="AW779" s="180" t="str">
        <f t="shared" ca="1" si="142"/>
        <v>T765</v>
      </c>
      <c r="AX779" s="189">
        <f t="shared" si="139"/>
        <v>8</v>
      </c>
      <c r="AY779" s="180" t="str">
        <f t="shared" ca="1" si="132"/>
        <v>5. Ownership - Capital Costs</v>
      </c>
      <c r="AZ779" s="189" t="s">
        <v>643</v>
      </c>
      <c r="BA779" s="180" t="s">
        <v>682</v>
      </c>
      <c r="BB779" s="180">
        <v>2034</v>
      </c>
      <c r="BC779" s="180" t="str">
        <f t="shared" ca="1" si="143"/>
        <v>8_T765_Initial_working_capital_2034</v>
      </c>
      <c r="BD779" s="180" t="s">
        <v>407</v>
      </c>
      <c r="BE779" s="180"/>
      <c r="BF779" s="189" t="str">
        <f t="shared" si="140"/>
        <v>&gt;=0</v>
      </c>
      <c r="BG779" s="189" t="s">
        <v>58</v>
      </c>
      <c r="BH779" s="189" t="s">
        <v>58</v>
      </c>
    </row>
    <row r="780" spans="1:60" ht="13.5" hidden="1" customHeight="1">
      <c r="A780" s="131"/>
      <c r="B780" s="343"/>
      <c r="C780" s="153"/>
      <c r="D780" s="344"/>
      <c r="E780" s="344"/>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c r="AC780" s="289"/>
      <c r="AD780" s="289"/>
      <c r="AE780" s="290"/>
      <c r="AF780" s="290"/>
      <c r="AG780" s="290"/>
      <c r="AH780" s="290"/>
      <c r="AI780" s="290"/>
      <c r="AJ780" s="290"/>
      <c r="AK780" s="290"/>
      <c r="AL780" s="290"/>
      <c r="AM780" s="290"/>
      <c r="AN780" s="290"/>
      <c r="AO780" s="291"/>
      <c r="AQ780" s="54" t="s">
        <v>645</v>
      </c>
      <c r="AU780" s="292" t="str">
        <f t="shared" ca="1" si="141"/>
        <v>U</v>
      </c>
      <c r="AV780" s="292">
        <f t="shared" si="144"/>
        <v>765</v>
      </c>
      <c r="AW780" s="180" t="str">
        <f t="shared" ca="1" si="142"/>
        <v>U765</v>
      </c>
      <c r="AX780" s="189">
        <f t="shared" si="139"/>
        <v>8</v>
      </c>
      <c r="AY780" s="180" t="str">
        <f t="shared" ca="1" si="132"/>
        <v>5. Ownership - Capital Costs</v>
      </c>
      <c r="AZ780" s="189" t="s">
        <v>643</v>
      </c>
      <c r="BA780" s="180" t="s">
        <v>682</v>
      </c>
      <c r="BB780" s="180">
        <v>2035</v>
      </c>
      <c r="BC780" s="180" t="str">
        <f t="shared" ca="1" si="143"/>
        <v>8_U765_Initial_working_capital_2035</v>
      </c>
      <c r="BD780" s="180" t="s">
        <v>407</v>
      </c>
      <c r="BE780" s="180"/>
      <c r="BF780" s="189" t="str">
        <f t="shared" si="140"/>
        <v>&gt;=0</v>
      </c>
      <c r="BG780" s="189" t="s">
        <v>58</v>
      </c>
      <c r="BH780" s="189" t="s">
        <v>58</v>
      </c>
    </row>
    <row r="781" spans="1:60" ht="13.5" hidden="1" customHeight="1">
      <c r="A781" s="131"/>
      <c r="B781" s="343"/>
      <c r="C781" s="153"/>
      <c r="D781" s="344"/>
      <c r="E781" s="344"/>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c r="AC781" s="289"/>
      <c r="AD781" s="289"/>
      <c r="AE781" s="290"/>
      <c r="AF781" s="290"/>
      <c r="AG781" s="290"/>
      <c r="AH781" s="290"/>
      <c r="AI781" s="290"/>
      <c r="AJ781" s="290"/>
      <c r="AK781" s="290"/>
      <c r="AL781" s="290"/>
      <c r="AM781" s="290"/>
      <c r="AN781" s="290"/>
      <c r="AO781" s="291"/>
      <c r="AQ781" s="54" t="s">
        <v>645</v>
      </c>
      <c r="AU781" s="292" t="str">
        <f t="shared" ca="1" si="141"/>
        <v>V</v>
      </c>
      <c r="AV781" s="292">
        <f t="shared" si="144"/>
        <v>765</v>
      </c>
      <c r="AW781" s="180" t="str">
        <f t="shared" ca="1" si="142"/>
        <v>V765</v>
      </c>
      <c r="AX781" s="189">
        <f t="shared" si="139"/>
        <v>8</v>
      </c>
      <c r="AY781" s="180" t="str">
        <f t="shared" ca="1" si="132"/>
        <v>5. Ownership - Capital Costs</v>
      </c>
      <c r="AZ781" s="189" t="s">
        <v>643</v>
      </c>
      <c r="BA781" s="180" t="s">
        <v>682</v>
      </c>
      <c r="BB781" s="180">
        <v>2036</v>
      </c>
      <c r="BC781" s="180" t="str">
        <f t="shared" ca="1" si="143"/>
        <v>8_V765_Initial_working_capital_2036</v>
      </c>
      <c r="BD781" s="180" t="s">
        <v>407</v>
      </c>
      <c r="BE781" s="180"/>
      <c r="BF781" s="189" t="str">
        <f t="shared" si="140"/>
        <v>&gt;=0</v>
      </c>
      <c r="BG781" s="189" t="s">
        <v>58</v>
      </c>
      <c r="BH781" s="189" t="s">
        <v>58</v>
      </c>
    </row>
    <row r="782" spans="1:60" ht="13.5" hidden="1" customHeight="1">
      <c r="A782" s="131"/>
      <c r="B782" s="343"/>
      <c r="C782" s="153"/>
      <c r="D782" s="344"/>
      <c r="E782" s="344"/>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89"/>
      <c r="AE782" s="290"/>
      <c r="AF782" s="290"/>
      <c r="AG782" s="290"/>
      <c r="AH782" s="290"/>
      <c r="AI782" s="290"/>
      <c r="AJ782" s="290"/>
      <c r="AK782" s="290"/>
      <c r="AL782" s="290"/>
      <c r="AM782" s="290"/>
      <c r="AN782" s="290"/>
      <c r="AO782" s="291"/>
      <c r="AQ782" s="54" t="s">
        <v>645</v>
      </c>
      <c r="AU782" s="292" t="str">
        <f t="shared" ca="1" si="141"/>
        <v>W</v>
      </c>
      <c r="AV782" s="292">
        <f t="shared" si="144"/>
        <v>765</v>
      </c>
      <c r="AW782" s="180" t="str">
        <f t="shared" ca="1" si="142"/>
        <v>W765</v>
      </c>
      <c r="AX782" s="189">
        <f t="shared" si="139"/>
        <v>8</v>
      </c>
      <c r="AY782" s="180" t="str">
        <f t="shared" ca="1" si="132"/>
        <v>5. Ownership - Capital Costs</v>
      </c>
      <c r="AZ782" s="189" t="s">
        <v>643</v>
      </c>
      <c r="BA782" s="180" t="s">
        <v>682</v>
      </c>
      <c r="BB782" s="180">
        <v>2037</v>
      </c>
      <c r="BC782" s="180" t="str">
        <f t="shared" ca="1" si="143"/>
        <v>8_W765_Initial_working_capital_2037</v>
      </c>
      <c r="BD782" s="180" t="s">
        <v>407</v>
      </c>
      <c r="BE782" s="180"/>
      <c r="BF782" s="189" t="str">
        <f t="shared" si="140"/>
        <v>&gt;=0</v>
      </c>
      <c r="BG782" s="189" t="s">
        <v>58</v>
      </c>
      <c r="BH782" s="189" t="s">
        <v>58</v>
      </c>
    </row>
    <row r="783" spans="1:60" ht="13.5" hidden="1" customHeight="1">
      <c r="A783" s="131"/>
      <c r="B783" s="343"/>
      <c r="C783" s="153"/>
      <c r="D783" s="344"/>
      <c r="E783" s="344"/>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c r="AC783" s="289"/>
      <c r="AD783" s="289"/>
      <c r="AE783" s="290"/>
      <c r="AF783" s="290"/>
      <c r="AG783" s="290"/>
      <c r="AH783" s="290"/>
      <c r="AI783" s="290"/>
      <c r="AJ783" s="290"/>
      <c r="AK783" s="290"/>
      <c r="AL783" s="290"/>
      <c r="AM783" s="290"/>
      <c r="AN783" s="290"/>
      <c r="AO783" s="291"/>
      <c r="AQ783" s="54" t="s">
        <v>645</v>
      </c>
      <c r="AU783" s="292" t="str">
        <f t="shared" ca="1" si="141"/>
        <v>X</v>
      </c>
      <c r="AV783" s="292">
        <f t="shared" si="144"/>
        <v>765</v>
      </c>
      <c r="AW783" s="180" t="str">
        <f t="shared" ca="1" si="142"/>
        <v>X765</v>
      </c>
      <c r="AX783" s="189">
        <f t="shared" si="139"/>
        <v>8</v>
      </c>
      <c r="AY783" s="180" t="str">
        <f t="shared" ca="1" si="132"/>
        <v>5. Ownership - Capital Costs</v>
      </c>
      <c r="AZ783" s="189" t="s">
        <v>643</v>
      </c>
      <c r="BA783" s="180" t="s">
        <v>682</v>
      </c>
      <c r="BB783" s="180">
        <v>2038</v>
      </c>
      <c r="BC783" s="180" t="str">
        <f t="shared" ca="1" si="143"/>
        <v>8_X765_Initial_working_capital_2038</v>
      </c>
      <c r="BD783" s="180" t="s">
        <v>407</v>
      </c>
      <c r="BE783" s="180"/>
      <c r="BF783" s="189" t="str">
        <f t="shared" si="140"/>
        <v>&gt;=0</v>
      </c>
      <c r="BG783" s="189" t="s">
        <v>58</v>
      </c>
      <c r="BH783" s="189" t="s">
        <v>58</v>
      </c>
    </row>
    <row r="784" spans="1:60" ht="13.5" hidden="1" customHeight="1">
      <c r="A784" s="131"/>
      <c r="B784" s="343"/>
      <c r="C784" s="153"/>
      <c r="D784" s="344"/>
      <c r="E784" s="344"/>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c r="AC784" s="289"/>
      <c r="AD784" s="289"/>
      <c r="AE784" s="290"/>
      <c r="AF784" s="290"/>
      <c r="AG784" s="290"/>
      <c r="AH784" s="290"/>
      <c r="AI784" s="290"/>
      <c r="AJ784" s="290"/>
      <c r="AK784" s="290"/>
      <c r="AL784" s="290"/>
      <c r="AM784" s="290"/>
      <c r="AN784" s="290"/>
      <c r="AO784" s="291"/>
      <c r="AQ784" s="54" t="s">
        <v>645</v>
      </c>
      <c r="AU784" s="292" t="str">
        <f t="shared" ca="1" si="141"/>
        <v>Y</v>
      </c>
      <c r="AV784" s="292">
        <f t="shared" si="144"/>
        <v>765</v>
      </c>
      <c r="AW784" s="180" t="str">
        <f t="shared" ca="1" si="142"/>
        <v>Y765</v>
      </c>
      <c r="AX784" s="189">
        <f t="shared" si="139"/>
        <v>8</v>
      </c>
      <c r="AY784" s="180" t="str">
        <f t="shared" ca="1" si="132"/>
        <v>5. Ownership - Capital Costs</v>
      </c>
      <c r="AZ784" s="189" t="s">
        <v>643</v>
      </c>
      <c r="BA784" s="180" t="s">
        <v>682</v>
      </c>
      <c r="BB784" s="180">
        <v>2039</v>
      </c>
      <c r="BC784" s="180" t="str">
        <f t="shared" ca="1" si="143"/>
        <v>8_Y765_Initial_working_capital_2039</v>
      </c>
      <c r="BD784" s="180" t="s">
        <v>407</v>
      </c>
      <c r="BE784" s="180"/>
      <c r="BF784" s="189" t="str">
        <f t="shared" si="140"/>
        <v>&gt;=0</v>
      </c>
      <c r="BG784" s="189" t="s">
        <v>58</v>
      </c>
      <c r="BH784" s="189" t="s">
        <v>58</v>
      </c>
    </row>
    <row r="785" spans="1:60" ht="13.5" hidden="1" customHeight="1">
      <c r="A785" s="131"/>
      <c r="B785" s="343"/>
      <c r="C785" s="153"/>
      <c r="D785" s="344"/>
      <c r="E785" s="344"/>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c r="AC785" s="289"/>
      <c r="AD785" s="289"/>
      <c r="AE785" s="290"/>
      <c r="AF785" s="290"/>
      <c r="AG785" s="290"/>
      <c r="AH785" s="290"/>
      <c r="AI785" s="290"/>
      <c r="AJ785" s="290"/>
      <c r="AK785" s="290"/>
      <c r="AL785" s="290"/>
      <c r="AM785" s="290"/>
      <c r="AN785" s="290"/>
      <c r="AO785" s="291"/>
      <c r="AQ785" s="54" t="s">
        <v>645</v>
      </c>
      <c r="AU785" s="292" t="str">
        <f t="shared" ca="1" si="141"/>
        <v>Z</v>
      </c>
      <c r="AV785" s="292">
        <f t="shared" si="144"/>
        <v>765</v>
      </c>
      <c r="AW785" s="180" t="str">
        <f t="shared" ca="1" si="142"/>
        <v>Z765</v>
      </c>
      <c r="AX785" s="189">
        <f t="shared" si="139"/>
        <v>8</v>
      </c>
      <c r="AY785" s="180" t="str">
        <f t="shared" ref="AY785:AY836" ca="1" si="145">MID(CELL("filename",AX785),FIND("]",CELL("filename",AX785))+1,256)</f>
        <v>5. Ownership - Capital Costs</v>
      </c>
      <c r="AZ785" s="189" t="s">
        <v>643</v>
      </c>
      <c r="BA785" s="180" t="s">
        <v>682</v>
      </c>
      <c r="BB785" s="180">
        <v>2040</v>
      </c>
      <c r="BC785" s="180" t="str">
        <f t="shared" ca="1" si="143"/>
        <v>8_Z765_Initial_working_capital_2040</v>
      </c>
      <c r="BD785" s="180" t="s">
        <v>407</v>
      </c>
      <c r="BE785" s="180"/>
      <c r="BF785" s="189" t="str">
        <f t="shared" si="140"/>
        <v>&gt;=0</v>
      </c>
      <c r="BG785" s="189" t="s">
        <v>58</v>
      </c>
      <c r="BH785" s="189" t="s">
        <v>58</v>
      </c>
    </row>
    <row r="786" spans="1:60" ht="13.5" hidden="1" customHeight="1">
      <c r="A786" s="131"/>
      <c r="B786" s="343"/>
      <c r="C786" s="153"/>
      <c r="D786" s="344"/>
      <c r="E786" s="344"/>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c r="AC786" s="289"/>
      <c r="AD786" s="289"/>
      <c r="AE786" s="290"/>
      <c r="AF786" s="290"/>
      <c r="AG786" s="290"/>
      <c r="AH786" s="290"/>
      <c r="AI786" s="290"/>
      <c r="AJ786" s="290"/>
      <c r="AK786" s="290"/>
      <c r="AL786" s="290"/>
      <c r="AM786" s="290"/>
      <c r="AN786" s="290"/>
      <c r="AO786" s="291"/>
      <c r="AQ786" s="54" t="s">
        <v>645</v>
      </c>
      <c r="AU786" s="292" t="str">
        <f t="shared" ca="1" si="141"/>
        <v>AA</v>
      </c>
      <c r="AV786" s="292">
        <f t="shared" si="144"/>
        <v>765</v>
      </c>
      <c r="AW786" s="180" t="str">
        <f t="shared" ca="1" si="142"/>
        <v>AA765</v>
      </c>
      <c r="AX786" s="189">
        <f t="shared" si="139"/>
        <v>8</v>
      </c>
      <c r="AY786" s="180" t="str">
        <f t="shared" ca="1" si="145"/>
        <v>5. Ownership - Capital Costs</v>
      </c>
      <c r="AZ786" s="189" t="s">
        <v>643</v>
      </c>
      <c r="BA786" s="180" t="s">
        <v>682</v>
      </c>
      <c r="BB786" s="180">
        <v>2041</v>
      </c>
      <c r="BC786" s="180" t="str">
        <f t="shared" ca="1" si="143"/>
        <v>8_AA765_Initial_working_capital_2041</v>
      </c>
      <c r="BD786" s="180" t="s">
        <v>407</v>
      </c>
      <c r="BE786" s="180"/>
      <c r="BF786" s="189" t="str">
        <f t="shared" si="140"/>
        <v>&gt;=0</v>
      </c>
      <c r="BG786" s="189" t="s">
        <v>58</v>
      </c>
      <c r="BH786" s="189" t="s">
        <v>58</v>
      </c>
    </row>
    <row r="787" spans="1:60" ht="13.5" hidden="1" customHeight="1">
      <c r="A787" s="131"/>
      <c r="B787" s="343"/>
      <c r="C787" s="153"/>
      <c r="D787" s="344"/>
      <c r="E787" s="344"/>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c r="AC787" s="289"/>
      <c r="AD787" s="289"/>
      <c r="AE787" s="290"/>
      <c r="AF787" s="290"/>
      <c r="AG787" s="290"/>
      <c r="AH787" s="290"/>
      <c r="AI787" s="290"/>
      <c r="AJ787" s="290"/>
      <c r="AK787" s="290"/>
      <c r="AL787" s="290"/>
      <c r="AM787" s="290"/>
      <c r="AN787" s="290"/>
      <c r="AO787" s="291"/>
      <c r="AQ787" s="54" t="s">
        <v>645</v>
      </c>
      <c r="AU787" s="292" t="str">
        <f t="shared" ca="1" si="141"/>
        <v>AB</v>
      </c>
      <c r="AV787" s="292">
        <f t="shared" si="144"/>
        <v>765</v>
      </c>
      <c r="AW787" s="180" t="str">
        <f t="shared" ca="1" si="142"/>
        <v>AB765</v>
      </c>
      <c r="AX787" s="189">
        <f t="shared" si="139"/>
        <v>8</v>
      </c>
      <c r="AY787" s="180" t="str">
        <f t="shared" ca="1" si="145"/>
        <v>5. Ownership - Capital Costs</v>
      </c>
      <c r="AZ787" s="189" t="s">
        <v>643</v>
      </c>
      <c r="BA787" s="180" t="s">
        <v>682</v>
      </c>
      <c r="BB787" s="180">
        <v>2042</v>
      </c>
      <c r="BC787" s="180" t="str">
        <f t="shared" ca="1" si="143"/>
        <v>8_AB765_Initial_working_capital_2042</v>
      </c>
      <c r="BD787" s="180" t="s">
        <v>407</v>
      </c>
      <c r="BE787" s="180"/>
      <c r="BF787" s="189" t="str">
        <f t="shared" si="140"/>
        <v>&gt;=0</v>
      </c>
      <c r="BG787" s="189" t="s">
        <v>58</v>
      </c>
      <c r="BH787" s="189" t="s">
        <v>58</v>
      </c>
    </row>
    <row r="788" spans="1:60" ht="13.5" hidden="1" customHeight="1">
      <c r="A788" s="131"/>
      <c r="B788" s="343"/>
      <c r="C788" s="153"/>
      <c r="D788" s="344"/>
      <c r="E788" s="344"/>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290"/>
      <c r="AF788" s="290"/>
      <c r="AG788" s="290"/>
      <c r="AH788" s="290"/>
      <c r="AI788" s="290"/>
      <c r="AJ788" s="290"/>
      <c r="AK788" s="290"/>
      <c r="AL788" s="290"/>
      <c r="AM788" s="290"/>
      <c r="AN788" s="290"/>
      <c r="AO788" s="291"/>
      <c r="AQ788" s="54" t="s">
        <v>645</v>
      </c>
      <c r="AU788" s="292" t="str">
        <f t="shared" ca="1" si="141"/>
        <v>AC</v>
      </c>
      <c r="AV788" s="292">
        <f t="shared" si="144"/>
        <v>765</v>
      </c>
      <c r="AW788" s="180" t="str">
        <f t="shared" ca="1" si="142"/>
        <v>AC765</v>
      </c>
      <c r="AX788" s="189">
        <f t="shared" si="139"/>
        <v>8</v>
      </c>
      <c r="AY788" s="180" t="str">
        <f t="shared" ca="1" si="145"/>
        <v>5. Ownership - Capital Costs</v>
      </c>
      <c r="AZ788" s="189" t="s">
        <v>643</v>
      </c>
      <c r="BA788" s="180" t="s">
        <v>682</v>
      </c>
      <c r="BB788" s="180">
        <v>2043</v>
      </c>
      <c r="BC788" s="180" t="str">
        <f t="shared" ca="1" si="143"/>
        <v>8_AC765_Initial_working_capital_2043</v>
      </c>
      <c r="BD788" s="180" t="s">
        <v>407</v>
      </c>
      <c r="BE788" s="180"/>
      <c r="BF788" s="189" t="str">
        <f t="shared" si="140"/>
        <v>&gt;=0</v>
      </c>
      <c r="BG788" s="189" t="s">
        <v>58</v>
      </c>
      <c r="BH788" s="189" t="s">
        <v>58</v>
      </c>
    </row>
    <row r="789" spans="1:60" ht="13.5" hidden="1" customHeight="1">
      <c r="A789" s="131"/>
      <c r="B789" s="343"/>
      <c r="C789" s="153"/>
      <c r="D789" s="344"/>
      <c r="E789" s="344"/>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c r="AC789" s="289"/>
      <c r="AD789" s="289"/>
      <c r="AE789" s="290"/>
      <c r="AF789" s="290"/>
      <c r="AG789" s="290"/>
      <c r="AH789" s="290"/>
      <c r="AI789" s="290"/>
      <c r="AJ789" s="290"/>
      <c r="AK789" s="290"/>
      <c r="AL789" s="290"/>
      <c r="AM789" s="290"/>
      <c r="AN789" s="290"/>
      <c r="AO789" s="291"/>
      <c r="AQ789" s="54" t="s">
        <v>645</v>
      </c>
      <c r="AU789" s="292" t="str">
        <f t="shared" ca="1" si="141"/>
        <v>AD</v>
      </c>
      <c r="AV789" s="292">
        <f t="shared" si="144"/>
        <v>765</v>
      </c>
      <c r="AW789" s="180" t="str">
        <f t="shared" ca="1" si="142"/>
        <v>AD765</v>
      </c>
      <c r="AX789" s="189">
        <f t="shared" si="139"/>
        <v>8</v>
      </c>
      <c r="AY789" s="180" t="str">
        <f t="shared" ca="1" si="145"/>
        <v>5. Ownership - Capital Costs</v>
      </c>
      <c r="AZ789" s="189" t="s">
        <v>643</v>
      </c>
      <c r="BA789" s="180" t="s">
        <v>682</v>
      </c>
      <c r="BB789" s="180">
        <v>2044</v>
      </c>
      <c r="BC789" s="180" t="str">
        <f t="shared" ca="1" si="143"/>
        <v>8_AD765_Initial_working_capital_2044</v>
      </c>
      <c r="BD789" s="180" t="s">
        <v>407</v>
      </c>
      <c r="BE789" s="180"/>
      <c r="BF789" s="189" t="str">
        <f t="shared" si="140"/>
        <v>&gt;=0</v>
      </c>
      <c r="BG789" s="189" t="s">
        <v>58</v>
      </c>
      <c r="BH789" s="189" t="s">
        <v>58</v>
      </c>
    </row>
    <row r="790" spans="1:60" ht="13.5" hidden="1" customHeight="1">
      <c r="A790" s="131"/>
      <c r="B790" s="343"/>
      <c r="C790" s="153"/>
      <c r="D790" s="344"/>
      <c r="E790" s="344"/>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c r="AC790" s="289"/>
      <c r="AD790" s="289"/>
      <c r="AE790" s="290"/>
      <c r="AF790" s="290"/>
      <c r="AG790" s="290"/>
      <c r="AH790" s="290"/>
      <c r="AI790" s="290"/>
      <c r="AJ790" s="290"/>
      <c r="AK790" s="290"/>
      <c r="AL790" s="290"/>
      <c r="AM790" s="290"/>
      <c r="AN790" s="290"/>
      <c r="AO790" s="291"/>
      <c r="AQ790" s="54" t="s">
        <v>645</v>
      </c>
      <c r="AU790" s="292" t="str">
        <f t="shared" ca="1" si="141"/>
        <v>AE</v>
      </c>
      <c r="AV790" s="292">
        <f t="shared" si="144"/>
        <v>765</v>
      </c>
      <c r="AW790" s="180" t="str">
        <f t="shared" ca="1" si="142"/>
        <v>AE765</v>
      </c>
      <c r="AX790" s="189">
        <f t="shared" si="139"/>
        <v>8</v>
      </c>
      <c r="AY790" s="180" t="str">
        <f t="shared" ca="1" si="145"/>
        <v>5. Ownership - Capital Costs</v>
      </c>
      <c r="AZ790" s="189" t="s">
        <v>643</v>
      </c>
      <c r="BA790" s="180" t="s">
        <v>682</v>
      </c>
      <c r="BB790" s="180">
        <v>2045</v>
      </c>
      <c r="BC790" s="180" t="str">
        <f t="shared" ca="1" si="143"/>
        <v>8_AE765_Initial_working_capital_2045</v>
      </c>
      <c r="BD790" s="180" t="s">
        <v>407</v>
      </c>
      <c r="BE790" s="180"/>
      <c r="BF790" s="189" t="str">
        <f t="shared" si="140"/>
        <v>&gt;=0</v>
      </c>
      <c r="BG790" s="189" t="s">
        <v>58</v>
      </c>
      <c r="BH790" s="189" t="s">
        <v>58</v>
      </c>
    </row>
    <row r="791" spans="1:60" ht="13.5" hidden="1" customHeight="1">
      <c r="A791" s="131"/>
      <c r="B791" s="343"/>
      <c r="C791" s="153"/>
      <c r="D791" s="344"/>
      <c r="E791" s="344"/>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c r="AC791" s="289"/>
      <c r="AD791" s="289"/>
      <c r="AE791" s="290"/>
      <c r="AF791" s="290"/>
      <c r="AG791" s="290"/>
      <c r="AH791" s="290"/>
      <c r="AI791" s="290"/>
      <c r="AJ791" s="290"/>
      <c r="AK791" s="290"/>
      <c r="AL791" s="290"/>
      <c r="AM791" s="290"/>
      <c r="AN791" s="290"/>
      <c r="AO791" s="291"/>
      <c r="AQ791" s="54" t="s">
        <v>645</v>
      </c>
      <c r="AU791" s="292" t="str">
        <f t="shared" ca="1" si="141"/>
        <v>AF</v>
      </c>
      <c r="AV791" s="292">
        <f t="shared" si="144"/>
        <v>765</v>
      </c>
      <c r="AW791" s="180" t="str">
        <f t="shared" ca="1" si="142"/>
        <v>AF765</v>
      </c>
      <c r="AX791" s="189">
        <f t="shared" si="139"/>
        <v>8</v>
      </c>
      <c r="AY791" s="180" t="str">
        <f t="shared" ca="1" si="145"/>
        <v>5. Ownership - Capital Costs</v>
      </c>
      <c r="AZ791" s="189" t="s">
        <v>643</v>
      </c>
      <c r="BA791" s="180" t="s">
        <v>682</v>
      </c>
      <c r="BB791" s="180">
        <v>2046</v>
      </c>
      <c r="BC791" s="180" t="str">
        <f t="shared" ca="1" si="143"/>
        <v>8_AF765_Initial_working_capital_2046</v>
      </c>
      <c r="BD791" s="180" t="s">
        <v>407</v>
      </c>
      <c r="BE791" s="180"/>
      <c r="BF791" s="189" t="str">
        <f t="shared" si="140"/>
        <v>&gt;=0</v>
      </c>
      <c r="BG791" s="189" t="s">
        <v>58</v>
      </c>
      <c r="BH791" s="189" t="s">
        <v>58</v>
      </c>
    </row>
    <row r="792" spans="1:60" ht="13.5" hidden="1" customHeight="1">
      <c r="A792" s="131"/>
      <c r="B792" s="343"/>
      <c r="C792" s="153"/>
      <c r="D792" s="344"/>
      <c r="E792" s="344"/>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c r="AC792" s="289"/>
      <c r="AD792" s="289"/>
      <c r="AE792" s="290"/>
      <c r="AF792" s="290"/>
      <c r="AG792" s="290"/>
      <c r="AH792" s="290"/>
      <c r="AI792" s="290"/>
      <c r="AJ792" s="290"/>
      <c r="AK792" s="290"/>
      <c r="AL792" s="290"/>
      <c r="AM792" s="290"/>
      <c r="AN792" s="290"/>
      <c r="AO792" s="291"/>
      <c r="AQ792" s="54" t="s">
        <v>645</v>
      </c>
      <c r="AU792" s="292" t="str">
        <f t="shared" ca="1" si="141"/>
        <v>AG</v>
      </c>
      <c r="AV792" s="292">
        <f t="shared" si="144"/>
        <v>765</v>
      </c>
      <c r="AW792" s="180" t="str">
        <f t="shared" ca="1" si="142"/>
        <v>AG765</v>
      </c>
      <c r="AX792" s="189">
        <f t="shared" si="139"/>
        <v>8</v>
      </c>
      <c r="AY792" s="180" t="str">
        <f t="shared" ca="1" si="145"/>
        <v>5. Ownership - Capital Costs</v>
      </c>
      <c r="AZ792" s="189" t="s">
        <v>643</v>
      </c>
      <c r="BA792" s="180" t="s">
        <v>682</v>
      </c>
      <c r="BB792" s="180">
        <v>2047</v>
      </c>
      <c r="BC792" s="180" t="str">
        <f t="shared" ca="1" si="143"/>
        <v>8_AG765_Initial_working_capital_2047</v>
      </c>
      <c r="BD792" s="180" t="s">
        <v>407</v>
      </c>
      <c r="BE792" s="180"/>
      <c r="BF792" s="189" t="str">
        <f t="shared" si="140"/>
        <v>&gt;=0</v>
      </c>
      <c r="BG792" s="189" t="s">
        <v>58</v>
      </c>
      <c r="BH792" s="189" t="s">
        <v>58</v>
      </c>
    </row>
    <row r="793" spans="1:60" ht="13.5" hidden="1" customHeight="1">
      <c r="A793" s="131"/>
      <c r="B793" s="343"/>
      <c r="C793" s="153"/>
      <c r="D793" s="344"/>
      <c r="E793" s="344"/>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c r="AC793" s="289"/>
      <c r="AD793" s="289"/>
      <c r="AE793" s="290"/>
      <c r="AF793" s="290"/>
      <c r="AG793" s="290"/>
      <c r="AH793" s="290"/>
      <c r="AI793" s="290"/>
      <c r="AJ793" s="290"/>
      <c r="AK793" s="290"/>
      <c r="AL793" s="290"/>
      <c r="AM793" s="290"/>
      <c r="AN793" s="290"/>
      <c r="AO793" s="291"/>
      <c r="AQ793" s="54" t="s">
        <v>645</v>
      </c>
      <c r="AU793" s="292" t="str">
        <f t="shared" ca="1" si="141"/>
        <v>AH</v>
      </c>
      <c r="AV793" s="292">
        <f t="shared" si="144"/>
        <v>765</v>
      </c>
      <c r="AW793" s="180" t="str">
        <f t="shared" ca="1" si="142"/>
        <v>AH765</v>
      </c>
      <c r="AX793" s="189">
        <f t="shared" si="139"/>
        <v>8</v>
      </c>
      <c r="AY793" s="180" t="str">
        <f t="shared" ca="1" si="145"/>
        <v>5. Ownership - Capital Costs</v>
      </c>
      <c r="AZ793" s="189" t="s">
        <v>643</v>
      </c>
      <c r="BA793" s="180" t="s">
        <v>682</v>
      </c>
      <c r="BB793" s="180">
        <v>2048</v>
      </c>
      <c r="BC793" s="180" t="str">
        <f t="shared" ca="1" si="143"/>
        <v>8_AH765_Initial_working_capital_2048</v>
      </c>
      <c r="BD793" s="180" t="s">
        <v>407</v>
      </c>
      <c r="BE793" s="180"/>
      <c r="BF793" s="189" t="str">
        <f t="shared" si="140"/>
        <v>&gt;=0</v>
      </c>
      <c r="BG793" s="189" t="s">
        <v>58</v>
      </c>
      <c r="BH793" s="189" t="s">
        <v>58</v>
      </c>
    </row>
    <row r="794" spans="1:60" ht="13.5" hidden="1" customHeight="1">
      <c r="A794" s="131"/>
      <c r="B794" s="343"/>
      <c r="C794" s="153"/>
      <c r="D794" s="344"/>
      <c r="E794" s="344"/>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289"/>
      <c r="AE794" s="290"/>
      <c r="AF794" s="290"/>
      <c r="AG794" s="290"/>
      <c r="AH794" s="290"/>
      <c r="AI794" s="290"/>
      <c r="AJ794" s="290"/>
      <c r="AK794" s="290"/>
      <c r="AL794" s="290"/>
      <c r="AM794" s="290"/>
      <c r="AN794" s="290"/>
      <c r="AO794" s="291"/>
      <c r="AQ794" s="54" t="s">
        <v>645</v>
      </c>
      <c r="AU794" s="292" t="str">
        <f t="shared" ca="1" si="141"/>
        <v>AI</v>
      </c>
      <c r="AV794" s="292">
        <f t="shared" si="144"/>
        <v>765</v>
      </c>
      <c r="AW794" s="180" t="str">
        <f t="shared" ca="1" si="142"/>
        <v>AI765</v>
      </c>
      <c r="AX794" s="189">
        <f t="shared" si="139"/>
        <v>8</v>
      </c>
      <c r="AY794" s="180" t="str">
        <f t="shared" ca="1" si="145"/>
        <v>5. Ownership - Capital Costs</v>
      </c>
      <c r="AZ794" s="189" t="s">
        <v>643</v>
      </c>
      <c r="BA794" s="180" t="s">
        <v>682</v>
      </c>
      <c r="BB794" s="180">
        <v>2049</v>
      </c>
      <c r="BC794" s="180" t="str">
        <f t="shared" ca="1" si="143"/>
        <v>8_AI765_Initial_working_capital_2049</v>
      </c>
      <c r="BD794" s="180" t="s">
        <v>407</v>
      </c>
      <c r="BE794" s="180"/>
      <c r="BF794" s="189" t="str">
        <f t="shared" si="140"/>
        <v>&gt;=0</v>
      </c>
      <c r="BG794" s="189" t="s">
        <v>58</v>
      </c>
      <c r="BH794" s="189" t="s">
        <v>58</v>
      </c>
    </row>
    <row r="795" spans="1:60" ht="13.5" hidden="1" customHeight="1">
      <c r="A795" s="131"/>
      <c r="B795" s="343"/>
      <c r="C795" s="153"/>
      <c r="D795" s="344"/>
      <c r="E795" s="344"/>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c r="AC795" s="289"/>
      <c r="AD795" s="289"/>
      <c r="AE795" s="290"/>
      <c r="AF795" s="290"/>
      <c r="AG795" s="290"/>
      <c r="AH795" s="290"/>
      <c r="AI795" s="290"/>
      <c r="AJ795" s="290"/>
      <c r="AK795" s="290"/>
      <c r="AL795" s="290"/>
      <c r="AM795" s="290"/>
      <c r="AN795" s="290"/>
      <c r="AO795" s="291"/>
      <c r="AQ795" s="54" t="s">
        <v>645</v>
      </c>
      <c r="AU795" s="292" t="str">
        <f t="shared" ca="1" si="141"/>
        <v>AJ</v>
      </c>
      <c r="AV795" s="292">
        <f t="shared" si="144"/>
        <v>765</v>
      </c>
      <c r="AW795" s="180" t="str">
        <f t="shared" ca="1" si="142"/>
        <v>AJ765</v>
      </c>
      <c r="AX795" s="189">
        <f t="shared" si="139"/>
        <v>8</v>
      </c>
      <c r="AY795" s="180" t="str">
        <f t="shared" ca="1" si="145"/>
        <v>5. Ownership - Capital Costs</v>
      </c>
      <c r="AZ795" s="189" t="s">
        <v>643</v>
      </c>
      <c r="BA795" s="180" t="s">
        <v>682</v>
      </c>
      <c r="BB795" s="180">
        <v>2050</v>
      </c>
      <c r="BC795" s="180" t="str">
        <f t="shared" ca="1" si="143"/>
        <v>8_AJ765_Initial_working_capital_2050</v>
      </c>
      <c r="BD795" s="180" t="s">
        <v>407</v>
      </c>
      <c r="BE795" s="180"/>
      <c r="BF795" s="189" t="str">
        <f t="shared" si="140"/>
        <v>&gt;=0</v>
      </c>
      <c r="BG795" s="189" t="s">
        <v>58</v>
      </c>
      <c r="BH795" s="189" t="s">
        <v>58</v>
      </c>
    </row>
    <row r="796" spans="1:60" ht="13.5" hidden="1" customHeight="1">
      <c r="A796" s="131"/>
      <c r="B796" s="343"/>
      <c r="C796" s="153"/>
      <c r="D796" s="344"/>
      <c r="E796" s="344"/>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290"/>
      <c r="AF796" s="290"/>
      <c r="AG796" s="290"/>
      <c r="AH796" s="290"/>
      <c r="AI796" s="290"/>
      <c r="AJ796" s="290"/>
      <c r="AK796" s="290"/>
      <c r="AL796" s="290"/>
      <c r="AM796" s="290"/>
      <c r="AN796" s="290"/>
      <c r="AO796" s="291"/>
      <c r="AQ796" s="54" t="s">
        <v>645</v>
      </c>
      <c r="AU796" s="292" t="str">
        <f t="shared" ca="1" si="141"/>
        <v>AK</v>
      </c>
      <c r="AV796" s="292">
        <f t="shared" si="144"/>
        <v>765</v>
      </c>
      <c r="AW796" s="180" t="str">
        <f t="shared" ca="1" si="142"/>
        <v>AK765</v>
      </c>
      <c r="AX796" s="189">
        <f t="shared" si="139"/>
        <v>8</v>
      </c>
      <c r="AY796" s="180" t="str">
        <f t="shared" ca="1" si="145"/>
        <v>5. Ownership - Capital Costs</v>
      </c>
      <c r="AZ796" s="189" t="s">
        <v>643</v>
      </c>
      <c r="BA796" s="180" t="s">
        <v>682</v>
      </c>
      <c r="BB796" s="180">
        <v>2051</v>
      </c>
      <c r="BC796" s="180" t="str">
        <f t="shared" ca="1" si="143"/>
        <v>8_AK765_Initial_working_capital_2051</v>
      </c>
      <c r="BD796" s="180" t="s">
        <v>407</v>
      </c>
      <c r="BE796" s="180"/>
      <c r="BF796" s="189" t="str">
        <f t="shared" si="140"/>
        <v>&gt;=0</v>
      </c>
      <c r="BG796" s="189" t="s">
        <v>58</v>
      </c>
      <c r="BH796" s="189" t="s">
        <v>58</v>
      </c>
    </row>
    <row r="797" spans="1:60" ht="13.5" hidden="1" customHeight="1">
      <c r="A797" s="131"/>
      <c r="B797" s="343"/>
      <c r="C797" s="153"/>
      <c r="D797" s="344"/>
      <c r="E797" s="344"/>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89"/>
      <c r="AE797" s="290"/>
      <c r="AF797" s="290"/>
      <c r="AG797" s="290"/>
      <c r="AH797" s="290"/>
      <c r="AI797" s="290"/>
      <c r="AJ797" s="290"/>
      <c r="AK797" s="290"/>
      <c r="AL797" s="290"/>
      <c r="AM797" s="290"/>
      <c r="AN797" s="290"/>
      <c r="AO797" s="291"/>
      <c r="AQ797" s="54" t="s">
        <v>645</v>
      </c>
      <c r="AU797" s="292" t="str">
        <f t="shared" ca="1" si="141"/>
        <v>AL</v>
      </c>
      <c r="AV797" s="292">
        <f t="shared" si="144"/>
        <v>765</v>
      </c>
      <c r="AW797" s="180" t="str">
        <f t="shared" ca="1" si="142"/>
        <v>AL765</v>
      </c>
      <c r="AX797" s="189">
        <f t="shared" si="139"/>
        <v>8</v>
      </c>
      <c r="AY797" s="180" t="str">
        <f t="shared" ca="1" si="145"/>
        <v>5. Ownership - Capital Costs</v>
      </c>
      <c r="AZ797" s="189" t="s">
        <v>643</v>
      </c>
      <c r="BA797" s="180" t="s">
        <v>682</v>
      </c>
      <c r="BB797" s="180">
        <v>2052</v>
      </c>
      <c r="BC797" s="180" t="str">
        <f t="shared" ca="1" si="143"/>
        <v>8_AL765_Initial_working_capital_2052</v>
      </c>
      <c r="BD797" s="180" t="s">
        <v>407</v>
      </c>
      <c r="BE797" s="180"/>
      <c r="BF797" s="189" t="str">
        <f t="shared" si="140"/>
        <v>&gt;=0</v>
      </c>
      <c r="BG797" s="189" t="s">
        <v>58</v>
      </c>
      <c r="BH797" s="189" t="s">
        <v>58</v>
      </c>
    </row>
    <row r="798" spans="1:60" ht="13.5" hidden="1" customHeight="1">
      <c r="A798" s="131"/>
      <c r="B798" s="343"/>
      <c r="C798" s="153"/>
      <c r="D798" s="344"/>
      <c r="E798" s="344"/>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289"/>
      <c r="AE798" s="290"/>
      <c r="AF798" s="290"/>
      <c r="AG798" s="290"/>
      <c r="AH798" s="290"/>
      <c r="AI798" s="290"/>
      <c r="AJ798" s="290"/>
      <c r="AK798" s="290"/>
      <c r="AL798" s="290"/>
      <c r="AM798" s="290"/>
      <c r="AN798" s="290"/>
      <c r="AO798" s="291"/>
      <c r="AQ798" s="54" t="s">
        <v>645</v>
      </c>
      <c r="AU798" s="292" t="str">
        <f t="shared" ca="1" si="141"/>
        <v>AM</v>
      </c>
      <c r="AV798" s="292">
        <f t="shared" si="144"/>
        <v>765</v>
      </c>
      <c r="AW798" s="180" t="str">
        <f t="shared" ca="1" si="142"/>
        <v>AM765</v>
      </c>
      <c r="AX798" s="189">
        <f t="shared" si="139"/>
        <v>8</v>
      </c>
      <c r="AY798" s="180" t="str">
        <f t="shared" ca="1" si="145"/>
        <v>5. Ownership - Capital Costs</v>
      </c>
      <c r="AZ798" s="189" t="s">
        <v>643</v>
      </c>
      <c r="BA798" s="180" t="s">
        <v>682</v>
      </c>
      <c r="BB798" s="180">
        <v>2053</v>
      </c>
      <c r="BC798" s="180" t="str">
        <f t="shared" ca="1" si="143"/>
        <v>8_AM765_Initial_working_capital_2053</v>
      </c>
      <c r="BD798" s="180" t="s">
        <v>407</v>
      </c>
      <c r="BE798" s="180"/>
      <c r="BF798" s="189" t="str">
        <f t="shared" si="140"/>
        <v>&gt;=0</v>
      </c>
      <c r="BG798" s="189" t="s">
        <v>58</v>
      </c>
      <c r="BH798" s="189" t="s">
        <v>58</v>
      </c>
    </row>
    <row r="799" spans="1:60" ht="13.5" hidden="1" customHeight="1">
      <c r="A799" s="131"/>
      <c r="B799" s="343"/>
      <c r="C799" s="153"/>
      <c r="D799" s="344"/>
      <c r="E799" s="344"/>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90"/>
      <c r="AF799" s="290"/>
      <c r="AG799" s="290"/>
      <c r="AH799" s="290"/>
      <c r="AI799" s="290"/>
      <c r="AJ799" s="290"/>
      <c r="AK799" s="290"/>
      <c r="AL799" s="290"/>
      <c r="AM799" s="290"/>
      <c r="AN799" s="290"/>
      <c r="AO799" s="291"/>
      <c r="AQ799" s="54" t="s">
        <v>645</v>
      </c>
      <c r="AU799" s="292" t="str">
        <f t="shared" ca="1" si="141"/>
        <v>AN</v>
      </c>
      <c r="AV799" s="292">
        <f t="shared" si="144"/>
        <v>765</v>
      </c>
      <c r="AW799" s="180" t="str">
        <f t="shared" ca="1" si="142"/>
        <v>AN765</v>
      </c>
      <c r="AX799" s="189">
        <f t="shared" si="139"/>
        <v>8</v>
      </c>
      <c r="AY799" s="180" t="str">
        <f t="shared" ca="1" si="145"/>
        <v>5. Ownership - Capital Costs</v>
      </c>
      <c r="AZ799" s="189" t="s">
        <v>643</v>
      </c>
      <c r="BA799" s="180" t="s">
        <v>682</v>
      </c>
      <c r="BB799" s="180">
        <v>2054</v>
      </c>
      <c r="BC799" s="180" t="str">
        <f t="shared" ca="1" si="143"/>
        <v>8_AN765_Initial_working_capital_2054</v>
      </c>
      <c r="BD799" s="180" t="s">
        <v>407</v>
      </c>
      <c r="BE799" s="180"/>
      <c r="BF799" s="189" t="str">
        <f t="shared" si="140"/>
        <v>&gt;=0</v>
      </c>
      <c r="BG799" s="189" t="s">
        <v>58</v>
      </c>
      <c r="BH799" s="189" t="s">
        <v>58</v>
      </c>
    </row>
    <row r="800" spans="1:60" ht="13.5" hidden="1" customHeight="1">
      <c r="A800" s="131"/>
      <c r="B800" s="343"/>
      <c r="C800" s="153"/>
      <c r="D800" s="344"/>
      <c r="E800" s="344"/>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c r="AC800" s="289"/>
      <c r="AD800" s="289"/>
      <c r="AE800" s="290"/>
      <c r="AF800" s="290"/>
      <c r="AG800" s="290"/>
      <c r="AH800" s="290"/>
      <c r="AI800" s="290"/>
      <c r="AJ800" s="290"/>
      <c r="AK800" s="290"/>
      <c r="AL800" s="290"/>
      <c r="AM800" s="290"/>
      <c r="AN800" s="290"/>
      <c r="AO800" s="291"/>
      <c r="AQ800" s="54" t="s">
        <v>645</v>
      </c>
      <c r="AU800" s="292" t="str">
        <f t="shared" ca="1" si="141"/>
        <v>AO</v>
      </c>
      <c r="AV800" s="292">
        <f t="shared" si="144"/>
        <v>765</v>
      </c>
      <c r="AW800" s="180" t="str">
        <f t="shared" ca="1" si="142"/>
        <v>AO765</v>
      </c>
      <c r="AX800" s="189">
        <v>7</v>
      </c>
      <c r="AY800" s="180" t="str">
        <f t="shared" ca="1" si="145"/>
        <v>5. Ownership - Capital Costs</v>
      </c>
      <c r="AZ800" s="189" t="s">
        <v>643</v>
      </c>
      <c r="BA800" s="180" t="s">
        <v>682</v>
      </c>
      <c r="BB800" s="180" t="s">
        <v>646</v>
      </c>
      <c r="BC800" s="180" t="str">
        <f t="shared" ca="1" si="143"/>
        <v>7_AO765_Initial_working_capital_Additional_Info</v>
      </c>
      <c r="BD800" s="189" t="s">
        <v>133</v>
      </c>
      <c r="BE800" s="189">
        <v>100</v>
      </c>
      <c r="BG800" s="189" t="s">
        <v>58</v>
      </c>
      <c r="BH800" s="189" t="s">
        <v>58</v>
      </c>
    </row>
    <row r="801" spans="1:60">
      <c r="A801" s="131">
        <f>+A765+1</f>
        <v>24</v>
      </c>
      <c r="B801" s="343"/>
      <c r="C801" s="153" t="s">
        <v>683</v>
      </c>
      <c r="D801" s="344" t="s">
        <v>642</v>
      </c>
      <c r="E801" s="344"/>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76"/>
      <c r="AE801" s="277"/>
      <c r="AF801" s="277"/>
      <c r="AG801" s="277"/>
      <c r="AH801" s="277"/>
      <c r="AI801" s="277"/>
      <c r="AJ801" s="277"/>
      <c r="AK801" s="277"/>
      <c r="AL801" s="277"/>
      <c r="AM801" s="277"/>
      <c r="AN801" s="277"/>
      <c r="AO801" s="152"/>
      <c r="AS801" s="54" t="s">
        <v>125</v>
      </c>
      <c r="AT801" s="293" t="str">
        <f ca="1">SUBSTITUTE(CELL("address",F801),"$","")</f>
        <v>F801</v>
      </c>
      <c r="AU801" s="294" t="str">
        <f ca="1">CHAR(CODE(AT801))</f>
        <v>F</v>
      </c>
      <c r="AV801" s="294">
        <f>ROW(AT801)</f>
        <v>801</v>
      </c>
      <c r="AW801" s="295" t="str">
        <f ca="1">CONCATENATE(AU801&amp;AV801)</f>
        <v>F801</v>
      </c>
      <c r="AX801" s="288">
        <f t="shared" ref="AX801:AX835" si="146">$AX$5</f>
        <v>8</v>
      </c>
      <c r="AY801" s="295" t="str">
        <f t="shared" ca="1" si="145"/>
        <v>5. Ownership - Capital Costs</v>
      </c>
      <c r="AZ801" s="288" t="s">
        <v>643</v>
      </c>
      <c r="BA801" s="295" t="s">
        <v>684</v>
      </c>
      <c r="BB801" s="295">
        <v>2020</v>
      </c>
      <c r="BC801" s="295" t="str">
        <f ca="1">AX801&amp;"_"&amp;AW801&amp;"_"&amp;BA801&amp;"_"&amp;BB801</f>
        <v>8_F801_Start_up_power_credit_2020</v>
      </c>
      <c r="BD801" s="295" t="s">
        <v>407</v>
      </c>
      <c r="BE801" s="295"/>
      <c r="BF801" s="288" t="str">
        <f t="shared" ref="BF801:BF835" si="147">"&gt;=0"</f>
        <v>&gt;=0</v>
      </c>
      <c r="BG801" s="288" t="s">
        <v>58</v>
      </c>
      <c r="BH801" s="288" t="s">
        <v>58</v>
      </c>
    </row>
    <row r="802" spans="1:60" ht="12.95" hidden="1" customHeight="1">
      <c r="A802" s="131"/>
      <c r="B802" s="100"/>
      <c r="C802" s="160"/>
      <c r="D802" s="345"/>
      <c r="E802" s="345"/>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298"/>
      <c r="AE802" s="298"/>
      <c r="AF802" s="298"/>
      <c r="AG802" s="298"/>
      <c r="AH802" s="298"/>
      <c r="AI802" s="298"/>
      <c r="AJ802" s="298"/>
      <c r="AK802" s="298"/>
      <c r="AL802" s="298"/>
      <c r="AM802" s="298"/>
      <c r="AN802" s="298"/>
      <c r="AO802" s="299"/>
      <c r="AQ802" s="54" t="s">
        <v>645</v>
      </c>
      <c r="AU802" s="292" t="str">
        <f t="shared" ref="AU802:AU836" ca="1" si="148">IF(AU801="Z","AA",IF(LEN(AU801)=1,CHAR(CODE(AU801)+1),IF(RIGHT(AU801,1)="Z",CHAR(CODE(LEFT(AU801,1))+1),LEFT(AU801,1))&amp;CHAR(65+MOD(CODE(RIGHT(AU801,1))+1-65,26))))</f>
        <v>G</v>
      </c>
      <c r="AV802" s="292">
        <f>AV801</f>
        <v>801</v>
      </c>
      <c r="AW802" s="180" t="str">
        <f t="shared" ref="AW802:AW836" ca="1" si="149">CONCATENATE(AU802&amp;AV802)</f>
        <v>G801</v>
      </c>
      <c r="AX802" s="189">
        <f t="shared" si="146"/>
        <v>8</v>
      </c>
      <c r="AY802" s="180" t="str">
        <f t="shared" ca="1" si="145"/>
        <v>5. Ownership - Capital Costs</v>
      </c>
      <c r="AZ802" s="189" t="s">
        <v>643</v>
      </c>
      <c r="BA802" s="180" t="s">
        <v>684</v>
      </c>
      <c r="BB802" s="180">
        <v>2021</v>
      </c>
      <c r="BC802" s="180" t="str">
        <f t="shared" ref="BC802:BC836" ca="1" si="150">AX802&amp;"_"&amp;AW802&amp;"_"&amp;BA802&amp;"_"&amp;BB802</f>
        <v>8_G801_Start_up_power_credit_2021</v>
      </c>
      <c r="BD802" s="180" t="s">
        <v>407</v>
      </c>
      <c r="BE802" s="180"/>
      <c r="BF802" s="189" t="str">
        <f t="shared" si="147"/>
        <v>&gt;=0</v>
      </c>
      <c r="BG802" s="189" t="s">
        <v>58</v>
      </c>
      <c r="BH802" s="189" t="s">
        <v>58</v>
      </c>
    </row>
    <row r="803" spans="1:60" ht="12.95" hidden="1" customHeight="1">
      <c r="A803" s="131"/>
      <c r="B803" s="100"/>
      <c r="C803" s="160"/>
      <c r="D803" s="345"/>
      <c r="E803" s="345"/>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298"/>
      <c r="AE803" s="298"/>
      <c r="AF803" s="298"/>
      <c r="AG803" s="298"/>
      <c r="AH803" s="298"/>
      <c r="AI803" s="298"/>
      <c r="AJ803" s="298"/>
      <c r="AK803" s="298"/>
      <c r="AL803" s="298"/>
      <c r="AM803" s="298"/>
      <c r="AN803" s="298"/>
      <c r="AO803" s="299"/>
      <c r="AQ803" s="54" t="s">
        <v>645</v>
      </c>
      <c r="AU803" s="292" t="str">
        <f t="shared" ca="1" si="148"/>
        <v>H</v>
      </c>
      <c r="AV803" s="292">
        <f t="shared" ref="AV803:AV836" si="151">AV802</f>
        <v>801</v>
      </c>
      <c r="AW803" s="180" t="str">
        <f t="shared" ca="1" si="149"/>
        <v>H801</v>
      </c>
      <c r="AX803" s="189">
        <f t="shared" si="146"/>
        <v>8</v>
      </c>
      <c r="AY803" s="180" t="str">
        <f t="shared" ca="1" si="145"/>
        <v>5. Ownership - Capital Costs</v>
      </c>
      <c r="AZ803" s="189" t="s">
        <v>643</v>
      </c>
      <c r="BA803" s="180" t="s">
        <v>684</v>
      </c>
      <c r="BB803" s="180">
        <v>2022</v>
      </c>
      <c r="BC803" s="180" t="str">
        <f t="shared" ca="1" si="150"/>
        <v>8_H801_Start_up_power_credit_2022</v>
      </c>
      <c r="BD803" s="180" t="s">
        <v>407</v>
      </c>
      <c r="BE803" s="180"/>
      <c r="BF803" s="189" t="str">
        <f t="shared" si="147"/>
        <v>&gt;=0</v>
      </c>
      <c r="BG803" s="189" t="s">
        <v>58</v>
      </c>
      <c r="BH803" s="189" t="s">
        <v>58</v>
      </c>
    </row>
    <row r="804" spans="1:60" ht="12.95" hidden="1" customHeight="1">
      <c r="A804" s="131"/>
      <c r="B804" s="100"/>
      <c r="C804" s="160"/>
      <c r="D804" s="345"/>
      <c r="E804" s="345"/>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298"/>
      <c r="AF804" s="298"/>
      <c r="AG804" s="298"/>
      <c r="AH804" s="298"/>
      <c r="AI804" s="298"/>
      <c r="AJ804" s="298"/>
      <c r="AK804" s="298"/>
      <c r="AL804" s="298"/>
      <c r="AM804" s="298"/>
      <c r="AN804" s="298"/>
      <c r="AO804" s="299"/>
      <c r="AQ804" s="54" t="s">
        <v>645</v>
      </c>
      <c r="AU804" s="292" t="str">
        <f t="shared" ca="1" si="148"/>
        <v>I</v>
      </c>
      <c r="AV804" s="292">
        <f t="shared" si="151"/>
        <v>801</v>
      </c>
      <c r="AW804" s="180" t="str">
        <f t="shared" ca="1" si="149"/>
        <v>I801</v>
      </c>
      <c r="AX804" s="189">
        <f t="shared" si="146"/>
        <v>8</v>
      </c>
      <c r="AY804" s="180" t="str">
        <f t="shared" ca="1" si="145"/>
        <v>5. Ownership - Capital Costs</v>
      </c>
      <c r="AZ804" s="189" t="s">
        <v>643</v>
      </c>
      <c r="BA804" s="180" t="s">
        <v>684</v>
      </c>
      <c r="BB804" s="180">
        <v>2023</v>
      </c>
      <c r="BC804" s="180" t="str">
        <f t="shared" ca="1" si="150"/>
        <v>8_I801_Start_up_power_credit_2023</v>
      </c>
      <c r="BD804" s="180" t="s">
        <v>407</v>
      </c>
      <c r="BE804" s="180"/>
      <c r="BF804" s="189" t="str">
        <f t="shared" si="147"/>
        <v>&gt;=0</v>
      </c>
      <c r="BG804" s="189" t="s">
        <v>58</v>
      </c>
      <c r="BH804" s="189" t="s">
        <v>58</v>
      </c>
    </row>
    <row r="805" spans="1:60" ht="12.95" hidden="1" customHeight="1">
      <c r="A805" s="131"/>
      <c r="B805" s="100"/>
      <c r="C805" s="160"/>
      <c r="D805" s="345"/>
      <c r="E805" s="345"/>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298"/>
      <c r="AF805" s="298"/>
      <c r="AG805" s="298"/>
      <c r="AH805" s="298"/>
      <c r="AI805" s="298"/>
      <c r="AJ805" s="298"/>
      <c r="AK805" s="298"/>
      <c r="AL805" s="298"/>
      <c r="AM805" s="298"/>
      <c r="AN805" s="298"/>
      <c r="AO805" s="299"/>
      <c r="AQ805" s="54" t="s">
        <v>645</v>
      </c>
      <c r="AU805" s="292" t="str">
        <f t="shared" ca="1" si="148"/>
        <v>J</v>
      </c>
      <c r="AV805" s="292">
        <f t="shared" si="151"/>
        <v>801</v>
      </c>
      <c r="AW805" s="180" t="str">
        <f t="shared" ca="1" si="149"/>
        <v>J801</v>
      </c>
      <c r="AX805" s="189">
        <f t="shared" si="146"/>
        <v>8</v>
      </c>
      <c r="AY805" s="180" t="str">
        <f t="shared" ca="1" si="145"/>
        <v>5. Ownership - Capital Costs</v>
      </c>
      <c r="AZ805" s="189" t="s">
        <v>643</v>
      </c>
      <c r="BA805" s="180" t="s">
        <v>684</v>
      </c>
      <c r="BB805" s="180">
        <v>2024</v>
      </c>
      <c r="BC805" s="180" t="str">
        <f t="shared" ca="1" si="150"/>
        <v>8_J801_Start_up_power_credit_2024</v>
      </c>
      <c r="BD805" s="180" t="s">
        <v>407</v>
      </c>
      <c r="BE805" s="180"/>
      <c r="BF805" s="189" t="str">
        <f t="shared" si="147"/>
        <v>&gt;=0</v>
      </c>
      <c r="BG805" s="189" t="s">
        <v>58</v>
      </c>
      <c r="BH805" s="189" t="s">
        <v>58</v>
      </c>
    </row>
    <row r="806" spans="1:60" ht="12.95" hidden="1" customHeight="1">
      <c r="A806" s="131"/>
      <c r="B806" s="100"/>
      <c r="C806" s="160"/>
      <c r="D806" s="345"/>
      <c r="E806" s="345"/>
      <c r="F806" s="298"/>
      <c r="G806" s="298"/>
      <c r="H806" s="298"/>
      <c r="I806" s="298"/>
      <c r="J806" s="298"/>
      <c r="K806" s="298"/>
      <c r="L806" s="298"/>
      <c r="M806" s="298"/>
      <c r="N806" s="298"/>
      <c r="O806" s="298"/>
      <c r="P806" s="298"/>
      <c r="Q806" s="298"/>
      <c r="R806" s="298"/>
      <c r="S806" s="298"/>
      <c r="T806" s="298"/>
      <c r="U806" s="298"/>
      <c r="V806" s="298"/>
      <c r="W806" s="298"/>
      <c r="X806" s="298"/>
      <c r="Y806" s="298"/>
      <c r="Z806" s="298"/>
      <c r="AA806" s="298"/>
      <c r="AB806" s="298"/>
      <c r="AC806" s="298"/>
      <c r="AD806" s="298"/>
      <c r="AE806" s="298"/>
      <c r="AF806" s="298"/>
      <c r="AG806" s="298"/>
      <c r="AH806" s="298"/>
      <c r="AI806" s="298"/>
      <c r="AJ806" s="298"/>
      <c r="AK806" s="298"/>
      <c r="AL806" s="298"/>
      <c r="AM806" s="298"/>
      <c r="AN806" s="298"/>
      <c r="AO806" s="299"/>
      <c r="AQ806" s="54" t="s">
        <v>645</v>
      </c>
      <c r="AU806" s="292" t="str">
        <f t="shared" ca="1" si="148"/>
        <v>K</v>
      </c>
      <c r="AV806" s="292">
        <f t="shared" si="151"/>
        <v>801</v>
      </c>
      <c r="AW806" s="180" t="str">
        <f t="shared" ca="1" si="149"/>
        <v>K801</v>
      </c>
      <c r="AX806" s="189">
        <f t="shared" si="146"/>
        <v>8</v>
      </c>
      <c r="AY806" s="180" t="str">
        <f t="shared" ca="1" si="145"/>
        <v>5. Ownership - Capital Costs</v>
      </c>
      <c r="AZ806" s="189" t="s">
        <v>643</v>
      </c>
      <c r="BA806" s="180" t="s">
        <v>684</v>
      </c>
      <c r="BB806" s="180">
        <v>2025</v>
      </c>
      <c r="BC806" s="180" t="str">
        <f t="shared" ca="1" si="150"/>
        <v>8_K801_Start_up_power_credit_2025</v>
      </c>
      <c r="BD806" s="180" t="s">
        <v>407</v>
      </c>
      <c r="BE806" s="180"/>
      <c r="BF806" s="189" t="str">
        <f t="shared" si="147"/>
        <v>&gt;=0</v>
      </c>
      <c r="BG806" s="189" t="s">
        <v>58</v>
      </c>
      <c r="BH806" s="189" t="s">
        <v>58</v>
      </c>
    </row>
    <row r="807" spans="1:60" ht="12.95" hidden="1" customHeight="1">
      <c r="A807" s="131"/>
      <c r="B807" s="100"/>
      <c r="C807" s="160"/>
      <c r="D807" s="345"/>
      <c r="E807" s="345"/>
      <c r="F807" s="298"/>
      <c r="G807" s="298"/>
      <c r="H807" s="298"/>
      <c r="I807" s="298"/>
      <c r="J807" s="298"/>
      <c r="K807" s="298"/>
      <c r="L807" s="298"/>
      <c r="M807" s="298"/>
      <c r="N807" s="298"/>
      <c r="O807" s="298"/>
      <c r="P807" s="298"/>
      <c r="Q807" s="298"/>
      <c r="R807" s="298"/>
      <c r="S807" s="298"/>
      <c r="T807" s="298"/>
      <c r="U807" s="298"/>
      <c r="V807" s="298"/>
      <c r="W807" s="298"/>
      <c r="X807" s="298"/>
      <c r="Y807" s="298"/>
      <c r="Z807" s="298"/>
      <c r="AA807" s="298"/>
      <c r="AB807" s="298"/>
      <c r="AC807" s="298"/>
      <c r="AD807" s="298"/>
      <c r="AE807" s="298"/>
      <c r="AF807" s="298"/>
      <c r="AG807" s="298"/>
      <c r="AH807" s="298"/>
      <c r="AI807" s="298"/>
      <c r="AJ807" s="298"/>
      <c r="AK807" s="298"/>
      <c r="AL807" s="298"/>
      <c r="AM807" s="298"/>
      <c r="AN807" s="298"/>
      <c r="AO807" s="299"/>
      <c r="AQ807" s="54" t="s">
        <v>645</v>
      </c>
      <c r="AU807" s="292" t="str">
        <f t="shared" ca="1" si="148"/>
        <v>L</v>
      </c>
      <c r="AV807" s="292">
        <f t="shared" si="151"/>
        <v>801</v>
      </c>
      <c r="AW807" s="180" t="str">
        <f t="shared" ca="1" si="149"/>
        <v>L801</v>
      </c>
      <c r="AX807" s="189">
        <f t="shared" si="146"/>
        <v>8</v>
      </c>
      <c r="AY807" s="180" t="str">
        <f t="shared" ca="1" si="145"/>
        <v>5. Ownership - Capital Costs</v>
      </c>
      <c r="AZ807" s="189" t="s">
        <v>643</v>
      </c>
      <c r="BA807" s="180" t="s">
        <v>684</v>
      </c>
      <c r="BB807" s="180">
        <v>2026</v>
      </c>
      <c r="BC807" s="180" t="str">
        <f t="shared" ca="1" si="150"/>
        <v>8_L801_Start_up_power_credit_2026</v>
      </c>
      <c r="BD807" s="180" t="s">
        <v>407</v>
      </c>
      <c r="BE807" s="180"/>
      <c r="BF807" s="189" t="str">
        <f t="shared" si="147"/>
        <v>&gt;=0</v>
      </c>
      <c r="BG807" s="189" t="s">
        <v>58</v>
      </c>
      <c r="BH807" s="189" t="s">
        <v>58</v>
      </c>
    </row>
    <row r="808" spans="1:60" ht="12.95" hidden="1" customHeight="1">
      <c r="A808" s="131"/>
      <c r="B808" s="100"/>
      <c r="C808" s="160"/>
      <c r="D808" s="345"/>
      <c r="E808" s="345"/>
      <c r="F808" s="298"/>
      <c r="G808" s="298"/>
      <c r="H808" s="298"/>
      <c r="I808" s="298"/>
      <c r="J808" s="298"/>
      <c r="K808" s="298"/>
      <c r="L808" s="298"/>
      <c r="M808" s="298"/>
      <c r="N808" s="298"/>
      <c r="O808" s="298"/>
      <c r="P808" s="298"/>
      <c r="Q808" s="298"/>
      <c r="R808" s="298"/>
      <c r="S808" s="298"/>
      <c r="T808" s="298"/>
      <c r="U808" s="298"/>
      <c r="V808" s="298"/>
      <c r="W808" s="298"/>
      <c r="X808" s="298"/>
      <c r="Y808" s="298"/>
      <c r="Z808" s="298"/>
      <c r="AA808" s="298"/>
      <c r="AB808" s="298"/>
      <c r="AC808" s="298"/>
      <c r="AD808" s="298"/>
      <c r="AE808" s="298"/>
      <c r="AF808" s="298"/>
      <c r="AG808" s="298"/>
      <c r="AH808" s="298"/>
      <c r="AI808" s="298"/>
      <c r="AJ808" s="298"/>
      <c r="AK808" s="298"/>
      <c r="AL808" s="298"/>
      <c r="AM808" s="298"/>
      <c r="AN808" s="298"/>
      <c r="AO808" s="299"/>
      <c r="AQ808" s="54" t="s">
        <v>645</v>
      </c>
      <c r="AU808" s="292" t="str">
        <f t="shared" ca="1" si="148"/>
        <v>M</v>
      </c>
      <c r="AV808" s="292">
        <f t="shared" si="151"/>
        <v>801</v>
      </c>
      <c r="AW808" s="180" t="str">
        <f t="shared" ca="1" si="149"/>
        <v>M801</v>
      </c>
      <c r="AX808" s="189">
        <f t="shared" si="146"/>
        <v>8</v>
      </c>
      <c r="AY808" s="180" t="str">
        <f t="shared" ca="1" si="145"/>
        <v>5. Ownership - Capital Costs</v>
      </c>
      <c r="AZ808" s="189" t="s">
        <v>643</v>
      </c>
      <c r="BA808" s="180" t="s">
        <v>684</v>
      </c>
      <c r="BB808" s="180">
        <v>2027</v>
      </c>
      <c r="BC808" s="180" t="str">
        <f t="shared" ca="1" si="150"/>
        <v>8_M801_Start_up_power_credit_2027</v>
      </c>
      <c r="BD808" s="180" t="s">
        <v>407</v>
      </c>
      <c r="BE808" s="180"/>
      <c r="BF808" s="189" t="str">
        <f t="shared" si="147"/>
        <v>&gt;=0</v>
      </c>
      <c r="BG808" s="189" t="s">
        <v>58</v>
      </c>
      <c r="BH808" s="189" t="s">
        <v>58</v>
      </c>
    </row>
    <row r="809" spans="1:60" ht="12.95" hidden="1" customHeight="1">
      <c r="A809" s="131"/>
      <c r="B809" s="100"/>
      <c r="C809" s="160"/>
      <c r="D809" s="345"/>
      <c r="E809" s="345"/>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298"/>
      <c r="AF809" s="298"/>
      <c r="AG809" s="298"/>
      <c r="AH809" s="298"/>
      <c r="AI809" s="298"/>
      <c r="AJ809" s="298"/>
      <c r="AK809" s="298"/>
      <c r="AL809" s="298"/>
      <c r="AM809" s="298"/>
      <c r="AN809" s="298"/>
      <c r="AO809" s="299"/>
      <c r="AQ809" s="54" t="s">
        <v>645</v>
      </c>
      <c r="AU809" s="292" t="str">
        <f t="shared" ca="1" si="148"/>
        <v>N</v>
      </c>
      <c r="AV809" s="292">
        <f t="shared" si="151"/>
        <v>801</v>
      </c>
      <c r="AW809" s="180" t="str">
        <f t="shared" ca="1" si="149"/>
        <v>N801</v>
      </c>
      <c r="AX809" s="189">
        <f t="shared" si="146"/>
        <v>8</v>
      </c>
      <c r="AY809" s="180" t="str">
        <f t="shared" ca="1" si="145"/>
        <v>5. Ownership - Capital Costs</v>
      </c>
      <c r="AZ809" s="189" t="s">
        <v>643</v>
      </c>
      <c r="BA809" s="180" t="s">
        <v>684</v>
      </c>
      <c r="BB809" s="180">
        <v>2028</v>
      </c>
      <c r="BC809" s="180" t="str">
        <f t="shared" ca="1" si="150"/>
        <v>8_N801_Start_up_power_credit_2028</v>
      </c>
      <c r="BD809" s="180" t="s">
        <v>407</v>
      </c>
      <c r="BE809" s="180"/>
      <c r="BF809" s="189" t="str">
        <f t="shared" si="147"/>
        <v>&gt;=0</v>
      </c>
      <c r="BG809" s="189" t="s">
        <v>58</v>
      </c>
      <c r="BH809" s="189" t="s">
        <v>58</v>
      </c>
    </row>
    <row r="810" spans="1:60" ht="12.95" hidden="1" customHeight="1">
      <c r="A810" s="131"/>
      <c r="B810" s="100"/>
      <c r="C810" s="160"/>
      <c r="D810" s="345"/>
      <c r="E810" s="345"/>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298"/>
      <c r="AF810" s="298"/>
      <c r="AG810" s="298"/>
      <c r="AH810" s="298"/>
      <c r="AI810" s="298"/>
      <c r="AJ810" s="298"/>
      <c r="AK810" s="298"/>
      <c r="AL810" s="298"/>
      <c r="AM810" s="298"/>
      <c r="AN810" s="298"/>
      <c r="AO810" s="299"/>
      <c r="AQ810" s="54" t="s">
        <v>645</v>
      </c>
      <c r="AU810" s="292" t="str">
        <f t="shared" ca="1" si="148"/>
        <v>O</v>
      </c>
      <c r="AV810" s="292">
        <f t="shared" si="151"/>
        <v>801</v>
      </c>
      <c r="AW810" s="180" t="str">
        <f t="shared" ca="1" si="149"/>
        <v>O801</v>
      </c>
      <c r="AX810" s="189">
        <f t="shared" si="146"/>
        <v>8</v>
      </c>
      <c r="AY810" s="180" t="str">
        <f t="shared" ca="1" si="145"/>
        <v>5. Ownership - Capital Costs</v>
      </c>
      <c r="AZ810" s="189" t="s">
        <v>643</v>
      </c>
      <c r="BA810" s="180" t="s">
        <v>684</v>
      </c>
      <c r="BB810" s="180">
        <v>2029</v>
      </c>
      <c r="BC810" s="180" t="str">
        <f t="shared" ca="1" si="150"/>
        <v>8_O801_Start_up_power_credit_2029</v>
      </c>
      <c r="BD810" s="180" t="s">
        <v>407</v>
      </c>
      <c r="BE810" s="180"/>
      <c r="BF810" s="189" t="str">
        <f t="shared" si="147"/>
        <v>&gt;=0</v>
      </c>
      <c r="BG810" s="189" t="s">
        <v>58</v>
      </c>
      <c r="BH810" s="189" t="s">
        <v>58</v>
      </c>
    </row>
    <row r="811" spans="1:60" ht="12.95" hidden="1" customHeight="1">
      <c r="A811" s="131"/>
      <c r="B811" s="100"/>
      <c r="C811" s="160"/>
      <c r="D811" s="345"/>
      <c r="E811" s="345"/>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298"/>
      <c r="AE811" s="298"/>
      <c r="AF811" s="298"/>
      <c r="AG811" s="298"/>
      <c r="AH811" s="298"/>
      <c r="AI811" s="298"/>
      <c r="AJ811" s="298"/>
      <c r="AK811" s="298"/>
      <c r="AL811" s="298"/>
      <c r="AM811" s="298"/>
      <c r="AN811" s="298"/>
      <c r="AO811" s="299"/>
      <c r="AQ811" s="54" t="s">
        <v>645</v>
      </c>
      <c r="AU811" s="292" t="str">
        <f t="shared" ca="1" si="148"/>
        <v>P</v>
      </c>
      <c r="AV811" s="292">
        <f t="shared" si="151"/>
        <v>801</v>
      </c>
      <c r="AW811" s="180" t="str">
        <f t="shared" ca="1" si="149"/>
        <v>P801</v>
      </c>
      <c r="AX811" s="189">
        <f t="shared" si="146"/>
        <v>8</v>
      </c>
      <c r="AY811" s="180" t="str">
        <f t="shared" ca="1" si="145"/>
        <v>5. Ownership - Capital Costs</v>
      </c>
      <c r="AZ811" s="189" t="s">
        <v>643</v>
      </c>
      <c r="BA811" s="180" t="s">
        <v>684</v>
      </c>
      <c r="BB811" s="180">
        <v>2030</v>
      </c>
      <c r="BC811" s="180" t="str">
        <f t="shared" ca="1" si="150"/>
        <v>8_P801_Start_up_power_credit_2030</v>
      </c>
      <c r="BD811" s="180" t="s">
        <v>407</v>
      </c>
      <c r="BE811" s="180"/>
      <c r="BF811" s="189" t="str">
        <f t="shared" si="147"/>
        <v>&gt;=0</v>
      </c>
      <c r="BG811" s="189" t="s">
        <v>58</v>
      </c>
      <c r="BH811" s="189" t="s">
        <v>58</v>
      </c>
    </row>
    <row r="812" spans="1:60" ht="12.95" hidden="1" customHeight="1">
      <c r="A812" s="131"/>
      <c r="B812" s="100"/>
      <c r="C812" s="160"/>
      <c r="D812" s="345"/>
      <c r="E812" s="345"/>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298"/>
      <c r="AE812" s="298"/>
      <c r="AF812" s="298"/>
      <c r="AG812" s="298"/>
      <c r="AH812" s="298"/>
      <c r="AI812" s="298"/>
      <c r="AJ812" s="298"/>
      <c r="AK812" s="298"/>
      <c r="AL812" s="298"/>
      <c r="AM812" s="298"/>
      <c r="AN812" s="298"/>
      <c r="AO812" s="299"/>
      <c r="AQ812" s="54" t="s">
        <v>645</v>
      </c>
      <c r="AU812" s="292" t="str">
        <f t="shared" ca="1" si="148"/>
        <v>Q</v>
      </c>
      <c r="AV812" s="292">
        <f t="shared" si="151"/>
        <v>801</v>
      </c>
      <c r="AW812" s="180" t="str">
        <f t="shared" ca="1" si="149"/>
        <v>Q801</v>
      </c>
      <c r="AX812" s="189">
        <f t="shared" si="146"/>
        <v>8</v>
      </c>
      <c r="AY812" s="180" t="str">
        <f t="shared" ca="1" si="145"/>
        <v>5. Ownership - Capital Costs</v>
      </c>
      <c r="AZ812" s="189" t="s">
        <v>643</v>
      </c>
      <c r="BA812" s="180" t="s">
        <v>684</v>
      </c>
      <c r="BB812" s="180">
        <v>2031</v>
      </c>
      <c r="BC812" s="180" t="str">
        <f t="shared" ca="1" si="150"/>
        <v>8_Q801_Start_up_power_credit_2031</v>
      </c>
      <c r="BD812" s="180" t="s">
        <v>407</v>
      </c>
      <c r="BE812" s="180"/>
      <c r="BF812" s="189" t="str">
        <f t="shared" si="147"/>
        <v>&gt;=0</v>
      </c>
      <c r="BG812" s="189" t="s">
        <v>58</v>
      </c>
      <c r="BH812" s="189" t="s">
        <v>58</v>
      </c>
    </row>
    <row r="813" spans="1:60" ht="12.95" hidden="1" customHeight="1">
      <c r="A813" s="131"/>
      <c r="B813" s="100"/>
      <c r="C813" s="160"/>
      <c r="D813" s="345"/>
      <c r="E813" s="345"/>
      <c r="F813" s="298"/>
      <c r="G813" s="298"/>
      <c r="H813" s="298"/>
      <c r="I813" s="298"/>
      <c r="J813" s="298"/>
      <c r="K813" s="298"/>
      <c r="L813" s="298"/>
      <c r="M813" s="298"/>
      <c r="N813" s="298"/>
      <c r="O813" s="298"/>
      <c r="P813" s="298"/>
      <c r="Q813" s="298"/>
      <c r="R813" s="298"/>
      <c r="S813" s="298"/>
      <c r="T813" s="298"/>
      <c r="U813" s="298"/>
      <c r="V813" s="298"/>
      <c r="W813" s="298"/>
      <c r="X813" s="298"/>
      <c r="Y813" s="298"/>
      <c r="Z813" s="298"/>
      <c r="AA813" s="298"/>
      <c r="AB813" s="298"/>
      <c r="AC813" s="298"/>
      <c r="AD813" s="298"/>
      <c r="AE813" s="298"/>
      <c r="AF813" s="298"/>
      <c r="AG813" s="298"/>
      <c r="AH813" s="298"/>
      <c r="AI813" s="298"/>
      <c r="AJ813" s="298"/>
      <c r="AK813" s="298"/>
      <c r="AL813" s="298"/>
      <c r="AM813" s="298"/>
      <c r="AN813" s="298"/>
      <c r="AO813" s="299"/>
      <c r="AQ813" s="54" t="s">
        <v>645</v>
      </c>
      <c r="AU813" s="292" t="str">
        <f t="shared" ca="1" si="148"/>
        <v>R</v>
      </c>
      <c r="AV813" s="292">
        <f t="shared" si="151"/>
        <v>801</v>
      </c>
      <c r="AW813" s="180" t="str">
        <f t="shared" ca="1" si="149"/>
        <v>R801</v>
      </c>
      <c r="AX813" s="189">
        <f t="shared" si="146"/>
        <v>8</v>
      </c>
      <c r="AY813" s="180" t="str">
        <f t="shared" ca="1" si="145"/>
        <v>5. Ownership - Capital Costs</v>
      </c>
      <c r="AZ813" s="189" t="s">
        <v>643</v>
      </c>
      <c r="BA813" s="180" t="s">
        <v>684</v>
      </c>
      <c r="BB813" s="180">
        <v>2032</v>
      </c>
      <c r="BC813" s="180" t="str">
        <f t="shared" ca="1" si="150"/>
        <v>8_R801_Start_up_power_credit_2032</v>
      </c>
      <c r="BD813" s="180" t="s">
        <v>407</v>
      </c>
      <c r="BE813" s="180"/>
      <c r="BF813" s="189" t="str">
        <f t="shared" si="147"/>
        <v>&gt;=0</v>
      </c>
      <c r="BG813" s="189" t="s">
        <v>58</v>
      </c>
      <c r="BH813" s="189" t="s">
        <v>58</v>
      </c>
    </row>
    <row r="814" spans="1:60" ht="12.95" hidden="1" customHeight="1">
      <c r="A814" s="131"/>
      <c r="B814" s="100"/>
      <c r="C814" s="160"/>
      <c r="D814" s="345"/>
      <c r="E814" s="345"/>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298"/>
      <c r="AF814" s="298"/>
      <c r="AG814" s="298"/>
      <c r="AH814" s="298"/>
      <c r="AI814" s="298"/>
      <c r="AJ814" s="298"/>
      <c r="AK814" s="298"/>
      <c r="AL814" s="298"/>
      <c r="AM814" s="298"/>
      <c r="AN814" s="298"/>
      <c r="AO814" s="299"/>
      <c r="AQ814" s="54" t="s">
        <v>645</v>
      </c>
      <c r="AU814" s="292" t="str">
        <f t="shared" ca="1" si="148"/>
        <v>S</v>
      </c>
      <c r="AV814" s="292">
        <f t="shared" si="151"/>
        <v>801</v>
      </c>
      <c r="AW814" s="180" t="str">
        <f t="shared" ca="1" si="149"/>
        <v>S801</v>
      </c>
      <c r="AX814" s="189">
        <f t="shared" si="146"/>
        <v>8</v>
      </c>
      <c r="AY814" s="180" t="str">
        <f t="shared" ca="1" si="145"/>
        <v>5. Ownership - Capital Costs</v>
      </c>
      <c r="AZ814" s="189" t="s">
        <v>643</v>
      </c>
      <c r="BA814" s="180" t="s">
        <v>684</v>
      </c>
      <c r="BB814" s="180">
        <v>2033</v>
      </c>
      <c r="BC814" s="180" t="str">
        <f t="shared" ca="1" si="150"/>
        <v>8_S801_Start_up_power_credit_2033</v>
      </c>
      <c r="BD814" s="180" t="s">
        <v>407</v>
      </c>
      <c r="BE814" s="180"/>
      <c r="BF814" s="189" t="str">
        <f t="shared" si="147"/>
        <v>&gt;=0</v>
      </c>
      <c r="BG814" s="189" t="s">
        <v>58</v>
      </c>
      <c r="BH814" s="189" t="s">
        <v>58</v>
      </c>
    </row>
    <row r="815" spans="1:60" ht="12.95" hidden="1" customHeight="1">
      <c r="A815" s="131"/>
      <c r="B815" s="100"/>
      <c r="C815" s="160"/>
      <c r="D815" s="345"/>
      <c r="E815" s="345"/>
      <c r="F815" s="298"/>
      <c r="G815" s="298"/>
      <c r="H815" s="298"/>
      <c r="I815" s="298"/>
      <c r="J815" s="298"/>
      <c r="K815" s="298"/>
      <c r="L815" s="298"/>
      <c r="M815" s="298"/>
      <c r="N815" s="298"/>
      <c r="O815" s="298"/>
      <c r="P815" s="298"/>
      <c r="Q815" s="298"/>
      <c r="R815" s="298"/>
      <c r="S815" s="298"/>
      <c r="T815" s="298"/>
      <c r="U815" s="298"/>
      <c r="V815" s="298"/>
      <c r="W815" s="298"/>
      <c r="X815" s="298"/>
      <c r="Y815" s="298"/>
      <c r="Z815" s="298"/>
      <c r="AA815" s="298"/>
      <c r="AB815" s="298"/>
      <c r="AC815" s="298"/>
      <c r="AD815" s="298"/>
      <c r="AE815" s="298"/>
      <c r="AF815" s="298"/>
      <c r="AG815" s="298"/>
      <c r="AH815" s="298"/>
      <c r="AI815" s="298"/>
      <c r="AJ815" s="298"/>
      <c r="AK815" s="298"/>
      <c r="AL815" s="298"/>
      <c r="AM815" s="298"/>
      <c r="AN815" s="298"/>
      <c r="AO815" s="299"/>
      <c r="AQ815" s="54" t="s">
        <v>645</v>
      </c>
      <c r="AU815" s="292" t="str">
        <f t="shared" ca="1" si="148"/>
        <v>T</v>
      </c>
      <c r="AV815" s="292">
        <f t="shared" si="151"/>
        <v>801</v>
      </c>
      <c r="AW815" s="180" t="str">
        <f t="shared" ca="1" si="149"/>
        <v>T801</v>
      </c>
      <c r="AX815" s="189">
        <f t="shared" si="146"/>
        <v>8</v>
      </c>
      <c r="AY815" s="180" t="str">
        <f t="shared" ca="1" si="145"/>
        <v>5. Ownership - Capital Costs</v>
      </c>
      <c r="AZ815" s="189" t="s">
        <v>643</v>
      </c>
      <c r="BA815" s="180" t="s">
        <v>684</v>
      </c>
      <c r="BB815" s="180">
        <v>2034</v>
      </c>
      <c r="BC815" s="180" t="str">
        <f t="shared" ca="1" si="150"/>
        <v>8_T801_Start_up_power_credit_2034</v>
      </c>
      <c r="BD815" s="180" t="s">
        <v>407</v>
      </c>
      <c r="BE815" s="180"/>
      <c r="BF815" s="189" t="str">
        <f t="shared" si="147"/>
        <v>&gt;=0</v>
      </c>
      <c r="BG815" s="189" t="s">
        <v>58</v>
      </c>
      <c r="BH815" s="189" t="s">
        <v>58</v>
      </c>
    </row>
    <row r="816" spans="1:60" ht="12.95" hidden="1" customHeight="1">
      <c r="A816" s="131"/>
      <c r="B816" s="100"/>
      <c r="C816" s="160"/>
      <c r="D816" s="345"/>
      <c r="E816" s="345"/>
      <c r="F816" s="298"/>
      <c r="G816" s="298"/>
      <c r="H816" s="298"/>
      <c r="I816" s="298"/>
      <c r="J816" s="298"/>
      <c r="K816" s="298"/>
      <c r="L816" s="298"/>
      <c r="M816" s="298"/>
      <c r="N816" s="298"/>
      <c r="O816" s="298"/>
      <c r="P816" s="298"/>
      <c r="Q816" s="298"/>
      <c r="R816" s="298"/>
      <c r="S816" s="298"/>
      <c r="T816" s="298"/>
      <c r="U816" s="298"/>
      <c r="V816" s="298"/>
      <c r="W816" s="298"/>
      <c r="X816" s="298"/>
      <c r="Y816" s="298"/>
      <c r="Z816" s="298"/>
      <c r="AA816" s="298"/>
      <c r="AB816" s="298"/>
      <c r="AC816" s="298"/>
      <c r="AD816" s="298"/>
      <c r="AE816" s="298"/>
      <c r="AF816" s="298"/>
      <c r="AG816" s="298"/>
      <c r="AH816" s="298"/>
      <c r="AI816" s="298"/>
      <c r="AJ816" s="298"/>
      <c r="AK816" s="298"/>
      <c r="AL816" s="298"/>
      <c r="AM816" s="298"/>
      <c r="AN816" s="298"/>
      <c r="AO816" s="299"/>
      <c r="AQ816" s="54" t="s">
        <v>645</v>
      </c>
      <c r="AU816" s="292" t="str">
        <f t="shared" ca="1" si="148"/>
        <v>U</v>
      </c>
      <c r="AV816" s="292">
        <f t="shared" si="151"/>
        <v>801</v>
      </c>
      <c r="AW816" s="180" t="str">
        <f t="shared" ca="1" si="149"/>
        <v>U801</v>
      </c>
      <c r="AX816" s="189">
        <f t="shared" si="146"/>
        <v>8</v>
      </c>
      <c r="AY816" s="180" t="str">
        <f t="shared" ca="1" si="145"/>
        <v>5. Ownership - Capital Costs</v>
      </c>
      <c r="AZ816" s="189" t="s">
        <v>643</v>
      </c>
      <c r="BA816" s="180" t="s">
        <v>684</v>
      </c>
      <c r="BB816" s="180">
        <v>2035</v>
      </c>
      <c r="BC816" s="180" t="str">
        <f t="shared" ca="1" si="150"/>
        <v>8_U801_Start_up_power_credit_2035</v>
      </c>
      <c r="BD816" s="180" t="s">
        <v>407</v>
      </c>
      <c r="BE816" s="180"/>
      <c r="BF816" s="189" t="str">
        <f t="shared" si="147"/>
        <v>&gt;=0</v>
      </c>
      <c r="BG816" s="189" t="s">
        <v>58</v>
      </c>
      <c r="BH816" s="189" t="s">
        <v>58</v>
      </c>
    </row>
    <row r="817" spans="1:60" ht="12.95" hidden="1" customHeight="1">
      <c r="A817" s="131"/>
      <c r="B817" s="100"/>
      <c r="C817" s="160"/>
      <c r="D817" s="345"/>
      <c r="E817" s="345"/>
      <c r="F817" s="298"/>
      <c r="G817" s="298"/>
      <c r="H817" s="298"/>
      <c r="I817" s="298"/>
      <c r="J817" s="298"/>
      <c r="K817" s="298"/>
      <c r="L817" s="298"/>
      <c r="M817" s="298"/>
      <c r="N817" s="298"/>
      <c r="O817" s="298"/>
      <c r="P817" s="298"/>
      <c r="Q817" s="298"/>
      <c r="R817" s="298"/>
      <c r="S817" s="298"/>
      <c r="T817" s="298"/>
      <c r="U817" s="298"/>
      <c r="V817" s="298"/>
      <c r="W817" s="298"/>
      <c r="X817" s="298"/>
      <c r="Y817" s="298"/>
      <c r="Z817" s="298"/>
      <c r="AA817" s="298"/>
      <c r="AB817" s="298"/>
      <c r="AC817" s="298"/>
      <c r="AD817" s="298"/>
      <c r="AE817" s="298"/>
      <c r="AF817" s="298"/>
      <c r="AG817" s="298"/>
      <c r="AH817" s="298"/>
      <c r="AI817" s="298"/>
      <c r="AJ817" s="298"/>
      <c r="AK817" s="298"/>
      <c r="AL817" s="298"/>
      <c r="AM817" s="298"/>
      <c r="AN817" s="298"/>
      <c r="AO817" s="299"/>
      <c r="AQ817" s="54" t="s">
        <v>645</v>
      </c>
      <c r="AU817" s="292" t="str">
        <f t="shared" ca="1" si="148"/>
        <v>V</v>
      </c>
      <c r="AV817" s="292">
        <f t="shared" si="151"/>
        <v>801</v>
      </c>
      <c r="AW817" s="180" t="str">
        <f t="shared" ca="1" si="149"/>
        <v>V801</v>
      </c>
      <c r="AX817" s="189">
        <f t="shared" si="146"/>
        <v>8</v>
      </c>
      <c r="AY817" s="180" t="str">
        <f t="shared" ca="1" si="145"/>
        <v>5. Ownership - Capital Costs</v>
      </c>
      <c r="AZ817" s="189" t="s">
        <v>643</v>
      </c>
      <c r="BA817" s="180" t="s">
        <v>684</v>
      </c>
      <c r="BB817" s="180">
        <v>2036</v>
      </c>
      <c r="BC817" s="180" t="str">
        <f t="shared" ca="1" si="150"/>
        <v>8_V801_Start_up_power_credit_2036</v>
      </c>
      <c r="BD817" s="180" t="s">
        <v>407</v>
      </c>
      <c r="BE817" s="180"/>
      <c r="BF817" s="189" t="str">
        <f t="shared" si="147"/>
        <v>&gt;=0</v>
      </c>
      <c r="BG817" s="189" t="s">
        <v>58</v>
      </c>
      <c r="BH817" s="189" t="s">
        <v>58</v>
      </c>
    </row>
    <row r="818" spans="1:60" ht="12.95" hidden="1" customHeight="1">
      <c r="A818" s="131"/>
      <c r="B818" s="100"/>
      <c r="C818" s="160"/>
      <c r="D818" s="345"/>
      <c r="E818" s="345"/>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298"/>
      <c r="AF818" s="298"/>
      <c r="AG818" s="298"/>
      <c r="AH818" s="298"/>
      <c r="AI818" s="298"/>
      <c r="AJ818" s="298"/>
      <c r="AK818" s="298"/>
      <c r="AL818" s="298"/>
      <c r="AM818" s="298"/>
      <c r="AN818" s="298"/>
      <c r="AO818" s="299"/>
      <c r="AQ818" s="54" t="s">
        <v>645</v>
      </c>
      <c r="AU818" s="292" t="str">
        <f t="shared" ca="1" si="148"/>
        <v>W</v>
      </c>
      <c r="AV818" s="292">
        <f t="shared" si="151"/>
        <v>801</v>
      </c>
      <c r="AW818" s="180" t="str">
        <f t="shared" ca="1" si="149"/>
        <v>W801</v>
      </c>
      <c r="AX818" s="189">
        <f t="shared" si="146"/>
        <v>8</v>
      </c>
      <c r="AY818" s="180" t="str">
        <f t="shared" ca="1" si="145"/>
        <v>5. Ownership - Capital Costs</v>
      </c>
      <c r="AZ818" s="189" t="s">
        <v>643</v>
      </c>
      <c r="BA818" s="180" t="s">
        <v>684</v>
      </c>
      <c r="BB818" s="180">
        <v>2037</v>
      </c>
      <c r="BC818" s="180" t="str">
        <f t="shared" ca="1" si="150"/>
        <v>8_W801_Start_up_power_credit_2037</v>
      </c>
      <c r="BD818" s="180" t="s">
        <v>407</v>
      </c>
      <c r="BE818" s="180"/>
      <c r="BF818" s="189" t="str">
        <f t="shared" si="147"/>
        <v>&gt;=0</v>
      </c>
      <c r="BG818" s="189" t="s">
        <v>58</v>
      </c>
      <c r="BH818" s="189" t="s">
        <v>58</v>
      </c>
    </row>
    <row r="819" spans="1:60" ht="12.95" hidden="1" customHeight="1">
      <c r="A819" s="131"/>
      <c r="B819" s="100"/>
      <c r="C819" s="160"/>
      <c r="D819" s="345"/>
      <c r="E819" s="345"/>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298"/>
      <c r="AF819" s="298"/>
      <c r="AG819" s="298"/>
      <c r="AH819" s="298"/>
      <c r="AI819" s="298"/>
      <c r="AJ819" s="298"/>
      <c r="AK819" s="298"/>
      <c r="AL819" s="298"/>
      <c r="AM819" s="298"/>
      <c r="AN819" s="298"/>
      <c r="AO819" s="299"/>
      <c r="AQ819" s="54" t="s">
        <v>645</v>
      </c>
      <c r="AU819" s="292" t="str">
        <f t="shared" ca="1" si="148"/>
        <v>X</v>
      </c>
      <c r="AV819" s="292">
        <f t="shared" si="151"/>
        <v>801</v>
      </c>
      <c r="AW819" s="180" t="str">
        <f t="shared" ca="1" si="149"/>
        <v>X801</v>
      </c>
      <c r="AX819" s="189">
        <f t="shared" si="146"/>
        <v>8</v>
      </c>
      <c r="AY819" s="180" t="str">
        <f t="shared" ca="1" si="145"/>
        <v>5. Ownership - Capital Costs</v>
      </c>
      <c r="AZ819" s="189" t="s">
        <v>643</v>
      </c>
      <c r="BA819" s="180" t="s">
        <v>684</v>
      </c>
      <c r="BB819" s="180">
        <v>2038</v>
      </c>
      <c r="BC819" s="180" t="str">
        <f t="shared" ca="1" si="150"/>
        <v>8_X801_Start_up_power_credit_2038</v>
      </c>
      <c r="BD819" s="180" t="s">
        <v>407</v>
      </c>
      <c r="BE819" s="180"/>
      <c r="BF819" s="189" t="str">
        <f t="shared" si="147"/>
        <v>&gt;=0</v>
      </c>
      <c r="BG819" s="189" t="s">
        <v>58</v>
      </c>
      <c r="BH819" s="189" t="s">
        <v>58</v>
      </c>
    </row>
    <row r="820" spans="1:60" ht="12.95" hidden="1" customHeight="1">
      <c r="A820" s="131"/>
      <c r="B820" s="100"/>
      <c r="C820" s="160"/>
      <c r="D820" s="345"/>
      <c r="E820" s="345"/>
      <c r="F820" s="298"/>
      <c r="G820" s="298"/>
      <c r="H820" s="298"/>
      <c r="I820" s="298"/>
      <c r="J820" s="298"/>
      <c r="K820" s="298"/>
      <c r="L820" s="298"/>
      <c r="M820" s="298"/>
      <c r="N820" s="298"/>
      <c r="O820" s="298"/>
      <c r="P820" s="298"/>
      <c r="Q820" s="298"/>
      <c r="R820" s="298"/>
      <c r="S820" s="298"/>
      <c r="T820" s="298"/>
      <c r="U820" s="298"/>
      <c r="V820" s="298"/>
      <c r="W820" s="298"/>
      <c r="X820" s="298"/>
      <c r="Y820" s="298"/>
      <c r="Z820" s="298"/>
      <c r="AA820" s="298"/>
      <c r="AB820" s="298"/>
      <c r="AC820" s="298"/>
      <c r="AD820" s="298"/>
      <c r="AE820" s="298"/>
      <c r="AF820" s="298"/>
      <c r="AG820" s="298"/>
      <c r="AH820" s="298"/>
      <c r="AI820" s="298"/>
      <c r="AJ820" s="298"/>
      <c r="AK820" s="298"/>
      <c r="AL820" s="298"/>
      <c r="AM820" s="298"/>
      <c r="AN820" s="298"/>
      <c r="AO820" s="299"/>
      <c r="AQ820" s="54" t="s">
        <v>645</v>
      </c>
      <c r="AU820" s="292" t="str">
        <f t="shared" ca="1" si="148"/>
        <v>Y</v>
      </c>
      <c r="AV820" s="292">
        <f t="shared" si="151"/>
        <v>801</v>
      </c>
      <c r="AW820" s="180" t="str">
        <f t="shared" ca="1" si="149"/>
        <v>Y801</v>
      </c>
      <c r="AX820" s="189">
        <f t="shared" si="146"/>
        <v>8</v>
      </c>
      <c r="AY820" s="180" t="str">
        <f t="shared" ca="1" si="145"/>
        <v>5. Ownership - Capital Costs</v>
      </c>
      <c r="AZ820" s="189" t="s">
        <v>643</v>
      </c>
      <c r="BA820" s="180" t="s">
        <v>684</v>
      </c>
      <c r="BB820" s="180">
        <v>2039</v>
      </c>
      <c r="BC820" s="180" t="str">
        <f t="shared" ca="1" si="150"/>
        <v>8_Y801_Start_up_power_credit_2039</v>
      </c>
      <c r="BD820" s="180" t="s">
        <v>407</v>
      </c>
      <c r="BE820" s="180"/>
      <c r="BF820" s="189" t="str">
        <f t="shared" si="147"/>
        <v>&gt;=0</v>
      </c>
      <c r="BG820" s="189" t="s">
        <v>58</v>
      </c>
      <c r="BH820" s="189" t="s">
        <v>58</v>
      </c>
    </row>
    <row r="821" spans="1:60" ht="12.95" hidden="1" customHeight="1">
      <c r="A821" s="131"/>
      <c r="B821" s="100"/>
      <c r="C821" s="160"/>
      <c r="D821" s="345"/>
      <c r="E821" s="345"/>
      <c r="F821" s="298"/>
      <c r="G821" s="298"/>
      <c r="H821" s="298"/>
      <c r="I821" s="298"/>
      <c r="J821" s="298"/>
      <c r="K821" s="298"/>
      <c r="L821" s="298"/>
      <c r="M821" s="298"/>
      <c r="N821" s="298"/>
      <c r="O821" s="298"/>
      <c r="P821" s="298"/>
      <c r="Q821" s="298"/>
      <c r="R821" s="298"/>
      <c r="S821" s="298"/>
      <c r="T821" s="298"/>
      <c r="U821" s="298"/>
      <c r="V821" s="298"/>
      <c r="W821" s="298"/>
      <c r="X821" s="298"/>
      <c r="Y821" s="298"/>
      <c r="Z821" s="298"/>
      <c r="AA821" s="298"/>
      <c r="AB821" s="298"/>
      <c r="AC821" s="298"/>
      <c r="AD821" s="298"/>
      <c r="AE821" s="298"/>
      <c r="AF821" s="298"/>
      <c r="AG821" s="298"/>
      <c r="AH821" s="298"/>
      <c r="AI821" s="298"/>
      <c r="AJ821" s="298"/>
      <c r="AK821" s="298"/>
      <c r="AL821" s="298"/>
      <c r="AM821" s="298"/>
      <c r="AN821" s="298"/>
      <c r="AO821" s="299"/>
      <c r="AQ821" s="54" t="s">
        <v>645</v>
      </c>
      <c r="AU821" s="292" t="str">
        <f t="shared" ca="1" si="148"/>
        <v>Z</v>
      </c>
      <c r="AV821" s="292">
        <f t="shared" si="151"/>
        <v>801</v>
      </c>
      <c r="AW821" s="180" t="str">
        <f t="shared" ca="1" si="149"/>
        <v>Z801</v>
      </c>
      <c r="AX821" s="189">
        <f t="shared" si="146"/>
        <v>8</v>
      </c>
      <c r="AY821" s="180" t="str">
        <f t="shared" ca="1" si="145"/>
        <v>5. Ownership - Capital Costs</v>
      </c>
      <c r="AZ821" s="189" t="s">
        <v>643</v>
      </c>
      <c r="BA821" s="180" t="s">
        <v>684</v>
      </c>
      <c r="BB821" s="180">
        <v>2040</v>
      </c>
      <c r="BC821" s="180" t="str">
        <f t="shared" ca="1" si="150"/>
        <v>8_Z801_Start_up_power_credit_2040</v>
      </c>
      <c r="BD821" s="180" t="s">
        <v>407</v>
      </c>
      <c r="BE821" s="180"/>
      <c r="BF821" s="189" t="str">
        <f t="shared" si="147"/>
        <v>&gt;=0</v>
      </c>
      <c r="BG821" s="189" t="s">
        <v>58</v>
      </c>
      <c r="BH821" s="189" t="s">
        <v>58</v>
      </c>
    </row>
    <row r="822" spans="1:60" ht="12.95" hidden="1" customHeight="1">
      <c r="A822" s="131"/>
      <c r="B822" s="100"/>
      <c r="C822" s="160"/>
      <c r="D822" s="345"/>
      <c r="E822" s="345"/>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298"/>
      <c r="AE822" s="298"/>
      <c r="AF822" s="298"/>
      <c r="AG822" s="298"/>
      <c r="AH822" s="298"/>
      <c r="AI822" s="298"/>
      <c r="AJ822" s="298"/>
      <c r="AK822" s="298"/>
      <c r="AL822" s="298"/>
      <c r="AM822" s="298"/>
      <c r="AN822" s="298"/>
      <c r="AO822" s="299"/>
      <c r="AQ822" s="54" t="s">
        <v>645</v>
      </c>
      <c r="AU822" s="292" t="str">
        <f t="shared" ca="1" si="148"/>
        <v>AA</v>
      </c>
      <c r="AV822" s="292">
        <f t="shared" si="151"/>
        <v>801</v>
      </c>
      <c r="AW822" s="180" t="str">
        <f t="shared" ca="1" si="149"/>
        <v>AA801</v>
      </c>
      <c r="AX822" s="189">
        <f t="shared" si="146"/>
        <v>8</v>
      </c>
      <c r="AY822" s="180" t="str">
        <f t="shared" ca="1" si="145"/>
        <v>5. Ownership - Capital Costs</v>
      </c>
      <c r="AZ822" s="189" t="s">
        <v>643</v>
      </c>
      <c r="BA822" s="180" t="s">
        <v>684</v>
      </c>
      <c r="BB822" s="180">
        <v>2041</v>
      </c>
      <c r="BC822" s="180" t="str">
        <f t="shared" ca="1" si="150"/>
        <v>8_AA801_Start_up_power_credit_2041</v>
      </c>
      <c r="BD822" s="180" t="s">
        <v>407</v>
      </c>
      <c r="BE822" s="180"/>
      <c r="BF822" s="189" t="str">
        <f t="shared" si="147"/>
        <v>&gt;=0</v>
      </c>
      <c r="BG822" s="189" t="s">
        <v>58</v>
      </c>
      <c r="BH822" s="189" t="s">
        <v>58</v>
      </c>
    </row>
    <row r="823" spans="1:60" ht="12.95" hidden="1" customHeight="1">
      <c r="A823" s="131"/>
      <c r="B823" s="100"/>
      <c r="C823" s="160"/>
      <c r="D823" s="345"/>
      <c r="E823" s="345"/>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298"/>
      <c r="AF823" s="298"/>
      <c r="AG823" s="298"/>
      <c r="AH823" s="298"/>
      <c r="AI823" s="298"/>
      <c r="AJ823" s="298"/>
      <c r="AK823" s="298"/>
      <c r="AL823" s="298"/>
      <c r="AM823" s="298"/>
      <c r="AN823" s="298"/>
      <c r="AO823" s="299"/>
      <c r="AQ823" s="54" t="s">
        <v>645</v>
      </c>
      <c r="AU823" s="292" t="str">
        <f t="shared" ca="1" si="148"/>
        <v>AB</v>
      </c>
      <c r="AV823" s="292">
        <f t="shared" si="151"/>
        <v>801</v>
      </c>
      <c r="AW823" s="180" t="str">
        <f t="shared" ca="1" si="149"/>
        <v>AB801</v>
      </c>
      <c r="AX823" s="189">
        <f t="shared" si="146"/>
        <v>8</v>
      </c>
      <c r="AY823" s="180" t="str">
        <f t="shared" ca="1" si="145"/>
        <v>5. Ownership - Capital Costs</v>
      </c>
      <c r="AZ823" s="189" t="s">
        <v>643</v>
      </c>
      <c r="BA823" s="180" t="s">
        <v>684</v>
      </c>
      <c r="BB823" s="180">
        <v>2042</v>
      </c>
      <c r="BC823" s="180" t="str">
        <f t="shared" ca="1" si="150"/>
        <v>8_AB801_Start_up_power_credit_2042</v>
      </c>
      <c r="BD823" s="180" t="s">
        <v>407</v>
      </c>
      <c r="BE823" s="180"/>
      <c r="BF823" s="189" t="str">
        <f t="shared" si="147"/>
        <v>&gt;=0</v>
      </c>
      <c r="BG823" s="189" t="s">
        <v>58</v>
      </c>
      <c r="BH823" s="189" t="s">
        <v>58</v>
      </c>
    </row>
    <row r="824" spans="1:60" ht="12.95" hidden="1" customHeight="1">
      <c r="A824" s="131"/>
      <c r="B824" s="100"/>
      <c r="C824" s="160"/>
      <c r="D824" s="345"/>
      <c r="E824" s="345"/>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298"/>
      <c r="AF824" s="298"/>
      <c r="AG824" s="298"/>
      <c r="AH824" s="298"/>
      <c r="AI824" s="298"/>
      <c r="AJ824" s="298"/>
      <c r="AK824" s="298"/>
      <c r="AL824" s="298"/>
      <c r="AM824" s="298"/>
      <c r="AN824" s="298"/>
      <c r="AO824" s="299"/>
      <c r="AQ824" s="54" t="s">
        <v>645</v>
      </c>
      <c r="AU824" s="292" t="str">
        <f t="shared" ca="1" si="148"/>
        <v>AC</v>
      </c>
      <c r="AV824" s="292">
        <f t="shared" si="151"/>
        <v>801</v>
      </c>
      <c r="AW824" s="180" t="str">
        <f t="shared" ca="1" si="149"/>
        <v>AC801</v>
      </c>
      <c r="AX824" s="189">
        <f t="shared" si="146"/>
        <v>8</v>
      </c>
      <c r="AY824" s="180" t="str">
        <f t="shared" ca="1" si="145"/>
        <v>5. Ownership - Capital Costs</v>
      </c>
      <c r="AZ824" s="189" t="s">
        <v>643</v>
      </c>
      <c r="BA824" s="180" t="s">
        <v>684</v>
      </c>
      <c r="BB824" s="180">
        <v>2043</v>
      </c>
      <c r="BC824" s="180" t="str">
        <f t="shared" ca="1" si="150"/>
        <v>8_AC801_Start_up_power_credit_2043</v>
      </c>
      <c r="BD824" s="180" t="s">
        <v>407</v>
      </c>
      <c r="BE824" s="180"/>
      <c r="BF824" s="189" t="str">
        <f t="shared" si="147"/>
        <v>&gt;=0</v>
      </c>
      <c r="BG824" s="189" t="s">
        <v>58</v>
      </c>
      <c r="BH824" s="189" t="s">
        <v>58</v>
      </c>
    </row>
    <row r="825" spans="1:60" ht="12.95" hidden="1" customHeight="1">
      <c r="A825" s="131"/>
      <c r="B825" s="100"/>
      <c r="C825" s="160"/>
      <c r="D825" s="345"/>
      <c r="E825" s="345"/>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298"/>
      <c r="AE825" s="298"/>
      <c r="AF825" s="298"/>
      <c r="AG825" s="298"/>
      <c r="AH825" s="298"/>
      <c r="AI825" s="298"/>
      <c r="AJ825" s="298"/>
      <c r="AK825" s="298"/>
      <c r="AL825" s="298"/>
      <c r="AM825" s="298"/>
      <c r="AN825" s="298"/>
      <c r="AO825" s="299"/>
      <c r="AQ825" s="54" t="s">
        <v>645</v>
      </c>
      <c r="AU825" s="292" t="str">
        <f t="shared" ca="1" si="148"/>
        <v>AD</v>
      </c>
      <c r="AV825" s="292">
        <f t="shared" si="151"/>
        <v>801</v>
      </c>
      <c r="AW825" s="180" t="str">
        <f t="shared" ca="1" si="149"/>
        <v>AD801</v>
      </c>
      <c r="AX825" s="189">
        <f t="shared" si="146"/>
        <v>8</v>
      </c>
      <c r="AY825" s="180" t="str">
        <f t="shared" ca="1" si="145"/>
        <v>5. Ownership - Capital Costs</v>
      </c>
      <c r="AZ825" s="189" t="s">
        <v>643</v>
      </c>
      <c r="BA825" s="180" t="s">
        <v>684</v>
      </c>
      <c r="BB825" s="180">
        <v>2044</v>
      </c>
      <c r="BC825" s="180" t="str">
        <f t="shared" ca="1" si="150"/>
        <v>8_AD801_Start_up_power_credit_2044</v>
      </c>
      <c r="BD825" s="180" t="s">
        <v>407</v>
      </c>
      <c r="BE825" s="180"/>
      <c r="BF825" s="189" t="str">
        <f t="shared" si="147"/>
        <v>&gt;=0</v>
      </c>
      <c r="BG825" s="189" t="s">
        <v>58</v>
      </c>
      <c r="BH825" s="189" t="s">
        <v>58</v>
      </c>
    </row>
    <row r="826" spans="1:60" ht="12.95" hidden="1" customHeight="1">
      <c r="A826" s="131"/>
      <c r="B826" s="100"/>
      <c r="C826" s="160"/>
      <c r="D826" s="345"/>
      <c r="E826" s="345"/>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298"/>
      <c r="AF826" s="298"/>
      <c r="AG826" s="298"/>
      <c r="AH826" s="298"/>
      <c r="AI826" s="298"/>
      <c r="AJ826" s="298"/>
      <c r="AK826" s="298"/>
      <c r="AL826" s="298"/>
      <c r="AM826" s="298"/>
      <c r="AN826" s="298"/>
      <c r="AO826" s="299"/>
      <c r="AQ826" s="54" t="s">
        <v>645</v>
      </c>
      <c r="AU826" s="292" t="str">
        <f t="shared" ca="1" si="148"/>
        <v>AE</v>
      </c>
      <c r="AV826" s="292">
        <f t="shared" si="151"/>
        <v>801</v>
      </c>
      <c r="AW826" s="180" t="str">
        <f t="shared" ca="1" si="149"/>
        <v>AE801</v>
      </c>
      <c r="AX826" s="189">
        <f t="shared" si="146"/>
        <v>8</v>
      </c>
      <c r="AY826" s="180" t="str">
        <f t="shared" ca="1" si="145"/>
        <v>5. Ownership - Capital Costs</v>
      </c>
      <c r="AZ826" s="189" t="s">
        <v>643</v>
      </c>
      <c r="BA826" s="180" t="s">
        <v>684</v>
      </c>
      <c r="BB826" s="180">
        <v>2045</v>
      </c>
      <c r="BC826" s="180" t="str">
        <f t="shared" ca="1" si="150"/>
        <v>8_AE801_Start_up_power_credit_2045</v>
      </c>
      <c r="BD826" s="180" t="s">
        <v>407</v>
      </c>
      <c r="BE826" s="180"/>
      <c r="BF826" s="189" t="str">
        <f t="shared" si="147"/>
        <v>&gt;=0</v>
      </c>
      <c r="BG826" s="189" t="s">
        <v>58</v>
      </c>
      <c r="BH826" s="189" t="s">
        <v>58</v>
      </c>
    </row>
    <row r="827" spans="1:60" ht="12.95" hidden="1" customHeight="1">
      <c r="A827" s="131"/>
      <c r="B827" s="100"/>
      <c r="C827" s="160"/>
      <c r="D827" s="345"/>
      <c r="E827" s="345"/>
      <c r="F827" s="298"/>
      <c r="G827" s="298"/>
      <c r="H827" s="298"/>
      <c r="I827" s="298"/>
      <c r="J827" s="298"/>
      <c r="K827" s="298"/>
      <c r="L827" s="298"/>
      <c r="M827" s="298"/>
      <c r="N827" s="298"/>
      <c r="O827" s="298"/>
      <c r="P827" s="298"/>
      <c r="Q827" s="298"/>
      <c r="R827" s="298"/>
      <c r="S827" s="298"/>
      <c r="T827" s="298"/>
      <c r="U827" s="298"/>
      <c r="V827" s="298"/>
      <c r="W827" s="298"/>
      <c r="X827" s="298"/>
      <c r="Y827" s="298"/>
      <c r="Z827" s="298"/>
      <c r="AA827" s="298"/>
      <c r="AB827" s="298"/>
      <c r="AC827" s="298"/>
      <c r="AD827" s="298"/>
      <c r="AE827" s="298"/>
      <c r="AF827" s="298"/>
      <c r="AG827" s="298"/>
      <c r="AH827" s="298"/>
      <c r="AI827" s="298"/>
      <c r="AJ827" s="298"/>
      <c r="AK827" s="298"/>
      <c r="AL827" s="298"/>
      <c r="AM827" s="298"/>
      <c r="AN827" s="298"/>
      <c r="AO827" s="299"/>
      <c r="AQ827" s="54" t="s">
        <v>645</v>
      </c>
      <c r="AU827" s="292" t="str">
        <f t="shared" ca="1" si="148"/>
        <v>AF</v>
      </c>
      <c r="AV827" s="292">
        <f t="shared" si="151"/>
        <v>801</v>
      </c>
      <c r="AW827" s="180" t="str">
        <f t="shared" ca="1" si="149"/>
        <v>AF801</v>
      </c>
      <c r="AX827" s="189">
        <f t="shared" si="146"/>
        <v>8</v>
      </c>
      <c r="AY827" s="180" t="str">
        <f t="shared" ca="1" si="145"/>
        <v>5. Ownership - Capital Costs</v>
      </c>
      <c r="AZ827" s="189" t="s">
        <v>643</v>
      </c>
      <c r="BA827" s="180" t="s">
        <v>684</v>
      </c>
      <c r="BB827" s="180">
        <v>2046</v>
      </c>
      <c r="BC827" s="180" t="str">
        <f t="shared" ca="1" si="150"/>
        <v>8_AF801_Start_up_power_credit_2046</v>
      </c>
      <c r="BD827" s="180" t="s">
        <v>407</v>
      </c>
      <c r="BE827" s="180"/>
      <c r="BF827" s="189" t="str">
        <f t="shared" si="147"/>
        <v>&gt;=0</v>
      </c>
      <c r="BG827" s="189" t="s">
        <v>58</v>
      </c>
      <c r="BH827" s="189" t="s">
        <v>58</v>
      </c>
    </row>
    <row r="828" spans="1:60" ht="12.95" hidden="1" customHeight="1">
      <c r="A828" s="131"/>
      <c r="B828" s="100"/>
      <c r="C828" s="160"/>
      <c r="D828" s="345"/>
      <c r="E828" s="345"/>
      <c r="F828" s="298"/>
      <c r="G828" s="298"/>
      <c r="H828" s="298"/>
      <c r="I828" s="298"/>
      <c r="J828" s="298"/>
      <c r="K828" s="298"/>
      <c r="L828" s="298"/>
      <c r="M828" s="298"/>
      <c r="N828" s="298"/>
      <c r="O828" s="298"/>
      <c r="P828" s="298"/>
      <c r="Q828" s="298"/>
      <c r="R828" s="298"/>
      <c r="S828" s="298"/>
      <c r="T828" s="298"/>
      <c r="U828" s="298"/>
      <c r="V828" s="298"/>
      <c r="W828" s="298"/>
      <c r="X828" s="298"/>
      <c r="Y828" s="298"/>
      <c r="Z828" s="298"/>
      <c r="AA828" s="298"/>
      <c r="AB828" s="298"/>
      <c r="AC828" s="298"/>
      <c r="AD828" s="298"/>
      <c r="AE828" s="298"/>
      <c r="AF828" s="298"/>
      <c r="AG828" s="298"/>
      <c r="AH828" s="298"/>
      <c r="AI828" s="298"/>
      <c r="AJ828" s="298"/>
      <c r="AK828" s="298"/>
      <c r="AL828" s="298"/>
      <c r="AM828" s="298"/>
      <c r="AN828" s="298"/>
      <c r="AO828" s="299"/>
      <c r="AQ828" s="54" t="s">
        <v>645</v>
      </c>
      <c r="AU828" s="292" t="str">
        <f t="shared" ca="1" si="148"/>
        <v>AG</v>
      </c>
      <c r="AV828" s="292">
        <f t="shared" si="151"/>
        <v>801</v>
      </c>
      <c r="AW828" s="180" t="str">
        <f t="shared" ca="1" si="149"/>
        <v>AG801</v>
      </c>
      <c r="AX828" s="189">
        <f t="shared" si="146"/>
        <v>8</v>
      </c>
      <c r="AY828" s="180" t="str">
        <f t="shared" ca="1" si="145"/>
        <v>5. Ownership - Capital Costs</v>
      </c>
      <c r="AZ828" s="189" t="s">
        <v>643</v>
      </c>
      <c r="BA828" s="180" t="s">
        <v>684</v>
      </c>
      <c r="BB828" s="180">
        <v>2047</v>
      </c>
      <c r="BC828" s="180" t="str">
        <f t="shared" ca="1" si="150"/>
        <v>8_AG801_Start_up_power_credit_2047</v>
      </c>
      <c r="BD828" s="180" t="s">
        <v>407</v>
      </c>
      <c r="BE828" s="180"/>
      <c r="BF828" s="189" t="str">
        <f t="shared" si="147"/>
        <v>&gt;=0</v>
      </c>
      <c r="BG828" s="189" t="s">
        <v>58</v>
      </c>
      <c r="BH828" s="189" t="s">
        <v>58</v>
      </c>
    </row>
    <row r="829" spans="1:60" ht="12.95" hidden="1" customHeight="1">
      <c r="A829" s="131"/>
      <c r="B829" s="100"/>
      <c r="C829" s="160"/>
      <c r="D829" s="345"/>
      <c r="E829" s="345"/>
      <c r="F829" s="298"/>
      <c r="G829" s="298"/>
      <c r="H829" s="298"/>
      <c r="I829" s="298"/>
      <c r="J829" s="298"/>
      <c r="K829" s="298"/>
      <c r="L829" s="298"/>
      <c r="M829" s="298"/>
      <c r="N829" s="298"/>
      <c r="O829" s="298"/>
      <c r="P829" s="298"/>
      <c r="Q829" s="298"/>
      <c r="R829" s="298"/>
      <c r="S829" s="298"/>
      <c r="T829" s="298"/>
      <c r="U829" s="298"/>
      <c r="V829" s="298"/>
      <c r="W829" s="298"/>
      <c r="X829" s="298"/>
      <c r="Y829" s="298"/>
      <c r="Z829" s="298"/>
      <c r="AA829" s="298"/>
      <c r="AB829" s="298"/>
      <c r="AC829" s="298"/>
      <c r="AD829" s="298"/>
      <c r="AE829" s="298"/>
      <c r="AF829" s="298"/>
      <c r="AG829" s="298"/>
      <c r="AH829" s="298"/>
      <c r="AI829" s="298"/>
      <c r="AJ829" s="298"/>
      <c r="AK829" s="298"/>
      <c r="AL829" s="298"/>
      <c r="AM829" s="298"/>
      <c r="AN829" s="298"/>
      <c r="AO829" s="299"/>
      <c r="AQ829" s="54" t="s">
        <v>645</v>
      </c>
      <c r="AU829" s="292" t="str">
        <f t="shared" ca="1" si="148"/>
        <v>AH</v>
      </c>
      <c r="AV829" s="292">
        <f t="shared" si="151"/>
        <v>801</v>
      </c>
      <c r="AW829" s="180" t="str">
        <f t="shared" ca="1" si="149"/>
        <v>AH801</v>
      </c>
      <c r="AX829" s="189">
        <f t="shared" si="146"/>
        <v>8</v>
      </c>
      <c r="AY829" s="180" t="str">
        <f t="shared" ca="1" si="145"/>
        <v>5. Ownership - Capital Costs</v>
      </c>
      <c r="AZ829" s="189" t="s">
        <v>643</v>
      </c>
      <c r="BA829" s="180" t="s">
        <v>684</v>
      </c>
      <c r="BB829" s="180">
        <v>2048</v>
      </c>
      <c r="BC829" s="180" t="str">
        <f t="shared" ca="1" si="150"/>
        <v>8_AH801_Start_up_power_credit_2048</v>
      </c>
      <c r="BD829" s="180" t="s">
        <v>407</v>
      </c>
      <c r="BE829" s="180"/>
      <c r="BF829" s="189" t="str">
        <f t="shared" si="147"/>
        <v>&gt;=0</v>
      </c>
      <c r="BG829" s="189" t="s">
        <v>58</v>
      </c>
      <c r="BH829" s="189" t="s">
        <v>58</v>
      </c>
    </row>
    <row r="830" spans="1:60" ht="12.95" hidden="1" customHeight="1">
      <c r="A830" s="131"/>
      <c r="B830" s="100"/>
      <c r="C830" s="160"/>
      <c r="D830" s="345"/>
      <c r="E830" s="345"/>
      <c r="F830" s="298"/>
      <c r="G830" s="298"/>
      <c r="H830" s="298"/>
      <c r="I830" s="298"/>
      <c r="J830" s="298"/>
      <c r="K830" s="298"/>
      <c r="L830" s="298"/>
      <c r="M830" s="298"/>
      <c r="N830" s="298"/>
      <c r="O830" s="298"/>
      <c r="P830" s="298"/>
      <c r="Q830" s="298"/>
      <c r="R830" s="298"/>
      <c r="S830" s="298"/>
      <c r="T830" s="298"/>
      <c r="U830" s="298"/>
      <c r="V830" s="298"/>
      <c r="W830" s="298"/>
      <c r="X830" s="298"/>
      <c r="Y830" s="298"/>
      <c r="Z830" s="298"/>
      <c r="AA830" s="298"/>
      <c r="AB830" s="298"/>
      <c r="AC830" s="298"/>
      <c r="AD830" s="298"/>
      <c r="AE830" s="298"/>
      <c r="AF830" s="298"/>
      <c r="AG830" s="298"/>
      <c r="AH830" s="298"/>
      <c r="AI830" s="298"/>
      <c r="AJ830" s="298"/>
      <c r="AK830" s="298"/>
      <c r="AL830" s="298"/>
      <c r="AM830" s="298"/>
      <c r="AN830" s="298"/>
      <c r="AO830" s="299"/>
      <c r="AQ830" s="54" t="s">
        <v>645</v>
      </c>
      <c r="AU830" s="292" t="str">
        <f t="shared" ca="1" si="148"/>
        <v>AI</v>
      </c>
      <c r="AV830" s="292">
        <f t="shared" si="151"/>
        <v>801</v>
      </c>
      <c r="AW830" s="180" t="str">
        <f t="shared" ca="1" si="149"/>
        <v>AI801</v>
      </c>
      <c r="AX830" s="189">
        <f t="shared" si="146"/>
        <v>8</v>
      </c>
      <c r="AY830" s="180" t="str">
        <f t="shared" ca="1" si="145"/>
        <v>5. Ownership - Capital Costs</v>
      </c>
      <c r="AZ830" s="189" t="s">
        <v>643</v>
      </c>
      <c r="BA830" s="180" t="s">
        <v>684</v>
      </c>
      <c r="BB830" s="180">
        <v>2049</v>
      </c>
      <c r="BC830" s="180" t="str">
        <f t="shared" ca="1" si="150"/>
        <v>8_AI801_Start_up_power_credit_2049</v>
      </c>
      <c r="BD830" s="180" t="s">
        <v>407</v>
      </c>
      <c r="BE830" s="180"/>
      <c r="BF830" s="189" t="str">
        <f t="shared" si="147"/>
        <v>&gt;=0</v>
      </c>
      <c r="BG830" s="189" t="s">
        <v>58</v>
      </c>
      <c r="BH830" s="189" t="s">
        <v>58</v>
      </c>
    </row>
    <row r="831" spans="1:60" ht="13.5" hidden="1" customHeight="1">
      <c r="A831" s="131"/>
      <c r="B831" s="100"/>
      <c r="C831" s="160"/>
      <c r="D831" s="345"/>
      <c r="E831" s="345"/>
      <c r="F831" s="298"/>
      <c r="G831" s="298"/>
      <c r="H831" s="298"/>
      <c r="I831" s="298"/>
      <c r="J831" s="298"/>
      <c r="K831" s="298"/>
      <c r="L831" s="298"/>
      <c r="M831" s="298"/>
      <c r="N831" s="298"/>
      <c r="O831" s="298"/>
      <c r="P831" s="298"/>
      <c r="Q831" s="298"/>
      <c r="R831" s="298"/>
      <c r="S831" s="298"/>
      <c r="T831" s="298"/>
      <c r="U831" s="298"/>
      <c r="V831" s="298"/>
      <c r="W831" s="298"/>
      <c r="X831" s="298"/>
      <c r="Y831" s="298"/>
      <c r="Z831" s="298"/>
      <c r="AA831" s="298"/>
      <c r="AB831" s="298"/>
      <c r="AC831" s="298"/>
      <c r="AD831" s="298"/>
      <c r="AE831" s="298"/>
      <c r="AF831" s="298"/>
      <c r="AG831" s="298"/>
      <c r="AH831" s="298"/>
      <c r="AI831" s="298"/>
      <c r="AJ831" s="298"/>
      <c r="AK831" s="298"/>
      <c r="AL831" s="298"/>
      <c r="AM831" s="298"/>
      <c r="AN831" s="298"/>
      <c r="AO831" s="299"/>
      <c r="AQ831" s="54" t="s">
        <v>645</v>
      </c>
      <c r="AU831" s="292" t="str">
        <f t="shared" ca="1" si="148"/>
        <v>AJ</v>
      </c>
      <c r="AV831" s="292">
        <f t="shared" si="151"/>
        <v>801</v>
      </c>
      <c r="AW831" s="180" t="str">
        <f t="shared" ca="1" si="149"/>
        <v>AJ801</v>
      </c>
      <c r="AX831" s="189">
        <f t="shared" si="146"/>
        <v>8</v>
      </c>
      <c r="AY831" s="180" t="str">
        <f t="shared" ca="1" si="145"/>
        <v>5. Ownership - Capital Costs</v>
      </c>
      <c r="AZ831" s="189" t="s">
        <v>643</v>
      </c>
      <c r="BA831" s="180" t="s">
        <v>684</v>
      </c>
      <c r="BB831" s="180">
        <v>2050</v>
      </c>
      <c r="BC831" s="180" t="str">
        <f t="shared" ca="1" si="150"/>
        <v>8_AJ801_Start_up_power_credit_2050</v>
      </c>
      <c r="BD831" s="180" t="s">
        <v>407</v>
      </c>
      <c r="BE831" s="180"/>
      <c r="BF831" s="189" t="str">
        <f t="shared" si="147"/>
        <v>&gt;=0</v>
      </c>
      <c r="BG831" s="189" t="s">
        <v>58</v>
      </c>
      <c r="BH831" s="189" t="s">
        <v>58</v>
      </c>
    </row>
    <row r="832" spans="1:60" ht="12.95" hidden="1" customHeight="1">
      <c r="A832" s="131"/>
      <c r="B832" s="100"/>
      <c r="C832" s="160"/>
      <c r="D832" s="345"/>
      <c r="E832" s="345"/>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298"/>
      <c r="AF832" s="298"/>
      <c r="AG832" s="298"/>
      <c r="AH832" s="298"/>
      <c r="AI832" s="298"/>
      <c r="AJ832" s="298"/>
      <c r="AK832" s="298"/>
      <c r="AL832" s="298"/>
      <c r="AM832" s="298"/>
      <c r="AN832" s="298"/>
      <c r="AO832" s="299"/>
      <c r="AQ832" s="54" t="s">
        <v>645</v>
      </c>
      <c r="AU832" s="292" t="str">
        <f t="shared" ca="1" si="148"/>
        <v>AK</v>
      </c>
      <c r="AV832" s="292">
        <f t="shared" si="151"/>
        <v>801</v>
      </c>
      <c r="AW832" s="180" t="str">
        <f t="shared" ca="1" si="149"/>
        <v>AK801</v>
      </c>
      <c r="AX832" s="189">
        <f t="shared" si="146"/>
        <v>8</v>
      </c>
      <c r="AY832" s="180" t="str">
        <f t="shared" ca="1" si="145"/>
        <v>5. Ownership - Capital Costs</v>
      </c>
      <c r="AZ832" s="189" t="s">
        <v>643</v>
      </c>
      <c r="BA832" s="180" t="s">
        <v>684</v>
      </c>
      <c r="BB832" s="180">
        <v>2051</v>
      </c>
      <c r="BC832" s="180" t="str">
        <f t="shared" ca="1" si="150"/>
        <v>8_AK801_Start_up_power_credit_2051</v>
      </c>
      <c r="BD832" s="180" t="s">
        <v>407</v>
      </c>
      <c r="BE832" s="180"/>
      <c r="BF832" s="189" t="str">
        <f t="shared" si="147"/>
        <v>&gt;=0</v>
      </c>
      <c r="BG832" s="189" t="s">
        <v>58</v>
      </c>
      <c r="BH832" s="189" t="s">
        <v>58</v>
      </c>
    </row>
    <row r="833" spans="1:60" ht="12.95" hidden="1" customHeight="1">
      <c r="A833" s="131"/>
      <c r="B833" s="100"/>
      <c r="C833" s="160"/>
      <c r="D833" s="345"/>
      <c r="E833" s="345"/>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298"/>
      <c r="AF833" s="298"/>
      <c r="AG833" s="298"/>
      <c r="AH833" s="298"/>
      <c r="AI833" s="298"/>
      <c r="AJ833" s="298"/>
      <c r="AK833" s="298"/>
      <c r="AL833" s="298"/>
      <c r="AM833" s="298"/>
      <c r="AN833" s="298"/>
      <c r="AO833" s="299"/>
      <c r="AQ833" s="54" t="s">
        <v>645</v>
      </c>
      <c r="AU833" s="292" t="str">
        <f t="shared" ca="1" si="148"/>
        <v>AL</v>
      </c>
      <c r="AV833" s="292">
        <f t="shared" si="151"/>
        <v>801</v>
      </c>
      <c r="AW833" s="180" t="str">
        <f t="shared" ca="1" si="149"/>
        <v>AL801</v>
      </c>
      <c r="AX833" s="189">
        <f t="shared" si="146"/>
        <v>8</v>
      </c>
      <c r="AY833" s="180" t="str">
        <f t="shared" ca="1" si="145"/>
        <v>5. Ownership - Capital Costs</v>
      </c>
      <c r="AZ833" s="189" t="s">
        <v>643</v>
      </c>
      <c r="BA833" s="180" t="s">
        <v>684</v>
      </c>
      <c r="BB833" s="180">
        <v>2052</v>
      </c>
      <c r="BC833" s="180" t="str">
        <f t="shared" ca="1" si="150"/>
        <v>8_AL801_Start_up_power_credit_2052</v>
      </c>
      <c r="BD833" s="180" t="s">
        <v>407</v>
      </c>
      <c r="BE833" s="180"/>
      <c r="BF833" s="189" t="str">
        <f t="shared" si="147"/>
        <v>&gt;=0</v>
      </c>
      <c r="BG833" s="189" t="s">
        <v>58</v>
      </c>
      <c r="BH833" s="189" t="s">
        <v>58</v>
      </c>
    </row>
    <row r="834" spans="1:60" ht="12.95" hidden="1" customHeight="1">
      <c r="A834" s="131"/>
      <c r="B834" s="100"/>
      <c r="C834" s="160"/>
      <c r="D834" s="345"/>
      <c r="E834" s="345"/>
      <c r="F834" s="298"/>
      <c r="G834" s="298"/>
      <c r="H834" s="298"/>
      <c r="I834" s="298"/>
      <c r="J834" s="298"/>
      <c r="K834" s="298"/>
      <c r="L834" s="298"/>
      <c r="M834" s="298"/>
      <c r="N834" s="298"/>
      <c r="O834" s="298"/>
      <c r="P834" s="298"/>
      <c r="Q834" s="298"/>
      <c r="R834" s="298"/>
      <c r="S834" s="298"/>
      <c r="T834" s="298"/>
      <c r="U834" s="298"/>
      <c r="V834" s="298"/>
      <c r="W834" s="298"/>
      <c r="X834" s="298"/>
      <c r="Y834" s="298"/>
      <c r="Z834" s="298"/>
      <c r="AA834" s="298"/>
      <c r="AB834" s="298"/>
      <c r="AC834" s="298"/>
      <c r="AD834" s="298"/>
      <c r="AE834" s="298"/>
      <c r="AF834" s="298"/>
      <c r="AG834" s="298"/>
      <c r="AH834" s="298"/>
      <c r="AI834" s="298"/>
      <c r="AJ834" s="298"/>
      <c r="AK834" s="298"/>
      <c r="AL834" s="298"/>
      <c r="AM834" s="298"/>
      <c r="AN834" s="298"/>
      <c r="AO834" s="299"/>
      <c r="AQ834" s="54" t="s">
        <v>645</v>
      </c>
      <c r="AU834" s="292" t="str">
        <f t="shared" ca="1" si="148"/>
        <v>AM</v>
      </c>
      <c r="AV834" s="292">
        <f t="shared" si="151"/>
        <v>801</v>
      </c>
      <c r="AW834" s="180" t="str">
        <f t="shared" ca="1" si="149"/>
        <v>AM801</v>
      </c>
      <c r="AX834" s="189">
        <f t="shared" si="146"/>
        <v>8</v>
      </c>
      <c r="AY834" s="180" t="str">
        <f t="shared" ca="1" si="145"/>
        <v>5. Ownership - Capital Costs</v>
      </c>
      <c r="AZ834" s="189" t="s">
        <v>643</v>
      </c>
      <c r="BA834" s="180" t="s">
        <v>684</v>
      </c>
      <c r="BB834" s="180">
        <v>2053</v>
      </c>
      <c r="BC834" s="180" t="str">
        <f t="shared" ca="1" si="150"/>
        <v>8_AM801_Start_up_power_credit_2053</v>
      </c>
      <c r="BD834" s="180" t="s">
        <v>407</v>
      </c>
      <c r="BE834" s="180"/>
      <c r="BF834" s="189" t="str">
        <f t="shared" si="147"/>
        <v>&gt;=0</v>
      </c>
      <c r="BG834" s="189" t="s">
        <v>58</v>
      </c>
      <c r="BH834" s="189" t="s">
        <v>58</v>
      </c>
    </row>
    <row r="835" spans="1:60" ht="12.95" hidden="1" customHeight="1">
      <c r="A835" s="131"/>
      <c r="B835" s="100"/>
      <c r="C835" s="160"/>
      <c r="D835" s="345"/>
      <c r="E835" s="345"/>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298"/>
      <c r="AF835" s="298"/>
      <c r="AG835" s="298"/>
      <c r="AH835" s="298"/>
      <c r="AI835" s="298"/>
      <c r="AJ835" s="298"/>
      <c r="AK835" s="298"/>
      <c r="AL835" s="298"/>
      <c r="AM835" s="298"/>
      <c r="AN835" s="298"/>
      <c r="AO835" s="299"/>
      <c r="AQ835" s="54" t="s">
        <v>645</v>
      </c>
      <c r="AU835" s="292" t="str">
        <f t="shared" ca="1" si="148"/>
        <v>AN</v>
      </c>
      <c r="AV835" s="292">
        <f t="shared" si="151"/>
        <v>801</v>
      </c>
      <c r="AW835" s="180" t="str">
        <f t="shared" ca="1" si="149"/>
        <v>AN801</v>
      </c>
      <c r="AX835" s="189">
        <f t="shared" si="146"/>
        <v>8</v>
      </c>
      <c r="AY835" s="180" t="str">
        <f t="shared" ca="1" si="145"/>
        <v>5. Ownership - Capital Costs</v>
      </c>
      <c r="AZ835" s="189" t="s">
        <v>643</v>
      </c>
      <c r="BA835" s="180" t="s">
        <v>684</v>
      </c>
      <c r="BB835" s="180">
        <v>2054</v>
      </c>
      <c r="BC835" s="180" t="str">
        <f t="shared" ca="1" si="150"/>
        <v>8_AN801_Start_up_power_credit_2054</v>
      </c>
      <c r="BD835" s="180" t="s">
        <v>407</v>
      </c>
      <c r="BE835" s="180"/>
      <c r="BF835" s="189" t="str">
        <f t="shared" si="147"/>
        <v>&gt;=0</v>
      </c>
      <c r="BG835" s="189" t="s">
        <v>58</v>
      </c>
      <c r="BH835" s="189" t="s">
        <v>58</v>
      </c>
    </row>
    <row r="836" spans="1:60" ht="12.95" hidden="1" customHeight="1">
      <c r="A836" s="131"/>
      <c r="B836" s="100"/>
      <c r="C836" s="160"/>
      <c r="D836" s="345"/>
      <c r="E836" s="345"/>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298"/>
      <c r="AF836" s="298"/>
      <c r="AG836" s="298"/>
      <c r="AH836" s="298"/>
      <c r="AI836" s="298"/>
      <c r="AJ836" s="298"/>
      <c r="AK836" s="298"/>
      <c r="AL836" s="298"/>
      <c r="AM836" s="298"/>
      <c r="AN836" s="298"/>
      <c r="AO836" s="299"/>
      <c r="AQ836" s="54" t="s">
        <v>645</v>
      </c>
      <c r="AU836" s="292" t="str">
        <f t="shared" ca="1" si="148"/>
        <v>AO</v>
      </c>
      <c r="AV836" s="292">
        <f t="shared" si="151"/>
        <v>801</v>
      </c>
      <c r="AW836" s="180" t="str">
        <f t="shared" ca="1" si="149"/>
        <v>AO801</v>
      </c>
      <c r="AX836" s="189">
        <v>7</v>
      </c>
      <c r="AY836" s="180" t="str">
        <f t="shared" ca="1" si="145"/>
        <v>5. Ownership - Capital Costs</v>
      </c>
      <c r="AZ836" s="189" t="s">
        <v>643</v>
      </c>
      <c r="BA836" s="180" t="s">
        <v>684</v>
      </c>
      <c r="BB836" s="180" t="s">
        <v>646</v>
      </c>
      <c r="BC836" s="180" t="str">
        <f t="shared" ca="1" si="150"/>
        <v>7_AO801_Start_up_power_credit_Additional_Info</v>
      </c>
      <c r="BD836" s="189" t="s">
        <v>133</v>
      </c>
      <c r="BE836" s="189">
        <v>100</v>
      </c>
      <c r="BG836" s="189" t="s">
        <v>58</v>
      </c>
      <c r="BH836" s="189" t="s">
        <v>58</v>
      </c>
    </row>
    <row r="837" spans="1:60">
      <c r="A837" s="131">
        <f>+A801+1</f>
        <v>25</v>
      </c>
      <c r="F837" s="85"/>
      <c r="G837" s="86"/>
      <c r="H837" s="86"/>
      <c r="I837" s="86"/>
      <c r="J837" s="86"/>
      <c r="K837" s="86"/>
      <c r="L837" s="86"/>
      <c r="M837" s="86"/>
      <c r="N837" s="86"/>
      <c r="O837" s="86"/>
      <c r="P837" s="86"/>
      <c r="Q837" s="86"/>
      <c r="R837" s="86"/>
      <c r="S837" s="86"/>
      <c r="T837" s="86"/>
      <c r="U837" s="86"/>
      <c r="V837" s="86"/>
      <c r="W837" s="86"/>
      <c r="X837" s="86"/>
      <c r="Y837" s="86"/>
      <c r="Z837" s="86"/>
      <c r="AA837" s="86"/>
      <c r="AB837" s="86"/>
      <c r="AC837" s="86"/>
      <c r="AD837" s="86"/>
      <c r="AE837" s="86"/>
      <c r="AF837" s="86"/>
      <c r="AG837" s="86"/>
      <c r="AH837" s="86"/>
      <c r="AI837" s="86"/>
      <c r="AJ837" s="86"/>
      <c r="AK837" s="86"/>
      <c r="AL837" s="86"/>
      <c r="AM837" s="86"/>
      <c r="AN837" s="86"/>
      <c r="AO837" s="141"/>
      <c r="AW837" s="180"/>
      <c r="AY837" s="180"/>
      <c r="BA837" s="180"/>
      <c r="BB837" s="180"/>
      <c r="BC837" s="180"/>
      <c r="BD837" s="180"/>
      <c r="BE837" s="180"/>
    </row>
    <row r="838" spans="1:60" ht="15">
      <c r="A838" s="131">
        <f>+A837+1</f>
        <v>26</v>
      </c>
      <c r="B838" s="156" t="s">
        <v>685</v>
      </c>
      <c r="C838" s="83"/>
      <c r="D838" s="83"/>
      <c r="E838" s="83"/>
      <c r="F838" s="140">
        <v>2020</v>
      </c>
      <c r="G838" s="140">
        <f>+F838+1</f>
        <v>2021</v>
      </c>
      <c r="H838" s="140">
        <f t="shared" ref="H838:AN838" si="152">+G838+1</f>
        <v>2022</v>
      </c>
      <c r="I838" s="140">
        <f>+H838+1</f>
        <v>2023</v>
      </c>
      <c r="J838" s="140">
        <f t="shared" si="152"/>
        <v>2024</v>
      </c>
      <c r="K838" s="140">
        <f t="shared" si="152"/>
        <v>2025</v>
      </c>
      <c r="L838" s="140">
        <f t="shared" si="152"/>
        <v>2026</v>
      </c>
      <c r="M838" s="140">
        <f t="shared" si="152"/>
        <v>2027</v>
      </c>
      <c r="N838" s="140">
        <f t="shared" si="152"/>
        <v>2028</v>
      </c>
      <c r="O838" s="140">
        <f t="shared" si="152"/>
        <v>2029</v>
      </c>
      <c r="P838" s="140">
        <f t="shared" si="152"/>
        <v>2030</v>
      </c>
      <c r="Q838" s="140">
        <f t="shared" si="152"/>
        <v>2031</v>
      </c>
      <c r="R838" s="140">
        <f t="shared" si="152"/>
        <v>2032</v>
      </c>
      <c r="S838" s="140">
        <f t="shared" si="152"/>
        <v>2033</v>
      </c>
      <c r="T838" s="140">
        <f t="shared" si="152"/>
        <v>2034</v>
      </c>
      <c r="U838" s="140">
        <f t="shared" si="152"/>
        <v>2035</v>
      </c>
      <c r="V838" s="140">
        <f t="shared" si="152"/>
        <v>2036</v>
      </c>
      <c r="W838" s="140">
        <f t="shared" si="152"/>
        <v>2037</v>
      </c>
      <c r="X838" s="140">
        <f t="shared" si="152"/>
        <v>2038</v>
      </c>
      <c r="Y838" s="140">
        <f t="shared" si="152"/>
        <v>2039</v>
      </c>
      <c r="Z838" s="140">
        <f t="shared" si="152"/>
        <v>2040</v>
      </c>
      <c r="AA838" s="140">
        <f t="shared" si="152"/>
        <v>2041</v>
      </c>
      <c r="AB838" s="140">
        <f t="shared" si="152"/>
        <v>2042</v>
      </c>
      <c r="AC838" s="140">
        <f t="shared" si="152"/>
        <v>2043</v>
      </c>
      <c r="AD838" s="140">
        <f t="shared" si="152"/>
        <v>2044</v>
      </c>
      <c r="AE838" s="140">
        <f t="shared" si="152"/>
        <v>2045</v>
      </c>
      <c r="AF838" s="140">
        <f t="shared" si="152"/>
        <v>2046</v>
      </c>
      <c r="AG838" s="140">
        <f t="shared" si="152"/>
        <v>2047</v>
      </c>
      <c r="AH838" s="140">
        <f t="shared" si="152"/>
        <v>2048</v>
      </c>
      <c r="AI838" s="140">
        <f t="shared" si="152"/>
        <v>2049</v>
      </c>
      <c r="AJ838" s="140">
        <f t="shared" si="152"/>
        <v>2050</v>
      </c>
      <c r="AK838" s="140">
        <f t="shared" si="152"/>
        <v>2051</v>
      </c>
      <c r="AL838" s="140">
        <f t="shared" si="152"/>
        <v>2052</v>
      </c>
      <c r="AM838" s="140">
        <f t="shared" si="152"/>
        <v>2053</v>
      </c>
      <c r="AN838" s="140">
        <f t="shared" si="152"/>
        <v>2054</v>
      </c>
      <c r="AO838" s="142" t="s">
        <v>640</v>
      </c>
      <c r="AW838" s="180"/>
      <c r="AY838" s="180"/>
      <c r="BA838" s="180"/>
      <c r="BB838" s="180"/>
      <c r="BC838" s="180"/>
      <c r="BD838" s="180"/>
      <c r="BE838" s="180"/>
    </row>
    <row r="839" spans="1:60" ht="17.25">
      <c r="A839" s="131">
        <f>+A838+1</f>
        <v>27</v>
      </c>
      <c r="B839" s="84"/>
      <c r="C839" s="149" t="s">
        <v>686</v>
      </c>
      <c r="D839" s="346" t="s">
        <v>642</v>
      </c>
      <c r="E839" s="346"/>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278"/>
      <c r="AE839" s="279"/>
      <c r="AF839" s="279"/>
      <c r="AG839" s="279"/>
      <c r="AH839" s="279"/>
      <c r="AI839" s="279"/>
      <c r="AJ839" s="279"/>
      <c r="AK839" s="279"/>
      <c r="AL839" s="279"/>
      <c r="AM839" s="279"/>
      <c r="AN839" s="279"/>
      <c r="AO839" s="152"/>
      <c r="AS839" s="54" t="s">
        <v>125</v>
      </c>
      <c r="AT839" s="293" t="str">
        <f ca="1">SUBSTITUTE(CELL("address",F839),"$","")</f>
        <v>F839</v>
      </c>
      <c r="AU839" s="294" t="str">
        <f ca="1">CHAR(CODE(AT839))</f>
        <v>F</v>
      </c>
      <c r="AV839" s="294">
        <f>ROW(AT839)</f>
        <v>839</v>
      </c>
      <c r="AW839" s="295" t="str">
        <f ca="1">CONCATENATE(AU839&amp;AV839)</f>
        <v>F839</v>
      </c>
      <c r="AX839" s="288">
        <f t="shared" ref="AX839:AX902" si="153">$AX$5</f>
        <v>8</v>
      </c>
      <c r="AY839" s="295" t="str">
        <f t="shared" ref="AY839:AY902" ca="1" si="154">MID(CELL("filename",AX839),FIND("]",CELL("filename",AX839))+1,256)</f>
        <v>5. Ownership - Capital Costs</v>
      </c>
      <c r="AZ839" s="288" t="s">
        <v>643</v>
      </c>
      <c r="BA839" s="295" t="s">
        <v>687</v>
      </c>
      <c r="BB839" s="295">
        <v>2020</v>
      </c>
      <c r="BC839" s="295" t="str">
        <f ca="1">AX839&amp;"_"&amp;AW839&amp;"_"&amp;BA839&amp;"_"&amp;BB839</f>
        <v>8_F839_Incremental_capital_needs_2020</v>
      </c>
      <c r="BD839" s="295" t="s">
        <v>407</v>
      </c>
      <c r="BE839" s="295"/>
      <c r="BF839" s="288" t="str">
        <f t="shared" ref="BF839:BF873" si="155">"&gt;=0"</f>
        <v>&gt;=0</v>
      </c>
      <c r="BG839" s="288" t="s">
        <v>58</v>
      </c>
      <c r="BH839" s="288" t="s">
        <v>58</v>
      </c>
    </row>
    <row r="840" spans="1:60" ht="17.45" hidden="1" customHeight="1">
      <c r="A840" s="131"/>
      <c r="B840" s="84"/>
      <c r="C840" s="149"/>
      <c r="D840" s="346"/>
      <c r="E840" s="346"/>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1"/>
      <c r="AF840" s="301"/>
      <c r="AG840" s="301"/>
      <c r="AH840" s="301"/>
      <c r="AI840" s="301"/>
      <c r="AJ840" s="301"/>
      <c r="AK840" s="301"/>
      <c r="AL840" s="301"/>
      <c r="AM840" s="301"/>
      <c r="AN840" s="301"/>
      <c r="AO840" s="291"/>
      <c r="AQ840" s="54" t="s">
        <v>645</v>
      </c>
      <c r="AU840" s="292" t="str">
        <f t="shared" ref="AU840:AU874" ca="1" si="156">IF(AU839="Z","AA",IF(LEN(AU839)=1,CHAR(CODE(AU839)+1),IF(RIGHT(AU839,1)="Z",CHAR(CODE(LEFT(AU839,1))+1),LEFT(AU839,1))&amp;CHAR(65+MOD(CODE(RIGHT(AU839,1))+1-65,26))))</f>
        <v>G</v>
      </c>
      <c r="AV840" s="292">
        <f>AV839</f>
        <v>839</v>
      </c>
      <c r="AW840" s="180" t="str">
        <f t="shared" ref="AW840:AW874" ca="1" si="157">CONCATENATE(AU840&amp;AV840)</f>
        <v>G839</v>
      </c>
      <c r="AX840" s="189">
        <f t="shared" si="153"/>
        <v>8</v>
      </c>
      <c r="AY840" s="180" t="str">
        <f t="shared" ca="1" si="154"/>
        <v>5. Ownership - Capital Costs</v>
      </c>
      <c r="AZ840" s="189" t="s">
        <v>643</v>
      </c>
      <c r="BA840" s="180" t="s">
        <v>687</v>
      </c>
      <c r="BB840" s="180">
        <v>2021</v>
      </c>
      <c r="BC840" s="180" t="str">
        <f t="shared" ref="BC840:BC874" ca="1" si="158">AX840&amp;"_"&amp;AW840&amp;"_"&amp;BA840&amp;"_"&amp;BB840</f>
        <v>8_G839_Incremental_capital_needs_2021</v>
      </c>
      <c r="BD840" s="180" t="s">
        <v>407</v>
      </c>
      <c r="BE840" s="180"/>
      <c r="BF840" s="189" t="str">
        <f t="shared" si="155"/>
        <v>&gt;=0</v>
      </c>
      <c r="BG840" s="189" t="s">
        <v>58</v>
      </c>
      <c r="BH840" s="189" t="s">
        <v>58</v>
      </c>
    </row>
    <row r="841" spans="1:60" ht="17.45" hidden="1" customHeight="1">
      <c r="A841" s="131"/>
      <c r="B841" s="84"/>
      <c r="C841" s="149"/>
      <c r="D841" s="346"/>
      <c r="E841" s="346"/>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1"/>
      <c r="AF841" s="301"/>
      <c r="AG841" s="301"/>
      <c r="AH841" s="301"/>
      <c r="AI841" s="301"/>
      <c r="AJ841" s="301"/>
      <c r="AK841" s="301"/>
      <c r="AL841" s="301"/>
      <c r="AM841" s="301"/>
      <c r="AN841" s="301"/>
      <c r="AO841" s="291"/>
      <c r="AQ841" s="54" t="s">
        <v>645</v>
      </c>
      <c r="AU841" s="292" t="str">
        <f t="shared" ca="1" si="156"/>
        <v>H</v>
      </c>
      <c r="AV841" s="292">
        <f t="shared" ref="AV841:AV874" si="159">AV840</f>
        <v>839</v>
      </c>
      <c r="AW841" s="180" t="str">
        <f t="shared" ca="1" si="157"/>
        <v>H839</v>
      </c>
      <c r="AX841" s="189">
        <f t="shared" si="153"/>
        <v>8</v>
      </c>
      <c r="AY841" s="180" t="str">
        <f t="shared" ca="1" si="154"/>
        <v>5. Ownership - Capital Costs</v>
      </c>
      <c r="AZ841" s="189" t="s">
        <v>643</v>
      </c>
      <c r="BA841" s="180" t="s">
        <v>687</v>
      </c>
      <c r="BB841" s="180">
        <v>2022</v>
      </c>
      <c r="BC841" s="180" t="str">
        <f t="shared" ca="1" si="158"/>
        <v>8_H839_Incremental_capital_needs_2022</v>
      </c>
      <c r="BD841" s="180" t="s">
        <v>407</v>
      </c>
      <c r="BE841" s="180"/>
      <c r="BF841" s="189" t="str">
        <f t="shared" si="155"/>
        <v>&gt;=0</v>
      </c>
      <c r="BG841" s="189" t="s">
        <v>58</v>
      </c>
      <c r="BH841" s="189" t="s">
        <v>58</v>
      </c>
    </row>
    <row r="842" spans="1:60" ht="17.45" hidden="1" customHeight="1">
      <c r="A842" s="131"/>
      <c r="B842" s="84"/>
      <c r="C842" s="149"/>
      <c r="D842" s="346"/>
      <c r="E842" s="346"/>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1"/>
      <c r="AF842" s="301"/>
      <c r="AG842" s="301"/>
      <c r="AH842" s="301"/>
      <c r="AI842" s="301"/>
      <c r="AJ842" s="301"/>
      <c r="AK842" s="301"/>
      <c r="AL842" s="301"/>
      <c r="AM842" s="301"/>
      <c r="AN842" s="301"/>
      <c r="AO842" s="291"/>
      <c r="AQ842" s="54" t="s">
        <v>645</v>
      </c>
      <c r="AU842" s="292" t="str">
        <f t="shared" ca="1" si="156"/>
        <v>I</v>
      </c>
      <c r="AV842" s="292">
        <f t="shared" si="159"/>
        <v>839</v>
      </c>
      <c r="AW842" s="180" t="str">
        <f t="shared" ca="1" si="157"/>
        <v>I839</v>
      </c>
      <c r="AX842" s="189">
        <f t="shared" si="153"/>
        <v>8</v>
      </c>
      <c r="AY842" s="180" t="str">
        <f t="shared" ca="1" si="154"/>
        <v>5. Ownership - Capital Costs</v>
      </c>
      <c r="AZ842" s="189" t="s">
        <v>643</v>
      </c>
      <c r="BA842" s="180" t="s">
        <v>687</v>
      </c>
      <c r="BB842" s="180">
        <v>2023</v>
      </c>
      <c r="BC842" s="180" t="str">
        <f t="shared" ca="1" si="158"/>
        <v>8_I839_Incremental_capital_needs_2023</v>
      </c>
      <c r="BD842" s="180" t="s">
        <v>407</v>
      </c>
      <c r="BE842" s="180"/>
      <c r="BF842" s="189" t="str">
        <f t="shared" si="155"/>
        <v>&gt;=0</v>
      </c>
      <c r="BG842" s="189" t="s">
        <v>58</v>
      </c>
      <c r="BH842" s="189" t="s">
        <v>58</v>
      </c>
    </row>
    <row r="843" spans="1:60" ht="17.45" hidden="1" customHeight="1">
      <c r="A843" s="131"/>
      <c r="B843" s="84"/>
      <c r="C843" s="149"/>
      <c r="D843" s="346"/>
      <c r="E843" s="346"/>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1"/>
      <c r="AF843" s="301"/>
      <c r="AG843" s="301"/>
      <c r="AH843" s="301"/>
      <c r="AI843" s="301"/>
      <c r="AJ843" s="301"/>
      <c r="AK843" s="301"/>
      <c r="AL843" s="301"/>
      <c r="AM843" s="301"/>
      <c r="AN843" s="301"/>
      <c r="AO843" s="291"/>
      <c r="AQ843" s="54" t="s">
        <v>645</v>
      </c>
      <c r="AU843" s="292" t="str">
        <f t="shared" ca="1" si="156"/>
        <v>J</v>
      </c>
      <c r="AV843" s="292">
        <f t="shared" si="159"/>
        <v>839</v>
      </c>
      <c r="AW843" s="180" t="str">
        <f t="shared" ca="1" si="157"/>
        <v>J839</v>
      </c>
      <c r="AX843" s="189">
        <f t="shared" si="153"/>
        <v>8</v>
      </c>
      <c r="AY843" s="180" t="str">
        <f t="shared" ca="1" si="154"/>
        <v>5. Ownership - Capital Costs</v>
      </c>
      <c r="AZ843" s="189" t="s">
        <v>643</v>
      </c>
      <c r="BA843" s="180" t="s">
        <v>687</v>
      </c>
      <c r="BB843" s="180">
        <v>2024</v>
      </c>
      <c r="BC843" s="180" t="str">
        <f t="shared" ca="1" si="158"/>
        <v>8_J839_Incremental_capital_needs_2024</v>
      </c>
      <c r="BD843" s="180" t="s">
        <v>407</v>
      </c>
      <c r="BE843" s="180"/>
      <c r="BF843" s="189" t="str">
        <f t="shared" si="155"/>
        <v>&gt;=0</v>
      </c>
      <c r="BG843" s="189" t="s">
        <v>58</v>
      </c>
      <c r="BH843" s="189" t="s">
        <v>58</v>
      </c>
    </row>
    <row r="844" spans="1:60" ht="17.45" hidden="1" customHeight="1">
      <c r="A844" s="131"/>
      <c r="B844" s="84"/>
      <c r="C844" s="149"/>
      <c r="D844" s="346"/>
      <c r="E844" s="346"/>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1"/>
      <c r="AF844" s="301"/>
      <c r="AG844" s="301"/>
      <c r="AH844" s="301"/>
      <c r="AI844" s="301"/>
      <c r="AJ844" s="301"/>
      <c r="AK844" s="301"/>
      <c r="AL844" s="301"/>
      <c r="AM844" s="301"/>
      <c r="AN844" s="301"/>
      <c r="AO844" s="291"/>
      <c r="AQ844" s="54" t="s">
        <v>645</v>
      </c>
      <c r="AU844" s="292" t="str">
        <f t="shared" ca="1" si="156"/>
        <v>K</v>
      </c>
      <c r="AV844" s="292">
        <f t="shared" si="159"/>
        <v>839</v>
      </c>
      <c r="AW844" s="180" t="str">
        <f t="shared" ca="1" si="157"/>
        <v>K839</v>
      </c>
      <c r="AX844" s="189">
        <f t="shared" si="153"/>
        <v>8</v>
      </c>
      <c r="AY844" s="180" t="str">
        <f t="shared" ca="1" si="154"/>
        <v>5. Ownership - Capital Costs</v>
      </c>
      <c r="AZ844" s="189" t="s">
        <v>643</v>
      </c>
      <c r="BA844" s="180" t="s">
        <v>687</v>
      </c>
      <c r="BB844" s="180">
        <v>2025</v>
      </c>
      <c r="BC844" s="180" t="str">
        <f t="shared" ca="1" si="158"/>
        <v>8_K839_Incremental_capital_needs_2025</v>
      </c>
      <c r="BD844" s="180" t="s">
        <v>407</v>
      </c>
      <c r="BE844" s="180"/>
      <c r="BF844" s="189" t="str">
        <f t="shared" si="155"/>
        <v>&gt;=0</v>
      </c>
      <c r="BG844" s="189" t="s">
        <v>58</v>
      </c>
      <c r="BH844" s="189" t="s">
        <v>58</v>
      </c>
    </row>
    <row r="845" spans="1:60" ht="17.45" hidden="1" customHeight="1">
      <c r="A845" s="131"/>
      <c r="B845" s="84"/>
      <c r="C845" s="149"/>
      <c r="D845" s="346"/>
      <c r="E845" s="346"/>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1"/>
      <c r="AF845" s="301"/>
      <c r="AG845" s="301"/>
      <c r="AH845" s="301"/>
      <c r="AI845" s="301"/>
      <c r="AJ845" s="301"/>
      <c r="AK845" s="301"/>
      <c r="AL845" s="301"/>
      <c r="AM845" s="301"/>
      <c r="AN845" s="301"/>
      <c r="AO845" s="291"/>
      <c r="AQ845" s="54" t="s">
        <v>645</v>
      </c>
      <c r="AU845" s="292" t="str">
        <f t="shared" ca="1" si="156"/>
        <v>L</v>
      </c>
      <c r="AV845" s="292">
        <f t="shared" si="159"/>
        <v>839</v>
      </c>
      <c r="AW845" s="180" t="str">
        <f t="shared" ca="1" si="157"/>
        <v>L839</v>
      </c>
      <c r="AX845" s="189">
        <f t="shared" si="153"/>
        <v>8</v>
      </c>
      <c r="AY845" s="180" t="str">
        <f t="shared" ca="1" si="154"/>
        <v>5. Ownership - Capital Costs</v>
      </c>
      <c r="AZ845" s="189" t="s">
        <v>643</v>
      </c>
      <c r="BA845" s="180" t="s">
        <v>687</v>
      </c>
      <c r="BB845" s="180">
        <v>2026</v>
      </c>
      <c r="BC845" s="180" t="str">
        <f t="shared" ca="1" si="158"/>
        <v>8_L839_Incremental_capital_needs_2026</v>
      </c>
      <c r="BD845" s="180" t="s">
        <v>407</v>
      </c>
      <c r="BE845" s="180"/>
      <c r="BF845" s="189" t="str">
        <f t="shared" si="155"/>
        <v>&gt;=0</v>
      </c>
      <c r="BG845" s="189" t="s">
        <v>58</v>
      </c>
      <c r="BH845" s="189" t="s">
        <v>58</v>
      </c>
    </row>
    <row r="846" spans="1:60" ht="17.45" hidden="1" customHeight="1">
      <c r="A846" s="131"/>
      <c r="B846" s="84"/>
      <c r="C846" s="149"/>
      <c r="D846" s="346"/>
      <c r="E846" s="346"/>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1"/>
      <c r="AF846" s="301"/>
      <c r="AG846" s="301"/>
      <c r="AH846" s="301"/>
      <c r="AI846" s="301"/>
      <c r="AJ846" s="301"/>
      <c r="AK846" s="301"/>
      <c r="AL846" s="301"/>
      <c r="AM846" s="301"/>
      <c r="AN846" s="301"/>
      <c r="AO846" s="291"/>
      <c r="AQ846" s="54" t="s">
        <v>645</v>
      </c>
      <c r="AU846" s="292" t="str">
        <f t="shared" ca="1" si="156"/>
        <v>M</v>
      </c>
      <c r="AV846" s="292">
        <f t="shared" si="159"/>
        <v>839</v>
      </c>
      <c r="AW846" s="180" t="str">
        <f t="shared" ca="1" si="157"/>
        <v>M839</v>
      </c>
      <c r="AX846" s="189">
        <f t="shared" si="153"/>
        <v>8</v>
      </c>
      <c r="AY846" s="180" t="str">
        <f t="shared" ca="1" si="154"/>
        <v>5. Ownership - Capital Costs</v>
      </c>
      <c r="AZ846" s="189" t="s">
        <v>643</v>
      </c>
      <c r="BA846" s="180" t="s">
        <v>687</v>
      </c>
      <c r="BB846" s="180">
        <v>2027</v>
      </c>
      <c r="BC846" s="180" t="str">
        <f t="shared" ca="1" si="158"/>
        <v>8_M839_Incremental_capital_needs_2027</v>
      </c>
      <c r="BD846" s="180" t="s">
        <v>407</v>
      </c>
      <c r="BE846" s="180"/>
      <c r="BF846" s="189" t="str">
        <f t="shared" si="155"/>
        <v>&gt;=0</v>
      </c>
      <c r="BG846" s="189" t="s">
        <v>58</v>
      </c>
      <c r="BH846" s="189" t="s">
        <v>58</v>
      </c>
    </row>
    <row r="847" spans="1:60" ht="17.45" hidden="1" customHeight="1">
      <c r="A847" s="131"/>
      <c r="B847" s="84"/>
      <c r="C847" s="149"/>
      <c r="D847" s="346"/>
      <c r="E847" s="346"/>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1"/>
      <c r="AF847" s="301"/>
      <c r="AG847" s="301"/>
      <c r="AH847" s="301"/>
      <c r="AI847" s="301"/>
      <c r="AJ847" s="301"/>
      <c r="AK847" s="301"/>
      <c r="AL847" s="301"/>
      <c r="AM847" s="301"/>
      <c r="AN847" s="301"/>
      <c r="AO847" s="291"/>
      <c r="AQ847" s="54" t="s">
        <v>645</v>
      </c>
      <c r="AU847" s="292" t="str">
        <f t="shared" ca="1" si="156"/>
        <v>N</v>
      </c>
      <c r="AV847" s="292">
        <f t="shared" si="159"/>
        <v>839</v>
      </c>
      <c r="AW847" s="180" t="str">
        <f t="shared" ca="1" si="157"/>
        <v>N839</v>
      </c>
      <c r="AX847" s="189">
        <f t="shared" si="153"/>
        <v>8</v>
      </c>
      <c r="AY847" s="180" t="str">
        <f t="shared" ca="1" si="154"/>
        <v>5. Ownership - Capital Costs</v>
      </c>
      <c r="AZ847" s="189" t="s">
        <v>643</v>
      </c>
      <c r="BA847" s="180" t="s">
        <v>687</v>
      </c>
      <c r="BB847" s="180">
        <v>2028</v>
      </c>
      <c r="BC847" s="180" t="str">
        <f t="shared" ca="1" si="158"/>
        <v>8_N839_Incremental_capital_needs_2028</v>
      </c>
      <c r="BD847" s="180" t="s">
        <v>407</v>
      </c>
      <c r="BE847" s="180"/>
      <c r="BF847" s="189" t="str">
        <f t="shared" si="155"/>
        <v>&gt;=0</v>
      </c>
      <c r="BG847" s="189" t="s">
        <v>58</v>
      </c>
      <c r="BH847" s="189" t="s">
        <v>58</v>
      </c>
    </row>
    <row r="848" spans="1:60" ht="17.45" hidden="1" customHeight="1">
      <c r="A848" s="131"/>
      <c r="B848" s="84"/>
      <c r="C848" s="149"/>
      <c r="D848" s="346"/>
      <c r="E848" s="346"/>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1"/>
      <c r="AF848" s="301"/>
      <c r="AG848" s="301"/>
      <c r="AH848" s="301"/>
      <c r="AI848" s="301"/>
      <c r="AJ848" s="301"/>
      <c r="AK848" s="301"/>
      <c r="AL848" s="301"/>
      <c r="AM848" s="301"/>
      <c r="AN848" s="301"/>
      <c r="AO848" s="291"/>
      <c r="AQ848" s="54" t="s">
        <v>645</v>
      </c>
      <c r="AU848" s="292" t="str">
        <f t="shared" ca="1" si="156"/>
        <v>O</v>
      </c>
      <c r="AV848" s="292">
        <f t="shared" si="159"/>
        <v>839</v>
      </c>
      <c r="AW848" s="180" t="str">
        <f t="shared" ca="1" si="157"/>
        <v>O839</v>
      </c>
      <c r="AX848" s="189">
        <f t="shared" si="153"/>
        <v>8</v>
      </c>
      <c r="AY848" s="180" t="str">
        <f t="shared" ca="1" si="154"/>
        <v>5. Ownership - Capital Costs</v>
      </c>
      <c r="AZ848" s="189" t="s">
        <v>643</v>
      </c>
      <c r="BA848" s="180" t="s">
        <v>687</v>
      </c>
      <c r="BB848" s="180">
        <v>2029</v>
      </c>
      <c r="BC848" s="180" t="str">
        <f t="shared" ca="1" si="158"/>
        <v>8_O839_Incremental_capital_needs_2029</v>
      </c>
      <c r="BD848" s="180" t="s">
        <v>407</v>
      </c>
      <c r="BE848" s="180"/>
      <c r="BF848" s="189" t="str">
        <f t="shared" si="155"/>
        <v>&gt;=0</v>
      </c>
      <c r="BG848" s="189" t="s">
        <v>58</v>
      </c>
      <c r="BH848" s="189" t="s">
        <v>58</v>
      </c>
    </row>
    <row r="849" spans="1:60" ht="17.45" hidden="1" customHeight="1">
      <c r="A849" s="131"/>
      <c r="B849" s="84"/>
      <c r="C849" s="149"/>
      <c r="D849" s="346"/>
      <c r="E849" s="346"/>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1"/>
      <c r="AF849" s="301"/>
      <c r="AG849" s="301"/>
      <c r="AH849" s="301"/>
      <c r="AI849" s="301"/>
      <c r="AJ849" s="301"/>
      <c r="AK849" s="301"/>
      <c r="AL849" s="301"/>
      <c r="AM849" s="301"/>
      <c r="AN849" s="301"/>
      <c r="AO849" s="291"/>
      <c r="AQ849" s="54" t="s">
        <v>645</v>
      </c>
      <c r="AU849" s="292" t="str">
        <f t="shared" ca="1" si="156"/>
        <v>P</v>
      </c>
      <c r="AV849" s="292">
        <f t="shared" si="159"/>
        <v>839</v>
      </c>
      <c r="AW849" s="180" t="str">
        <f t="shared" ca="1" si="157"/>
        <v>P839</v>
      </c>
      <c r="AX849" s="189">
        <f t="shared" si="153"/>
        <v>8</v>
      </c>
      <c r="AY849" s="180" t="str">
        <f t="shared" ca="1" si="154"/>
        <v>5. Ownership - Capital Costs</v>
      </c>
      <c r="AZ849" s="189" t="s">
        <v>643</v>
      </c>
      <c r="BA849" s="180" t="s">
        <v>687</v>
      </c>
      <c r="BB849" s="180">
        <v>2030</v>
      </c>
      <c r="BC849" s="180" t="str">
        <f t="shared" ca="1" si="158"/>
        <v>8_P839_Incremental_capital_needs_2030</v>
      </c>
      <c r="BD849" s="180" t="s">
        <v>407</v>
      </c>
      <c r="BE849" s="180"/>
      <c r="BF849" s="189" t="str">
        <f t="shared" si="155"/>
        <v>&gt;=0</v>
      </c>
      <c r="BG849" s="189" t="s">
        <v>58</v>
      </c>
      <c r="BH849" s="189" t="s">
        <v>58</v>
      </c>
    </row>
    <row r="850" spans="1:60" ht="17.45" hidden="1" customHeight="1">
      <c r="A850" s="131"/>
      <c r="B850" s="84"/>
      <c r="C850" s="149"/>
      <c r="D850" s="346"/>
      <c r="E850" s="346"/>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1"/>
      <c r="AF850" s="301"/>
      <c r="AG850" s="301"/>
      <c r="AH850" s="301"/>
      <c r="AI850" s="301"/>
      <c r="AJ850" s="301"/>
      <c r="AK850" s="301"/>
      <c r="AL850" s="301"/>
      <c r="AM850" s="301"/>
      <c r="AN850" s="301"/>
      <c r="AO850" s="291"/>
      <c r="AQ850" s="54" t="s">
        <v>645</v>
      </c>
      <c r="AU850" s="292" t="str">
        <f t="shared" ca="1" si="156"/>
        <v>Q</v>
      </c>
      <c r="AV850" s="292">
        <f t="shared" si="159"/>
        <v>839</v>
      </c>
      <c r="AW850" s="180" t="str">
        <f t="shared" ca="1" si="157"/>
        <v>Q839</v>
      </c>
      <c r="AX850" s="189">
        <f t="shared" si="153"/>
        <v>8</v>
      </c>
      <c r="AY850" s="180" t="str">
        <f t="shared" ca="1" si="154"/>
        <v>5. Ownership - Capital Costs</v>
      </c>
      <c r="AZ850" s="189" t="s">
        <v>643</v>
      </c>
      <c r="BA850" s="180" t="s">
        <v>687</v>
      </c>
      <c r="BB850" s="180">
        <v>2031</v>
      </c>
      <c r="BC850" s="180" t="str">
        <f t="shared" ca="1" si="158"/>
        <v>8_Q839_Incremental_capital_needs_2031</v>
      </c>
      <c r="BD850" s="180" t="s">
        <v>407</v>
      </c>
      <c r="BE850" s="180"/>
      <c r="BF850" s="189" t="str">
        <f t="shared" si="155"/>
        <v>&gt;=0</v>
      </c>
      <c r="BG850" s="189" t="s">
        <v>58</v>
      </c>
      <c r="BH850" s="189" t="s">
        <v>58</v>
      </c>
    </row>
    <row r="851" spans="1:60" ht="17.45" hidden="1" customHeight="1">
      <c r="A851" s="131"/>
      <c r="B851" s="84"/>
      <c r="C851" s="149"/>
      <c r="D851" s="346"/>
      <c r="E851" s="346"/>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1"/>
      <c r="AF851" s="301"/>
      <c r="AG851" s="301"/>
      <c r="AH851" s="301"/>
      <c r="AI851" s="301"/>
      <c r="AJ851" s="301"/>
      <c r="AK851" s="301"/>
      <c r="AL851" s="301"/>
      <c r="AM851" s="301"/>
      <c r="AN851" s="301"/>
      <c r="AO851" s="291"/>
      <c r="AQ851" s="54" t="s">
        <v>645</v>
      </c>
      <c r="AU851" s="292" t="str">
        <f t="shared" ca="1" si="156"/>
        <v>R</v>
      </c>
      <c r="AV851" s="292">
        <f t="shared" si="159"/>
        <v>839</v>
      </c>
      <c r="AW851" s="180" t="str">
        <f t="shared" ca="1" si="157"/>
        <v>R839</v>
      </c>
      <c r="AX851" s="189">
        <f t="shared" si="153"/>
        <v>8</v>
      </c>
      <c r="AY851" s="180" t="str">
        <f t="shared" ca="1" si="154"/>
        <v>5. Ownership - Capital Costs</v>
      </c>
      <c r="AZ851" s="189" t="s">
        <v>643</v>
      </c>
      <c r="BA851" s="180" t="s">
        <v>687</v>
      </c>
      <c r="BB851" s="180">
        <v>2032</v>
      </c>
      <c r="BC851" s="180" t="str">
        <f t="shared" ca="1" si="158"/>
        <v>8_R839_Incremental_capital_needs_2032</v>
      </c>
      <c r="BD851" s="180" t="s">
        <v>407</v>
      </c>
      <c r="BE851" s="180"/>
      <c r="BF851" s="189" t="str">
        <f t="shared" si="155"/>
        <v>&gt;=0</v>
      </c>
      <c r="BG851" s="189" t="s">
        <v>58</v>
      </c>
      <c r="BH851" s="189" t="s">
        <v>58</v>
      </c>
    </row>
    <row r="852" spans="1:60" ht="17.45" hidden="1" customHeight="1">
      <c r="A852" s="131"/>
      <c r="B852" s="84"/>
      <c r="C852" s="149"/>
      <c r="D852" s="346"/>
      <c r="E852" s="346"/>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1"/>
      <c r="AF852" s="301"/>
      <c r="AG852" s="301"/>
      <c r="AH852" s="301"/>
      <c r="AI852" s="301"/>
      <c r="AJ852" s="301"/>
      <c r="AK852" s="301"/>
      <c r="AL852" s="301"/>
      <c r="AM852" s="301"/>
      <c r="AN852" s="301"/>
      <c r="AO852" s="291"/>
      <c r="AQ852" s="54" t="s">
        <v>645</v>
      </c>
      <c r="AU852" s="292" t="str">
        <f t="shared" ca="1" si="156"/>
        <v>S</v>
      </c>
      <c r="AV852" s="292">
        <f t="shared" si="159"/>
        <v>839</v>
      </c>
      <c r="AW852" s="180" t="str">
        <f t="shared" ca="1" si="157"/>
        <v>S839</v>
      </c>
      <c r="AX852" s="189">
        <f t="shared" si="153"/>
        <v>8</v>
      </c>
      <c r="AY852" s="180" t="str">
        <f t="shared" ca="1" si="154"/>
        <v>5. Ownership - Capital Costs</v>
      </c>
      <c r="AZ852" s="189" t="s">
        <v>643</v>
      </c>
      <c r="BA852" s="180" t="s">
        <v>687</v>
      </c>
      <c r="BB852" s="180">
        <v>2033</v>
      </c>
      <c r="BC852" s="180" t="str">
        <f t="shared" ca="1" si="158"/>
        <v>8_S839_Incremental_capital_needs_2033</v>
      </c>
      <c r="BD852" s="180" t="s">
        <v>407</v>
      </c>
      <c r="BE852" s="180"/>
      <c r="BF852" s="189" t="str">
        <f t="shared" si="155"/>
        <v>&gt;=0</v>
      </c>
      <c r="BG852" s="189" t="s">
        <v>58</v>
      </c>
      <c r="BH852" s="189" t="s">
        <v>58</v>
      </c>
    </row>
    <row r="853" spans="1:60" ht="17.45" hidden="1" customHeight="1">
      <c r="A853" s="131"/>
      <c r="B853" s="84"/>
      <c r="C853" s="149"/>
      <c r="D853" s="346"/>
      <c r="E853" s="346"/>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1"/>
      <c r="AF853" s="301"/>
      <c r="AG853" s="301"/>
      <c r="AH853" s="301"/>
      <c r="AI853" s="301"/>
      <c r="AJ853" s="301"/>
      <c r="AK853" s="301"/>
      <c r="AL853" s="301"/>
      <c r="AM853" s="301"/>
      <c r="AN853" s="301"/>
      <c r="AO853" s="291"/>
      <c r="AQ853" s="54" t="s">
        <v>645</v>
      </c>
      <c r="AU853" s="292" t="str">
        <f t="shared" ca="1" si="156"/>
        <v>T</v>
      </c>
      <c r="AV853" s="292">
        <f t="shared" si="159"/>
        <v>839</v>
      </c>
      <c r="AW853" s="180" t="str">
        <f t="shared" ca="1" si="157"/>
        <v>T839</v>
      </c>
      <c r="AX853" s="189">
        <f t="shared" si="153"/>
        <v>8</v>
      </c>
      <c r="AY853" s="180" t="str">
        <f t="shared" ca="1" si="154"/>
        <v>5. Ownership - Capital Costs</v>
      </c>
      <c r="AZ853" s="189" t="s">
        <v>643</v>
      </c>
      <c r="BA853" s="180" t="s">
        <v>687</v>
      </c>
      <c r="BB853" s="180">
        <v>2034</v>
      </c>
      <c r="BC853" s="180" t="str">
        <f t="shared" ca="1" si="158"/>
        <v>8_T839_Incremental_capital_needs_2034</v>
      </c>
      <c r="BD853" s="180" t="s">
        <v>407</v>
      </c>
      <c r="BE853" s="180"/>
      <c r="BF853" s="189" t="str">
        <f t="shared" si="155"/>
        <v>&gt;=0</v>
      </c>
      <c r="BG853" s="189" t="s">
        <v>58</v>
      </c>
      <c r="BH853" s="189" t="s">
        <v>58</v>
      </c>
    </row>
    <row r="854" spans="1:60" ht="17.45" hidden="1" customHeight="1">
      <c r="A854" s="131"/>
      <c r="B854" s="84"/>
      <c r="C854" s="149"/>
      <c r="D854" s="346"/>
      <c r="E854" s="346"/>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1"/>
      <c r="AF854" s="301"/>
      <c r="AG854" s="301"/>
      <c r="AH854" s="301"/>
      <c r="AI854" s="301"/>
      <c r="AJ854" s="301"/>
      <c r="AK854" s="301"/>
      <c r="AL854" s="301"/>
      <c r="AM854" s="301"/>
      <c r="AN854" s="301"/>
      <c r="AO854" s="291"/>
      <c r="AQ854" s="54" t="s">
        <v>645</v>
      </c>
      <c r="AU854" s="292" t="str">
        <f t="shared" ca="1" si="156"/>
        <v>U</v>
      </c>
      <c r="AV854" s="292">
        <f t="shared" si="159"/>
        <v>839</v>
      </c>
      <c r="AW854" s="180" t="str">
        <f t="shared" ca="1" si="157"/>
        <v>U839</v>
      </c>
      <c r="AX854" s="189">
        <f t="shared" si="153"/>
        <v>8</v>
      </c>
      <c r="AY854" s="180" t="str">
        <f t="shared" ca="1" si="154"/>
        <v>5. Ownership - Capital Costs</v>
      </c>
      <c r="AZ854" s="189" t="s">
        <v>643</v>
      </c>
      <c r="BA854" s="180" t="s">
        <v>687</v>
      </c>
      <c r="BB854" s="180">
        <v>2035</v>
      </c>
      <c r="BC854" s="180" t="str">
        <f t="shared" ca="1" si="158"/>
        <v>8_U839_Incremental_capital_needs_2035</v>
      </c>
      <c r="BD854" s="180" t="s">
        <v>407</v>
      </c>
      <c r="BE854" s="180"/>
      <c r="BF854" s="189" t="str">
        <f t="shared" si="155"/>
        <v>&gt;=0</v>
      </c>
      <c r="BG854" s="189" t="s">
        <v>58</v>
      </c>
      <c r="BH854" s="189" t="s">
        <v>58</v>
      </c>
    </row>
    <row r="855" spans="1:60" ht="17.45" hidden="1" customHeight="1">
      <c r="A855" s="131"/>
      <c r="B855" s="84"/>
      <c r="C855" s="149"/>
      <c r="D855" s="346"/>
      <c r="E855" s="346"/>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1"/>
      <c r="AF855" s="301"/>
      <c r="AG855" s="301"/>
      <c r="AH855" s="301"/>
      <c r="AI855" s="301"/>
      <c r="AJ855" s="301"/>
      <c r="AK855" s="301"/>
      <c r="AL855" s="301"/>
      <c r="AM855" s="301"/>
      <c r="AN855" s="301"/>
      <c r="AO855" s="291"/>
      <c r="AQ855" s="54" t="s">
        <v>645</v>
      </c>
      <c r="AU855" s="292" t="str">
        <f t="shared" ca="1" si="156"/>
        <v>V</v>
      </c>
      <c r="AV855" s="292">
        <f t="shared" si="159"/>
        <v>839</v>
      </c>
      <c r="AW855" s="180" t="str">
        <f t="shared" ca="1" si="157"/>
        <v>V839</v>
      </c>
      <c r="AX855" s="189">
        <f t="shared" si="153"/>
        <v>8</v>
      </c>
      <c r="AY855" s="180" t="str">
        <f t="shared" ca="1" si="154"/>
        <v>5. Ownership - Capital Costs</v>
      </c>
      <c r="AZ855" s="189" t="s">
        <v>643</v>
      </c>
      <c r="BA855" s="180" t="s">
        <v>687</v>
      </c>
      <c r="BB855" s="180">
        <v>2036</v>
      </c>
      <c r="BC855" s="180" t="str">
        <f t="shared" ca="1" si="158"/>
        <v>8_V839_Incremental_capital_needs_2036</v>
      </c>
      <c r="BD855" s="180" t="s">
        <v>407</v>
      </c>
      <c r="BE855" s="180"/>
      <c r="BF855" s="189" t="str">
        <f t="shared" si="155"/>
        <v>&gt;=0</v>
      </c>
      <c r="BG855" s="189" t="s">
        <v>58</v>
      </c>
      <c r="BH855" s="189" t="s">
        <v>58</v>
      </c>
    </row>
    <row r="856" spans="1:60" ht="17.45" hidden="1" customHeight="1">
      <c r="A856" s="131"/>
      <c r="B856" s="84"/>
      <c r="C856" s="149"/>
      <c r="D856" s="346"/>
      <c r="E856" s="346"/>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1"/>
      <c r="AF856" s="301"/>
      <c r="AG856" s="301"/>
      <c r="AH856" s="301"/>
      <c r="AI856" s="301"/>
      <c r="AJ856" s="301"/>
      <c r="AK856" s="301"/>
      <c r="AL856" s="301"/>
      <c r="AM856" s="301"/>
      <c r="AN856" s="301"/>
      <c r="AO856" s="291"/>
      <c r="AQ856" s="54" t="s">
        <v>645</v>
      </c>
      <c r="AU856" s="292" t="str">
        <f t="shared" ca="1" si="156"/>
        <v>W</v>
      </c>
      <c r="AV856" s="292">
        <f t="shared" si="159"/>
        <v>839</v>
      </c>
      <c r="AW856" s="180" t="str">
        <f t="shared" ca="1" si="157"/>
        <v>W839</v>
      </c>
      <c r="AX856" s="189">
        <f t="shared" si="153"/>
        <v>8</v>
      </c>
      <c r="AY856" s="180" t="str">
        <f t="shared" ca="1" si="154"/>
        <v>5. Ownership - Capital Costs</v>
      </c>
      <c r="AZ856" s="189" t="s">
        <v>643</v>
      </c>
      <c r="BA856" s="180" t="s">
        <v>687</v>
      </c>
      <c r="BB856" s="180">
        <v>2037</v>
      </c>
      <c r="BC856" s="180" t="str">
        <f t="shared" ca="1" si="158"/>
        <v>8_W839_Incremental_capital_needs_2037</v>
      </c>
      <c r="BD856" s="180" t="s">
        <v>407</v>
      </c>
      <c r="BE856" s="180"/>
      <c r="BF856" s="189" t="str">
        <f t="shared" si="155"/>
        <v>&gt;=0</v>
      </c>
      <c r="BG856" s="189" t="s">
        <v>58</v>
      </c>
      <c r="BH856" s="189" t="s">
        <v>58</v>
      </c>
    </row>
    <row r="857" spans="1:60" ht="17.45" hidden="1" customHeight="1">
      <c r="A857" s="131"/>
      <c r="B857" s="84"/>
      <c r="C857" s="149"/>
      <c r="D857" s="346"/>
      <c r="E857" s="346"/>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1"/>
      <c r="AF857" s="301"/>
      <c r="AG857" s="301"/>
      <c r="AH857" s="301"/>
      <c r="AI857" s="301"/>
      <c r="AJ857" s="301"/>
      <c r="AK857" s="301"/>
      <c r="AL857" s="301"/>
      <c r="AM857" s="301"/>
      <c r="AN857" s="301"/>
      <c r="AO857" s="291"/>
      <c r="AQ857" s="54" t="s">
        <v>645</v>
      </c>
      <c r="AU857" s="292" t="str">
        <f t="shared" ca="1" si="156"/>
        <v>X</v>
      </c>
      <c r="AV857" s="292">
        <f t="shared" si="159"/>
        <v>839</v>
      </c>
      <c r="AW857" s="180" t="str">
        <f t="shared" ca="1" si="157"/>
        <v>X839</v>
      </c>
      <c r="AX857" s="189">
        <f t="shared" si="153"/>
        <v>8</v>
      </c>
      <c r="AY857" s="180" t="str">
        <f t="shared" ca="1" si="154"/>
        <v>5. Ownership - Capital Costs</v>
      </c>
      <c r="AZ857" s="189" t="s">
        <v>643</v>
      </c>
      <c r="BA857" s="180" t="s">
        <v>687</v>
      </c>
      <c r="BB857" s="180">
        <v>2038</v>
      </c>
      <c r="BC857" s="180" t="str">
        <f t="shared" ca="1" si="158"/>
        <v>8_X839_Incremental_capital_needs_2038</v>
      </c>
      <c r="BD857" s="180" t="s">
        <v>407</v>
      </c>
      <c r="BE857" s="180"/>
      <c r="BF857" s="189" t="str">
        <f t="shared" si="155"/>
        <v>&gt;=0</v>
      </c>
      <c r="BG857" s="189" t="s">
        <v>58</v>
      </c>
      <c r="BH857" s="189" t="s">
        <v>58</v>
      </c>
    </row>
    <row r="858" spans="1:60" ht="17.45" hidden="1" customHeight="1">
      <c r="A858" s="131"/>
      <c r="B858" s="84"/>
      <c r="C858" s="149"/>
      <c r="D858" s="346"/>
      <c r="E858" s="346"/>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1"/>
      <c r="AF858" s="301"/>
      <c r="AG858" s="301"/>
      <c r="AH858" s="301"/>
      <c r="AI858" s="301"/>
      <c r="AJ858" s="301"/>
      <c r="AK858" s="301"/>
      <c r="AL858" s="301"/>
      <c r="AM858" s="301"/>
      <c r="AN858" s="301"/>
      <c r="AO858" s="291"/>
      <c r="AQ858" s="54" t="s">
        <v>645</v>
      </c>
      <c r="AU858" s="292" t="str">
        <f t="shared" ca="1" si="156"/>
        <v>Y</v>
      </c>
      <c r="AV858" s="292">
        <f t="shared" si="159"/>
        <v>839</v>
      </c>
      <c r="AW858" s="180" t="str">
        <f t="shared" ca="1" si="157"/>
        <v>Y839</v>
      </c>
      <c r="AX858" s="189">
        <f t="shared" si="153"/>
        <v>8</v>
      </c>
      <c r="AY858" s="180" t="str">
        <f t="shared" ca="1" si="154"/>
        <v>5. Ownership - Capital Costs</v>
      </c>
      <c r="AZ858" s="189" t="s">
        <v>643</v>
      </c>
      <c r="BA858" s="180" t="s">
        <v>687</v>
      </c>
      <c r="BB858" s="180">
        <v>2039</v>
      </c>
      <c r="BC858" s="180" t="str">
        <f t="shared" ca="1" si="158"/>
        <v>8_Y839_Incremental_capital_needs_2039</v>
      </c>
      <c r="BD858" s="180" t="s">
        <v>407</v>
      </c>
      <c r="BE858" s="180"/>
      <c r="BF858" s="189" t="str">
        <f t="shared" si="155"/>
        <v>&gt;=0</v>
      </c>
      <c r="BG858" s="189" t="s">
        <v>58</v>
      </c>
      <c r="BH858" s="189" t="s">
        <v>58</v>
      </c>
    </row>
    <row r="859" spans="1:60" ht="17.45" hidden="1" customHeight="1">
      <c r="A859" s="131"/>
      <c r="B859" s="84"/>
      <c r="C859" s="149"/>
      <c r="D859" s="346"/>
      <c r="E859" s="346"/>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1"/>
      <c r="AF859" s="301"/>
      <c r="AG859" s="301"/>
      <c r="AH859" s="301"/>
      <c r="AI859" s="301"/>
      <c r="AJ859" s="301"/>
      <c r="AK859" s="301"/>
      <c r="AL859" s="301"/>
      <c r="AM859" s="301"/>
      <c r="AN859" s="301"/>
      <c r="AO859" s="291"/>
      <c r="AQ859" s="54" t="s">
        <v>645</v>
      </c>
      <c r="AU859" s="292" t="str">
        <f t="shared" ca="1" si="156"/>
        <v>Z</v>
      </c>
      <c r="AV859" s="292">
        <f t="shared" si="159"/>
        <v>839</v>
      </c>
      <c r="AW859" s="180" t="str">
        <f t="shared" ca="1" si="157"/>
        <v>Z839</v>
      </c>
      <c r="AX859" s="189">
        <f t="shared" si="153"/>
        <v>8</v>
      </c>
      <c r="AY859" s="180" t="str">
        <f t="shared" ca="1" si="154"/>
        <v>5. Ownership - Capital Costs</v>
      </c>
      <c r="AZ859" s="189" t="s">
        <v>643</v>
      </c>
      <c r="BA859" s="180" t="s">
        <v>687</v>
      </c>
      <c r="BB859" s="180">
        <v>2040</v>
      </c>
      <c r="BC859" s="180" t="str">
        <f t="shared" ca="1" si="158"/>
        <v>8_Z839_Incremental_capital_needs_2040</v>
      </c>
      <c r="BD859" s="180" t="s">
        <v>407</v>
      </c>
      <c r="BE859" s="180"/>
      <c r="BF859" s="189" t="str">
        <f t="shared" si="155"/>
        <v>&gt;=0</v>
      </c>
      <c r="BG859" s="189" t="s">
        <v>58</v>
      </c>
      <c r="BH859" s="189" t="s">
        <v>58</v>
      </c>
    </row>
    <row r="860" spans="1:60" ht="17.45" hidden="1" customHeight="1">
      <c r="A860" s="131"/>
      <c r="B860" s="84"/>
      <c r="C860" s="149"/>
      <c r="D860" s="346"/>
      <c r="E860" s="346"/>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1"/>
      <c r="AF860" s="301"/>
      <c r="AG860" s="301"/>
      <c r="AH860" s="301"/>
      <c r="AI860" s="301"/>
      <c r="AJ860" s="301"/>
      <c r="AK860" s="301"/>
      <c r="AL860" s="301"/>
      <c r="AM860" s="301"/>
      <c r="AN860" s="301"/>
      <c r="AO860" s="291"/>
      <c r="AQ860" s="54" t="s">
        <v>645</v>
      </c>
      <c r="AU860" s="292" t="str">
        <f t="shared" ca="1" si="156"/>
        <v>AA</v>
      </c>
      <c r="AV860" s="292">
        <f t="shared" si="159"/>
        <v>839</v>
      </c>
      <c r="AW860" s="180" t="str">
        <f t="shared" ca="1" si="157"/>
        <v>AA839</v>
      </c>
      <c r="AX860" s="189">
        <f t="shared" si="153"/>
        <v>8</v>
      </c>
      <c r="AY860" s="180" t="str">
        <f t="shared" ca="1" si="154"/>
        <v>5. Ownership - Capital Costs</v>
      </c>
      <c r="AZ860" s="189" t="s">
        <v>643</v>
      </c>
      <c r="BA860" s="180" t="s">
        <v>687</v>
      </c>
      <c r="BB860" s="180">
        <v>2041</v>
      </c>
      <c r="BC860" s="180" t="str">
        <f t="shared" ca="1" si="158"/>
        <v>8_AA839_Incremental_capital_needs_2041</v>
      </c>
      <c r="BD860" s="180" t="s">
        <v>407</v>
      </c>
      <c r="BE860" s="180"/>
      <c r="BF860" s="189" t="str">
        <f t="shared" si="155"/>
        <v>&gt;=0</v>
      </c>
      <c r="BG860" s="189" t="s">
        <v>58</v>
      </c>
      <c r="BH860" s="189" t="s">
        <v>58</v>
      </c>
    </row>
    <row r="861" spans="1:60" ht="17.45" hidden="1" customHeight="1">
      <c r="A861" s="131"/>
      <c r="B861" s="84"/>
      <c r="C861" s="149"/>
      <c r="D861" s="346"/>
      <c r="E861" s="346"/>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1"/>
      <c r="AF861" s="301"/>
      <c r="AG861" s="301"/>
      <c r="AH861" s="301"/>
      <c r="AI861" s="301"/>
      <c r="AJ861" s="301"/>
      <c r="AK861" s="301"/>
      <c r="AL861" s="301"/>
      <c r="AM861" s="301"/>
      <c r="AN861" s="301"/>
      <c r="AO861" s="291"/>
      <c r="AQ861" s="54" t="s">
        <v>645</v>
      </c>
      <c r="AU861" s="292" t="str">
        <f t="shared" ca="1" si="156"/>
        <v>AB</v>
      </c>
      <c r="AV861" s="292">
        <f t="shared" si="159"/>
        <v>839</v>
      </c>
      <c r="AW861" s="180" t="str">
        <f t="shared" ca="1" si="157"/>
        <v>AB839</v>
      </c>
      <c r="AX861" s="189">
        <f t="shared" si="153"/>
        <v>8</v>
      </c>
      <c r="AY861" s="180" t="str">
        <f t="shared" ca="1" si="154"/>
        <v>5. Ownership - Capital Costs</v>
      </c>
      <c r="AZ861" s="189" t="s">
        <v>643</v>
      </c>
      <c r="BA861" s="180" t="s">
        <v>687</v>
      </c>
      <c r="BB861" s="180">
        <v>2042</v>
      </c>
      <c r="BC861" s="180" t="str">
        <f t="shared" ca="1" si="158"/>
        <v>8_AB839_Incremental_capital_needs_2042</v>
      </c>
      <c r="BD861" s="180" t="s">
        <v>407</v>
      </c>
      <c r="BE861" s="180"/>
      <c r="BF861" s="189" t="str">
        <f t="shared" si="155"/>
        <v>&gt;=0</v>
      </c>
      <c r="BG861" s="189" t="s">
        <v>58</v>
      </c>
      <c r="BH861" s="189" t="s">
        <v>58</v>
      </c>
    </row>
    <row r="862" spans="1:60" ht="17.45" hidden="1" customHeight="1">
      <c r="A862" s="131"/>
      <c r="B862" s="84"/>
      <c r="C862" s="149"/>
      <c r="D862" s="346"/>
      <c r="E862" s="346"/>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1"/>
      <c r="AF862" s="301"/>
      <c r="AG862" s="301"/>
      <c r="AH862" s="301"/>
      <c r="AI862" s="301"/>
      <c r="AJ862" s="301"/>
      <c r="AK862" s="301"/>
      <c r="AL862" s="301"/>
      <c r="AM862" s="301"/>
      <c r="AN862" s="301"/>
      <c r="AO862" s="291"/>
      <c r="AQ862" s="54" t="s">
        <v>645</v>
      </c>
      <c r="AU862" s="292" t="str">
        <f t="shared" ca="1" si="156"/>
        <v>AC</v>
      </c>
      <c r="AV862" s="292">
        <f t="shared" si="159"/>
        <v>839</v>
      </c>
      <c r="AW862" s="180" t="str">
        <f t="shared" ca="1" si="157"/>
        <v>AC839</v>
      </c>
      <c r="AX862" s="189">
        <f t="shared" si="153"/>
        <v>8</v>
      </c>
      <c r="AY862" s="180" t="str">
        <f t="shared" ca="1" si="154"/>
        <v>5. Ownership - Capital Costs</v>
      </c>
      <c r="AZ862" s="189" t="s">
        <v>643</v>
      </c>
      <c r="BA862" s="180" t="s">
        <v>687</v>
      </c>
      <c r="BB862" s="180">
        <v>2043</v>
      </c>
      <c r="BC862" s="180" t="str">
        <f t="shared" ca="1" si="158"/>
        <v>8_AC839_Incremental_capital_needs_2043</v>
      </c>
      <c r="BD862" s="180" t="s">
        <v>407</v>
      </c>
      <c r="BE862" s="180"/>
      <c r="BF862" s="189" t="str">
        <f t="shared" si="155"/>
        <v>&gt;=0</v>
      </c>
      <c r="BG862" s="189" t="s">
        <v>58</v>
      </c>
      <c r="BH862" s="189" t="s">
        <v>58</v>
      </c>
    </row>
    <row r="863" spans="1:60" ht="17.45" hidden="1" customHeight="1">
      <c r="A863" s="131"/>
      <c r="B863" s="84"/>
      <c r="C863" s="149"/>
      <c r="D863" s="346"/>
      <c r="E863" s="346"/>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1"/>
      <c r="AF863" s="301"/>
      <c r="AG863" s="301"/>
      <c r="AH863" s="301"/>
      <c r="AI863" s="301"/>
      <c r="AJ863" s="301"/>
      <c r="AK863" s="301"/>
      <c r="AL863" s="301"/>
      <c r="AM863" s="301"/>
      <c r="AN863" s="301"/>
      <c r="AO863" s="291"/>
      <c r="AQ863" s="54" t="s">
        <v>645</v>
      </c>
      <c r="AU863" s="292" t="str">
        <f t="shared" ca="1" si="156"/>
        <v>AD</v>
      </c>
      <c r="AV863" s="292">
        <f t="shared" si="159"/>
        <v>839</v>
      </c>
      <c r="AW863" s="180" t="str">
        <f t="shared" ca="1" si="157"/>
        <v>AD839</v>
      </c>
      <c r="AX863" s="189">
        <f t="shared" si="153"/>
        <v>8</v>
      </c>
      <c r="AY863" s="180" t="str">
        <f t="shared" ca="1" si="154"/>
        <v>5. Ownership - Capital Costs</v>
      </c>
      <c r="AZ863" s="189" t="s">
        <v>643</v>
      </c>
      <c r="BA863" s="180" t="s">
        <v>687</v>
      </c>
      <c r="BB863" s="180">
        <v>2044</v>
      </c>
      <c r="BC863" s="180" t="str">
        <f t="shared" ca="1" si="158"/>
        <v>8_AD839_Incremental_capital_needs_2044</v>
      </c>
      <c r="BD863" s="180" t="s">
        <v>407</v>
      </c>
      <c r="BE863" s="180"/>
      <c r="BF863" s="189" t="str">
        <f t="shared" si="155"/>
        <v>&gt;=0</v>
      </c>
      <c r="BG863" s="189" t="s">
        <v>58</v>
      </c>
      <c r="BH863" s="189" t="s">
        <v>58</v>
      </c>
    </row>
    <row r="864" spans="1:60" ht="17.45" hidden="1" customHeight="1">
      <c r="A864" s="131"/>
      <c r="B864" s="84"/>
      <c r="C864" s="149"/>
      <c r="D864" s="346"/>
      <c r="E864" s="346"/>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1"/>
      <c r="AF864" s="301"/>
      <c r="AG864" s="301"/>
      <c r="AH864" s="301"/>
      <c r="AI864" s="301"/>
      <c r="AJ864" s="301"/>
      <c r="AK864" s="301"/>
      <c r="AL864" s="301"/>
      <c r="AM864" s="301"/>
      <c r="AN864" s="301"/>
      <c r="AO864" s="291"/>
      <c r="AQ864" s="54" t="s">
        <v>645</v>
      </c>
      <c r="AU864" s="292" t="str">
        <f t="shared" ca="1" si="156"/>
        <v>AE</v>
      </c>
      <c r="AV864" s="292">
        <f t="shared" si="159"/>
        <v>839</v>
      </c>
      <c r="AW864" s="180" t="str">
        <f t="shared" ca="1" si="157"/>
        <v>AE839</v>
      </c>
      <c r="AX864" s="189">
        <f t="shared" si="153"/>
        <v>8</v>
      </c>
      <c r="AY864" s="180" t="str">
        <f t="shared" ca="1" si="154"/>
        <v>5. Ownership - Capital Costs</v>
      </c>
      <c r="AZ864" s="189" t="s">
        <v>643</v>
      </c>
      <c r="BA864" s="180" t="s">
        <v>687</v>
      </c>
      <c r="BB864" s="180">
        <v>2045</v>
      </c>
      <c r="BC864" s="180" t="str">
        <f t="shared" ca="1" si="158"/>
        <v>8_AE839_Incremental_capital_needs_2045</v>
      </c>
      <c r="BD864" s="180" t="s">
        <v>407</v>
      </c>
      <c r="BE864" s="180"/>
      <c r="BF864" s="189" t="str">
        <f t="shared" si="155"/>
        <v>&gt;=0</v>
      </c>
      <c r="BG864" s="189" t="s">
        <v>58</v>
      </c>
      <c r="BH864" s="189" t="s">
        <v>58</v>
      </c>
    </row>
    <row r="865" spans="1:60" ht="17.45" hidden="1" customHeight="1">
      <c r="A865" s="131"/>
      <c r="B865" s="84"/>
      <c r="C865" s="149"/>
      <c r="D865" s="346"/>
      <c r="E865" s="346"/>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1"/>
      <c r="AF865" s="301"/>
      <c r="AG865" s="301"/>
      <c r="AH865" s="301"/>
      <c r="AI865" s="301"/>
      <c r="AJ865" s="301"/>
      <c r="AK865" s="301"/>
      <c r="AL865" s="301"/>
      <c r="AM865" s="301"/>
      <c r="AN865" s="301"/>
      <c r="AO865" s="291"/>
      <c r="AQ865" s="54" t="s">
        <v>645</v>
      </c>
      <c r="AU865" s="292" t="str">
        <f t="shared" ca="1" si="156"/>
        <v>AF</v>
      </c>
      <c r="AV865" s="292">
        <f t="shared" si="159"/>
        <v>839</v>
      </c>
      <c r="AW865" s="180" t="str">
        <f t="shared" ca="1" si="157"/>
        <v>AF839</v>
      </c>
      <c r="AX865" s="189">
        <f t="shared" si="153"/>
        <v>8</v>
      </c>
      <c r="AY865" s="180" t="str">
        <f t="shared" ca="1" si="154"/>
        <v>5. Ownership - Capital Costs</v>
      </c>
      <c r="AZ865" s="189" t="s">
        <v>643</v>
      </c>
      <c r="BA865" s="180" t="s">
        <v>687</v>
      </c>
      <c r="BB865" s="180">
        <v>2046</v>
      </c>
      <c r="BC865" s="180" t="str">
        <f t="shared" ca="1" si="158"/>
        <v>8_AF839_Incremental_capital_needs_2046</v>
      </c>
      <c r="BD865" s="180" t="s">
        <v>407</v>
      </c>
      <c r="BE865" s="180"/>
      <c r="BF865" s="189" t="str">
        <f t="shared" si="155"/>
        <v>&gt;=0</v>
      </c>
      <c r="BG865" s="189" t="s">
        <v>58</v>
      </c>
      <c r="BH865" s="189" t="s">
        <v>58</v>
      </c>
    </row>
    <row r="866" spans="1:60" ht="17.45" hidden="1" customHeight="1">
      <c r="A866" s="131"/>
      <c r="B866" s="84"/>
      <c r="C866" s="149"/>
      <c r="D866" s="346"/>
      <c r="E866" s="346"/>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1"/>
      <c r="AF866" s="301"/>
      <c r="AG866" s="301"/>
      <c r="AH866" s="301"/>
      <c r="AI866" s="301"/>
      <c r="AJ866" s="301"/>
      <c r="AK866" s="301"/>
      <c r="AL866" s="301"/>
      <c r="AM866" s="301"/>
      <c r="AN866" s="301"/>
      <c r="AO866" s="291"/>
      <c r="AQ866" s="54" t="s">
        <v>645</v>
      </c>
      <c r="AU866" s="292" t="str">
        <f t="shared" ca="1" si="156"/>
        <v>AG</v>
      </c>
      <c r="AV866" s="292">
        <f t="shared" si="159"/>
        <v>839</v>
      </c>
      <c r="AW866" s="180" t="str">
        <f t="shared" ca="1" si="157"/>
        <v>AG839</v>
      </c>
      <c r="AX866" s="189">
        <f t="shared" si="153"/>
        <v>8</v>
      </c>
      <c r="AY866" s="180" t="str">
        <f t="shared" ca="1" si="154"/>
        <v>5. Ownership - Capital Costs</v>
      </c>
      <c r="AZ866" s="189" t="s">
        <v>643</v>
      </c>
      <c r="BA866" s="180" t="s">
        <v>687</v>
      </c>
      <c r="BB866" s="180">
        <v>2047</v>
      </c>
      <c r="BC866" s="180" t="str">
        <f t="shared" ca="1" si="158"/>
        <v>8_AG839_Incremental_capital_needs_2047</v>
      </c>
      <c r="BD866" s="180" t="s">
        <v>407</v>
      </c>
      <c r="BE866" s="180"/>
      <c r="BF866" s="189" t="str">
        <f t="shared" si="155"/>
        <v>&gt;=0</v>
      </c>
      <c r="BG866" s="189" t="s">
        <v>58</v>
      </c>
      <c r="BH866" s="189" t="s">
        <v>58</v>
      </c>
    </row>
    <row r="867" spans="1:60" ht="17.45" hidden="1" customHeight="1">
      <c r="A867" s="131"/>
      <c r="B867" s="84"/>
      <c r="C867" s="149"/>
      <c r="D867" s="346"/>
      <c r="E867" s="346"/>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1"/>
      <c r="AF867" s="301"/>
      <c r="AG867" s="301"/>
      <c r="AH867" s="301"/>
      <c r="AI867" s="301"/>
      <c r="AJ867" s="301"/>
      <c r="AK867" s="301"/>
      <c r="AL867" s="301"/>
      <c r="AM867" s="301"/>
      <c r="AN867" s="301"/>
      <c r="AO867" s="291"/>
      <c r="AQ867" s="54" t="s">
        <v>645</v>
      </c>
      <c r="AU867" s="292" t="str">
        <f t="shared" ca="1" si="156"/>
        <v>AH</v>
      </c>
      <c r="AV867" s="292">
        <f t="shared" si="159"/>
        <v>839</v>
      </c>
      <c r="AW867" s="180" t="str">
        <f t="shared" ca="1" si="157"/>
        <v>AH839</v>
      </c>
      <c r="AX867" s="189">
        <f t="shared" si="153"/>
        <v>8</v>
      </c>
      <c r="AY867" s="180" t="str">
        <f t="shared" ca="1" si="154"/>
        <v>5. Ownership - Capital Costs</v>
      </c>
      <c r="AZ867" s="189" t="s">
        <v>643</v>
      </c>
      <c r="BA867" s="180" t="s">
        <v>687</v>
      </c>
      <c r="BB867" s="180">
        <v>2048</v>
      </c>
      <c r="BC867" s="180" t="str">
        <f t="shared" ca="1" si="158"/>
        <v>8_AH839_Incremental_capital_needs_2048</v>
      </c>
      <c r="BD867" s="180" t="s">
        <v>407</v>
      </c>
      <c r="BE867" s="180"/>
      <c r="BF867" s="189" t="str">
        <f t="shared" si="155"/>
        <v>&gt;=0</v>
      </c>
      <c r="BG867" s="189" t="s">
        <v>58</v>
      </c>
      <c r="BH867" s="189" t="s">
        <v>58</v>
      </c>
    </row>
    <row r="868" spans="1:60" ht="17.45" hidden="1" customHeight="1">
      <c r="A868" s="131"/>
      <c r="B868" s="84"/>
      <c r="C868" s="149"/>
      <c r="D868" s="346"/>
      <c r="E868" s="346"/>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1"/>
      <c r="AF868" s="301"/>
      <c r="AG868" s="301"/>
      <c r="AH868" s="301"/>
      <c r="AI868" s="301"/>
      <c r="AJ868" s="301"/>
      <c r="AK868" s="301"/>
      <c r="AL868" s="301"/>
      <c r="AM868" s="301"/>
      <c r="AN868" s="301"/>
      <c r="AO868" s="291"/>
      <c r="AQ868" s="54" t="s">
        <v>645</v>
      </c>
      <c r="AU868" s="292" t="str">
        <f t="shared" ca="1" si="156"/>
        <v>AI</v>
      </c>
      <c r="AV868" s="292">
        <f t="shared" si="159"/>
        <v>839</v>
      </c>
      <c r="AW868" s="180" t="str">
        <f t="shared" ca="1" si="157"/>
        <v>AI839</v>
      </c>
      <c r="AX868" s="189">
        <f t="shared" si="153"/>
        <v>8</v>
      </c>
      <c r="AY868" s="180" t="str">
        <f t="shared" ca="1" si="154"/>
        <v>5. Ownership - Capital Costs</v>
      </c>
      <c r="AZ868" s="189" t="s">
        <v>643</v>
      </c>
      <c r="BA868" s="180" t="s">
        <v>687</v>
      </c>
      <c r="BB868" s="180">
        <v>2049</v>
      </c>
      <c r="BC868" s="180" t="str">
        <f t="shared" ca="1" si="158"/>
        <v>8_AI839_Incremental_capital_needs_2049</v>
      </c>
      <c r="BD868" s="180" t="s">
        <v>407</v>
      </c>
      <c r="BE868" s="180"/>
      <c r="BF868" s="189" t="str">
        <f t="shared" si="155"/>
        <v>&gt;=0</v>
      </c>
      <c r="BG868" s="189" t="s">
        <v>58</v>
      </c>
      <c r="BH868" s="189" t="s">
        <v>58</v>
      </c>
    </row>
    <row r="869" spans="1:60" ht="17.45" hidden="1" customHeight="1">
      <c r="A869" s="131"/>
      <c r="B869" s="84"/>
      <c r="C869" s="149"/>
      <c r="D869" s="346"/>
      <c r="E869" s="346"/>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1"/>
      <c r="AF869" s="301"/>
      <c r="AG869" s="301"/>
      <c r="AH869" s="301"/>
      <c r="AI869" s="301"/>
      <c r="AJ869" s="301"/>
      <c r="AK869" s="301"/>
      <c r="AL869" s="301"/>
      <c r="AM869" s="301"/>
      <c r="AN869" s="301"/>
      <c r="AO869" s="291"/>
      <c r="AQ869" s="54" t="s">
        <v>645</v>
      </c>
      <c r="AU869" s="292" t="str">
        <f t="shared" ca="1" si="156"/>
        <v>AJ</v>
      </c>
      <c r="AV869" s="292">
        <f t="shared" si="159"/>
        <v>839</v>
      </c>
      <c r="AW869" s="180" t="str">
        <f t="shared" ca="1" si="157"/>
        <v>AJ839</v>
      </c>
      <c r="AX869" s="189">
        <f t="shared" si="153"/>
        <v>8</v>
      </c>
      <c r="AY869" s="180" t="str">
        <f t="shared" ca="1" si="154"/>
        <v>5. Ownership - Capital Costs</v>
      </c>
      <c r="AZ869" s="189" t="s">
        <v>643</v>
      </c>
      <c r="BA869" s="180" t="s">
        <v>687</v>
      </c>
      <c r="BB869" s="180">
        <v>2050</v>
      </c>
      <c r="BC869" s="180" t="str">
        <f t="shared" ca="1" si="158"/>
        <v>8_AJ839_Incremental_capital_needs_2050</v>
      </c>
      <c r="BD869" s="180" t="s">
        <v>407</v>
      </c>
      <c r="BE869" s="180"/>
      <c r="BF869" s="189" t="str">
        <f t="shared" si="155"/>
        <v>&gt;=0</v>
      </c>
      <c r="BG869" s="189" t="s">
        <v>58</v>
      </c>
      <c r="BH869" s="189" t="s">
        <v>58</v>
      </c>
    </row>
    <row r="870" spans="1:60" ht="17.45" hidden="1" customHeight="1">
      <c r="A870" s="131"/>
      <c r="B870" s="84"/>
      <c r="C870" s="149"/>
      <c r="D870" s="346"/>
      <c r="E870" s="346"/>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1"/>
      <c r="AF870" s="301"/>
      <c r="AG870" s="301"/>
      <c r="AH870" s="301"/>
      <c r="AI870" s="301"/>
      <c r="AJ870" s="301"/>
      <c r="AK870" s="301"/>
      <c r="AL870" s="301"/>
      <c r="AM870" s="301"/>
      <c r="AN870" s="301"/>
      <c r="AO870" s="291"/>
      <c r="AQ870" s="54" t="s">
        <v>645</v>
      </c>
      <c r="AU870" s="292" t="str">
        <f t="shared" ca="1" si="156"/>
        <v>AK</v>
      </c>
      <c r="AV870" s="292">
        <f t="shared" si="159"/>
        <v>839</v>
      </c>
      <c r="AW870" s="180" t="str">
        <f t="shared" ca="1" si="157"/>
        <v>AK839</v>
      </c>
      <c r="AX870" s="189">
        <f t="shared" si="153"/>
        <v>8</v>
      </c>
      <c r="AY870" s="180" t="str">
        <f t="shared" ca="1" si="154"/>
        <v>5. Ownership - Capital Costs</v>
      </c>
      <c r="AZ870" s="189" t="s">
        <v>643</v>
      </c>
      <c r="BA870" s="180" t="s">
        <v>687</v>
      </c>
      <c r="BB870" s="180">
        <v>2051</v>
      </c>
      <c r="BC870" s="180" t="str">
        <f t="shared" ca="1" si="158"/>
        <v>8_AK839_Incremental_capital_needs_2051</v>
      </c>
      <c r="BD870" s="180" t="s">
        <v>407</v>
      </c>
      <c r="BE870" s="180"/>
      <c r="BF870" s="189" t="str">
        <f t="shared" si="155"/>
        <v>&gt;=0</v>
      </c>
      <c r="BG870" s="189" t="s">
        <v>58</v>
      </c>
      <c r="BH870" s="189" t="s">
        <v>58</v>
      </c>
    </row>
    <row r="871" spans="1:60" ht="17.45" hidden="1" customHeight="1">
      <c r="A871" s="131"/>
      <c r="B871" s="84"/>
      <c r="C871" s="149"/>
      <c r="D871" s="346"/>
      <c r="E871" s="346"/>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1"/>
      <c r="AF871" s="301"/>
      <c r="AG871" s="301"/>
      <c r="AH871" s="301"/>
      <c r="AI871" s="301"/>
      <c r="AJ871" s="301"/>
      <c r="AK871" s="301"/>
      <c r="AL871" s="301"/>
      <c r="AM871" s="301"/>
      <c r="AN871" s="301"/>
      <c r="AO871" s="291"/>
      <c r="AQ871" s="54" t="s">
        <v>645</v>
      </c>
      <c r="AU871" s="292" t="str">
        <f t="shared" ca="1" si="156"/>
        <v>AL</v>
      </c>
      <c r="AV871" s="292">
        <f t="shared" si="159"/>
        <v>839</v>
      </c>
      <c r="AW871" s="180" t="str">
        <f t="shared" ca="1" si="157"/>
        <v>AL839</v>
      </c>
      <c r="AX871" s="189">
        <f t="shared" si="153"/>
        <v>8</v>
      </c>
      <c r="AY871" s="180" t="str">
        <f t="shared" ca="1" si="154"/>
        <v>5. Ownership - Capital Costs</v>
      </c>
      <c r="AZ871" s="189" t="s">
        <v>643</v>
      </c>
      <c r="BA871" s="180" t="s">
        <v>687</v>
      </c>
      <c r="BB871" s="180">
        <v>2052</v>
      </c>
      <c r="BC871" s="180" t="str">
        <f t="shared" ca="1" si="158"/>
        <v>8_AL839_Incremental_capital_needs_2052</v>
      </c>
      <c r="BD871" s="180" t="s">
        <v>407</v>
      </c>
      <c r="BE871" s="180"/>
      <c r="BF871" s="189" t="str">
        <f t="shared" si="155"/>
        <v>&gt;=0</v>
      </c>
      <c r="BG871" s="189" t="s">
        <v>58</v>
      </c>
      <c r="BH871" s="189" t="s">
        <v>58</v>
      </c>
    </row>
    <row r="872" spans="1:60" ht="17.45" hidden="1" customHeight="1">
      <c r="A872" s="131"/>
      <c r="B872" s="84"/>
      <c r="C872" s="149"/>
      <c r="D872" s="346"/>
      <c r="E872" s="346"/>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1"/>
      <c r="AF872" s="301"/>
      <c r="AG872" s="301"/>
      <c r="AH872" s="301"/>
      <c r="AI872" s="301"/>
      <c r="AJ872" s="301"/>
      <c r="AK872" s="301"/>
      <c r="AL872" s="301"/>
      <c r="AM872" s="301"/>
      <c r="AN872" s="301"/>
      <c r="AO872" s="291"/>
      <c r="AQ872" s="54" t="s">
        <v>645</v>
      </c>
      <c r="AU872" s="292" t="str">
        <f t="shared" ca="1" si="156"/>
        <v>AM</v>
      </c>
      <c r="AV872" s="292">
        <f t="shared" si="159"/>
        <v>839</v>
      </c>
      <c r="AW872" s="180" t="str">
        <f t="shared" ca="1" si="157"/>
        <v>AM839</v>
      </c>
      <c r="AX872" s="189">
        <f t="shared" si="153"/>
        <v>8</v>
      </c>
      <c r="AY872" s="180" t="str">
        <f t="shared" ca="1" si="154"/>
        <v>5. Ownership - Capital Costs</v>
      </c>
      <c r="AZ872" s="189" t="s">
        <v>643</v>
      </c>
      <c r="BA872" s="180" t="s">
        <v>687</v>
      </c>
      <c r="BB872" s="180">
        <v>2053</v>
      </c>
      <c r="BC872" s="180" t="str">
        <f t="shared" ca="1" si="158"/>
        <v>8_AM839_Incremental_capital_needs_2053</v>
      </c>
      <c r="BD872" s="180" t="s">
        <v>407</v>
      </c>
      <c r="BE872" s="180"/>
      <c r="BF872" s="189" t="str">
        <f t="shared" si="155"/>
        <v>&gt;=0</v>
      </c>
      <c r="BG872" s="189" t="s">
        <v>58</v>
      </c>
      <c r="BH872" s="189" t="s">
        <v>58</v>
      </c>
    </row>
    <row r="873" spans="1:60" ht="17.45" hidden="1" customHeight="1">
      <c r="A873" s="131"/>
      <c r="B873" s="84"/>
      <c r="C873" s="149"/>
      <c r="D873" s="346"/>
      <c r="E873" s="346"/>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1"/>
      <c r="AF873" s="301"/>
      <c r="AG873" s="301"/>
      <c r="AH873" s="301"/>
      <c r="AI873" s="301"/>
      <c r="AJ873" s="301"/>
      <c r="AK873" s="301"/>
      <c r="AL873" s="301"/>
      <c r="AM873" s="301"/>
      <c r="AN873" s="301"/>
      <c r="AO873" s="291"/>
      <c r="AQ873" s="54" t="s">
        <v>645</v>
      </c>
      <c r="AU873" s="292" t="str">
        <f t="shared" ca="1" si="156"/>
        <v>AN</v>
      </c>
      <c r="AV873" s="292">
        <f t="shared" si="159"/>
        <v>839</v>
      </c>
      <c r="AW873" s="180" t="str">
        <f t="shared" ca="1" si="157"/>
        <v>AN839</v>
      </c>
      <c r="AX873" s="189">
        <f t="shared" si="153"/>
        <v>8</v>
      </c>
      <c r="AY873" s="180" t="str">
        <f t="shared" ca="1" si="154"/>
        <v>5. Ownership - Capital Costs</v>
      </c>
      <c r="AZ873" s="189" t="s">
        <v>643</v>
      </c>
      <c r="BA873" s="180" t="s">
        <v>687</v>
      </c>
      <c r="BB873" s="180">
        <v>2054</v>
      </c>
      <c r="BC873" s="180" t="str">
        <f t="shared" ca="1" si="158"/>
        <v>8_AN839_Incremental_capital_needs_2054</v>
      </c>
      <c r="BD873" s="180" t="s">
        <v>407</v>
      </c>
      <c r="BE873" s="180"/>
      <c r="BF873" s="189" t="str">
        <f t="shared" si="155"/>
        <v>&gt;=0</v>
      </c>
      <c r="BG873" s="189" t="s">
        <v>58</v>
      </c>
      <c r="BH873" s="189" t="s">
        <v>58</v>
      </c>
    </row>
    <row r="874" spans="1:60" ht="17.45" hidden="1" customHeight="1">
      <c r="A874" s="131"/>
      <c r="B874" s="84"/>
      <c r="C874" s="149"/>
      <c r="D874" s="346"/>
      <c r="E874" s="346"/>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1"/>
      <c r="AF874" s="301"/>
      <c r="AG874" s="301"/>
      <c r="AH874" s="301"/>
      <c r="AI874" s="301"/>
      <c r="AJ874" s="301"/>
      <c r="AK874" s="301"/>
      <c r="AL874" s="301"/>
      <c r="AM874" s="301"/>
      <c r="AN874" s="301"/>
      <c r="AO874" s="291"/>
      <c r="AQ874" s="54" t="s">
        <v>645</v>
      </c>
      <c r="AU874" s="292" t="str">
        <f t="shared" ca="1" si="156"/>
        <v>AO</v>
      </c>
      <c r="AV874" s="292">
        <f t="shared" si="159"/>
        <v>839</v>
      </c>
      <c r="AW874" s="180" t="str">
        <f t="shared" ca="1" si="157"/>
        <v>AO839</v>
      </c>
      <c r="AX874" s="189">
        <f t="shared" si="153"/>
        <v>8</v>
      </c>
      <c r="AY874" s="180" t="str">
        <f t="shared" ca="1" si="154"/>
        <v>5. Ownership - Capital Costs</v>
      </c>
      <c r="AZ874" s="189" t="s">
        <v>643</v>
      </c>
      <c r="BA874" s="180" t="s">
        <v>687</v>
      </c>
      <c r="BB874" s="180" t="s">
        <v>646</v>
      </c>
      <c r="BC874" s="180" t="str">
        <f t="shared" ca="1" si="158"/>
        <v>8_AO839_Incremental_capital_needs_Additional_Info</v>
      </c>
      <c r="BD874" s="189" t="s">
        <v>133</v>
      </c>
      <c r="BE874" s="189">
        <v>100</v>
      </c>
      <c r="BG874" s="189" t="s">
        <v>58</v>
      </c>
      <c r="BH874" s="189" t="s">
        <v>58</v>
      </c>
    </row>
    <row r="875" spans="1:60">
      <c r="A875" s="131">
        <f>+A839+1</f>
        <v>28</v>
      </c>
      <c r="B875" s="343"/>
      <c r="C875" s="150" t="s">
        <v>688</v>
      </c>
      <c r="D875" s="346" t="s">
        <v>642</v>
      </c>
      <c r="E875" s="34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76"/>
      <c r="AE875" s="277"/>
      <c r="AF875" s="277"/>
      <c r="AG875" s="277"/>
      <c r="AH875" s="277"/>
      <c r="AI875" s="277"/>
      <c r="AJ875" s="277"/>
      <c r="AK875" s="277"/>
      <c r="AL875" s="277"/>
      <c r="AM875" s="277"/>
      <c r="AN875" s="277"/>
      <c r="AO875" s="152"/>
      <c r="AS875" s="54" t="s">
        <v>125</v>
      </c>
      <c r="AT875" s="293" t="str">
        <f ca="1">SUBSTITUTE(CELL("address",F875),"$","")</f>
        <v>F875</v>
      </c>
      <c r="AU875" s="294" t="str">
        <f ca="1">CHAR(CODE(AT875))</f>
        <v>F</v>
      </c>
      <c r="AV875" s="294">
        <f>ROW(AT875)</f>
        <v>875</v>
      </c>
      <c r="AW875" s="295" t="str">
        <f ca="1">CONCATENATE(AU875&amp;AV875)</f>
        <v>F875</v>
      </c>
      <c r="AX875" s="288">
        <f t="shared" si="153"/>
        <v>8</v>
      </c>
      <c r="AY875" s="295" t="str">
        <f t="shared" ca="1" si="154"/>
        <v>5. Ownership - Capital Costs</v>
      </c>
      <c r="AZ875" s="288" t="s">
        <v>643</v>
      </c>
      <c r="BA875" s="295" t="s">
        <v>689</v>
      </c>
      <c r="BB875" s="295">
        <v>2020</v>
      </c>
      <c r="BC875" s="295" t="str">
        <f ca="1">AX875&amp;"_"&amp;AW875&amp;"_"&amp;BA875&amp;"_"&amp;BB875</f>
        <v>8_F875_Major_maintenance_2020</v>
      </c>
      <c r="BD875" s="295" t="s">
        <v>407</v>
      </c>
      <c r="BE875" s="295"/>
      <c r="BF875" s="288" t="str">
        <f t="shared" ref="BF875:BF909" si="160">"&gt;=0"</f>
        <v>&gt;=0</v>
      </c>
      <c r="BG875" s="288" t="s">
        <v>58</v>
      </c>
      <c r="BH875" s="288" t="s">
        <v>58</v>
      </c>
    </row>
    <row r="876" spans="1:60" ht="13.5" hidden="1" customHeight="1">
      <c r="A876" s="131"/>
      <c r="B876" s="343"/>
      <c r="C876" s="150"/>
      <c r="D876" s="346"/>
      <c r="E876" s="346"/>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c r="AC876" s="289"/>
      <c r="AD876" s="289"/>
      <c r="AE876" s="290"/>
      <c r="AF876" s="290"/>
      <c r="AG876" s="290"/>
      <c r="AH876" s="290"/>
      <c r="AI876" s="290"/>
      <c r="AJ876" s="290"/>
      <c r="AK876" s="290"/>
      <c r="AL876" s="290"/>
      <c r="AM876" s="290"/>
      <c r="AN876" s="290"/>
      <c r="AO876" s="291"/>
      <c r="AQ876" s="54" t="s">
        <v>645</v>
      </c>
      <c r="AU876" s="292" t="str">
        <f t="shared" ref="AU876:AU910" ca="1" si="161">IF(AU875="Z","AA",IF(LEN(AU875)=1,CHAR(CODE(AU875)+1),IF(RIGHT(AU875,1)="Z",CHAR(CODE(LEFT(AU875,1))+1),LEFT(AU875,1))&amp;CHAR(65+MOD(CODE(RIGHT(AU875,1))+1-65,26))))</f>
        <v>G</v>
      </c>
      <c r="AV876" s="292">
        <f>AV875</f>
        <v>875</v>
      </c>
      <c r="AW876" s="180" t="str">
        <f t="shared" ref="AW876:AW910" ca="1" si="162">CONCATENATE(AU876&amp;AV876)</f>
        <v>G875</v>
      </c>
      <c r="AX876" s="189">
        <f t="shared" si="153"/>
        <v>8</v>
      </c>
      <c r="AY876" s="180" t="str">
        <f t="shared" ca="1" si="154"/>
        <v>5. Ownership - Capital Costs</v>
      </c>
      <c r="AZ876" s="189" t="s">
        <v>643</v>
      </c>
      <c r="BA876" s="180" t="s">
        <v>689</v>
      </c>
      <c r="BB876" s="180">
        <v>2021</v>
      </c>
      <c r="BC876" s="180" t="str">
        <f t="shared" ref="BC876:BC910" ca="1" si="163">AX876&amp;"_"&amp;AW876&amp;"_"&amp;BA876&amp;"_"&amp;BB876</f>
        <v>8_G875_Major_maintenance_2021</v>
      </c>
      <c r="BD876" s="180" t="s">
        <v>407</v>
      </c>
      <c r="BE876" s="180"/>
      <c r="BF876" s="189" t="str">
        <f t="shared" si="160"/>
        <v>&gt;=0</v>
      </c>
      <c r="BG876" s="189" t="s">
        <v>58</v>
      </c>
      <c r="BH876" s="189" t="s">
        <v>58</v>
      </c>
    </row>
    <row r="877" spans="1:60" ht="13.5" hidden="1" customHeight="1">
      <c r="A877" s="131"/>
      <c r="B877" s="343"/>
      <c r="C877" s="150"/>
      <c r="D877" s="346"/>
      <c r="E877" s="346"/>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290"/>
      <c r="AF877" s="290"/>
      <c r="AG877" s="290"/>
      <c r="AH877" s="290"/>
      <c r="AI877" s="290"/>
      <c r="AJ877" s="290"/>
      <c r="AK877" s="290"/>
      <c r="AL877" s="290"/>
      <c r="AM877" s="290"/>
      <c r="AN877" s="290"/>
      <c r="AO877" s="291"/>
      <c r="AQ877" s="54" t="s">
        <v>645</v>
      </c>
      <c r="AU877" s="292" t="str">
        <f t="shared" ca="1" si="161"/>
        <v>H</v>
      </c>
      <c r="AV877" s="292">
        <f t="shared" ref="AV877:AV910" si="164">AV876</f>
        <v>875</v>
      </c>
      <c r="AW877" s="180" t="str">
        <f t="shared" ca="1" si="162"/>
        <v>H875</v>
      </c>
      <c r="AX877" s="189">
        <f t="shared" si="153"/>
        <v>8</v>
      </c>
      <c r="AY877" s="180" t="str">
        <f t="shared" ca="1" si="154"/>
        <v>5. Ownership - Capital Costs</v>
      </c>
      <c r="AZ877" s="189" t="s">
        <v>643</v>
      </c>
      <c r="BA877" s="180" t="s">
        <v>689</v>
      </c>
      <c r="BB877" s="180">
        <v>2022</v>
      </c>
      <c r="BC877" s="180" t="str">
        <f t="shared" ca="1" si="163"/>
        <v>8_H875_Major_maintenance_2022</v>
      </c>
      <c r="BD877" s="180" t="s">
        <v>407</v>
      </c>
      <c r="BE877" s="180"/>
      <c r="BF877" s="189" t="str">
        <f t="shared" si="160"/>
        <v>&gt;=0</v>
      </c>
      <c r="BG877" s="189" t="s">
        <v>58</v>
      </c>
      <c r="BH877" s="189" t="s">
        <v>58</v>
      </c>
    </row>
    <row r="878" spans="1:60" ht="13.5" hidden="1" customHeight="1">
      <c r="A878" s="131"/>
      <c r="B878" s="343"/>
      <c r="C878" s="150"/>
      <c r="D878" s="346"/>
      <c r="E878" s="346"/>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c r="AC878" s="289"/>
      <c r="AD878" s="289"/>
      <c r="AE878" s="290"/>
      <c r="AF878" s="290"/>
      <c r="AG878" s="290"/>
      <c r="AH878" s="290"/>
      <c r="AI878" s="290"/>
      <c r="AJ878" s="290"/>
      <c r="AK878" s="290"/>
      <c r="AL878" s="290"/>
      <c r="AM878" s="290"/>
      <c r="AN878" s="290"/>
      <c r="AO878" s="291"/>
      <c r="AQ878" s="54" t="s">
        <v>645</v>
      </c>
      <c r="AU878" s="292" t="str">
        <f t="shared" ca="1" si="161"/>
        <v>I</v>
      </c>
      <c r="AV878" s="292">
        <f t="shared" si="164"/>
        <v>875</v>
      </c>
      <c r="AW878" s="180" t="str">
        <f t="shared" ca="1" si="162"/>
        <v>I875</v>
      </c>
      <c r="AX878" s="189">
        <f t="shared" si="153"/>
        <v>8</v>
      </c>
      <c r="AY878" s="180" t="str">
        <f t="shared" ca="1" si="154"/>
        <v>5. Ownership - Capital Costs</v>
      </c>
      <c r="AZ878" s="189" t="s">
        <v>643</v>
      </c>
      <c r="BA878" s="180" t="s">
        <v>689</v>
      </c>
      <c r="BB878" s="180">
        <v>2023</v>
      </c>
      <c r="BC878" s="180" t="str">
        <f t="shared" ca="1" si="163"/>
        <v>8_I875_Major_maintenance_2023</v>
      </c>
      <c r="BD878" s="180" t="s">
        <v>407</v>
      </c>
      <c r="BE878" s="180"/>
      <c r="BF878" s="189" t="str">
        <f t="shared" si="160"/>
        <v>&gt;=0</v>
      </c>
      <c r="BG878" s="189" t="s">
        <v>58</v>
      </c>
      <c r="BH878" s="189" t="s">
        <v>58</v>
      </c>
    </row>
    <row r="879" spans="1:60" ht="13.5" hidden="1" customHeight="1">
      <c r="A879" s="131"/>
      <c r="B879" s="343"/>
      <c r="C879" s="150"/>
      <c r="D879" s="346"/>
      <c r="E879" s="346"/>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c r="AC879" s="289"/>
      <c r="AD879" s="289"/>
      <c r="AE879" s="290"/>
      <c r="AF879" s="290"/>
      <c r="AG879" s="290"/>
      <c r="AH879" s="290"/>
      <c r="AI879" s="290"/>
      <c r="AJ879" s="290"/>
      <c r="AK879" s="290"/>
      <c r="AL879" s="290"/>
      <c r="AM879" s="290"/>
      <c r="AN879" s="290"/>
      <c r="AO879" s="291"/>
      <c r="AQ879" s="54" t="s">
        <v>645</v>
      </c>
      <c r="AU879" s="292" t="str">
        <f t="shared" ca="1" si="161"/>
        <v>J</v>
      </c>
      <c r="AV879" s="292">
        <f t="shared" si="164"/>
        <v>875</v>
      </c>
      <c r="AW879" s="180" t="str">
        <f t="shared" ca="1" si="162"/>
        <v>J875</v>
      </c>
      <c r="AX879" s="189">
        <f t="shared" si="153"/>
        <v>8</v>
      </c>
      <c r="AY879" s="180" t="str">
        <f t="shared" ca="1" si="154"/>
        <v>5. Ownership - Capital Costs</v>
      </c>
      <c r="AZ879" s="189" t="s">
        <v>643</v>
      </c>
      <c r="BA879" s="180" t="s">
        <v>689</v>
      </c>
      <c r="BB879" s="180">
        <v>2024</v>
      </c>
      <c r="BC879" s="180" t="str">
        <f t="shared" ca="1" si="163"/>
        <v>8_J875_Major_maintenance_2024</v>
      </c>
      <c r="BD879" s="180" t="s">
        <v>407</v>
      </c>
      <c r="BE879" s="180"/>
      <c r="BF879" s="189" t="str">
        <f t="shared" si="160"/>
        <v>&gt;=0</v>
      </c>
      <c r="BG879" s="189" t="s">
        <v>58</v>
      </c>
      <c r="BH879" s="189" t="s">
        <v>58</v>
      </c>
    </row>
    <row r="880" spans="1:60" ht="13.5" hidden="1" customHeight="1">
      <c r="A880" s="131"/>
      <c r="B880" s="343"/>
      <c r="C880" s="150"/>
      <c r="D880" s="346"/>
      <c r="E880" s="346"/>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c r="AC880" s="289"/>
      <c r="AD880" s="289"/>
      <c r="AE880" s="290"/>
      <c r="AF880" s="290"/>
      <c r="AG880" s="290"/>
      <c r="AH880" s="290"/>
      <c r="AI880" s="290"/>
      <c r="AJ880" s="290"/>
      <c r="AK880" s="290"/>
      <c r="AL880" s="290"/>
      <c r="AM880" s="290"/>
      <c r="AN880" s="290"/>
      <c r="AO880" s="291"/>
      <c r="AQ880" s="54" t="s">
        <v>645</v>
      </c>
      <c r="AU880" s="292" t="str">
        <f t="shared" ca="1" si="161"/>
        <v>K</v>
      </c>
      <c r="AV880" s="292">
        <f t="shared" si="164"/>
        <v>875</v>
      </c>
      <c r="AW880" s="180" t="str">
        <f t="shared" ca="1" si="162"/>
        <v>K875</v>
      </c>
      <c r="AX880" s="189">
        <f t="shared" si="153"/>
        <v>8</v>
      </c>
      <c r="AY880" s="180" t="str">
        <f t="shared" ca="1" si="154"/>
        <v>5. Ownership - Capital Costs</v>
      </c>
      <c r="AZ880" s="189" t="s">
        <v>643</v>
      </c>
      <c r="BA880" s="180" t="s">
        <v>689</v>
      </c>
      <c r="BB880" s="180">
        <v>2025</v>
      </c>
      <c r="BC880" s="180" t="str">
        <f t="shared" ca="1" si="163"/>
        <v>8_K875_Major_maintenance_2025</v>
      </c>
      <c r="BD880" s="180" t="s">
        <v>407</v>
      </c>
      <c r="BE880" s="180"/>
      <c r="BF880" s="189" t="str">
        <f t="shared" si="160"/>
        <v>&gt;=0</v>
      </c>
      <c r="BG880" s="189" t="s">
        <v>58</v>
      </c>
      <c r="BH880" s="189" t="s">
        <v>58</v>
      </c>
    </row>
    <row r="881" spans="1:60" ht="13.5" hidden="1" customHeight="1">
      <c r="A881" s="131"/>
      <c r="B881" s="343"/>
      <c r="C881" s="150"/>
      <c r="D881" s="346"/>
      <c r="E881" s="346"/>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c r="AC881" s="289"/>
      <c r="AD881" s="289"/>
      <c r="AE881" s="290"/>
      <c r="AF881" s="290"/>
      <c r="AG881" s="290"/>
      <c r="AH881" s="290"/>
      <c r="AI881" s="290"/>
      <c r="AJ881" s="290"/>
      <c r="AK881" s="290"/>
      <c r="AL881" s="290"/>
      <c r="AM881" s="290"/>
      <c r="AN881" s="290"/>
      <c r="AO881" s="291"/>
      <c r="AQ881" s="54" t="s">
        <v>645</v>
      </c>
      <c r="AU881" s="292" t="str">
        <f t="shared" ca="1" si="161"/>
        <v>L</v>
      </c>
      <c r="AV881" s="292">
        <f t="shared" si="164"/>
        <v>875</v>
      </c>
      <c r="AW881" s="180" t="str">
        <f t="shared" ca="1" si="162"/>
        <v>L875</v>
      </c>
      <c r="AX881" s="189">
        <f t="shared" si="153"/>
        <v>8</v>
      </c>
      <c r="AY881" s="180" t="str">
        <f t="shared" ca="1" si="154"/>
        <v>5. Ownership - Capital Costs</v>
      </c>
      <c r="AZ881" s="189" t="s">
        <v>643</v>
      </c>
      <c r="BA881" s="180" t="s">
        <v>689</v>
      </c>
      <c r="BB881" s="180">
        <v>2026</v>
      </c>
      <c r="BC881" s="180" t="str">
        <f t="shared" ca="1" si="163"/>
        <v>8_L875_Major_maintenance_2026</v>
      </c>
      <c r="BD881" s="180" t="s">
        <v>407</v>
      </c>
      <c r="BE881" s="180"/>
      <c r="BF881" s="189" t="str">
        <f t="shared" si="160"/>
        <v>&gt;=0</v>
      </c>
      <c r="BG881" s="189" t="s">
        <v>58</v>
      </c>
      <c r="BH881" s="189" t="s">
        <v>58</v>
      </c>
    </row>
    <row r="882" spans="1:60" ht="13.5" hidden="1" customHeight="1">
      <c r="A882" s="131"/>
      <c r="B882" s="343"/>
      <c r="C882" s="150"/>
      <c r="D882" s="346"/>
      <c r="E882" s="346"/>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90"/>
      <c r="AF882" s="290"/>
      <c r="AG882" s="290"/>
      <c r="AH882" s="290"/>
      <c r="AI882" s="290"/>
      <c r="AJ882" s="290"/>
      <c r="AK882" s="290"/>
      <c r="AL882" s="290"/>
      <c r="AM882" s="290"/>
      <c r="AN882" s="290"/>
      <c r="AO882" s="291"/>
      <c r="AQ882" s="54" t="s">
        <v>645</v>
      </c>
      <c r="AU882" s="292" t="str">
        <f t="shared" ca="1" si="161"/>
        <v>M</v>
      </c>
      <c r="AV882" s="292">
        <f t="shared" si="164"/>
        <v>875</v>
      </c>
      <c r="AW882" s="180" t="str">
        <f t="shared" ca="1" si="162"/>
        <v>M875</v>
      </c>
      <c r="AX882" s="189">
        <f t="shared" si="153"/>
        <v>8</v>
      </c>
      <c r="AY882" s="180" t="str">
        <f t="shared" ca="1" si="154"/>
        <v>5. Ownership - Capital Costs</v>
      </c>
      <c r="AZ882" s="189" t="s">
        <v>643</v>
      </c>
      <c r="BA882" s="180" t="s">
        <v>689</v>
      </c>
      <c r="BB882" s="180">
        <v>2027</v>
      </c>
      <c r="BC882" s="180" t="str">
        <f t="shared" ca="1" si="163"/>
        <v>8_M875_Major_maintenance_2027</v>
      </c>
      <c r="BD882" s="180" t="s">
        <v>407</v>
      </c>
      <c r="BE882" s="180"/>
      <c r="BF882" s="189" t="str">
        <f t="shared" si="160"/>
        <v>&gt;=0</v>
      </c>
      <c r="BG882" s="189" t="s">
        <v>58</v>
      </c>
      <c r="BH882" s="189" t="s">
        <v>58</v>
      </c>
    </row>
    <row r="883" spans="1:60" ht="13.5" hidden="1" customHeight="1">
      <c r="A883" s="131"/>
      <c r="B883" s="343"/>
      <c r="C883" s="150"/>
      <c r="D883" s="346"/>
      <c r="E883" s="346"/>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c r="AC883" s="289"/>
      <c r="AD883" s="289"/>
      <c r="AE883" s="290"/>
      <c r="AF883" s="290"/>
      <c r="AG883" s="290"/>
      <c r="AH883" s="290"/>
      <c r="AI883" s="290"/>
      <c r="AJ883" s="290"/>
      <c r="AK883" s="290"/>
      <c r="AL883" s="290"/>
      <c r="AM883" s="290"/>
      <c r="AN883" s="290"/>
      <c r="AO883" s="291"/>
      <c r="AQ883" s="54" t="s">
        <v>645</v>
      </c>
      <c r="AU883" s="292" t="str">
        <f t="shared" ca="1" si="161"/>
        <v>N</v>
      </c>
      <c r="AV883" s="292">
        <f t="shared" si="164"/>
        <v>875</v>
      </c>
      <c r="AW883" s="180" t="str">
        <f t="shared" ca="1" si="162"/>
        <v>N875</v>
      </c>
      <c r="AX883" s="189">
        <f t="shared" si="153"/>
        <v>8</v>
      </c>
      <c r="AY883" s="180" t="str">
        <f t="shared" ca="1" si="154"/>
        <v>5. Ownership - Capital Costs</v>
      </c>
      <c r="AZ883" s="189" t="s">
        <v>643</v>
      </c>
      <c r="BA883" s="180" t="s">
        <v>689</v>
      </c>
      <c r="BB883" s="180">
        <v>2028</v>
      </c>
      <c r="BC883" s="180" t="str">
        <f t="shared" ca="1" si="163"/>
        <v>8_N875_Major_maintenance_2028</v>
      </c>
      <c r="BD883" s="180" t="s">
        <v>407</v>
      </c>
      <c r="BE883" s="180"/>
      <c r="BF883" s="189" t="str">
        <f t="shared" si="160"/>
        <v>&gt;=0</v>
      </c>
      <c r="BG883" s="189" t="s">
        <v>58</v>
      </c>
      <c r="BH883" s="189" t="s">
        <v>58</v>
      </c>
    </row>
    <row r="884" spans="1:60" ht="13.5" hidden="1" customHeight="1">
      <c r="A884" s="131"/>
      <c r="B884" s="343"/>
      <c r="C884" s="150"/>
      <c r="D884" s="346"/>
      <c r="E884" s="346"/>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c r="AC884" s="289"/>
      <c r="AD884" s="289"/>
      <c r="AE884" s="290"/>
      <c r="AF884" s="290"/>
      <c r="AG884" s="290"/>
      <c r="AH884" s="290"/>
      <c r="AI884" s="290"/>
      <c r="AJ884" s="290"/>
      <c r="AK884" s="290"/>
      <c r="AL884" s="290"/>
      <c r="AM884" s="290"/>
      <c r="AN884" s="290"/>
      <c r="AO884" s="291"/>
      <c r="AQ884" s="54" t="s">
        <v>645</v>
      </c>
      <c r="AU884" s="292" t="str">
        <f t="shared" ca="1" si="161"/>
        <v>O</v>
      </c>
      <c r="AV884" s="292">
        <f t="shared" si="164"/>
        <v>875</v>
      </c>
      <c r="AW884" s="180" t="str">
        <f t="shared" ca="1" si="162"/>
        <v>O875</v>
      </c>
      <c r="AX884" s="189">
        <f t="shared" si="153"/>
        <v>8</v>
      </c>
      <c r="AY884" s="180" t="str">
        <f t="shared" ca="1" si="154"/>
        <v>5. Ownership - Capital Costs</v>
      </c>
      <c r="AZ884" s="189" t="s">
        <v>643</v>
      </c>
      <c r="BA884" s="180" t="s">
        <v>689</v>
      </c>
      <c r="BB884" s="180">
        <v>2029</v>
      </c>
      <c r="BC884" s="180" t="str">
        <f t="shared" ca="1" si="163"/>
        <v>8_O875_Major_maintenance_2029</v>
      </c>
      <c r="BD884" s="180" t="s">
        <v>407</v>
      </c>
      <c r="BE884" s="180"/>
      <c r="BF884" s="189" t="str">
        <f t="shared" si="160"/>
        <v>&gt;=0</v>
      </c>
      <c r="BG884" s="189" t="s">
        <v>58</v>
      </c>
      <c r="BH884" s="189" t="s">
        <v>58</v>
      </c>
    </row>
    <row r="885" spans="1:60" ht="13.5" hidden="1" customHeight="1">
      <c r="A885" s="131"/>
      <c r="B885" s="343"/>
      <c r="C885" s="150"/>
      <c r="D885" s="346"/>
      <c r="E885" s="346"/>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c r="AC885" s="289"/>
      <c r="AD885" s="289"/>
      <c r="AE885" s="290"/>
      <c r="AF885" s="290"/>
      <c r="AG885" s="290"/>
      <c r="AH885" s="290"/>
      <c r="AI885" s="290"/>
      <c r="AJ885" s="290"/>
      <c r="AK885" s="290"/>
      <c r="AL885" s="290"/>
      <c r="AM885" s="290"/>
      <c r="AN885" s="290"/>
      <c r="AO885" s="291"/>
      <c r="AQ885" s="54" t="s">
        <v>645</v>
      </c>
      <c r="AU885" s="292" t="str">
        <f t="shared" ca="1" si="161"/>
        <v>P</v>
      </c>
      <c r="AV885" s="292">
        <f t="shared" si="164"/>
        <v>875</v>
      </c>
      <c r="AW885" s="180" t="str">
        <f t="shared" ca="1" si="162"/>
        <v>P875</v>
      </c>
      <c r="AX885" s="189">
        <f t="shared" si="153"/>
        <v>8</v>
      </c>
      <c r="AY885" s="180" t="str">
        <f t="shared" ca="1" si="154"/>
        <v>5. Ownership - Capital Costs</v>
      </c>
      <c r="AZ885" s="189" t="s">
        <v>643</v>
      </c>
      <c r="BA885" s="180" t="s">
        <v>689</v>
      </c>
      <c r="BB885" s="180">
        <v>2030</v>
      </c>
      <c r="BC885" s="180" t="str">
        <f t="shared" ca="1" si="163"/>
        <v>8_P875_Major_maintenance_2030</v>
      </c>
      <c r="BD885" s="180" t="s">
        <v>407</v>
      </c>
      <c r="BE885" s="180"/>
      <c r="BF885" s="189" t="str">
        <f t="shared" si="160"/>
        <v>&gt;=0</v>
      </c>
      <c r="BG885" s="189" t="s">
        <v>58</v>
      </c>
      <c r="BH885" s="189" t="s">
        <v>58</v>
      </c>
    </row>
    <row r="886" spans="1:60" ht="13.5" hidden="1" customHeight="1">
      <c r="A886" s="131"/>
      <c r="B886" s="343"/>
      <c r="C886" s="150"/>
      <c r="D886" s="346"/>
      <c r="E886" s="346"/>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290"/>
      <c r="AF886" s="290"/>
      <c r="AG886" s="290"/>
      <c r="AH886" s="290"/>
      <c r="AI886" s="290"/>
      <c r="AJ886" s="290"/>
      <c r="AK886" s="290"/>
      <c r="AL886" s="290"/>
      <c r="AM886" s="290"/>
      <c r="AN886" s="290"/>
      <c r="AO886" s="291"/>
      <c r="AQ886" s="54" t="s">
        <v>645</v>
      </c>
      <c r="AU886" s="292" t="str">
        <f t="shared" ca="1" si="161"/>
        <v>Q</v>
      </c>
      <c r="AV886" s="292">
        <f t="shared" si="164"/>
        <v>875</v>
      </c>
      <c r="AW886" s="180" t="str">
        <f t="shared" ca="1" si="162"/>
        <v>Q875</v>
      </c>
      <c r="AX886" s="189">
        <f t="shared" si="153"/>
        <v>8</v>
      </c>
      <c r="AY886" s="180" t="str">
        <f t="shared" ca="1" si="154"/>
        <v>5. Ownership - Capital Costs</v>
      </c>
      <c r="AZ886" s="189" t="s">
        <v>643</v>
      </c>
      <c r="BA886" s="180" t="s">
        <v>689</v>
      </c>
      <c r="BB886" s="180">
        <v>2031</v>
      </c>
      <c r="BC886" s="180" t="str">
        <f t="shared" ca="1" si="163"/>
        <v>8_Q875_Major_maintenance_2031</v>
      </c>
      <c r="BD886" s="180" t="s">
        <v>407</v>
      </c>
      <c r="BE886" s="180"/>
      <c r="BF886" s="189" t="str">
        <f t="shared" si="160"/>
        <v>&gt;=0</v>
      </c>
      <c r="BG886" s="189" t="s">
        <v>58</v>
      </c>
      <c r="BH886" s="189" t="s">
        <v>58</v>
      </c>
    </row>
    <row r="887" spans="1:60" ht="13.5" hidden="1" customHeight="1">
      <c r="A887" s="131"/>
      <c r="B887" s="343"/>
      <c r="C887" s="150"/>
      <c r="D887" s="346"/>
      <c r="E887" s="346"/>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c r="AC887" s="289"/>
      <c r="AD887" s="289"/>
      <c r="AE887" s="290"/>
      <c r="AF887" s="290"/>
      <c r="AG887" s="290"/>
      <c r="AH887" s="290"/>
      <c r="AI887" s="290"/>
      <c r="AJ887" s="290"/>
      <c r="AK887" s="290"/>
      <c r="AL887" s="290"/>
      <c r="AM887" s="290"/>
      <c r="AN887" s="290"/>
      <c r="AO887" s="291"/>
      <c r="AQ887" s="54" t="s">
        <v>645</v>
      </c>
      <c r="AU887" s="292" t="str">
        <f t="shared" ca="1" si="161"/>
        <v>R</v>
      </c>
      <c r="AV887" s="292">
        <f t="shared" si="164"/>
        <v>875</v>
      </c>
      <c r="AW887" s="180" t="str">
        <f t="shared" ca="1" si="162"/>
        <v>R875</v>
      </c>
      <c r="AX887" s="189">
        <f t="shared" si="153"/>
        <v>8</v>
      </c>
      <c r="AY887" s="180" t="str">
        <f t="shared" ca="1" si="154"/>
        <v>5. Ownership - Capital Costs</v>
      </c>
      <c r="AZ887" s="189" t="s">
        <v>643</v>
      </c>
      <c r="BA887" s="180" t="s">
        <v>689</v>
      </c>
      <c r="BB887" s="180">
        <v>2032</v>
      </c>
      <c r="BC887" s="180" t="str">
        <f t="shared" ca="1" si="163"/>
        <v>8_R875_Major_maintenance_2032</v>
      </c>
      <c r="BD887" s="180" t="s">
        <v>407</v>
      </c>
      <c r="BE887" s="180"/>
      <c r="BF887" s="189" t="str">
        <f t="shared" si="160"/>
        <v>&gt;=0</v>
      </c>
      <c r="BG887" s="189" t="s">
        <v>58</v>
      </c>
      <c r="BH887" s="189" t="s">
        <v>58</v>
      </c>
    </row>
    <row r="888" spans="1:60" ht="13.5" hidden="1" customHeight="1">
      <c r="A888" s="131"/>
      <c r="B888" s="343"/>
      <c r="C888" s="150"/>
      <c r="D888" s="346"/>
      <c r="E888" s="346"/>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c r="AC888" s="289"/>
      <c r="AD888" s="289"/>
      <c r="AE888" s="290"/>
      <c r="AF888" s="290"/>
      <c r="AG888" s="290"/>
      <c r="AH888" s="290"/>
      <c r="AI888" s="290"/>
      <c r="AJ888" s="290"/>
      <c r="AK888" s="290"/>
      <c r="AL888" s="290"/>
      <c r="AM888" s="290"/>
      <c r="AN888" s="290"/>
      <c r="AO888" s="291"/>
      <c r="AQ888" s="54" t="s">
        <v>645</v>
      </c>
      <c r="AU888" s="292" t="str">
        <f t="shared" ca="1" si="161"/>
        <v>S</v>
      </c>
      <c r="AV888" s="292">
        <f t="shared" si="164"/>
        <v>875</v>
      </c>
      <c r="AW888" s="180" t="str">
        <f t="shared" ca="1" si="162"/>
        <v>S875</v>
      </c>
      <c r="AX888" s="189">
        <f t="shared" si="153"/>
        <v>8</v>
      </c>
      <c r="AY888" s="180" t="str">
        <f t="shared" ca="1" si="154"/>
        <v>5. Ownership - Capital Costs</v>
      </c>
      <c r="AZ888" s="189" t="s">
        <v>643</v>
      </c>
      <c r="BA888" s="180" t="s">
        <v>689</v>
      </c>
      <c r="BB888" s="180">
        <v>2033</v>
      </c>
      <c r="BC888" s="180" t="str">
        <f t="shared" ca="1" si="163"/>
        <v>8_S875_Major_maintenance_2033</v>
      </c>
      <c r="BD888" s="180" t="s">
        <v>407</v>
      </c>
      <c r="BE888" s="180"/>
      <c r="BF888" s="189" t="str">
        <f t="shared" si="160"/>
        <v>&gt;=0</v>
      </c>
      <c r="BG888" s="189" t="s">
        <v>58</v>
      </c>
      <c r="BH888" s="189" t="s">
        <v>58</v>
      </c>
    </row>
    <row r="889" spans="1:60" ht="13.5" hidden="1" customHeight="1">
      <c r="A889" s="131"/>
      <c r="B889" s="343"/>
      <c r="C889" s="150"/>
      <c r="D889" s="346"/>
      <c r="E889" s="346"/>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c r="AC889" s="289"/>
      <c r="AD889" s="289"/>
      <c r="AE889" s="290"/>
      <c r="AF889" s="290"/>
      <c r="AG889" s="290"/>
      <c r="AH889" s="290"/>
      <c r="AI889" s="290"/>
      <c r="AJ889" s="290"/>
      <c r="AK889" s="290"/>
      <c r="AL889" s="290"/>
      <c r="AM889" s="290"/>
      <c r="AN889" s="290"/>
      <c r="AO889" s="291"/>
      <c r="AQ889" s="54" t="s">
        <v>645</v>
      </c>
      <c r="AU889" s="292" t="str">
        <f t="shared" ca="1" si="161"/>
        <v>T</v>
      </c>
      <c r="AV889" s="292">
        <f t="shared" si="164"/>
        <v>875</v>
      </c>
      <c r="AW889" s="180" t="str">
        <f t="shared" ca="1" si="162"/>
        <v>T875</v>
      </c>
      <c r="AX889" s="189">
        <f t="shared" si="153"/>
        <v>8</v>
      </c>
      <c r="AY889" s="180" t="str">
        <f t="shared" ca="1" si="154"/>
        <v>5. Ownership - Capital Costs</v>
      </c>
      <c r="AZ889" s="189" t="s">
        <v>643</v>
      </c>
      <c r="BA889" s="180" t="s">
        <v>689</v>
      </c>
      <c r="BB889" s="180">
        <v>2034</v>
      </c>
      <c r="BC889" s="180" t="str">
        <f t="shared" ca="1" si="163"/>
        <v>8_T875_Major_maintenance_2034</v>
      </c>
      <c r="BD889" s="180" t="s">
        <v>407</v>
      </c>
      <c r="BE889" s="180"/>
      <c r="BF889" s="189" t="str">
        <f t="shared" si="160"/>
        <v>&gt;=0</v>
      </c>
      <c r="BG889" s="189" t="s">
        <v>58</v>
      </c>
      <c r="BH889" s="189" t="s">
        <v>58</v>
      </c>
    </row>
    <row r="890" spans="1:60" ht="13.5" hidden="1" customHeight="1">
      <c r="A890" s="131"/>
      <c r="B890" s="343"/>
      <c r="C890" s="150"/>
      <c r="D890" s="346"/>
      <c r="E890" s="346"/>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c r="AC890" s="289"/>
      <c r="AD890" s="289"/>
      <c r="AE890" s="290"/>
      <c r="AF890" s="290"/>
      <c r="AG890" s="290"/>
      <c r="AH890" s="290"/>
      <c r="AI890" s="290"/>
      <c r="AJ890" s="290"/>
      <c r="AK890" s="290"/>
      <c r="AL890" s="290"/>
      <c r="AM890" s="290"/>
      <c r="AN890" s="290"/>
      <c r="AO890" s="291"/>
      <c r="AQ890" s="54" t="s">
        <v>645</v>
      </c>
      <c r="AU890" s="292" t="str">
        <f t="shared" ca="1" si="161"/>
        <v>U</v>
      </c>
      <c r="AV890" s="292">
        <f t="shared" si="164"/>
        <v>875</v>
      </c>
      <c r="AW890" s="180" t="str">
        <f t="shared" ca="1" si="162"/>
        <v>U875</v>
      </c>
      <c r="AX890" s="189">
        <f t="shared" si="153"/>
        <v>8</v>
      </c>
      <c r="AY890" s="180" t="str">
        <f t="shared" ca="1" si="154"/>
        <v>5. Ownership - Capital Costs</v>
      </c>
      <c r="AZ890" s="189" t="s">
        <v>643</v>
      </c>
      <c r="BA890" s="180" t="s">
        <v>689</v>
      </c>
      <c r="BB890" s="180">
        <v>2035</v>
      </c>
      <c r="BC890" s="180" t="str">
        <f t="shared" ca="1" si="163"/>
        <v>8_U875_Major_maintenance_2035</v>
      </c>
      <c r="BD890" s="180" t="s">
        <v>407</v>
      </c>
      <c r="BE890" s="180"/>
      <c r="BF890" s="189" t="str">
        <f t="shared" si="160"/>
        <v>&gt;=0</v>
      </c>
      <c r="BG890" s="189" t="s">
        <v>58</v>
      </c>
      <c r="BH890" s="189" t="s">
        <v>58</v>
      </c>
    </row>
    <row r="891" spans="1:60" ht="13.5" hidden="1" customHeight="1">
      <c r="A891" s="131"/>
      <c r="B891" s="343"/>
      <c r="C891" s="150"/>
      <c r="D891" s="346"/>
      <c r="E891" s="346"/>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c r="AC891" s="289"/>
      <c r="AD891" s="289"/>
      <c r="AE891" s="290"/>
      <c r="AF891" s="290"/>
      <c r="AG891" s="290"/>
      <c r="AH891" s="290"/>
      <c r="AI891" s="290"/>
      <c r="AJ891" s="290"/>
      <c r="AK891" s="290"/>
      <c r="AL891" s="290"/>
      <c r="AM891" s="290"/>
      <c r="AN891" s="290"/>
      <c r="AO891" s="291"/>
      <c r="AQ891" s="54" t="s">
        <v>645</v>
      </c>
      <c r="AU891" s="292" t="str">
        <f t="shared" ca="1" si="161"/>
        <v>V</v>
      </c>
      <c r="AV891" s="292">
        <f t="shared" si="164"/>
        <v>875</v>
      </c>
      <c r="AW891" s="180" t="str">
        <f t="shared" ca="1" si="162"/>
        <v>V875</v>
      </c>
      <c r="AX891" s="189">
        <f t="shared" si="153"/>
        <v>8</v>
      </c>
      <c r="AY891" s="180" t="str">
        <f t="shared" ca="1" si="154"/>
        <v>5. Ownership - Capital Costs</v>
      </c>
      <c r="AZ891" s="189" t="s">
        <v>643</v>
      </c>
      <c r="BA891" s="180" t="s">
        <v>689</v>
      </c>
      <c r="BB891" s="180">
        <v>2036</v>
      </c>
      <c r="BC891" s="180" t="str">
        <f t="shared" ca="1" si="163"/>
        <v>8_V875_Major_maintenance_2036</v>
      </c>
      <c r="BD891" s="180" t="s">
        <v>407</v>
      </c>
      <c r="BE891" s="180"/>
      <c r="BF891" s="189" t="str">
        <f t="shared" si="160"/>
        <v>&gt;=0</v>
      </c>
      <c r="BG891" s="189" t="s">
        <v>58</v>
      </c>
      <c r="BH891" s="189" t="s">
        <v>58</v>
      </c>
    </row>
    <row r="892" spans="1:60" ht="13.5" hidden="1" customHeight="1">
      <c r="A892" s="131"/>
      <c r="B892" s="343"/>
      <c r="C892" s="150"/>
      <c r="D892" s="346"/>
      <c r="E892" s="346"/>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c r="AC892" s="289"/>
      <c r="AD892" s="289"/>
      <c r="AE892" s="290"/>
      <c r="AF892" s="290"/>
      <c r="AG892" s="290"/>
      <c r="AH892" s="290"/>
      <c r="AI892" s="290"/>
      <c r="AJ892" s="290"/>
      <c r="AK892" s="290"/>
      <c r="AL892" s="290"/>
      <c r="AM892" s="290"/>
      <c r="AN892" s="290"/>
      <c r="AO892" s="291"/>
      <c r="AQ892" s="54" t="s">
        <v>645</v>
      </c>
      <c r="AU892" s="292" t="str">
        <f t="shared" ca="1" si="161"/>
        <v>W</v>
      </c>
      <c r="AV892" s="292">
        <f t="shared" si="164"/>
        <v>875</v>
      </c>
      <c r="AW892" s="180" t="str">
        <f t="shared" ca="1" si="162"/>
        <v>W875</v>
      </c>
      <c r="AX892" s="189">
        <f t="shared" si="153"/>
        <v>8</v>
      </c>
      <c r="AY892" s="180" t="str">
        <f t="shared" ca="1" si="154"/>
        <v>5. Ownership - Capital Costs</v>
      </c>
      <c r="AZ892" s="189" t="s">
        <v>643</v>
      </c>
      <c r="BA892" s="180" t="s">
        <v>689</v>
      </c>
      <c r="BB892" s="180">
        <v>2037</v>
      </c>
      <c r="BC892" s="180" t="str">
        <f t="shared" ca="1" si="163"/>
        <v>8_W875_Major_maintenance_2037</v>
      </c>
      <c r="BD892" s="180" t="s">
        <v>407</v>
      </c>
      <c r="BE892" s="180"/>
      <c r="BF892" s="189" t="str">
        <f t="shared" si="160"/>
        <v>&gt;=0</v>
      </c>
      <c r="BG892" s="189" t="s">
        <v>58</v>
      </c>
      <c r="BH892" s="189" t="s">
        <v>58</v>
      </c>
    </row>
    <row r="893" spans="1:60" ht="13.5" hidden="1" customHeight="1">
      <c r="A893" s="131"/>
      <c r="B893" s="343"/>
      <c r="C893" s="150"/>
      <c r="D893" s="346"/>
      <c r="E893" s="346"/>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c r="AC893" s="289"/>
      <c r="AD893" s="289"/>
      <c r="AE893" s="290"/>
      <c r="AF893" s="290"/>
      <c r="AG893" s="290"/>
      <c r="AH893" s="290"/>
      <c r="AI893" s="290"/>
      <c r="AJ893" s="290"/>
      <c r="AK893" s="290"/>
      <c r="AL893" s="290"/>
      <c r="AM893" s="290"/>
      <c r="AN893" s="290"/>
      <c r="AO893" s="291"/>
      <c r="AQ893" s="54" t="s">
        <v>645</v>
      </c>
      <c r="AU893" s="292" t="str">
        <f t="shared" ca="1" si="161"/>
        <v>X</v>
      </c>
      <c r="AV893" s="292">
        <f t="shared" si="164"/>
        <v>875</v>
      </c>
      <c r="AW893" s="180" t="str">
        <f t="shared" ca="1" si="162"/>
        <v>X875</v>
      </c>
      <c r="AX893" s="189">
        <f t="shared" si="153"/>
        <v>8</v>
      </c>
      <c r="AY893" s="180" t="str">
        <f t="shared" ca="1" si="154"/>
        <v>5. Ownership - Capital Costs</v>
      </c>
      <c r="AZ893" s="189" t="s">
        <v>643</v>
      </c>
      <c r="BA893" s="180" t="s">
        <v>689</v>
      </c>
      <c r="BB893" s="180">
        <v>2038</v>
      </c>
      <c r="BC893" s="180" t="str">
        <f t="shared" ca="1" si="163"/>
        <v>8_X875_Major_maintenance_2038</v>
      </c>
      <c r="BD893" s="180" t="s">
        <v>407</v>
      </c>
      <c r="BE893" s="180"/>
      <c r="BF893" s="189" t="str">
        <f t="shared" si="160"/>
        <v>&gt;=0</v>
      </c>
      <c r="BG893" s="189" t="s">
        <v>58</v>
      </c>
      <c r="BH893" s="189" t="s">
        <v>58</v>
      </c>
    </row>
    <row r="894" spans="1:60" ht="13.5" hidden="1" customHeight="1">
      <c r="A894" s="131"/>
      <c r="B894" s="343"/>
      <c r="C894" s="150"/>
      <c r="D894" s="346"/>
      <c r="E894" s="346"/>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c r="AC894" s="289"/>
      <c r="AD894" s="289"/>
      <c r="AE894" s="290"/>
      <c r="AF894" s="290"/>
      <c r="AG894" s="290"/>
      <c r="AH894" s="290"/>
      <c r="AI894" s="290"/>
      <c r="AJ894" s="290"/>
      <c r="AK894" s="290"/>
      <c r="AL894" s="290"/>
      <c r="AM894" s="290"/>
      <c r="AN894" s="290"/>
      <c r="AO894" s="291"/>
      <c r="AQ894" s="54" t="s">
        <v>645</v>
      </c>
      <c r="AU894" s="292" t="str">
        <f t="shared" ca="1" si="161"/>
        <v>Y</v>
      </c>
      <c r="AV894" s="292">
        <f t="shared" si="164"/>
        <v>875</v>
      </c>
      <c r="AW894" s="180" t="str">
        <f t="shared" ca="1" si="162"/>
        <v>Y875</v>
      </c>
      <c r="AX894" s="189">
        <f t="shared" si="153"/>
        <v>8</v>
      </c>
      <c r="AY894" s="180" t="str">
        <f t="shared" ca="1" si="154"/>
        <v>5. Ownership - Capital Costs</v>
      </c>
      <c r="AZ894" s="189" t="s">
        <v>643</v>
      </c>
      <c r="BA894" s="180" t="s">
        <v>689</v>
      </c>
      <c r="BB894" s="180">
        <v>2039</v>
      </c>
      <c r="BC894" s="180" t="str">
        <f t="shared" ca="1" si="163"/>
        <v>8_Y875_Major_maintenance_2039</v>
      </c>
      <c r="BD894" s="180" t="s">
        <v>407</v>
      </c>
      <c r="BE894" s="180"/>
      <c r="BF894" s="189" t="str">
        <f t="shared" si="160"/>
        <v>&gt;=0</v>
      </c>
      <c r="BG894" s="189" t="s">
        <v>58</v>
      </c>
      <c r="BH894" s="189" t="s">
        <v>58</v>
      </c>
    </row>
    <row r="895" spans="1:60" ht="13.5" hidden="1" customHeight="1">
      <c r="A895" s="131"/>
      <c r="B895" s="343"/>
      <c r="C895" s="150"/>
      <c r="D895" s="346"/>
      <c r="E895" s="346"/>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c r="AC895" s="289"/>
      <c r="AD895" s="289"/>
      <c r="AE895" s="290"/>
      <c r="AF895" s="290"/>
      <c r="AG895" s="290"/>
      <c r="AH895" s="290"/>
      <c r="AI895" s="290"/>
      <c r="AJ895" s="290"/>
      <c r="AK895" s="290"/>
      <c r="AL895" s="290"/>
      <c r="AM895" s="290"/>
      <c r="AN895" s="290"/>
      <c r="AO895" s="291"/>
      <c r="AQ895" s="54" t="s">
        <v>645</v>
      </c>
      <c r="AU895" s="292" t="str">
        <f t="shared" ca="1" si="161"/>
        <v>Z</v>
      </c>
      <c r="AV895" s="292">
        <f t="shared" si="164"/>
        <v>875</v>
      </c>
      <c r="AW895" s="180" t="str">
        <f t="shared" ca="1" si="162"/>
        <v>Z875</v>
      </c>
      <c r="AX895" s="189">
        <f t="shared" si="153"/>
        <v>8</v>
      </c>
      <c r="AY895" s="180" t="str">
        <f t="shared" ca="1" si="154"/>
        <v>5. Ownership - Capital Costs</v>
      </c>
      <c r="AZ895" s="189" t="s">
        <v>643</v>
      </c>
      <c r="BA895" s="180" t="s">
        <v>689</v>
      </c>
      <c r="BB895" s="180">
        <v>2040</v>
      </c>
      <c r="BC895" s="180" t="str">
        <f t="shared" ca="1" si="163"/>
        <v>8_Z875_Major_maintenance_2040</v>
      </c>
      <c r="BD895" s="180" t="s">
        <v>407</v>
      </c>
      <c r="BE895" s="180"/>
      <c r="BF895" s="189" t="str">
        <f t="shared" si="160"/>
        <v>&gt;=0</v>
      </c>
      <c r="BG895" s="189" t="s">
        <v>58</v>
      </c>
      <c r="BH895" s="189" t="s">
        <v>58</v>
      </c>
    </row>
    <row r="896" spans="1:60" ht="13.5" hidden="1" customHeight="1">
      <c r="A896" s="131"/>
      <c r="B896" s="343"/>
      <c r="C896" s="150"/>
      <c r="D896" s="346"/>
      <c r="E896" s="346"/>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c r="AC896" s="289"/>
      <c r="AD896" s="289"/>
      <c r="AE896" s="290"/>
      <c r="AF896" s="290"/>
      <c r="AG896" s="290"/>
      <c r="AH896" s="290"/>
      <c r="AI896" s="290"/>
      <c r="AJ896" s="290"/>
      <c r="AK896" s="290"/>
      <c r="AL896" s="290"/>
      <c r="AM896" s="290"/>
      <c r="AN896" s="290"/>
      <c r="AO896" s="291"/>
      <c r="AQ896" s="54" t="s">
        <v>645</v>
      </c>
      <c r="AU896" s="292" t="str">
        <f t="shared" ca="1" si="161"/>
        <v>AA</v>
      </c>
      <c r="AV896" s="292">
        <f t="shared" si="164"/>
        <v>875</v>
      </c>
      <c r="AW896" s="180" t="str">
        <f t="shared" ca="1" si="162"/>
        <v>AA875</v>
      </c>
      <c r="AX896" s="189">
        <f t="shared" si="153"/>
        <v>8</v>
      </c>
      <c r="AY896" s="180" t="str">
        <f t="shared" ca="1" si="154"/>
        <v>5. Ownership - Capital Costs</v>
      </c>
      <c r="AZ896" s="189" t="s">
        <v>643</v>
      </c>
      <c r="BA896" s="180" t="s">
        <v>689</v>
      </c>
      <c r="BB896" s="180">
        <v>2041</v>
      </c>
      <c r="BC896" s="180" t="str">
        <f t="shared" ca="1" si="163"/>
        <v>8_AA875_Major_maintenance_2041</v>
      </c>
      <c r="BD896" s="180" t="s">
        <v>407</v>
      </c>
      <c r="BE896" s="180"/>
      <c r="BF896" s="189" t="str">
        <f t="shared" si="160"/>
        <v>&gt;=0</v>
      </c>
      <c r="BG896" s="189" t="s">
        <v>58</v>
      </c>
      <c r="BH896" s="189" t="s">
        <v>58</v>
      </c>
    </row>
    <row r="897" spans="1:60" ht="13.5" hidden="1" customHeight="1">
      <c r="A897" s="131"/>
      <c r="B897" s="343"/>
      <c r="C897" s="150"/>
      <c r="D897" s="346"/>
      <c r="E897" s="346"/>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c r="AC897" s="289"/>
      <c r="AD897" s="289"/>
      <c r="AE897" s="290"/>
      <c r="AF897" s="290"/>
      <c r="AG897" s="290"/>
      <c r="AH897" s="290"/>
      <c r="AI897" s="290"/>
      <c r="AJ897" s="290"/>
      <c r="AK897" s="290"/>
      <c r="AL897" s="290"/>
      <c r="AM897" s="290"/>
      <c r="AN897" s="290"/>
      <c r="AO897" s="291"/>
      <c r="AQ897" s="54" t="s">
        <v>645</v>
      </c>
      <c r="AU897" s="292" t="str">
        <f t="shared" ca="1" si="161"/>
        <v>AB</v>
      </c>
      <c r="AV897" s="292">
        <f t="shared" si="164"/>
        <v>875</v>
      </c>
      <c r="AW897" s="180" t="str">
        <f t="shared" ca="1" si="162"/>
        <v>AB875</v>
      </c>
      <c r="AX897" s="189">
        <f t="shared" si="153"/>
        <v>8</v>
      </c>
      <c r="AY897" s="180" t="str">
        <f t="shared" ca="1" si="154"/>
        <v>5. Ownership - Capital Costs</v>
      </c>
      <c r="AZ897" s="189" t="s">
        <v>643</v>
      </c>
      <c r="BA897" s="180" t="s">
        <v>689</v>
      </c>
      <c r="BB897" s="180">
        <v>2042</v>
      </c>
      <c r="BC897" s="180" t="str">
        <f t="shared" ca="1" si="163"/>
        <v>8_AB875_Major_maintenance_2042</v>
      </c>
      <c r="BD897" s="180" t="s">
        <v>407</v>
      </c>
      <c r="BE897" s="180"/>
      <c r="BF897" s="189" t="str">
        <f t="shared" si="160"/>
        <v>&gt;=0</v>
      </c>
      <c r="BG897" s="189" t="s">
        <v>58</v>
      </c>
      <c r="BH897" s="189" t="s">
        <v>58</v>
      </c>
    </row>
    <row r="898" spans="1:60" ht="13.5" hidden="1" customHeight="1">
      <c r="A898" s="131"/>
      <c r="B898" s="343"/>
      <c r="C898" s="150"/>
      <c r="D898" s="346"/>
      <c r="E898" s="346"/>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89"/>
      <c r="AE898" s="290"/>
      <c r="AF898" s="290"/>
      <c r="AG898" s="290"/>
      <c r="AH898" s="290"/>
      <c r="AI898" s="290"/>
      <c r="AJ898" s="290"/>
      <c r="AK898" s="290"/>
      <c r="AL898" s="290"/>
      <c r="AM898" s="290"/>
      <c r="AN898" s="290"/>
      <c r="AO898" s="291"/>
      <c r="AQ898" s="54" t="s">
        <v>645</v>
      </c>
      <c r="AU898" s="292" t="str">
        <f t="shared" ca="1" si="161"/>
        <v>AC</v>
      </c>
      <c r="AV898" s="292">
        <f t="shared" si="164"/>
        <v>875</v>
      </c>
      <c r="AW898" s="180" t="str">
        <f t="shared" ca="1" si="162"/>
        <v>AC875</v>
      </c>
      <c r="AX898" s="189">
        <f t="shared" si="153"/>
        <v>8</v>
      </c>
      <c r="AY898" s="180" t="str">
        <f t="shared" ca="1" si="154"/>
        <v>5. Ownership - Capital Costs</v>
      </c>
      <c r="AZ898" s="189" t="s">
        <v>643</v>
      </c>
      <c r="BA898" s="180" t="s">
        <v>689</v>
      </c>
      <c r="BB898" s="180">
        <v>2043</v>
      </c>
      <c r="BC898" s="180" t="str">
        <f t="shared" ca="1" si="163"/>
        <v>8_AC875_Major_maintenance_2043</v>
      </c>
      <c r="BD898" s="180" t="s">
        <v>407</v>
      </c>
      <c r="BE898" s="180"/>
      <c r="BF898" s="189" t="str">
        <f t="shared" si="160"/>
        <v>&gt;=0</v>
      </c>
      <c r="BG898" s="189" t="s">
        <v>58</v>
      </c>
      <c r="BH898" s="189" t="s">
        <v>58</v>
      </c>
    </row>
    <row r="899" spans="1:60" ht="13.5" hidden="1" customHeight="1">
      <c r="A899" s="131"/>
      <c r="B899" s="343"/>
      <c r="C899" s="150"/>
      <c r="D899" s="346"/>
      <c r="E899" s="346"/>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c r="AC899" s="289"/>
      <c r="AD899" s="289"/>
      <c r="AE899" s="290"/>
      <c r="AF899" s="290"/>
      <c r="AG899" s="290"/>
      <c r="AH899" s="290"/>
      <c r="AI899" s="290"/>
      <c r="AJ899" s="290"/>
      <c r="AK899" s="290"/>
      <c r="AL899" s="290"/>
      <c r="AM899" s="290"/>
      <c r="AN899" s="290"/>
      <c r="AO899" s="291"/>
      <c r="AQ899" s="54" t="s">
        <v>645</v>
      </c>
      <c r="AU899" s="292" t="str">
        <f t="shared" ca="1" si="161"/>
        <v>AD</v>
      </c>
      <c r="AV899" s="292">
        <f t="shared" si="164"/>
        <v>875</v>
      </c>
      <c r="AW899" s="180" t="str">
        <f t="shared" ca="1" si="162"/>
        <v>AD875</v>
      </c>
      <c r="AX899" s="189">
        <f t="shared" si="153"/>
        <v>8</v>
      </c>
      <c r="AY899" s="180" t="str">
        <f t="shared" ca="1" si="154"/>
        <v>5. Ownership - Capital Costs</v>
      </c>
      <c r="AZ899" s="189" t="s">
        <v>643</v>
      </c>
      <c r="BA899" s="180" t="s">
        <v>689</v>
      </c>
      <c r="BB899" s="180">
        <v>2044</v>
      </c>
      <c r="BC899" s="180" t="str">
        <f t="shared" ca="1" si="163"/>
        <v>8_AD875_Major_maintenance_2044</v>
      </c>
      <c r="BD899" s="180" t="s">
        <v>407</v>
      </c>
      <c r="BE899" s="180"/>
      <c r="BF899" s="189" t="str">
        <f t="shared" si="160"/>
        <v>&gt;=0</v>
      </c>
      <c r="BG899" s="189" t="s">
        <v>58</v>
      </c>
      <c r="BH899" s="189" t="s">
        <v>58</v>
      </c>
    </row>
    <row r="900" spans="1:60" ht="13.5" hidden="1" customHeight="1">
      <c r="A900" s="131"/>
      <c r="B900" s="343"/>
      <c r="C900" s="150"/>
      <c r="D900" s="346"/>
      <c r="E900" s="346"/>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290"/>
      <c r="AF900" s="290"/>
      <c r="AG900" s="290"/>
      <c r="AH900" s="290"/>
      <c r="AI900" s="290"/>
      <c r="AJ900" s="290"/>
      <c r="AK900" s="290"/>
      <c r="AL900" s="290"/>
      <c r="AM900" s="290"/>
      <c r="AN900" s="290"/>
      <c r="AO900" s="291"/>
      <c r="AQ900" s="54" t="s">
        <v>645</v>
      </c>
      <c r="AU900" s="292" t="str">
        <f t="shared" ca="1" si="161"/>
        <v>AE</v>
      </c>
      <c r="AV900" s="292">
        <f t="shared" si="164"/>
        <v>875</v>
      </c>
      <c r="AW900" s="180" t="str">
        <f t="shared" ca="1" si="162"/>
        <v>AE875</v>
      </c>
      <c r="AX900" s="189">
        <f t="shared" si="153"/>
        <v>8</v>
      </c>
      <c r="AY900" s="180" t="str">
        <f t="shared" ca="1" si="154"/>
        <v>5. Ownership - Capital Costs</v>
      </c>
      <c r="AZ900" s="189" t="s">
        <v>643</v>
      </c>
      <c r="BA900" s="180" t="s">
        <v>689</v>
      </c>
      <c r="BB900" s="180">
        <v>2045</v>
      </c>
      <c r="BC900" s="180" t="str">
        <f t="shared" ca="1" si="163"/>
        <v>8_AE875_Major_maintenance_2045</v>
      </c>
      <c r="BD900" s="180" t="s">
        <v>407</v>
      </c>
      <c r="BE900" s="180"/>
      <c r="BF900" s="189" t="str">
        <f t="shared" si="160"/>
        <v>&gt;=0</v>
      </c>
      <c r="BG900" s="189" t="s">
        <v>58</v>
      </c>
      <c r="BH900" s="189" t="s">
        <v>58</v>
      </c>
    </row>
    <row r="901" spans="1:60" ht="13.5" hidden="1" customHeight="1">
      <c r="A901" s="131"/>
      <c r="B901" s="343"/>
      <c r="C901" s="150"/>
      <c r="D901" s="346"/>
      <c r="E901" s="346"/>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c r="AC901" s="289"/>
      <c r="AD901" s="289"/>
      <c r="AE901" s="290"/>
      <c r="AF901" s="290"/>
      <c r="AG901" s="290"/>
      <c r="AH901" s="290"/>
      <c r="AI901" s="290"/>
      <c r="AJ901" s="290"/>
      <c r="AK901" s="290"/>
      <c r="AL901" s="290"/>
      <c r="AM901" s="290"/>
      <c r="AN901" s="290"/>
      <c r="AO901" s="291"/>
      <c r="AQ901" s="54" t="s">
        <v>645</v>
      </c>
      <c r="AU901" s="292" t="str">
        <f t="shared" ca="1" si="161"/>
        <v>AF</v>
      </c>
      <c r="AV901" s="292">
        <f t="shared" si="164"/>
        <v>875</v>
      </c>
      <c r="AW901" s="180" t="str">
        <f t="shared" ca="1" si="162"/>
        <v>AF875</v>
      </c>
      <c r="AX901" s="189">
        <f t="shared" si="153"/>
        <v>8</v>
      </c>
      <c r="AY901" s="180" t="str">
        <f t="shared" ca="1" si="154"/>
        <v>5. Ownership - Capital Costs</v>
      </c>
      <c r="AZ901" s="189" t="s">
        <v>643</v>
      </c>
      <c r="BA901" s="180" t="s">
        <v>689</v>
      </c>
      <c r="BB901" s="180">
        <v>2046</v>
      </c>
      <c r="BC901" s="180" t="str">
        <f t="shared" ca="1" si="163"/>
        <v>8_AF875_Major_maintenance_2046</v>
      </c>
      <c r="BD901" s="180" t="s">
        <v>407</v>
      </c>
      <c r="BE901" s="180"/>
      <c r="BF901" s="189" t="str">
        <f t="shared" si="160"/>
        <v>&gt;=0</v>
      </c>
      <c r="BG901" s="189" t="s">
        <v>58</v>
      </c>
      <c r="BH901" s="189" t="s">
        <v>58</v>
      </c>
    </row>
    <row r="902" spans="1:60" ht="13.5" hidden="1" customHeight="1">
      <c r="A902" s="131"/>
      <c r="B902" s="343"/>
      <c r="C902" s="150"/>
      <c r="D902" s="346"/>
      <c r="E902" s="346"/>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289"/>
      <c r="AE902" s="290"/>
      <c r="AF902" s="290"/>
      <c r="AG902" s="290"/>
      <c r="AH902" s="290"/>
      <c r="AI902" s="290"/>
      <c r="AJ902" s="290"/>
      <c r="AK902" s="290"/>
      <c r="AL902" s="290"/>
      <c r="AM902" s="290"/>
      <c r="AN902" s="290"/>
      <c r="AO902" s="291"/>
      <c r="AQ902" s="54" t="s">
        <v>645</v>
      </c>
      <c r="AU902" s="292" t="str">
        <f t="shared" ca="1" si="161"/>
        <v>AG</v>
      </c>
      <c r="AV902" s="292">
        <f t="shared" si="164"/>
        <v>875</v>
      </c>
      <c r="AW902" s="180" t="str">
        <f t="shared" ca="1" si="162"/>
        <v>AG875</v>
      </c>
      <c r="AX902" s="189">
        <f t="shared" si="153"/>
        <v>8</v>
      </c>
      <c r="AY902" s="180" t="str">
        <f t="shared" ca="1" si="154"/>
        <v>5. Ownership - Capital Costs</v>
      </c>
      <c r="AZ902" s="189" t="s">
        <v>643</v>
      </c>
      <c r="BA902" s="180" t="s">
        <v>689</v>
      </c>
      <c r="BB902" s="180">
        <v>2047</v>
      </c>
      <c r="BC902" s="180" t="str">
        <f t="shared" ca="1" si="163"/>
        <v>8_AG875_Major_maintenance_2047</v>
      </c>
      <c r="BD902" s="180" t="s">
        <v>407</v>
      </c>
      <c r="BE902" s="180"/>
      <c r="BF902" s="189" t="str">
        <f t="shared" si="160"/>
        <v>&gt;=0</v>
      </c>
      <c r="BG902" s="189" t="s">
        <v>58</v>
      </c>
      <c r="BH902" s="189" t="s">
        <v>58</v>
      </c>
    </row>
    <row r="903" spans="1:60" ht="13.5" hidden="1" customHeight="1">
      <c r="A903" s="131"/>
      <c r="B903" s="343"/>
      <c r="C903" s="150"/>
      <c r="D903" s="346"/>
      <c r="E903" s="346"/>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c r="AC903" s="289"/>
      <c r="AD903" s="289"/>
      <c r="AE903" s="290"/>
      <c r="AF903" s="290"/>
      <c r="AG903" s="290"/>
      <c r="AH903" s="290"/>
      <c r="AI903" s="290"/>
      <c r="AJ903" s="290"/>
      <c r="AK903" s="290"/>
      <c r="AL903" s="290"/>
      <c r="AM903" s="290"/>
      <c r="AN903" s="290"/>
      <c r="AO903" s="291"/>
      <c r="AQ903" s="54" t="s">
        <v>645</v>
      </c>
      <c r="AU903" s="292" t="str">
        <f t="shared" ca="1" si="161"/>
        <v>AH</v>
      </c>
      <c r="AV903" s="292">
        <f t="shared" si="164"/>
        <v>875</v>
      </c>
      <c r="AW903" s="180" t="str">
        <f t="shared" ca="1" si="162"/>
        <v>AH875</v>
      </c>
      <c r="AX903" s="189">
        <f t="shared" ref="AX903:AX966" si="165">$AX$5</f>
        <v>8</v>
      </c>
      <c r="AY903" s="180" t="str">
        <f t="shared" ref="AY903:AY966" ca="1" si="166">MID(CELL("filename",AX903),FIND("]",CELL("filename",AX903))+1,256)</f>
        <v>5. Ownership - Capital Costs</v>
      </c>
      <c r="AZ903" s="189" t="s">
        <v>643</v>
      </c>
      <c r="BA903" s="180" t="s">
        <v>689</v>
      </c>
      <c r="BB903" s="180">
        <v>2048</v>
      </c>
      <c r="BC903" s="180" t="str">
        <f t="shared" ca="1" si="163"/>
        <v>8_AH875_Major_maintenance_2048</v>
      </c>
      <c r="BD903" s="180" t="s">
        <v>407</v>
      </c>
      <c r="BE903" s="180"/>
      <c r="BF903" s="189" t="str">
        <f t="shared" si="160"/>
        <v>&gt;=0</v>
      </c>
      <c r="BG903" s="189" t="s">
        <v>58</v>
      </c>
      <c r="BH903" s="189" t="s">
        <v>58</v>
      </c>
    </row>
    <row r="904" spans="1:60" ht="13.5" hidden="1" customHeight="1">
      <c r="A904" s="131"/>
      <c r="B904" s="343"/>
      <c r="C904" s="150"/>
      <c r="D904" s="346"/>
      <c r="E904" s="346"/>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c r="AC904" s="289"/>
      <c r="AD904" s="289"/>
      <c r="AE904" s="290"/>
      <c r="AF904" s="290"/>
      <c r="AG904" s="290"/>
      <c r="AH904" s="290"/>
      <c r="AI904" s="290"/>
      <c r="AJ904" s="290"/>
      <c r="AK904" s="290"/>
      <c r="AL904" s="290"/>
      <c r="AM904" s="290"/>
      <c r="AN904" s="290"/>
      <c r="AO904" s="291"/>
      <c r="AQ904" s="54" t="s">
        <v>645</v>
      </c>
      <c r="AU904" s="292" t="str">
        <f t="shared" ca="1" si="161"/>
        <v>AI</v>
      </c>
      <c r="AV904" s="292">
        <f t="shared" si="164"/>
        <v>875</v>
      </c>
      <c r="AW904" s="180" t="str">
        <f t="shared" ca="1" si="162"/>
        <v>AI875</v>
      </c>
      <c r="AX904" s="189">
        <f t="shared" si="165"/>
        <v>8</v>
      </c>
      <c r="AY904" s="180" t="str">
        <f t="shared" ca="1" si="166"/>
        <v>5. Ownership - Capital Costs</v>
      </c>
      <c r="AZ904" s="189" t="s">
        <v>643</v>
      </c>
      <c r="BA904" s="180" t="s">
        <v>689</v>
      </c>
      <c r="BB904" s="180">
        <v>2049</v>
      </c>
      <c r="BC904" s="180" t="str">
        <f t="shared" ca="1" si="163"/>
        <v>8_AI875_Major_maintenance_2049</v>
      </c>
      <c r="BD904" s="180" t="s">
        <v>407</v>
      </c>
      <c r="BE904" s="180"/>
      <c r="BF904" s="189" t="str">
        <f t="shared" si="160"/>
        <v>&gt;=0</v>
      </c>
      <c r="BG904" s="189" t="s">
        <v>58</v>
      </c>
      <c r="BH904" s="189" t="s">
        <v>58</v>
      </c>
    </row>
    <row r="905" spans="1:60" ht="13.5" hidden="1" customHeight="1">
      <c r="A905" s="131"/>
      <c r="B905" s="343"/>
      <c r="C905" s="150"/>
      <c r="D905" s="346"/>
      <c r="E905" s="346"/>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c r="AC905" s="289"/>
      <c r="AD905" s="289"/>
      <c r="AE905" s="290"/>
      <c r="AF905" s="290"/>
      <c r="AG905" s="290"/>
      <c r="AH905" s="290"/>
      <c r="AI905" s="290"/>
      <c r="AJ905" s="290"/>
      <c r="AK905" s="290"/>
      <c r="AL905" s="290"/>
      <c r="AM905" s="290"/>
      <c r="AN905" s="290"/>
      <c r="AO905" s="291"/>
      <c r="AQ905" s="54" t="s">
        <v>645</v>
      </c>
      <c r="AU905" s="292" t="str">
        <f t="shared" ca="1" si="161"/>
        <v>AJ</v>
      </c>
      <c r="AV905" s="292">
        <f t="shared" si="164"/>
        <v>875</v>
      </c>
      <c r="AW905" s="180" t="str">
        <f t="shared" ca="1" si="162"/>
        <v>AJ875</v>
      </c>
      <c r="AX905" s="189">
        <f t="shared" si="165"/>
        <v>8</v>
      </c>
      <c r="AY905" s="180" t="str">
        <f t="shared" ca="1" si="166"/>
        <v>5. Ownership - Capital Costs</v>
      </c>
      <c r="AZ905" s="189" t="s">
        <v>643</v>
      </c>
      <c r="BA905" s="180" t="s">
        <v>689</v>
      </c>
      <c r="BB905" s="180">
        <v>2050</v>
      </c>
      <c r="BC905" s="180" t="str">
        <f t="shared" ca="1" si="163"/>
        <v>8_AJ875_Major_maintenance_2050</v>
      </c>
      <c r="BD905" s="180" t="s">
        <v>407</v>
      </c>
      <c r="BE905" s="180"/>
      <c r="BF905" s="189" t="str">
        <f t="shared" si="160"/>
        <v>&gt;=0</v>
      </c>
      <c r="BG905" s="189" t="s">
        <v>58</v>
      </c>
      <c r="BH905" s="189" t="s">
        <v>58</v>
      </c>
    </row>
    <row r="906" spans="1:60" ht="13.5" hidden="1" customHeight="1">
      <c r="A906" s="131"/>
      <c r="B906" s="343"/>
      <c r="C906" s="150"/>
      <c r="D906" s="346"/>
      <c r="E906" s="346"/>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c r="AC906" s="289"/>
      <c r="AD906" s="289"/>
      <c r="AE906" s="290"/>
      <c r="AF906" s="290"/>
      <c r="AG906" s="290"/>
      <c r="AH906" s="290"/>
      <c r="AI906" s="290"/>
      <c r="AJ906" s="290"/>
      <c r="AK906" s="290"/>
      <c r="AL906" s="290"/>
      <c r="AM906" s="290"/>
      <c r="AN906" s="290"/>
      <c r="AO906" s="291"/>
      <c r="AQ906" s="54" t="s">
        <v>645</v>
      </c>
      <c r="AU906" s="292" t="str">
        <f t="shared" ca="1" si="161"/>
        <v>AK</v>
      </c>
      <c r="AV906" s="292">
        <f t="shared" si="164"/>
        <v>875</v>
      </c>
      <c r="AW906" s="180" t="str">
        <f t="shared" ca="1" si="162"/>
        <v>AK875</v>
      </c>
      <c r="AX906" s="189">
        <f t="shared" si="165"/>
        <v>8</v>
      </c>
      <c r="AY906" s="180" t="str">
        <f t="shared" ca="1" si="166"/>
        <v>5. Ownership - Capital Costs</v>
      </c>
      <c r="AZ906" s="189" t="s">
        <v>643</v>
      </c>
      <c r="BA906" s="180" t="s">
        <v>689</v>
      </c>
      <c r="BB906" s="180">
        <v>2051</v>
      </c>
      <c r="BC906" s="180" t="str">
        <f t="shared" ca="1" si="163"/>
        <v>8_AK875_Major_maintenance_2051</v>
      </c>
      <c r="BD906" s="180" t="s">
        <v>407</v>
      </c>
      <c r="BE906" s="180"/>
      <c r="BF906" s="189" t="str">
        <f t="shared" si="160"/>
        <v>&gt;=0</v>
      </c>
      <c r="BG906" s="189" t="s">
        <v>58</v>
      </c>
      <c r="BH906" s="189" t="s">
        <v>58</v>
      </c>
    </row>
    <row r="907" spans="1:60" ht="13.5" hidden="1" customHeight="1">
      <c r="A907" s="131"/>
      <c r="B907" s="343"/>
      <c r="C907" s="150"/>
      <c r="D907" s="346"/>
      <c r="E907" s="346"/>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89"/>
      <c r="AE907" s="290"/>
      <c r="AF907" s="290"/>
      <c r="AG907" s="290"/>
      <c r="AH907" s="290"/>
      <c r="AI907" s="290"/>
      <c r="AJ907" s="290"/>
      <c r="AK907" s="290"/>
      <c r="AL907" s="290"/>
      <c r="AM907" s="290"/>
      <c r="AN907" s="290"/>
      <c r="AO907" s="291"/>
      <c r="AQ907" s="54" t="s">
        <v>645</v>
      </c>
      <c r="AU907" s="292" t="str">
        <f t="shared" ca="1" si="161"/>
        <v>AL</v>
      </c>
      <c r="AV907" s="292">
        <f t="shared" si="164"/>
        <v>875</v>
      </c>
      <c r="AW907" s="180" t="str">
        <f t="shared" ca="1" si="162"/>
        <v>AL875</v>
      </c>
      <c r="AX907" s="189">
        <f t="shared" si="165"/>
        <v>8</v>
      </c>
      <c r="AY907" s="180" t="str">
        <f t="shared" ca="1" si="166"/>
        <v>5. Ownership - Capital Costs</v>
      </c>
      <c r="AZ907" s="189" t="s">
        <v>643</v>
      </c>
      <c r="BA907" s="180" t="s">
        <v>689</v>
      </c>
      <c r="BB907" s="180">
        <v>2052</v>
      </c>
      <c r="BC907" s="180" t="str">
        <f t="shared" ca="1" si="163"/>
        <v>8_AL875_Major_maintenance_2052</v>
      </c>
      <c r="BD907" s="180" t="s">
        <v>407</v>
      </c>
      <c r="BE907" s="180"/>
      <c r="BF907" s="189" t="str">
        <f t="shared" si="160"/>
        <v>&gt;=0</v>
      </c>
      <c r="BG907" s="189" t="s">
        <v>58</v>
      </c>
      <c r="BH907" s="189" t="s">
        <v>58</v>
      </c>
    </row>
    <row r="908" spans="1:60" ht="13.5" hidden="1" customHeight="1">
      <c r="A908" s="131"/>
      <c r="B908" s="343"/>
      <c r="C908" s="150"/>
      <c r="D908" s="346"/>
      <c r="E908" s="346"/>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c r="AC908" s="289"/>
      <c r="AD908" s="289"/>
      <c r="AE908" s="290"/>
      <c r="AF908" s="290"/>
      <c r="AG908" s="290"/>
      <c r="AH908" s="290"/>
      <c r="AI908" s="290"/>
      <c r="AJ908" s="290"/>
      <c r="AK908" s="290"/>
      <c r="AL908" s="290"/>
      <c r="AM908" s="290"/>
      <c r="AN908" s="290"/>
      <c r="AO908" s="291"/>
      <c r="AQ908" s="54" t="s">
        <v>645</v>
      </c>
      <c r="AU908" s="292" t="str">
        <f t="shared" ca="1" si="161"/>
        <v>AM</v>
      </c>
      <c r="AV908" s="292">
        <f t="shared" si="164"/>
        <v>875</v>
      </c>
      <c r="AW908" s="180" t="str">
        <f t="shared" ca="1" si="162"/>
        <v>AM875</v>
      </c>
      <c r="AX908" s="189">
        <f t="shared" si="165"/>
        <v>8</v>
      </c>
      <c r="AY908" s="180" t="str">
        <f t="shared" ca="1" si="166"/>
        <v>5. Ownership - Capital Costs</v>
      </c>
      <c r="AZ908" s="189" t="s">
        <v>643</v>
      </c>
      <c r="BA908" s="180" t="s">
        <v>689</v>
      </c>
      <c r="BB908" s="180">
        <v>2053</v>
      </c>
      <c r="BC908" s="180" t="str">
        <f t="shared" ca="1" si="163"/>
        <v>8_AM875_Major_maintenance_2053</v>
      </c>
      <c r="BD908" s="180" t="s">
        <v>407</v>
      </c>
      <c r="BE908" s="180"/>
      <c r="BF908" s="189" t="str">
        <f t="shared" si="160"/>
        <v>&gt;=0</v>
      </c>
      <c r="BG908" s="189" t="s">
        <v>58</v>
      </c>
      <c r="BH908" s="189" t="s">
        <v>58</v>
      </c>
    </row>
    <row r="909" spans="1:60" ht="13.5" hidden="1" customHeight="1">
      <c r="A909" s="131"/>
      <c r="B909" s="343"/>
      <c r="C909" s="150"/>
      <c r="D909" s="346"/>
      <c r="E909" s="346"/>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290"/>
      <c r="AF909" s="290"/>
      <c r="AG909" s="290"/>
      <c r="AH909" s="290"/>
      <c r="AI909" s="290"/>
      <c r="AJ909" s="290"/>
      <c r="AK909" s="290"/>
      <c r="AL909" s="290"/>
      <c r="AM909" s="290"/>
      <c r="AN909" s="290"/>
      <c r="AO909" s="291"/>
      <c r="AQ909" s="54" t="s">
        <v>645</v>
      </c>
      <c r="AU909" s="292" t="str">
        <f t="shared" ca="1" si="161"/>
        <v>AN</v>
      </c>
      <c r="AV909" s="292">
        <f t="shared" si="164"/>
        <v>875</v>
      </c>
      <c r="AW909" s="180" t="str">
        <f t="shared" ca="1" si="162"/>
        <v>AN875</v>
      </c>
      <c r="AX909" s="189">
        <f t="shared" si="165"/>
        <v>8</v>
      </c>
      <c r="AY909" s="180" t="str">
        <f t="shared" ca="1" si="166"/>
        <v>5. Ownership - Capital Costs</v>
      </c>
      <c r="AZ909" s="189" t="s">
        <v>643</v>
      </c>
      <c r="BA909" s="180" t="s">
        <v>689</v>
      </c>
      <c r="BB909" s="180">
        <v>2054</v>
      </c>
      <c r="BC909" s="180" t="str">
        <f t="shared" ca="1" si="163"/>
        <v>8_AN875_Major_maintenance_2054</v>
      </c>
      <c r="BD909" s="180" t="s">
        <v>407</v>
      </c>
      <c r="BE909" s="180"/>
      <c r="BF909" s="189" t="str">
        <f t="shared" si="160"/>
        <v>&gt;=0</v>
      </c>
      <c r="BG909" s="189" t="s">
        <v>58</v>
      </c>
      <c r="BH909" s="189" t="s">
        <v>58</v>
      </c>
    </row>
    <row r="910" spans="1:60" ht="13.5" hidden="1" customHeight="1">
      <c r="A910" s="131"/>
      <c r="B910" s="343"/>
      <c r="C910" s="150"/>
      <c r="D910" s="346"/>
      <c r="E910" s="346"/>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c r="AC910" s="289"/>
      <c r="AD910" s="289"/>
      <c r="AE910" s="290"/>
      <c r="AF910" s="290"/>
      <c r="AG910" s="290"/>
      <c r="AH910" s="290"/>
      <c r="AI910" s="290"/>
      <c r="AJ910" s="290"/>
      <c r="AK910" s="290"/>
      <c r="AL910" s="290"/>
      <c r="AM910" s="290"/>
      <c r="AN910" s="290"/>
      <c r="AO910" s="291"/>
      <c r="AQ910" s="54" t="s">
        <v>645</v>
      </c>
      <c r="AU910" s="292" t="str">
        <f t="shared" ca="1" si="161"/>
        <v>AO</v>
      </c>
      <c r="AV910" s="292">
        <f t="shared" si="164"/>
        <v>875</v>
      </c>
      <c r="AW910" s="180" t="str">
        <f t="shared" ca="1" si="162"/>
        <v>AO875</v>
      </c>
      <c r="AX910" s="189">
        <f t="shared" si="165"/>
        <v>8</v>
      </c>
      <c r="AY910" s="180" t="str">
        <f t="shared" ca="1" si="166"/>
        <v>5. Ownership - Capital Costs</v>
      </c>
      <c r="AZ910" s="189" t="s">
        <v>643</v>
      </c>
      <c r="BA910" s="180" t="s">
        <v>689</v>
      </c>
      <c r="BB910" s="180" t="s">
        <v>646</v>
      </c>
      <c r="BC910" s="180" t="str">
        <f t="shared" ca="1" si="163"/>
        <v>8_AO875_Major_maintenance_Additional_Info</v>
      </c>
      <c r="BD910" s="189" t="s">
        <v>133</v>
      </c>
      <c r="BE910" s="189">
        <v>100</v>
      </c>
      <c r="BG910" s="189" t="s">
        <v>58</v>
      </c>
      <c r="BH910" s="189" t="s">
        <v>58</v>
      </c>
    </row>
    <row r="911" spans="1:60" ht="13.5" hidden="1" customHeight="1">
      <c r="A911" s="131">
        <f>+A875+1</f>
        <v>29</v>
      </c>
      <c r="B911" s="343"/>
      <c r="C911" s="150" t="s">
        <v>690</v>
      </c>
      <c r="D911" s="346" t="s">
        <v>642</v>
      </c>
      <c r="E911" s="346"/>
      <c r="F911" s="276"/>
      <c r="G911" s="276"/>
      <c r="H911" s="276"/>
      <c r="I911" s="276"/>
      <c r="J911" s="276"/>
      <c r="K911" s="276"/>
      <c r="L911" s="276"/>
      <c r="M911" s="276"/>
      <c r="N911" s="276"/>
      <c r="O911" s="276"/>
      <c r="P911" s="276"/>
      <c r="Q911" s="276"/>
      <c r="R911" s="276"/>
      <c r="S911" s="276"/>
      <c r="T911" s="276"/>
      <c r="U911" s="276"/>
      <c r="V911" s="276"/>
      <c r="W911" s="276"/>
      <c r="X911" s="276"/>
      <c r="Y911" s="276"/>
      <c r="Z911" s="276"/>
      <c r="AA911" s="276"/>
      <c r="AB911" s="276"/>
      <c r="AC911" s="276"/>
      <c r="AD911" s="276"/>
      <c r="AE911" s="277"/>
      <c r="AF911" s="277"/>
      <c r="AG911" s="277"/>
      <c r="AH911" s="277"/>
      <c r="AI911" s="277"/>
      <c r="AJ911" s="277"/>
      <c r="AK911" s="277"/>
      <c r="AL911" s="277"/>
      <c r="AM911" s="277"/>
      <c r="AN911" s="277"/>
      <c r="AO911" s="152"/>
      <c r="AS911" s="54" t="s">
        <v>125</v>
      </c>
      <c r="AT911" s="293" t="str">
        <f ca="1">SUBSTITUTE(CELL("address",F911),"$","")</f>
        <v>F911</v>
      </c>
      <c r="AU911" s="294" t="str">
        <f ca="1">CHAR(CODE(AT911))</f>
        <v>F</v>
      </c>
      <c r="AV911" s="294">
        <f>ROW(AT911)</f>
        <v>911</v>
      </c>
      <c r="AW911" s="295" t="str">
        <f ca="1">CONCATENATE(AU911&amp;AV911)</f>
        <v>F911</v>
      </c>
      <c r="AX911" s="288">
        <f t="shared" si="165"/>
        <v>8</v>
      </c>
      <c r="AY911" s="295" t="str">
        <f t="shared" ca="1" si="166"/>
        <v>5. Ownership - Capital Costs</v>
      </c>
      <c r="AZ911" s="288" t="s">
        <v>643</v>
      </c>
      <c r="BA911" s="295" t="s">
        <v>691</v>
      </c>
      <c r="BB911" s="295">
        <v>2020</v>
      </c>
      <c r="BC911" s="295" t="str">
        <f ca="1">AX911&amp;"_"&amp;AW911&amp;"_"&amp;BA911&amp;"_"&amp;BB911</f>
        <v>8_F911_Combustion_inspection_2020</v>
      </c>
      <c r="BD911" s="295" t="s">
        <v>407</v>
      </c>
      <c r="BE911" s="295"/>
      <c r="BF911" s="288" t="str">
        <f t="shared" ref="BF911:BF945" si="167">"&gt;=0"</f>
        <v>&gt;=0</v>
      </c>
      <c r="BG911" s="288" t="s">
        <v>58</v>
      </c>
      <c r="BH911" s="288" t="s">
        <v>58</v>
      </c>
    </row>
    <row r="912" spans="1:60" ht="13.5" hidden="1" customHeight="1">
      <c r="A912" s="131"/>
      <c r="B912" s="343"/>
      <c r="C912" s="150"/>
      <c r="D912" s="346"/>
      <c r="E912" s="346"/>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90"/>
      <c r="AF912" s="290"/>
      <c r="AG912" s="290"/>
      <c r="AH912" s="290"/>
      <c r="AI912" s="290"/>
      <c r="AJ912" s="290"/>
      <c r="AK912" s="290"/>
      <c r="AL912" s="290"/>
      <c r="AM912" s="290"/>
      <c r="AN912" s="290"/>
      <c r="AO912" s="291"/>
      <c r="AQ912" s="54" t="s">
        <v>645</v>
      </c>
      <c r="AU912" s="292" t="str">
        <f t="shared" ref="AU912:AU946" ca="1" si="168">IF(AU911="Z","AA",IF(LEN(AU911)=1,CHAR(CODE(AU911)+1),IF(RIGHT(AU911,1)="Z",CHAR(CODE(LEFT(AU911,1))+1),LEFT(AU911,1))&amp;CHAR(65+MOD(CODE(RIGHT(AU911,1))+1-65,26))))</f>
        <v>G</v>
      </c>
      <c r="AV912" s="292">
        <f>AV911</f>
        <v>911</v>
      </c>
      <c r="AW912" s="180" t="str">
        <f t="shared" ref="AW912:AW946" ca="1" si="169">CONCATENATE(AU912&amp;AV912)</f>
        <v>G911</v>
      </c>
      <c r="AX912" s="189">
        <f t="shared" si="165"/>
        <v>8</v>
      </c>
      <c r="AY912" s="180" t="str">
        <f t="shared" ca="1" si="166"/>
        <v>5. Ownership - Capital Costs</v>
      </c>
      <c r="AZ912" s="189" t="s">
        <v>643</v>
      </c>
      <c r="BA912" s="180" t="s">
        <v>691</v>
      </c>
      <c r="BB912" s="180">
        <v>2021</v>
      </c>
      <c r="BC912" s="180" t="str">
        <f t="shared" ref="BC912:BC946" ca="1" si="170">AX912&amp;"_"&amp;AW912&amp;"_"&amp;BA912&amp;"_"&amp;BB912</f>
        <v>8_G911_Combustion_inspection_2021</v>
      </c>
      <c r="BD912" s="180" t="s">
        <v>407</v>
      </c>
      <c r="BE912" s="180"/>
      <c r="BF912" s="189" t="str">
        <f t="shared" si="167"/>
        <v>&gt;=0</v>
      </c>
      <c r="BG912" s="189" t="s">
        <v>58</v>
      </c>
      <c r="BH912" s="189" t="s">
        <v>58</v>
      </c>
    </row>
    <row r="913" spans="1:60" ht="13.5" hidden="1" customHeight="1">
      <c r="A913" s="131"/>
      <c r="B913" s="343"/>
      <c r="C913" s="150"/>
      <c r="D913" s="346"/>
      <c r="E913" s="346"/>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c r="AC913" s="289"/>
      <c r="AD913" s="289"/>
      <c r="AE913" s="290"/>
      <c r="AF913" s="290"/>
      <c r="AG913" s="290"/>
      <c r="AH913" s="290"/>
      <c r="AI913" s="290"/>
      <c r="AJ913" s="290"/>
      <c r="AK913" s="290"/>
      <c r="AL913" s="290"/>
      <c r="AM913" s="290"/>
      <c r="AN913" s="290"/>
      <c r="AO913" s="291"/>
      <c r="AQ913" s="54" t="s">
        <v>645</v>
      </c>
      <c r="AU913" s="292" t="str">
        <f t="shared" ca="1" si="168"/>
        <v>H</v>
      </c>
      <c r="AV913" s="292">
        <f t="shared" ref="AV913:AV946" si="171">AV912</f>
        <v>911</v>
      </c>
      <c r="AW913" s="180" t="str">
        <f t="shared" ca="1" si="169"/>
        <v>H911</v>
      </c>
      <c r="AX913" s="189">
        <f t="shared" si="165"/>
        <v>8</v>
      </c>
      <c r="AY913" s="180" t="str">
        <f t="shared" ca="1" si="166"/>
        <v>5. Ownership - Capital Costs</v>
      </c>
      <c r="AZ913" s="189" t="s">
        <v>643</v>
      </c>
      <c r="BA913" s="180" t="s">
        <v>691</v>
      </c>
      <c r="BB913" s="180">
        <v>2022</v>
      </c>
      <c r="BC913" s="180" t="str">
        <f t="shared" ca="1" si="170"/>
        <v>8_H911_Combustion_inspection_2022</v>
      </c>
      <c r="BD913" s="180" t="s">
        <v>407</v>
      </c>
      <c r="BE913" s="180"/>
      <c r="BF913" s="189" t="str">
        <f t="shared" si="167"/>
        <v>&gt;=0</v>
      </c>
      <c r="BG913" s="189" t="s">
        <v>58</v>
      </c>
      <c r="BH913" s="189" t="s">
        <v>58</v>
      </c>
    </row>
    <row r="914" spans="1:60" ht="13.5" hidden="1" customHeight="1">
      <c r="A914" s="131"/>
      <c r="B914" s="343"/>
      <c r="C914" s="150"/>
      <c r="D914" s="346"/>
      <c r="E914" s="346"/>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c r="AC914" s="289"/>
      <c r="AD914" s="289"/>
      <c r="AE914" s="290"/>
      <c r="AF914" s="290"/>
      <c r="AG914" s="290"/>
      <c r="AH914" s="290"/>
      <c r="AI914" s="290"/>
      <c r="AJ914" s="290"/>
      <c r="AK914" s="290"/>
      <c r="AL914" s="290"/>
      <c r="AM914" s="290"/>
      <c r="AN914" s="290"/>
      <c r="AO914" s="291"/>
      <c r="AQ914" s="54" t="s">
        <v>645</v>
      </c>
      <c r="AU914" s="292" t="str">
        <f t="shared" ca="1" si="168"/>
        <v>I</v>
      </c>
      <c r="AV914" s="292">
        <f t="shared" si="171"/>
        <v>911</v>
      </c>
      <c r="AW914" s="180" t="str">
        <f t="shared" ca="1" si="169"/>
        <v>I911</v>
      </c>
      <c r="AX914" s="189">
        <f t="shared" si="165"/>
        <v>8</v>
      </c>
      <c r="AY914" s="180" t="str">
        <f t="shared" ca="1" si="166"/>
        <v>5. Ownership - Capital Costs</v>
      </c>
      <c r="AZ914" s="189" t="s">
        <v>643</v>
      </c>
      <c r="BA914" s="180" t="s">
        <v>691</v>
      </c>
      <c r="BB914" s="180">
        <v>2023</v>
      </c>
      <c r="BC914" s="180" t="str">
        <f t="shared" ca="1" si="170"/>
        <v>8_I911_Combustion_inspection_2023</v>
      </c>
      <c r="BD914" s="180" t="s">
        <v>407</v>
      </c>
      <c r="BE914" s="180"/>
      <c r="BF914" s="189" t="str">
        <f t="shared" si="167"/>
        <v>&gt;=0</v>
      </c>
      <c r="BG914" s="189" t="s">
        <v>58</v>
      </c>
      <c r="BH914" s="189" t="s">
        <v>58</v>
      </c>
    </row>
    <row r="915" spans="1:60" ht="13.5" hidden="1" customHeight="1">
      <c r="A915" s="131"/>
      <c r="B915" s="343"/>
      <c r="C915" s="150"/>
      <c r="D915" s="346"/>
      <c r="E915" s="346"/>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c r="AC915" s="289"/>
      <c r="AD915" s="289"/>
      <c r="AE915" s="290"/>
      <c r="AF915" s="290"/>
      <c r="AG915" s="290"/>
      <c r="AH915" s="290"/>
      <c r="AI915" s="290"/>
      <c r="AJ915" s="290"/>
      <c r="AK915" s="290"/>
      <c r="AL915" s="290"/>
      <c r="AM915" s="290"/>
      <c r="AN915" s="290"/>
      <c r="AO915" s="291"/>
      <c r="AQ915" s="54" t="s">
        <v>645</v>
      </c>
      <c r="AU915" s="292" t="str">
        <f t="shared" ca="1" si="168"/>
        <v>J</v>
      </c>
      <c r="AV915" s="292">
        <f t="shared" si="171"/>
        <v>911</v>
      </c>
      <c r="AW915" s="180" t="str">
        <f t="shared" ca="1" si="169"/>
        <v>J911</v>
      </c>
      <c r="AX915" s="189">
        <f t="shared" si="165"/>
        <v>8</v>
      </c>
      <c r="AY915" s="180" t="str">
        <f t="shared" ca="1" si="166"/>
        <v>5. Ownership - Capital Costs</v>
      </c>
      <c r="AZ915" s="189" t="s">
        <v>643</v>
      </c>
      <c r="BA915" s="180" t="s">
        <v>691</v>
      </c>
      <c r="BB915" s="180">
        <v>2024</v>
      </c>
      <c r="BC915" s="180" t="str">
        <f t="shared" ca="1" si="170"/>
        <v>8_J911_Combustion_inspection_2024</v>
      </c>
      <c r="BD915" s="180" t="s">
        <v>407</v>
      </c>
      <c r="BE915" s="180"/>
      <c r="BF915" s="189" t="str">
        <f t="shared" si="167"/>
        <v>&gt;=0</v>
      </c>
      <c r="BG915" s="189" t="s">
        <v>58</v>
      </c>
      <c r="BH915" s="189" t="s">
        <v>58</v>
      </c>
    </row>
    <row r="916" spans="1:60" ht="13.5" hidden="1" customHeight="1">
      <c r="A916" s="131"/>
      <c r="B916" s="343"/>
      <c r="C916" s="150"/>
      <c r="D916" s="346"/>
      <c r="E916" s="346"/>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c r="AC916" s="289"/>
      <c r="AD916" s="289"/>
      <c r="AE916" s="290"/>
      <c r="AF916" s="290"/>
      <c r="AG916" s="290"/>
      <c r="AH916" s="290"/>
      <c r="AI916" s="290"/>
      <c r="AJ916" s="290"/>
      <c r="AK916" s="290"/>
      <c r="AL916" s="290"/>
      <c r="AM916" s="290"/>
      <c r="AN916" s="290"/>
      <c r="AO916" s="291"/>
      <c r="AQ916" s="54" t="s">
        <v>645</v>
      </c>
      <c r="AU916" s="292" t="str">
        <f t="shared" ca="1" si="168"/>
        <v>K</v>
      </c>
      <c r="AV916" s="292">
        <f t="shared" si="171"/>
        <v>911</v>
      </c>
      <c r="AW916" s="180" t="str">
        <f t="shared" ca="1" si="169"/>
        <v>K911</v>
      </c>
      <c r="AX916" s="189">
        <f t="shared" si="165"/>
        <v>8</v>
      </c>
      <c r="AY916" s="180" t="str">
        <f t="shared" ca="1" si="166"/>
        <v>5. Ownership - Capital Costs</v>
      </c>
      <c r="AZ916" s="189" t="s">
        <v>643</v>
      </c>
      <c r="BA916" s="180" t="s">
        <v>691</v>
      </c>
      <c r="BB916" s="180">
        <v>2025</v>
      </c>
      <c r="BC916" s="180" t="str">
        <f t="shared" ca="1" si="170"/>
        <v>8_K911_Combustion_inspection_2025</v>
      </c>
      <c r="BD916" s="180" t="s">
        <v>407</v>
      </c>
      <c r="BE916" s="180"/>
      <c r="BF916" s="189" t="str">
        <f t="shared" si="167"/>
        <v>&gt;=0</v>
      </c>
      <c r="BG916" s="189" t="s">
        <v>58</v>
      </c>
      <c r="BH916" s="189" t="s">
        <v>58</v>
      </c>
    </row>
    <row r="917" spans="1:60" ht="13.5" hidden="1" customHeight="1">
      <c r="A917" s="131"/>
      <c r="B917" s="343"/>
      <c r="C917" s="150"/>
      <c r="D917" s="346"/>
      <c r="E917" s="346"/>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c r="AC917" s="289"/>
      <c r="AD917" s="289"/>
      <c r="AE917" s="290"/>
      <c r="AF917" s="290"/>
      <c r="AG917" s="290"/>
      <c r="AH917" s="290"/>
      <c r="AI917" s="290"/>
      <c r="AJ917" s="290"/>
      <c r="AK917" s="290"/>
      <c r="AL917" s="290"/>
      <c r="AM917" s="290"/>
      <c r="AN917" s="290"/>
      <c r="AO917" s="291"/>
      <c r="AQ917" s="54" t="s">
        <v>645</v>
      </c>
      <c r="AU917" s="292" t="str">
        <f t="shared" ca="1" si="168"/>
        <v>L</v>
      </c>
      <c r="AV917" s="292">
        <f t="shared" si="171"/>
        <v>911</v>
      </c>
      <c r="AW917" s="180" t="str">
        <f t="shared" ca="1" si="169"/>
        <v>L911</v>
      </c>
      <c r="AX917" s="189">
        <f t="shared" si="165"/>
        <v>8</v>
      </c>
      <c r="AY917" s="180" t="str">
        <f t="shared" ca="1" si="166"/>
        <v>5. Ownership - Capital Costs</v>
      </c>
      <c r="AZ917" s="189" t="s">
        <v>643</v>
      </c>
      <c r="BA917" s="180" t="s">
        <v>691</v>
      </c>
      <c r="BB917" s="180">
        <v>2026</v>
      </c>
      <c r="BC917" s="180" t="str">
        <f t="shared" ca="1" si="170"/>
        <v>8_L911_Combustion_inspection_2026</v>
      </c>
      <c r="BD917" s="180" t="s">
        <v>407</v>
      </c>
      <c r="BE917" s="180"/>
      <c r="BF917" s="189" t="str">
        <f t="shared" si="167"/>
        <v>&gt;=0</v>
      </c>
      <c r="BG917" s="189" t="s">
        <v>58</v>
      </c>
      <c r="BH917" s="189" t="s">
        <v>58</v>
      </c>
    </row>
    <row r="918" spans="1:60" ht="13.5" hidden="1" customHeight="1">
      <c r="A918" s="131"/>
      <c r="B918" s="343"/>
      <c r="C918" s="150"/>
      <c r="D918" s="346"/>
      <c r="E918" s="346"/>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c r="AC918" s="289"/>
      <c r="AD918" s="289"/>
      <c r="AE918" s="290"/>
      <c r="AF918" s="290"/>
      <c r="AG918" s="290"/>
      <c r="AH918" s="290"/>
      <c r="AI918" s="290"/>
      <c r="AJ918" s="290"/>
      <c r="AK918" s="290"/>
      <c r="AL918" s="290"/>
      <c r="AM918" s="290"/>
      <c r="AN918" s="290"/>
      <c r="AO918" s="291"/>
      <c r="AQ918" s="54" t="s">
        <v>645</v>
      </c>
      <c r="AU918" s="292" t="str">
        <f t="shared" ca="1" si="168"/>
        <v>M</v>
      </c>
      <c r="AV918" s="292">
        <f t="shared" si="171"/>
        <v>911</v>
      </c>
      <c r="AW918" s="180" t="str">
        <f t="shared" ca="1" si="169"/>
        <v>M911</v>
      </c>
      <c r="AX918" s="189">
        <f t="shared" si="165"/>
        <v>8</v>
      </c>
      <c r="AY918" s="180" t="str">
        <f t="shared" ca="1" si="166"/>
        <v>5. Ownership - Capital Costs</v>
      </c>
      <c r="AZ918" s="189" t="s">
        <v>643</v>
      </c>
      <c r="BA918" s="180" t="s">
        <v>691</v>
      </c>
      <c r="BB918" s="180">
        <v>2027</v>
      </c>
      <c r="BC918" s="180" t="str">
        <f t="shared" ca="1" si="170"/>
        <v>8_M911_Combustion_inspection_2027</v>
      </c>
      <c r="BD918" s="180" t="s">
        <v>407</v>
      </c>
      <c r="BE918" s="180"/>
      <c r="BF918" s="189" t="str">
        <f t="shared" si="167"/>
        <v>&gt;=0</v>
      </c>
      <c r="BG918" s="189" t="s">
        <v>58</v>
      </c>
      <c r="BH918" s="189" t="s">
        <v>58</v>
      </c>
    </row>
    <row r="919" spans="1:60" ht="13.5" hidden="1" customHeight="1">
      <c r="A919" s="131"/>
      <c r="B919" s="343"/>
      <c r="C919" s="150"/>
      <c r="D919" s="346"/>
      <c r="E919" s="346"/>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c r="AC919" s="289"/>
      <c r="AD919" s="289"/>
      <c r="AE919" s="290"/>
      <c r="AF919" s="290"/>
      <c r="AG919" s="290"/>
      <c r="AH919" s="290"/>
      <c r="AI919" s="290"/>
      <c r="AJ919" s="290"/>
      <c r="AK919" s="290"/>
      <c r="AL919" s="290"/>
      <c r="AM919" s="290"/>
      <c r="AN919" s="290"/>
      <c r="AO919" s="291"/>
      <c r="AQ919" s="54" t="s">
        <v>645</v>
      </c>
      <c r="AU919" s="292" t="str">
        <f t="shared" ca="1" si="168"/>
        <v>N</v>
      </c>
      <c r="AV919" s="292">
        <f t="shared" si="171"/>
        <v>911</v>
      </c>
      <c r="AW919" s="180" t="str">
        <f t="shared" ca="1" si="169"/>
        <v>N911</v>
      </c>
      <c r="AX919" s="189">
        <f t="shared" si="165"/>
        <v>8</v>
      </c>
      <c r="AY919" s="180" t="str">
        <f t="shared" ca="1" si="166"/>
        <v>5. Ownership - Capital Costs</v>
      </c>
      <c r="AZ919" s="189" t="s">
        <v>643</v>
      </c>
      <c r="BA919" s="180" t="s">
        <v>691</v>
      </c>
      <c r="BB919" s="180">
        <v>2028</v>
      </c>
      <c r="BC919" s="180" t="str">
        <f t="shared" ca="1" si="170"/>
        <v>8_N911_Combustion_inspection_2028</v>
      </c>
      <c r="BD919" s="180" t="s">
        <v>407</v>
      </c>
      <c r="BE919" s="180"/>
      <c r="BF919" s="189" t="str">
        <f t="shared" si="167"/>
        <v>&gt;=0</v>
      </c>
      <c r="BG919" s="189" t="s">
        <v>58</v>
      </c>
      <c r="BH919" s="189" t="s">
        <v>58</v>
      </c>
    </row>
    <row r="920" spans="1:60" ht="13.5" hidden="1" customHeight="1">
      <c r="A920" s="131"/>
      <c r="B920" s="343"/>
      <c r="C920" s="150"/>
      <c r="D920" s="346"/>
      <c r="E920" s="346"/>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290"/>
      <c r="AF920" s="290"/>
      <c r="AG920" s="290"/>
      <c r="AH920" s="290"/>
      <c r="AI920" s="290"/>
      <c r="AJ920" s="290"/>
      <c r="AK920" s="290"/>
      <c r="AL920" s="290"/>
      <c r="AM920" s="290"/>
      <c r="AN920" s="290"/>
      <c r="AO920" s="291"/>
      <c r="AQ920" s="54" t="s">
        <v>645</v>
      </c>
      <c r="AU920" s="292" t="str">
        <f t="shared" ca="1" si="168"/>
        <v>O</v>
      </c>
      <c r="AV920" s="292">
        <f t="shared" si="171"/>
        <v>911</v>
      </c>
      <c r="AW920" s="180" t="str">
        <f t="shared" ca="1" si="169"/>
        <v>O911</v>
      </c>
      <c r="AX920" s="189">
        <f t="shared" si="165"/>
        <v>8</v>
      </c>
      <c r="AY920" s="180" t="str">
        <f t="shared" ca="1" si="166"/>
        <v>5. Ownership - Capital Costs</v>
      </c>
      <c r="AZ920" s="189" t="s">
        <v>643</v>
      </c>
      <c r="BA920" s="180" t="s">
        <v>691</v>
      </c>
      <c r="BB920" s="180">
        <v>2029</v>
      </c>
      <c r="BC920" s="180" t="str">
        <f t="shared" ca="1" si="170"/>
        <v>8_O911_Combustion_inspection_2029</v>
      </c>
      <c r="BD920" s="180" t="s">
        <v>407</v>
      </c>
      <c r="BE920" s="180"/>
      <c r="BF920" s="189" t="str">
        <f t="shared" si="167"/>
        <v>&gt;=0</v>
      </c>
      <c r="BG920" s="189" t="s">
        <v>58</v>
      </c>
      <c r="BH920" s="189" t="s">
        <v>58</v>
      </c>
    </row>
    <row r="921" spans="1:60" ht="13.5" hidden="1" customHeight="1">
      <c r="A921" s="131"/>
      <c r="B921" s="343"/>
      <c r="C921" s="150"/>
      <c r="D921" s="346"/>
      <c r="E921" s="346"/>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c r="AC921" s="289"/>
      <c r="AD921" s="289"/>
      <c r="AE921" s="290"/>
      <c r="AF921" s="290"/>
      <c r="AG921" s="290"/>
      <c r="AH921" s="290"/>
      <c r="AI921" s="290"/>
      <c r="AJ921" s="290"/>
      <c r="AK921" s="290"/>
      <c r="AL921" s="290"/>
      <c r="AM921" s="290"/>
      <c r="AN921" s="290"/>
      <c r="AO921" s="291"/>
      <c r="AQ921" s="54" t="s">
        <v>645</v>
      </c>
      <c r="AU921" s="292" t="str">
        <f t="shared" ca="1" si="168"/>
        <v>P</v>
      </c>
      <c r="AV921" s="292">
        <f t="shared" si="171"/>
        <v>911</v>
      </c>
      <c r="AW921" s="180" t="str">
        <f t="shared" ca="1" si="169"/>
        <v>P911</v>
      </c>
      <c r="AX921" s="189">
        <f t="shared" si="165"/>
        <v>8</v>
      </c>
      <c r="AY921" s="180" t="str">
        <f t="shared" ca="1" si="166"/>
        <v>5. Ownership - Capital Costs</v>
      </c>
      <c r="AZ921" s="189" t="s">
        <v>643</v>
      </c>
      <c r="BA921" s="180" t="s">
        <v>691</v>
      </c>
      <c r="BB921" s="180">
        <v>2030</v>
      </c>
      <c r="BC921" s="180" t="str">
        <f t="shared" ca="1" si="170"/>
        <v>8_P911_Combustion_inspection_2030</v>
      </c>
      <c r="BD921" s="180" t="s">
        <v>407</v>
      </c>
      <c r="BE921" s="180"/>
      <c r="BF921" s="189" t="str">
        <f t="shared" si="167"/>
        <v>&gt;=0</v>
      </c>
      <c r="BG921" s="189" t="s">
        <v>58</v>
      </c>
      <c r="BH921" s="189" t="s">
        <v>58</v>
      </c>
    </row>
    <row r="922" spans="1:60" ht="13.5" hidden="1" customHeight="1">
      <c r="A922" s="131"/>
      <c r="B922" s="343"/>
      <c r="C922" s="150"/>
      <c r="D922" s="346"/>
      <c r="E922" s="346"/>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c r="AC922" s="289"/>
      <c r="AD922" s="289"/>
      <c r="AE922" s="290"/>
      <c r="AF922" s="290"/>
      <c r="AG922" s="290"/>
      <c r="AH922" s="290"/>
      <c r="AI922" s="290"/>
      <c r="AJ922" s="290"/>
      <c r="AK922" s="290"/>
      <c r="AL922" s="290"/>
      <c r="AM922" s="290"/>
      <c r="AN922" s="290"/>
      <c r="AO922" s="291"/>
      <c r="AQ922" s="54" t="s">
        <v>645</v>
      </c>
      <c r="AU922" s="292" t="str">
        <f t="shared" ca="1" si="168"/>
        <v>Q</v>
      </c>
      <c r="AV922" s="292">
        <f t="shared" si="171"/>
        <v>911</v>
      </c>
      <c r="AW922" s="180" t="str">
        <f t="shared" ca="1" si="169"/>
        <v>Q911</v>
      </c>
      <c r="AX922" s="189">
        <f t="shared" si="165"/>
        <v>8</v>
      </c>
      <c r="AY922" s="180" t="str">
        <f t="shared" ca="1" si="166"/>
        <v>5. Ownership - Capital Costs</v>
      </c>
      <c r="AZ922" s="189" t="s">
        <v>643</v>
      </c>
      <c r="BA922" s="180" t="s">
        <v>691</v>
      </c>
      <c r="BB922" s="180">
        <v>2031</v>
      </c>
      <c r="BC922" s="180" t="str">
        <f t="shared" ca="1" si="170"/>
        <v>8_Q911_Combustion_inspection_2031</v>
      </c>
      <c r="BD922" s="180" t="s">
        <v>407</v>
      </c>
      <c r="BE922" s="180"/>
      <c r="BF922" s="189" t="str">
        <f t="shared" si="167"/>
        <v>&gt;=0</v>
      </c>
      <c r="BG922" s="189" t="s">
        <v>58</v>
      </c>
      <c r="BH922" s="189" t="s">
        <v>58</v>
      </c>
    </row>
    <row r="923" spans="1:60" ht="13.5" hidden="1" customHeight="1">
      <c r="A923" s="131"/>
      <c r="B923" s="343"/>
      <c r="C923" s="150"/>
      <c r="D923" s="346"/>
      <c r="E923" s="346"/>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c r="AC923" s="289"/>
      <c r="AD923" s="289"/>
      <c r="AE923" s="290"/>
      <c r="AF923" s="290"/>
      <c r="AG923" s="290"/>
      <c r="AH923" s="290"/>
      <c r="AI923" s="290"/>
      <c r="AJ923" s="290"/>
      <c r="AK923" s="290"/>
      <c r="AL923" s="290"/>
      <c r="AM923" s="290"/>
      <c r="AN923" s="290"/>
      <c r="AO923" s="291"/>
      <c r="AQ923" s="54" t="s">
        <v>645</v>
      </c>
      <c r="AU923" s="292" t="str">
        <f t="shared" ca="1" si="168"/>
        <v>R</v>
      </c>
      <c r="AV923" s="292">
        <f t="shared" si="171"/>
        <v>911</v>
      </c>
      <c r="AW923" s="180" t="str">
        <f t="shared" ca="1" si="169"/>
        <v>R911</v>
      </c>
      <c r="AX923" s="189">
        <f t="shared" si="165"/>
        <v>8</v>
      </c>
      <c r="AY923" s="180" t="str">
        <f t="shared" ca="1" si="166"/>
        <v>5. Ownership - Capital Costs</v>
      </c>
      <c r="AZ923" s="189" t="s">
        <v>643</v>
      </c>
      <c r="BA923" s="180" t="s">
        <v>691</v>
      </c>
      <c r="BB923" s="180">
        <v>2032</v>
      </c>
      <c r="BC923" s="180" t="str">
        <f t="shared" ca="1" si="170"/>
        <v>8_R911_Combustion_inspection_2032</v>
      </c>
      <c r="BD923" s="180" t="s">
        <v>407</v>
      </c>
      <c r="BE923" s="180"/>
      <c r="BF923" s="189" t="str">
        <f t="shared" si="167"/>
        <v>&gt;=0</v>
      </c>
      <c r="BG923" s="189" t="s">
        <v>58</v>
      </c>
      <c r="BH923" s="189" t="s">
        <v>58</v>
      </c>
    </row>
    <row r="924" spans="1:60" ht="13.5" hidden="1" customHeight="1">
      <c r="A924" s="131"/>
      <c r="B924" s="343"/>
      <c r="C924" s="150"/>
      <c r="D924" s="346"/>
      <c r="E924" s="346"/>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c r="AC924" s="289"/>
      <c r="AD924" s="289"/>
      <c r="AE924" s="290"/>
      <c r="AF924" s="290"/>
      <c r="AG924" s="290"/>
      <c r="AH924" s="290"/>
      <c r="AI924" s="290"/>
      <c r="AJ924" s="290"/>
      <c r="AK924" s="290"/>
      <c r="AL924" s="290"/>
      <c r="AM924" s="290"/>
      <c r="AN924" s="290"/>
      <c r="AO924" s="291"/>
      <c r="AQ924" s="54" t="s">
        <v>645</v>
      </c>
      <c r="AU924" s="292" t="str">
        <f t="shared" ca="1" si="168"/>
        <v>S</v>
      </c>
      <c r="AV924" s="292">
        <f t="shared" si="171"/>
        <v>911</v>
      </c>
      <c r="AW924" s="180" t="str">
        <f t="shared" ca="1" si="169"/>
        <v>S911</v>
      </c>
      <c r="AX924" s="189">
        <f t="shared" si="165"/>
        <v>8</v>
      </c>
      <c r="AY924" s="180" t="str">
        <f t="shared" ca="1" si="166"/>
        <v>5. Ownership - Capital Costs</v>
      </c>
      <c r="AZ924" s="189" t="s">
        <v>643</v>
      </c>
      <c r="BA924" s="180" t="s">
        <v>691</v>
      </c>
      <c r="BB924" s="180">
        <v>2033</v>
      </c>
      <c r="BC924" s="180" t="str">
        <f t="shared" ca="1" si="170"/>
        <v>8_S911_Combustion_inspection_2033</v>
      </c>
      <c r="BD924" s="180" t="s">
        <v>407</v>
      </c>
      <c r="BE924" s="180"/>
      <c r="BF924" s="189" t="str">
        <f t="shared" si="167"/>
        <v>&gt;=0</v>
      </c>
      <c r="BG924" s="189" t="s">
        <v>58</v>
      </c>
      <c r="BH924" s="189" t="s">
        <v>58</v>
      </c>
    </row>
    <row r="925" spans="1:60" ht="13.5" hidden="1" customHeight="1">
      <c r="A925" s="131"/>
      <c r="B925" s="343"/>
      <c r="C925" s="150"/>
      <c r="D925" s="346"/>
      <c r="E925" s="346"/>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c r="AC925" s="289"/>
      <c r="AD925" s="289"/>
      <c r="AE925" s="290"/>
      <c r="AF925" s="290"/>
      <c r="AG925" s="290"/>
      <c r="AH925" s="290"/>
      <c r="AI925" s="290"/>
      <c r="AJ925" s="290"/>
      <c r="AK925" s="290"/>
      <c r="AL925" s="290"/>
      <c r="AM925" s="290"/>
      <c r="AN925" s="290"/>
      <c r="AO925" s="291"/>
      <c r="AQ925" s="54" t="s">
        <v>645</v>
      </c>
      <c r="AU925" s="292" t="str">
        <f t="shared" ca="1" si="168"/>
        <v>T</v>
      </c>
      <c r="AV925" s="292">
        <f t="shared" si="171"/>
        <v>911</v>
      </c>
      <c r="AW925" s="180" t="str">
        <f t="shared" ca="1" si="169"/>
        <v>T911</v>
      </c>
      <c r="AX925" s="189">
        <f t="shared" si="165"/>
        <v>8</v>
      </c>
      <c r="AY925" s="180" t="str">
        <f t="shared" ca="1" si="166"/>
        <v>5. Ownership - Capital Costs</v>
      </c>
      <c r="AZ925" s="189" t="s">
        <v>643</v>
      </c>
      <c r="BA925" s="180" t="s">
        <v>691</v>
      </c>
      <c r="BB925" s="180">
        <v>2034</v>
      </c>
      <c r="BC925" s="180" t="str">
        <f t="shared" ca="1" si="170"/>
        <v>8_T911_Combustion_inspection_2034</v>
      </c>
      <c r="BD925" s="180" t="s">
        <v>407</v>
      </c>
      <c r="BE925" s="180"/>
      <c r="BF925" s="189" t="str">
        <f t="shared" si="167"/>
        <v>&gt;=0</v>
      </c>
      <c r="BG925" s="189" t="s">
        <v>58</v>
      </c>
      <c r="BH925" s="189" t="s">
        <v>58</v>
      </c>
    </row>
    <row r="926" spans="1:60" ht="13.5" hidden="1" customHeight="1">
      <c r="A926" s="131"/>
      <c r="B926" s="343"/>
      <c r="C926" s="150"/>
      <c r="D926" s="346"/>
      <c r="E926" s="346"/>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c r="AC926" s="289"/>
      <c r="AD926" s="289"/>
      <c r="AE926" s="290"/>
      <c r="AF926" s="290"/>
      <c r="AG926" s="290"/>
      <c r="AH926" s="290"/>
      <c r="AI926" s="290"/>
      <c r="AJ926" s="290"/>
      <c r="AK926" s="290"/>
      <c r="AL926" s="290"/>
      <c r="AM926" s="290"/>
      <c r="AN926" s="290"/>
      <c r="AO926" s="291"/>
      <c r="AQ926" s="54" t="s">
        <v>645</v>
      </c>
      <c r="AU926" s="292" t="str">
        <f t="shared" ca="1" si="168"/>
        <v>U</v>
      </c>
      <c r="AV926" s="292">
        <f t="shared" si="171"/>
        <v>911</v>
      </c>
      <c r="AW926" s="180" t="str">
        <f t="shared" ca="1" si="169"/>
        <v>U911</v>
      </c>
      <c r="AX926" s="189">
        <f t="shared" si="165"/>
        <v>8</v>
      </c>
      <c r="AY926" s="180" t="str">
        <f t="shared" ca="1" si="166"/>
        <v>5. Ownership - Capital Costs</v>
      </c>
      <c r="AZ926" s="189" t="s">
        <v>643</v>
      </c>
      <c r="BA926" s="180" t="s">
        <v>691</v>
      </c>
      <c r="BB926" s="180">
        <v>2035</v>
      </c>
      <c r="BC926" s="180" t="str">
        <f t="shared" ca="1" si="170"/>
        <v>8_U911_Combustion_inspection_2035</v>
      </c>
      <c r="BD926" s="180" t="s">
        <v>407</v>
      </c>
      <c r="BE926" s="180"/>
      <c r="BF926" s="189" t="str">
        <f t="shared" si="167"/>
        <v>&gt;=0</v>
      </c>
      <c r="BG926" s="189" t="s">
        <v>58</v>
      </c>
      <c r="BH926" s="189" t="s">
        <v>58</v>
      </c>
    </row>
    <row r="927" spans="1:60" ht="13.5" hidden="1" customHeight="1">
      <c r="A927" s="131"/>
      <c r="B927" s="343"/>
      <c r="C927" s="150"/>
      <c r="D927" s="346"/>
      <c r="E927" s="346"/>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c r="AC927" s="289"/>
      <c r="AD927" s="289"/>
      <c r="AE927" s="290"/>
      <c r="AF927" s="290"/>
      <c r="AG927" s="290"/>
      <c r="AH927" s="290"/>
      <c r="AI927" s="290"/>
      <c r="AJ927" s="290"/>
      <c r="AK927" s="290"/>
      <c r="AL927" s="290"/>
      <c r="AM927" s="290"/>
      <c r="AN927" s="290"/>
      <c r="AO927" s="291"/>
      <c r="AQ927" s="54" t="s">
        <v>645</v>
      </c>
      <c r="AU927" s="292" t="str">
        <f t="shared" ca="1" si="168"/>
        <v>V</v>
      </c>
      <c r="AV927" s="292">
        <f t="shared" si="171"/>
        <v>911</v>
      </c>
      <c r="AW927" s="180" t="str">
        <f t="shared" ca="1" si="169"/>
        <v>V911</v>
      </c>
      <c r="AX927" s="189">
        <f t="shared" si="165"/>
        <v>8</v>
      </c>
      <c r="AY927" s="180" t="str">
        <f t="shared" ca="1" si="166"/>
        <v>5. Ownership - Capital Costs</v>
      </c>
      <c r="AZ927" s="189" t="s">
        <v>643</v>
      </c>
      <c r="BA927" s="180" t="s">
        <v>691</v>
      </c>
      <c r="BB927" s="180">
        <v>2036</v>
      </c>
      <c r="BC927" s="180" t="str">
        <f t="shared" ca="1" si="170"/>
        <v>8_V911_Combustion_inspection_2036</v>
      </c>
      <c r="BD927" s="180" t="s">
        <v>407</v>
      </c>
      <c r="BE927" s="180"/>
      <c r="BF927" s="189" t="str">
        <f t="shared" si="167"/>
        <v>&gt;=0</v>
      </c>
      <c r="BG927" s="189" t="s">
        <v>58</v>
      </c>
      <c r="BH927" s="189" t="s">
        <v>58</v>
      </c>
    </row>
    <row r="928" spans="1:60" ht="13.5" hidden="1" customHeight="1">
      <c r="A928" s="131"/>
      <c r="B928" s="343"/>
      <c r="C928" s="150"/>
      <c r="D928" s="346"/>
      <c r="E928" s="346"/>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c r="AC928" s="289"/>
      <c r="AD928" s="289"/>
      <c r="AE928" s="290"/>
      <c r="AF928" s="290"/>
      <c r="AG928" s="290"/>
      <c r="AH928" s="290"/>
      <c r="AI928" s="290"/>
      <c r="AJ928" s="290"/>
      <c r="AK928" s="290"/>
      <c r="AL928" s="290"/>
      <c r="AM928" s="290"/>
      <c r="AN928" s="290"/>
      <c r="AO928" s="291"/>
      <c r="AQ928" s="54" t="s">
        <v>645</v>
      </c>
      <c r="AU928" s="292" t="str">
        <f t="shared" ca="1" si="168"/>
        <v>W</v>
      </c>
      <c r="AV928" s="292">
        <f t="shared" si="171"/>
        <v>911</v>
      </c>
      <c r="AW928" s="180" t="str">
        <f t="shared" ca="1" si="169"/>
        <v>W911</v>
      </c>
      <c r="AX928" s="189">
        <f t="shared" si="165"/>
        <v>8</v>
      </c>
      <c r="AY928" s="180" t="str">
        <f t="shared" ca="1" si="166"/>
        <v>5. Ownership - Capital Costs</v>
      </c>
      <c r="AZ928" s="189" t="s">
        <v>643</v>
      </c>
      <c r="BA928" s="180" t="s">
        <v>691</v>
      </c>
      <c r="BB928" s="180">
        <v>2037</v>
      </c>
      <c r="BC928" s="180" t="str">
        <f t="shared" ca="1" si="170"/>
        <v>8_W911_Combustion_inspection_2037</v>
      </c>
      <c r="BD928" s="180" t="s">
        <v>407</v>
      </c>
      <c r="BE928" s="180"/>
      <c r="BF928" s="189" t="str">
        <f t="shared" si="167"/>
        <v>&gt;=0</v>
      </c>
      <c r="BG928" s="189" t="s">
        <v>58</v>
      </c>
      <c r="BH928" s="189" t="s">
        <v>58</v>
      </c>
    </row>
    <row r="929" spans="1:60" ht="13.5" hidden="1" customHeight="1">
      <c r="A929" s="131"/>
      <c r="B929" s="343"/>
      <c r="C929" s="150"/>
      <c r="D929" s="346"/>
      <c r="E929" s="346"/>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290"/>
      <c r="AF929" s="290"/>
      <c r="AG929" s="290"/>
      <c r="AH929" s="290"/>
      <c r="AI929" s="290"/>
      <c r="AJ929" s="290"/>
      <c r="AK929" s="290"/>
      <c r="AL929" s="290"/>
      <c r="AM929" s="290"/>
      <c r="AN929" s="290"/>
      <c r="AO929" s="291"/>
      <c r="AQ929" s="54" t="s">
        <v>645</v>
      </c>
      <c r="AU929" s="292" t="str">
        <f t="shared" ca="1" si="168"/>
        <v>X</v>
      </c>
      <c r="AV929" s="292">
        <f t="shared" si="171"/>
        <v>911</v>
      </c>
      <c r="AW929" s="180" t="str">
        <f t="shared" ca="1" si="169"/>
        <v>X911</v>
      </c>
      <c r="AX929" s="189">
        <f t="shared" si="165"/>
        <v>8</v>
      </c>
      <c r="AY929" s="180" t="str">
        <f t="shared" ca="1" si="166"/>
        <v>5. Ownership - Capital Costs</v>
      </c>
      <c r="AZ929" s="189" t="s">
        <v>643</v>
      </c>
      <c r="BA929" s="180" t="s">
        <v>691</v>
      </c>
      <c r="BB929" s="180">
        <v>2038</v>
      </c>
      <c r="BC929" s="180" t="str">
        <f t="shared" ca="1" si="170"/>
        <v>8_X911_Combustion_inspection_2038</v>
      </c>
      <c r="BD929" s="180" t="s">
        <v>407</v>
      </c>
      <c r="BE929" s="180"/>
      <c r="BF929" s="189" t="str">
        <f t="shared" si="167"/>
        <v>&gt;=0</v>
      </c>
      <c r="BG929" s="189" t="s">
        <v>58</v>
      </c>
      <c r="BH929" s="189" t="s">
        <v>58</v>
      </c>
    </row>
    <row r="930" spans="1:60" ht="13.5" hidden="1" customHeight="1">
      <c r="A930" s="131"/>
      <c r="B930" s="343"/>
      <c r="C930" s="150"/>
      <c r="D930" s="346"/>
      <c r="E930" s="346"/>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90"/>
      <c r="AF930" s="290"/>
      <c r="AG930" s="290"/>
      <c r="AH930" s="290"/>
      <c r="AI930" s="290"/>
      <c r="AJ930" s="290"/>
      <c r="AK930" s="290"/>
      <c r="AL930" s="290"/>
      <c r="AM930" s="290"/>
      <c r="AN930" s="290"/>
      <c r="AO930" s="291"/>
      <c r="AQ930" s="54" t="s">
        <v>645</v>
      </c>
      <c r="AU930" s="292" t="str">
        <f t="shared" ca="1" si="168"/>
        <v>Y</v>
      </c>
      <c r="AV930" s="292">
        <f t="shared" si="171"/>
        <v>911</v>
      </c>
      <c r="AW930" s="180" t="str">
        <f t="shared" ca="1" si="169"/>
        <v>Y911</v>
      </c>
      <c r="AX930" s="189">
        <f t="shared" si="165"/>
        <v>8</v>
      </c>
      <c r="AY930" s="180" t="str">
        <f t="shared" ca="1" si="166"/>
        <v>5. Ownership - Capital Costs</v>
      </c>
      <c r="AZ930" s="189" t="s">
        <v>643</v>
      </c>
      <c r="BA930" s="180" t="s">
        <v>691</v>
      </c>
      <c r="BB930" s="180">
        <v>2039</v>
      </c>
      <c r="BC930" s="180" t="str">
        <f t="shared" ca="1" si="170"/>
        <v>8_Y911_Combustion_inspection_2039</v>
      </c>
      <c r="BD930" s="180" t="s">
        <v>407</v>
      </c>
      <c r="BE930" s="180"/>
      <c r="BF930" s="189" t="str">
        <f t="shared" si="167"/>
        <v>&gt;=0</v>
      </c>
      <c r="BG930" s="189" t="s">
        <v>58</v>
      </c>
      <c r="BH930" s="189" t="s">
        <v>58</v>
      </c>
    </row>
    <row r="931" spans="1:60" ht="13.5" hidden="1" customHeight="1">
      <c r="A931" s="131"/>
      <c r="B931" s="343"/>
      <c r="C931" s="150"/>
      <c r="D931" s="346"/>
      <c r="E931" s="346"/>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c r="AC931" s="289"/>
      <c r="AD931" s="289"/>
      <c r="AE931" s="290"/>
      <c r="AF931" s="290"/>
      <c r="AG931" s="290"/>
      <c r="AH931" s="290"/>
      <c r="AI931" s="290"/>
      <c r="AJ931" s="290"/>
      <c r="AK931" s="290"/>
      <c r="AL931" s="290"/>
      <c r="AM931" s="290"/>
      <c r="AN931" s="290"/>
      <c r="AO931" s="291"/>
      <c r="AQ931" s="54" t="s">
        <v>645</v>
      </c>
      <c r="AU931" s="292" t="str">
        <f t="shared" ca="1" si="168"/>
        <v>Z</v>
      </c>
      <c r="AV931" s="292">
        <f t="shared" si="171"/>
        <v>911</v>
      </c>
      <c r="AW931" s="180" t="str">
        <f t="shared" ca="1" si="169"/>
        <v>Z911</v>
      </c>
      <c r="AX931" s="189">
        <f t="shared" si="165"/>
        <v>8</v>
      </c>
      <c r="AY931" s="180" t="str">
        <f t="shared" ca="1" si="166"/>
        <v>5. Ownership - Capital Costs</v>
      </c>
      <c r="AZ931" s="189" t="s">
        <v>643</v>
      </c>
      <c r="BA931" s="180" t="s">
        <v>691</v>
      </c>
      <c r="BB931" s="180">
        <v>2040</v>
      </c>
      <c r="BC931" s="180" t="str">
        <f t="shared" ca="1" si="170"/>
        <v>8_Z911_Combustion_inspection_2040</v>
      </c>
      <c r="BD931" s="180" t="s">
        <v>407</v>
      </c>
      <c r="BE931" s="180"/>
      <c r="BF931" s="189" t="str">
        <f t="shared" si="167"/>
        <v>&gt;=0</v>
      </c>
      <c r="BG931" s="189" t="s">
        <v>58</v>
      </c>
      <c r="BH931" s="189" t="s">
        <v>58</v>
      </c>
    </row>
    <row r="932" spans="1:60" ht="13.5" hidden="1" customHeight="1">
      <c r="A932" s="131"/>
      <c r="B932" s="343"/>
      <c r="C932" s="150"/>
      <c r="D932" s="346"/>
      <c r="E932" s="346"/>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c r="AC932" s="289"/>
      <c r="AD932" s="289"/>
      <c r="AE932" s="290"/>
      <c r="AF932" s="290"/>
      <c r="AG932" s="290"/>
      <c r="AH932" s="290"/>
      <c r="AI932" s="290"/>
      <c r="AJ932" s="290"/>
      <c r="AK932" s="290"/>
      <c r="AL932" s="290"/>
      <c r="AM932" s="290"/>
      <c r="AN932" s="290"/>
      <c r="AO932" s="291"/>
      <c r="AQ932" s="54" t="s">
        <v>645</v>
      </c>
      <c r="AU932" s="292" t="str">
        <f t="shared" ca="1" si="168"/>
        <v>AA</v>
      </c>
      <c r="AV932" s="292">
        <f t="shared" si="171"/>
        <v>911</v>
      </c>
      <c r="AW932" s="180" t="str">
        <f t="shared" ca="1" si="169"/>
        <v>AA911</v>
      </c>
      <c r="AX932" s="189">
        <f t="shared" si="165"/>
        <v>8</v>
      </c>
      <c r="AY932" s="180" t="str">
        <f t="shared" ca="1" si="166"/>
        <v>5. Ownership - Capital Costs</v>
      </c>
      <c r="AZ932" s="189" t="s">
        <v>643</v>
      </c>
      <c r="BA932" s="180" t="s">
        <v>691</v>
      </c>
      <c r="BB932" s="180">
        <v>2041</v>
      </c>
      <c r="BC932" s="180" t="str">
        <f t="shared" ca="1" si="170"/>
        <v>8_AA911_Combustion_inspection_2041</v>
      </c>
      <c r="BD932" s="180" t="s">
        <v>407</v>
      </c>
      <c r="BE932" s="180"/>
      <c r="BF932" s="189" t="str">
        <f t="shared" si="167"/>
        <v>&gt;=0</v>
      </c>
      <c r="BG932" s="189" t="s">
        <v>58</v>
      </c>
      <c r="BH932" s="189" t="s">
        <v>58</v>
      </c>
    </row>
    <row r="933" spans="1:60" ht="13.5" hidden="1" customHeight="1">
      <c r="A933" s="131"/>
      <c r="B933" s="343"/>
      <c r="C933" s="150"/>
      <c r="D933" s="346"/>
      <c r="E933" s="346"/>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c r="AC933" s="289"/>
      <c r="AD933" s="289"/>
      <c r="AE933" s="290"/>
      <c r="AF933" s="290"/>
      <c r="AG933" s="290"/>
      <c r="AH933" s="290"/>
      <c r="AI933" s="290"/>
      <c r="AJ933" s="290"/>
      <c r="AK933" s="290"/>
      <c r="AL933" s="290"/>
      <c r="AM933" s="290"/>
      <c r="AN933" s="290"/>
      <c r="AO933" s="291"/>
      <c r="AQ933" s="54" t="s">
        <v>645</v>
      </c>
      <c r="AU933" s="292" t="str">
        <f t="shared" ca="1" si="168"/>
        <v>AB</v>
      </c>
      <c r="AV933" s="292">
        <f t="shared" si="171"/>
        <v>911</v>
      </c>
      <c r="AW933" s="180" t="str">
        <f t="shared" ca="1" si="169"/>
        <v>AB911</v>
      </c>
      <c r="AX933" s="189">
        <f t="shared" si="165"/>
        <v>8</v>
      </c>
      <c r="AY933" s="180" t="str">
        <f t="shared" ca="1" si="166"/>
        <v>5. Ownership - Capital Costs</v>
      </c>
      <c r="AZ933" s="189" t="s">
        <v>643</v>
      </c>
      <c r="BA933" s="180" t="s">
        <v>691</v>
      </c>
      <c r="BB933" s="180">
        <v>2042</v>
      </c>
      <c r="BC933" s="180" t="str">
        <f t="shared" ca="1" si="170"/>
        <v>8_AB911_Combustion_inspection_2042</v>
      </c>
      <c r="BD933" s="180" t="s">
        <v>407</v>
      </c>
      <c r="BE933" s="180"/>
      <c r="BF933" s="189" t="str">
        <f t="shared" si="167"/>
        <v>&gt;=0</v>
      </c>
      <c r="BG933" s="189" t="s">
        <v>58</v>
      </c>
      <c r="BH933" s="189" t="s">
        <v>58</v>
      </c>
    </row>
    <row r="934" spans="1:60" ht="13.5" hidden="1" customHeight="1">
      <c r="A934" s="131"/>
      <c r="B934" s="343"/>
      <c r="C934" s="150"/>
      <c r="D934" s="346"/>
      <c r="E934" s="346"/>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c r="AC934" s="289"/>
      <c r="AD934" s="289"/>
      <c r="AE934" s="290"/>
      <c r="AF934" s="290"/>
      <c r="AG934" s="290"/>
      <c r="AH934" s="290"/>
      <c r="AI934" s="290"/>
      <c r="AJ934" s="290"/>
      <c r="AK934" s="290"/>
      <c r="AL934" s="290"/>
      <c r="AM934" s="290"/>
      <c r="AN934" s="290"/>
      <c r="AO934" s="291"/>
      <c r="AQ934" s="54" t="s">
        <v>645</v>
      </c>
      <c r="AU934" s="292" t="str">
        <f t="shared" ca="1" si="168"/>
        <v>AC</v>
      </c>
      <c r="AV934" s="292">
        <f t="shared" si="171"/>
        <v>911</v>
      </c>
      <c r="AW934" s="180" t="str">
        <f t="shared" ca="1" si="169"/>
        <v>AC911</v>
      </c>
      <c r="AX934" s="189">
        <f t="shared" si="165"/>
        <v>8</v>
      </c>
      <c r="AY934" s="180" t="str">
        <f t="shared" ca="1" si="166"/>
        <v>5. Ownership - Capital Costs</v>
      </c>
      <c r="AZ934" s="189" t="s">
        <v>643</v>
      </c>
      <c r="BA934" s="180" t="s">
        <v>691</v>
      </c>
      <c r="BB934" s="180">
        <v>2043</v>
      </c>
      <c r="BC934" s="180" t="str">
        <f t="shared" ca="1" si="170"/>
        <v>8_AC911_Combustion_inspection_2043</v>
      </c>
      <c r="BD934" s="180" t="s">
        <v>407</v>
      </c>
      <c r="BE934" s="180"/>
      <c r="BF934" s="189" t="str">
        <f t="shared" si="167"/>
        <v>&gt;=0</v>
      </c>
      <c r="BG934" s="189" t="s">
        <v>58</v>
      </c>
      <c r="BH934" s="189" t="s">
        <v>58</v>
      </c>
    </row>
    <row r="935" spans="1:60" ht="13.5" hidden="1" customHeight="1">
      <c r="A935" s="131"/>
      <c r="B935" s="343"/>
      <c r="C935" s="150"/>
      <c r="D935" s="346"/>
      <c r="E935" s="346"/>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c r="AC935" s="289"/>
      <c r="AD935" s="289"/>
      <c r="AE935" s="290"/>
      <c r="AF935" s="290"/>
      <c r="AG935" s="290"/>
      <c r="AH935" s="290"/>
      <c r="AI935" s="290"/>
      <c r="AJ935" s="290"/>
      <c r="AK935" s="290"/>
      <c r="AL935" s="290"/>
      <c r="AM935" s="290"/>
      <c r="AN935" s="290"/>
      <c r="AO935" s="291"/>
      <c r="AQ935" s="54" t="s">
        <v>645</v>
      </c>
      <c r="AU935" s="292" t="str">
        <f t="shared" ca="1" si="168"/>
        <v>AD</v>
      </c>
      <c r="AV935" s="292">
        <f t="shared" si="171"/>
        <v>911</v>
      </c>
      <c r="AW935" s="180" t="str">
        <f t="shared" ca="1" si="169"/>
        <v>AD911</v>
      </c>
      <c r="AX935" s="189">
        <f t="shared" si="165"/>
        <v>8</v>
      </c>
      <c r="AY935" s="180" t="str">
        <f t="shared" ca="1" si="166"/>
        <v>5. Ownership - Capital Costs</v>
      </c>
      <c r="AZ935" s="189" t="s">
        <v>643</v>
      </c>
      <c r="BA935" s="180" t="s">
        <v>691</v>
      </c>
      <c r="BB935" s="180">
        <v>2044</v>
      </c>
      <c r="BC935" s="180" t="str">
        <f t="shared" ca="1" si="170"/>
        <v>8_AD911_Combustion_inspection_2044</v>
      </c>
      <c r="BD935" s="180" t="s">
        <v>407</v>
      </c>
      <c r="BE935" s="180"/>
      <c r="BF935" s="189" t="str">
        <f t="shared" si="167"/>
        <v>&gt;=0</v>
      </c>
      <c r="BG935" s="189" t="s">
        <v>58</v>
      </c>
      <c r="BH935" s="189" t="s">
        <v>58</v>
      </c>
    </row>
    <row r="936" spans="1:60" ht="13.5" hidden="1" customHeight="1">
      <c r="A936" s="131"/>
      <c r="B936" s="343"/>
      <c r="C936" s="150"/>
      <c r="D936" s="346"/>
      <c r="E936" s="346"/>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c r="AC936" s="289"/>
      <c r="AD936" s="289"/>
      <c r="AE936" s="290"/>
      <c r="AF936" s="290"/>
      <c r="AG936" s="290"/>
      <c r="AH936" s="290"/>
      <c r="AI936" s="290"/>
      <c r="AJ936" s="290"/>
      <c r="AK936" s="290"/>
      <c r="AL936" s="290"/>
      <c r="AM936" s="290"/>
      <c r="AN936" s="290"/>
      <c r="AO936" s="291"/>
      <c r="AQ936" s="54" t="s">
        <v>645</v>
      </c>
      <c r="AU936" s="292" t="str">
        <f t="shared" ca="1" si="168"/>
        <v>AE</v>
      </c>
      <c r="AV936" s="292">
        <f t="shared" si="171"/>
        <v>911</v>
      </c>
      <c r="AW936" s="180" t="str">
        <f t="shared" ca="1" si="169"/>
        <v>AE911</v>
      </c>
      <c r="AX936" s="189">
        <f t="shared" si="165"/>
        <v>8</v>
      </c>
      <c r="AY936" s="180" t="str">
        <f t="shared" ca="1" si="166"/>
        <v>5. Ownership - Capital Costs</v>
      </c>
      <c r="AZ936" s="189" t="s">
        <v>643</v>
      </c>
      <c r="BA936" s="180" t="s">
        <v>691</v>
      </c>
      <c r="BB936" s="180">
        <v>2045</v>
      </c>
      <c r="BC936" s="180" t="str">
        <f t="shared" ca="1" si="170"/>
        <v>8_AE911_Combustion_inspection_2045</v>
      </c>
      <c r="BD936" s="180" t="s">
        <v>407</v>
      </c>
      <c r="BE936" s="180"/>
      <c r="BF936" s="189" t="str">
        <f t="shared" si="167"/>
        <v>&gt;=0</v>
      </c>
      <c r="BG936" s="189" t="s">
        <v>58</v>
      </c>
      <c r="BH936" s="189" t="s">
        <v>58</v>
      </c>
    </row>
    <row r="937" spans="1:60" ht="13.5" hidden="1" customHeight="1">
      <c r="A937" s="131"/>
      <c r="B937" s="343"/>
      <c r="C937" s="150"/>
      <c r="D937" s="346"/>
      <c r="E937" s="346"/>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c r="AC937" s="289"/>
      <c r="AD937" s="289"/>
      <c r="AE937" s="290"/>
      <c r="AF937" s="290"/>
      <c r="AG937" s="290"/>
      <c r="AH937" s="290"/>
      <c r="AI937" s="290"/>
      <c r="AJ937" s="290"/>
      <c r="AK937" s="290"/>
      <c r="AL937" s="290"/>
      <c r="AM937" s="290"/>
      <c r="AN937" s="290"/>
      <c r="AO937" s="291"/>
      <c r="AQ937" s="54" t="s">
        <v>645</v>
      </c>
      <c r="AU937" s="292" t="str">
        <f t="shared" ca="1" si="168"/>
        <v>AF</v>
      </c>
      <c r="AV937" s="292">
        <f t="shared" si="171"/>
        <v>911</v>
      </c>
      <c r="AW937" s="180" t="str">
        <f t="shared" ca="1" si="169"/>
        <v>AF911</v>
      </c>
      <c r="AX937" s="189">
        <f t="shared" si="165"/>
        <v>8</v>
      </c>
      <c r="AY937" s="180" t="str">
        <f t="shared" ca="1" si="166"/>
        <v>5. Ownership - Capital Costs</v>
      </c>
      <c r="AZ937" s="189" t="s">
        <v>643</v>
      </c>
      <c r="BA937" s="180" t="s">
        <v>691</v>
      </c>
      <c r="BB937" s="180">
        <v>2046</v>
      </c>
      <c r="BC937" s="180" t="str">
        <f t="shared" ca="1" si="170"/>
        <v>8_AF911_Combustion_inspection_2046</v>
      </c>
      <c r="BD937" s="180" t="s">
        <v>407</v>
      </c>
      <c r="BE937" s="180"/>
      <c r="BF937" s="189" t="str">
        <f t="shared" si="167"/>
        <v>&gt;=0</v>
      </c>
      <c r="BG937" s="189" t="s">
        <v>58</v>
      </c>
      <c r="BH937" s="189" t="s">
        <v>58</v>
      </c>
    </row>
    <row r="938" spans="1:60" ht="13.5" hidden="1" customHeight="1">
      <c r="A938" s="131"/>
      <c r="B938" s="343"/>
      <c r="C938" s="150"/>
      <c r="D938" s="346"/>
      <c r="E938" s="346"/>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c r="AC938" s="289"/>
      <c r="AD938" s="289"/>
      <c r="AE938" s="290"/>
      <c r="AF938" s="290"/>
      <c r="AG938" s="290"/>
      <c r="AH938" s="290"/>
      <c r="AI938" s="290"/>
      <c r="AJ938" s="290"/>
      <c r="AK938" s="290"/>
      <c r="AL938" s="290"/>
      <c r="AM938" s="290"/>
      <c r="AN938" s="290"/>
      <c r="AO938" s="291"/>
      <c r="AQ938" s="54" t="s">
        <v>645</v>
      </c>
      <c r="AU938" s="292" t="str">
        <f t="shared" ca="1" si="168"/>
        <v>AG</v>
      </c>
      <c r="AV938" s="292">
        <f t="shared" si="171"/>
        <v>911</v>
      </c>
      <c r="AW938" s="180" t="str">
        <f t="shared" ca="1" si="169"/>
        <v>AG911</v>
      </c>
      <c r="AX938" s="189">
        <f t="shared" si="165"/>
        <v>8</v>
      </c>
      <c r="AY938" s="180" t="str">
        <f t="shared" ca="1" si="166"/>
        <v>5. Ownership - Capital Costs</v>
      </c>
      <c r="AZ938" s="189" t="s">
        <v>643</v>
      </c>
      <c r="BA938" s="180" t="s">
        <v>691</v>
      </c>
      <c r="BB938" s="180">
        <v>2047</v>
      </c>
      <c r="BC938" s="180" t="str">
        <f t="shared" ca="1" si="170"/>
        <v>8_AG911_Combustion_inspection_2047</v>
      </c>
      <c r="BD938" s="180" t="s">
        <v>407</v>
      </c>
      <c r="BE938" s="180"/>
      <c r="BF938" s="189" t="str">
        <f t="shared" si="167"/>
        <v>&gt;=0</v>
      </c>
      <c r="BG938" s="189" t="s">
        <v>58</v>
      </c>
      <c r="BH938" s="189" t="s">
        <v>58</v>
      </c>
    </row>
    <row r="939" spans="1:60" ht="13.5" hidden="1" customHeight="1">
      <c r="A939" s="131"/>
      <c r="B939" s="343"/>
      <c r="C939" s="150"/>
      <c r="D939" s="346"/>
      <c r="E939" s="346"/>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c r="AC939" s="289"/>
      <c r="AD939" s="289"/>
      <c r="AE939" s="290"/>
      <c r="AF939" s="290"/>
      <c r="AG939" s="290"/>
      <c r="AH939" s="290"/>
      <c r="AI939" s="290"/>
      <c r="AJ939" s="290"/>
      <c r="AK939" s="290"/>
      <c r="AL939" s="290"/>
      <c r="AM939" s="290"/>
      <c r="AN939" s="290"/>
      <c r="AO939" s="291"/>
      <c r="AQ939" s="54" t="s">
        <v>645</v>
      </c>
      <c r="AU939" s="292" t="str">
        <f t="shared" ca="1" si="168"/>
        <v>AH</v>
      </c>
      <c r="AV939" s="292">
        <f t="shared" si="171"/>
        <v>911</v>
      </c>
      <c r="AW939" s="180" t="str">
        <f t="shared" ca="1" si="169"/>
        <v>AH911</v>
      </c>
      <c r="AX939" s="189">
        <f t="shared" si="165"/>
        <v>8</v>
      </c>
      <c r="AY939" s="180" t="str">
        <f t="shared" ca="1" si="166"/>
        <v>5. Ownership - Capital Costs</v>
      </c>
      <c r="AZ939" s="189" t="s">
        <v>643</v>
      </c>
      <c r="BA939" s="180" t="s">
        <v>691</v>
      </c>
      <c r="BB939" s="180">
        <v>2048</v>
      </c>
      <c r="BC939" s="180" t="str">
        <f t="shared" ca="1" si="170"/>
        <v>8_AH911_Combustion_inspection_2048</v>
      </c>
      <c r="BD939" s="180" t="s">
        <v>407</v>
      </c>
      <c r="BE939" s="180"/>
      <c r="BF939" s="189" t="str">
        <f t="shared" si="167"/>
        <v>&gt;=0</v>
      </c>
      <c r="BG939" s="189" t="s">
        <v>58</v>
      </c>
      <c r="BH939" s="189" t="s">
        <v>58</v>
      </c>
    </row>
    <row r="940" spans="1:60" ht="13.5" hidden="1" customHeight="1">
      <c r="A940" s="131"/>
      <c r="B940" s="343"/>
      <c r="C940" s="150"/>
      <c r="D940" s="346"/>
      <c r="E940" s="346"/>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c r="AC940" s="289"/>
      <c r="AD940" s="289"/>
      <c r="AE940" s="290"/>
      <c r="AF940" s="290"/>
      <c r="AG940" s="290"/>
      <c r="AH940" s="290"/>
      <c r="AI940" s="290"/>
      <c r="AJ940" s="290"/>
      <c r="AK940" s="290"/>
      <c r="AL940" s="290"/>
      <c r="AM940" s="290"/>
      <c r="AN940" s="290"/>
      <c r="AO940" s="291"/>
      <c r="AQ940" s="54" t="s">
        <v>645</v>
      </c>
      <c r="AU940" s="292" t="str">
        <f t="shared" ca="1" si="168"/>
        <v>AI</v>
      </c>
      <c r="AV940" s="292">
        <f t="shared" si="171"/>
        <v>911</v>
      </c>
      <c r="AW940" s="180" t="str">
        <f t="shared" ca="1" si="169"/>
        <v>AI911</v>
      </c>
      <c r="AX940" s="189">
        <f t="shared" si="165"/>
        <v>8</v>
      </c>
      <c r="AY940" s="180" t="str">
        <f t="shared" ca="1" si="166"/>
        <v>5. Ownership - Capital Costs</v>
      </c>
      <c r="AZ940" s="189" t="s">
        <v>643</v>
      </c>
      <c r="BA940" s="180" t="s">
        <v>691</v>
      </c>
      <c r="BB940" s="180">
        <v>2049</v>
      </c>
      <c r="BC940" s="180" t="str">
        <f t="shared" ca="1" si="170"/>
        <v>8_AI911_Combustion_inspection_2049</v>
      </c>
      <c r="BD940" s="180" t="s">
        <v>407</v>
      </c>
      <c r="BE940" s="180"/>
      <c r="BF940" s="189" t="str">
        <f t="shared" si="167"/>
        <v>&gt;=0</v>
      </c>
      <c r="BG940" s="189" t="s">
        <v>58</v>
      </c>
      <c r="BH940" s="189" t="s">
        <v>58</v>
      </c>
    </row>
    <row r="941" spans="1:60" ht="13.5" hidden="1" customHeight="1">
      <c r="A941" s="131"/>
      <c r="B941" s="343"/>
      <c r="C941" s="150"/>
      <c r="D941" s="346"/>
      <c r="E941" s="346"/>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c r="AC941" s="289"/>
      <c r="AD941" s="289"/>
      <c r="AE941" s="290"/>
      <c r="AF941" s="290"/>
      <c r="AG941" s="290"/>
      <c r="AH941" s="290"/>
      <c r="AI941" s="290"/>
      <c r="AJ941" s="290"/>
      <c r="AK941" s="290"/>
      <c r="AL941" s="290"/>
      <c r="AM941" s="290"/>
      <c r="AN941" s="290"/>
      <c r="AO941" s="291"/>
      <c r="AQ941" s="54" t="s">
        <v>645</v>
      </c>
      <c r="AU941" s="292" t="str">
        <f t="shared" ca="1" si="168"/>
        <v>AJ</v>
      </c>
      <c r="AV941" s="292">
        <f t="shared" si="171"/>
        <v>911</v>
      </c>
      <c r="AW941" s="180" t="str">
        <f t="shared" ca="1" si="169"/>
        <v>AJ911</v>
      </c>
      <c r="AX941" s="189">
        <f t="shared" si="165"/>
        <v>8</v>
      </c>
      <c r="AY941" s="180" t="str">
        <f t="shared" ca="1" si="166"/>
        <v>5. Ownership - Capital Costs</v>
      </c>
      <c r="AZ941" s="189" t="s">
        <v>643</v>
      </c>
      <c r="BA941" s="180" t="s">
        <v>691</v>
      </c>
      <c r="BB941" s="180">
        <v>2050</v>
      </c>
      <c r="BC941" s="180" t="str">
        <f t="shared" ca="1" si="170"/>
        <v>8_AJ911_Combustion_inspection_2050</v>
      </c>
      <c r="BD941" s="180" t="s">
        <v>407</v>
      </c>
      <c r="BE941" s="180"/>
      <c r="BF941" s="189" t="str">
        <f t="shared" si="167"/>
        <v>&gt;=0</v>
      </c>
      <c r="BG941" s="189" t="s">
        <v>58</v>
      </c>
      <c r="BH941" s="189" t="s">
        <v>58</v>
      </c>
    </row>
    <row r="942" spans="1:60" ht="13.5" hidden="1" customHeight="1">
      <c r="A942" s="131"/>
      <c r="B942" s="343"/>
      <c r="C942" s="150"/>
      <c r="D942" s="346"/>
      <c r="E942" s="346"/>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c r="AC942" s="289"/>
      <c r="AD942" s="289"/>
      <c r="AE942" s="290"/>
      <c r="AF942" s="290"/>
      <c r="AG942" s="290"/>
      <c r="AH942" s="290"/>
      <c r="AI942" s="290"/>
      <c r="AJ942" s="290"/>
      <c r="AK942" s="290"/>
      <c r="AL942" s="290"/>
      <c r="AM942" s="290"/>
      <c r="AN942" s="290"/>
      <c r="AO942" s="291"/>
      <c r="AQ942" s="54" t="s">
        <v>645</v>
      </c>
      <c r="AU942" s="292" t="str">
        <f t="shared" ca="1" si="168"/>
        <v>AK</v>
      </c>
      <c r="AV942" s="292">
        <f t="shared" si="171"/>
        <v>911</v>
      </c>
      <c r="AW942" s="180" t="str">
        <f t="shared" ca="1" si="169"/>
        <v>AK911</v>
      </c>
      <c r="AX942" s="189">
        <f t="shared" si="165"/>
        <v>8</v>
      </c>
      <c r="AY942" s="180" t="str">
        <f t="shared" ca="1" si="166"/>
        <v>5. Ownership - Capital Costs</v>
      </c>
      <c r="AZ942" s="189" t="s">
        <v>643</v>
      </c>
      <c r="BA942" s="180" t="s">
        <v>691</v>
      </c>
      <c r="BB942" s="180">
        <v>2051</v>
      </c>
      <c r="BC942" s="180" t="str">
        <f t="shared" ca="1" si="170"/>
        <v>8_AK911_Combustion_inspection_2051</v>
      </c>
      <c r="BD942" s="180" t="s">
        <v>407</v>
      </c>
      <c r="BE942" s="180"/>
      <c r="BF942" s="189" t="str">
        <f t="shared" si="167"/>
        <v>&gt;=0</v>
      </c>
      <c r="BG942" s="189" t="s">
        <v>58</v>
      </c>
      <c r="BH942" s="189" t="s">
        <v>58</v>
      </c>
    </row>
    <row r="943" spans="1:60" ht="13.5" hidden="1" customHeight="1">
      <c r="A943" s="131"/>
      <c r="B943" s="343"/>
      <c r="C943" s="150"/>
      <c r="D943" s="346"/>
      <c r="E943" s="346"/>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c r="AC943" s="289"/>
      <c r="AD943" s="289"/>
      <c r="AE943" s="290"/>
      <c r="AF943" s="290"/>
      <c r="AG943" s="290"/>
      <c r="AH943" s="290"/>
      <c r="AI943" s="290"/>
      <c r="AJ943" s="290"/>
      <c r="AK943" s="290"/>
      <c r="AL943" s="290"/>
      <c r="AM943" s="290"/>
      <c r="AN943" s="290"/>
      <c r="AO943" s="291"/>
      <c r="AQ943" s="54" t="s">
        <v>645</v>
      </c>
      <c r="AU943" s="292" t="str">
        <f t="shared" ca="1" si="168"/>
        <v>AL</v>
      </c>
      <c r="AV943" s="292">
        <f t="shared" si="171"/>
        <v>911</v>
      </c>
      <c r="AW943" s="180" t="str">
        <f t="shared" ca="1" si="169"/>
        <v>AL911</v>
      </c>
      <c r="AX943" s="189">
        <f t="shared" si="165"/>
        <v>8</v>
      </c>
      <c r="AY943" s="180" t="str">
        <f t="shared" ca="1" si="166"/>
        <v>5. Ownership - Capital Costs</v>
      </c>
      <c r="AZ943" s="189" t="s">
        <v>643</v>
      </c>
      <c r="BA943" s="180" t="s">
        <v>691</v>
      </c>
      <c r="BB943" s="180">
        <v>2052</v>
      </c>
      <c r="BC943" s="180" t="str">
        <f t="shared" ca="1" si="170"/>
        <v>8_AL911_Combustion_inspection_2052</v>
      </c>
      <c r="BD943" s="180" t="s">
        <v>407</v>
      </c>
      <c r="BE943" s="180"/>
      <c r="BF943" s="189" t="str">
        <f t="shared" si="167"/>
        <v>&gt;=0</v>
      </c>
      <c r="BG943" s="189" t="s">
        <v>58</v>
      </c>
      <c r="BH943" s="189" t="s">
        <v>58</v>
      </c>
    </row>
    <row r="944" spans="1:60" ht="13.5" hidden="1" customHeight="1">
      <c r="A944" s="131"/>
      <c r="B944" s="343"/>
      <c r="C944" s="150"/>
      <c r="D944" s="346"/>
      <c r="E944" s="346"/>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c r="AC944" s="289"/>
      <c r="AD944" s="289"/>
      <c r="AE944" s="290"/>
      <c r="AF944" s="290"/>
      <c r="AG944" s="290"/>
      <c r="AH944" s="290"/>
      <c r="AI944" s="290"/>
      <c r="AJ944" s="290"/>
      <c r="AK944" s="290"/>
      <c r="AL944" s="290"/>
      <c r="AM944" s="290"/>
      <c r="AN944" s="290"/>
      <c r="AO944" s="291"/>
      <c r="AQ944" s="54" t="s">
        <v>645</v>
      </c>
      <c r="AU944" s="292" t="str">
        <f t="shared" ca="1" si="168"/>
        <v>AM</v>
      </c>
      <c r="AV944" s="292">
        <f t="shared" si="171"/>
        <v>911</v>
      </c>
      <c r="AW944" s="180" t="str">
        <f t="shared" ca="1" si="169"/>
        <v>AM911</v>
      </c>
      <c r="AX944" s="189">
        <f t="shared" si="165"/>
        <v>8</v>
      </c>
      <c r="AY944" s="180" t="str">
        <f t="shared" ca="1" si="166"/>
        <v>5. Ownership - Capital Costs</v>
      </c>
      <c r="AZ944" s="189" t="s">
        <v>643</v>
      </c>
      <c r="BA944" s="180" t="s">
        <v>691</v>
      </c>
      <c r="BB944" s="180">
        <v>2053</v>
      </c>
      <c r="BC944" s="180" t="str">
        <f t="shared" ca="1" si="170"/>
        <v>8_AM911_Combustion_inspection_2053</v>
      </c>
      <c r="BD944" s="180" t="s">
        <v>407</v>
      </c>
      <c r="BE944" s="180"/>
      <c r="BF944" s="189" t="str">
        <f t="shared" si="167"/>
        <v>&gt;=0</v>
      </c>
      <c r="BG944" s="189" t="s">
        <v>58</v>
      </c>
      <c r="BH944" s="189" t="s">
        <v>58</v>
      </c>
    </row>
    <row r="945" spans="1:60" ht="13.5" hidden="1" customHeight="1">
      <c r="A945" s="131"/>
      <c r="B945" s="343"/>
      <c r="C945" s="150"/>
      <c r="D945" s="346"/>
      <c r="E945" s="346"/>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c r="AC945" s="289"/>
      <c r="AD945" s="289"/>
      <c r="AE945" s="290"/>
      <c r="AF945" s="290"/>
      <c r="AG945" s="290"/>
      <c r="AH945" s="290"/>
      <c r="AI945" s="290"/>
      <c r="AJ945" s="290"/>
      <c r="AK945" s="290"/>
      <c r="AL945" s="290"/>
      <c r="AM945" s="290"/>
      <c r="AN945" s="290"/>
      <c r="AO945" s="291"/>
      <c r="AQ945" s="54" t="s">
        <v>645</v>
      </c>
      <c r="AU945" s="292" t="str">
        <f t="shared" ca="1" si="168"/>
        <v>AN</v>
      </c>
      <c r="AV945" s="292">
        <f t="shared" si="171"/>
        <v>911</v>
      </c>
      <c r="AW945" s="180" t="str">
        <f t="shared" ca="1" si="169"/>
        <v>AN911</v>
      </c>
      <c r="AX945" s="189">
        <f t="shared" si="165"/>
        <v>8</v>
      </c>
      <c r="AY945" s="180" t="str">
        <f t="shared" ca="1" si="166"/>
        <v>5. Ownership - Capital Costs</v>
      </c>
      <c r="AZ945" s="189" t="s">
        <v>643</v>
      </c>
      <c r="BA945" s="180" t="s">
        <v>691</v>
      </c>
      <c r="BB945" s="180">
        <v>2054</v>
      </c>
      <c r="BC945" s="180" t="str">
        <f t="shared" ca="1" si="170"/>
        <v>8_AN911_Combustion_inspection_2054</v>
      </c>
      <c r="BD945" s="180" t="s">
        <v>407</v>
      </c>
      <c r="BE945" s="180"/>
      <c r="BF945" s="189" t="str">
        <f t="shared" si="167"/>
        <v>&gt;=0</v>
      </c>
      <c r="BG945" s="189" t="s">
        <v>58</v>
      </c>
      <c r="BH945" s="189" t="s">
        <v>58</v>
      </c>
    </row>
    <row r="946" spans="1:60" ht="13.5" hidden="1" customHeight="1">
      <c r="A946" s="131"/>
      <c r="B946" s="343"/>
      <c r="C946" s="150"/>
      <c r="D946" s="346"/>
      <c r="E946" s="346"/>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c r="AC946" s="289"/>
      <c r="AD946" s="289"/>
      <c r="AE946" s="290"/>
      <c r="AF946" s="290"/>
      <c r="AG946" s="290"/>
      <c r="AH946" s="290"/>
      <c r="AI946" s="290"/>
      <c r="AJ946" s="290"/>
      <c r="AK946" s="290"/>
      <c r="AL946" s="290"/>
      <c r="AM946" s="290"/>
      <c r="AN946" s="290"/>
      <c r="AO946" s="291"/>
      <c r="AQ946" s="54" t="s">
        <v>645</v>
      </c>
      <c r="AU946" s="292" t="str">
        <f t="shared" ca="1" si="168"/>
        <v>AO</v>
      </c>
      <c r="AV946" s="292">
        <f t="shared" si="171"/>
        <v>911</v>
      </c>
      <c r="AW946" s="180" t="str">
        <f t="shared" ca="1" si="169"/>
        <v>AO911</v>
      </c>
      <c r="AX946" s="189">
        <f t="shared" si="165"/>
        <v>8</v>
      </c>
      <c r="AY946" s="180" t="str">
        <f t="shared" ca="1" si="166"/>
        <v>5. Ownership - Capital Costs</v>
      </c>
      <c r="AZ946" s="189" t="s">
        <v>643</v>
      </c>
      <c r="BA946" s="180" t="s">
        <v>691</v>
      </c>
      <c r="BB946" s="180" t="s">
        <v>646</v>
      </c>
      <c r="BC946" s="180" t="str">
        <f t="shared" ca="1" si="170"/>
        <v>8_AO911_Combustion_inspection_Additional_Info</v>
      </c>
      <c r="BD946" s="189" t="s">
        <v>133</v>
      </c>
      <c r="BE946" s="189">
        <v>100</v>
      </c>
      <c r="BG946" s="189" t="s">
        <v>58</v>
      </c>
      <c r="BH946" s="189" t="s">
        <v>58</v>
      </c>
    </row>
    <row r="947" spans="1:60" ht="13.5" hidden="1" customHeight="1">
      <c r="A947" s="131">
        <f>+A911+1</f>
        <v>30</v>
      </c>
      <c r="B947" s="343"/>
      <c r="C947" s="150" t="s">
        <v>692</v>
      </c>
      <c r="D947" s="346" t="s">
        <v>642</v>
      </c>
      <c r="E947" s="34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7"/>
      <c r="AF947" s="277"/>
      <c r="AG947" s="277"/>
      <c r="AH947" s="277"/>
      <c r="AI947" s="277"/>
      <c r="AJ947" s="277"/>
      <c r="AK947" s="277"/>
      <c r="AL947" s="277"/>
      <c r="AM947" s="277"/>
      <c r="AN947" s="277"/>
      <c r="AO947" s="152"/>
      <c r="AS947" s="54" t="s">
        <v>125</v>
      </c>
      <c r="AT947" s="293" t="str">
        <f ca="1">SUBSTITUTE(CELL("address",F947),"$","")</f>
        <v>F947</v>
      </c>
      <c r="AU947" s="294" t="str">
        <f ca="1">CHAR(CODE(AT947))</f>
        <v>F</v>
      </c>
      <c r="AV947" s="294">
        <f>ROW(AT947)</f>
        <v>947</v>
      </c>
      <c r="AW947" s="295" t="str">
        <f ca="1">CONCATENATE(AU947&amp;AV947)</f>
        <v>F947</v>
      </c>
      <c r="AX947" s="288">
        <f t="shared" si="165"/>
        <v>8</v>
      </c>
      <c r="AY947" s="295" t="str">
        <f t="shared" ca="1" si="166"/>
        <v>5. Ownership - Capital Costs</v>
      </c>
      <c r="AZ947" s="288" t="s">
        <v>643</v>
      </c>
      <c r="BA947" s="295" t="s">
        <v>693</v>
      </c>
      <c r="BB947" s="295">
        <v>2020</v>
      </c>
      <c r="BC947" s="295" t="str">
        <f ca="1">AX947&amp;"_"&amp;AW947&amp;"_"&amp;BA947&amp;"_"&amp;BB947</f>
        <v>8_F947_Hot_gas_path_2020</v>
      </c>
      <c r="BD947" s="295" t="s">
        <v>407</v>
      </c>
      <c r="BE947" s="295"/>
      <c r="BF947" s="288" t="str">
        <f t="shared" ref="BF947:BF981" si="172">"&gt;=0"</f>
        <v>&gt;=0</v>
      </c>
      <c r="BG947" s="288" t="s">
        <v>58</v>
      </c>
      <c r="BH947" s="288" t="s">
        <v>58</v>
      </c>
    </row>
    <row r="948" spans="1:60" ht="13.5" hidden="1" customHeight="1">
      <c r="A948" s="131"/>
      <c r="B948" s="343"/>
      <c r="C948" s="150"/>
      <c r="D948" s="346"/>
      <c r="E948" s="346"/>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c r="AC948" s="289"/>
      <c r="AD948" s="289"/>
      <c r="AE948" s="290"/>
      <c r="AF948" s="290"/>
      <c r="AG948" s="290"/>
      <c r="AH948" s="290"/>
      <c r="AI948" s="290"/>
      <c r="AJ948" s="290"/>
      <c r="AK948" s="290"/>
      <c r="AL948" s="290"/>
      <c r="AM948" s="290"/>
      <c r="AN948" s="290"/>
      <c r="AO948" s="291"/>
      <c r="AQ948" s="54" t="s">
        <v>645</v>
      </c>
      <c r="AU948" s="292" t="str">
        <f t="shared" ref="AU948:AU982" ca="1" si="173">IF(AU947="Z","AA",IF(LEN(AU947)=1,CHAR(CODE(AU947)+1),IF(RIGHT(AU947,1)="Z",CHAR(CODE(LEFT(AU947,1))+1),LEFT(AU947,1))&amp;CHAR(65+MOD(CODE(RIGHT(AU947,1))+1-65,26))))</f>
        <v>G</v>
      </c>
      <c r="AV948" s="292">
        <f>AV947</f>
        <v>947</v>
      </c>
      <c r="AW948" s="180" t="str">
        <f t="shared" ref="AW948:AW982" ca="1" si="174">CONCATENATE(AU948&amp;AV948)</f>
        <v>G947</v>
      </c>
      <c r="AX948" s="189">
        <f t="shared" si="165"/>
        <v>8</v>
      </c>
      <c r="AY948" s="180" t="str">
        <f t="shared" ca="1" si="166"/>
        <v>5. Ownership - Capital Costs</v>
      </c>
      <c r="AZ948" s="189" t="s">
        <v>643</v>
      </c>
      <c r="BA948" s="180" t="s">
        <v>693</v>
      </c>
      <c r="BB948" s="180">
        <v>2021</v>
      </c>
      <c r="BC948" s="180" t="str">
        <f t="shared" ref="BC948:BC982" ca="1" si="175">AX948&amp;"_"&amp;AW948&amp;"_"&amp;BA948&amp;"_"&amp;BB948</f>
        <v>8_G947_Hot_gas_path_2021</v>
      </c>
      <c r="BD948" s="180" t="s">
        <v>407</v>
      </c>
      <c r="BE948" s="180"/>
      <c r="BF948" s="189" t="str">
        <f t="shared" si="172"/>
        <v>&gt;=0</v>
      </c>
      <c r="BG948" s="189" t="s">
        <v>58</v>
      </c>
      <c r="BH948" s="189" t="s">
        <v>58</v>
      </c>
    </row>
    <row r="949" spans="1:60" ht="13.5" hidden="1" customHeight="1">
      <c r="A949" s="131"/>
      <c r="B949" s="343"/>
      <c r="C949" s="150"/>
      <c r="D949" s="346"/>
      <c r="E949" s="346"/>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c r="AC949" s="289"/>
      <c r="AD949" s="289"/>
      <c r="AE949" s="290"/>
      <c r="AF949" s="290"/>
      <c r="AG949" s="290"/>
      <c r="AH949" s="290"/>
      <c r="AI949" s="290"/>
      <c r="AJ949" s="290"/>
      <c r="AK949" s="290"/>
      <c r="AL949" s="290"/>
      <c r="AM949" s="290"/>
      <c r="AN949" s="290"/>
      <c r="AO949" s="291"/>
      <c r="AQ949" s="54" t="s">
        <v>645</v>
      </c>
      <c r="AU949" s="292" t="str">
        <f t="shared" ca="1" si="173"/>
        <v>H</v>
      </c>
      <c r="AV949" s="292">
        <f t="shared" ref="AV949:AV982" si="176">AV948</f>
        <v>947</v>
      </c>
      <c r="AW949" s="180" t="str">
        <f t="shared" ca="1" si="174"/>
        <v>H947</v>
      </c>
      <c r="AX949" s="189">
        <f t="shared" si="165"/>
        <v>8</v>
      </c>
      <c r="AY949" s="180" t="str">
        <f t="shared" ca="1" si="166"/>
        <v>5. Ownership - Capital Costs</v>
      </c>
      <c r="AZ949" s="189" t="s">
        <v>643</v>
      </c>
      <c r="BA949" s="180" t="s">
        <v>693</v>
      </c>
      <c r="BB949" s="180">
        <v>2022</v>
      </c>
      <c r="BC949" s="180" t="str">
        <f t="shared" ca="1" si="175"/>
        <v>8_H947_Hot_gas_path_2022</v>
      </c>
      <c r="BD949" s="180" t="s">
        <v>407</v>
      </c>
      <c r="BE949" s="180"/>
      <c r="BF949" s="189" t="str">
        <f t="shared" si="172"/>
        <v>&gt;=0</v>
      </c>
      <c r="BG949" s="189" t="s">
        <v>58</v>
      </c>
      <c r="BH949" s="189" t="s">
        <v>58</v>
      </c>
    </row>
    <row r="950" spans="1:60" ht="13.5" hidden="1" customHeight="1">
      <c r="A950" s="131"/>
      <c r="B950" s="343"/>
      <c r="C950" s="150"/>
      <c r="D950" s="346"/>
      <c r="E950" s="346"/>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c r="AC950" s="289"/>
      <c r="AD950" s="289"/>
      <c r="AE950" s="290"/>
      <c r="AF950" s="290"/>
      <c r="AG950" s="290"/>
      <c r="AH950" s="290"/>
      <c r="AI950" s="290"/>
      <c r="AJ950" s="290"/>
      <c r="AK950" s="290"/>
      <c r="AL950" s="290"/>
      <c r="AM950" s="290"/>
      <c r="AN950" s="290"/>
      <c r="AO950" s="291"/>
      <c r="AQ950" s="54" t="s">
        <v>645</v>
      </c>
      <c r="AU950" s="292" t="str">
        <f t="shared" ca="1" si="173"/>
        <v>I</v>
      </c>
      <c r="AV950" s="292">
        <f t="shared" si="176"/>
        <v>947</v>
      </c>
      <c r="AW950" s="180" t="str">
        <f t="shared" ca="1" si="174"/>
        <v>I947</v>
      </c>
      <c r="AX950" s="189">
        <f t="shared" si="165"/>
        <v>8</v>
      </c>
      <c r="AY950" s="180" t="str">
        <f t="shared" ca="1" si="166"/>
        <v>5. Ownership - Capital Costs</v>
      </c>
      <c r="AZ950" s="189" t="s">
        <v>643</v>
      </c>
      <c r="BA950" s="180" t="s">
        <v>693</v>
      </c>
      <c r="BB950" s="180">
        <v>2023</v>
      </c>
      <c r="BC950" s="180" t="str">
        <f t="shared" ca="1" si="175"/>
        <v>8_I947_Hot_gas_path_2023</v>
      </c>
      <c r="BD950" s="180" t="s">
        <v>407</v>
      </c>
      <c r="BE950" s="180"/>
      <c r="BF950" s="189" t="str">
        <f t="shared" si="172"/>
        <v>&gt;=0</v>
      </c>
      <c r="BG950" s="189" t="s">
        <v>58</v>
      </c>
      <c r="BH950" s="189" t="s">
        <v>58</v>
      </c>
    </row>
    <row r="951" spans="1:60" ht="13.5" hidden="1" customHeight="1">
      <c r="A951" s="131"/>
      <c r="B951" s="343"/>
      <c r="C951" s="150"/>
      <c r="D951" s="346"/>
      <c r="E951" s="346"/>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c r="AC951" s="289"/>
      <c r="AD951" s="289"/>
      <c r="AE951" s="290"/>
      <c r="AF951" s="290"/>
      <c r="AG951" s="290"/>
      <c r="AH951" s="290"/>
      <c r="AI951" s="290"/>
      <c r="AJ951" s="290"/>
      <c r="AK951" s="290"/>
      <c r="AL951" s="290"/>
      <c r="AM951" s="290"/>
      <c r="AN951" s="290"/>
      <c r="AO951" s="291"/>
      <c r="AQ951" s="54" t="s">
        <v>645</v>
      </c>
      <c r="AU951" s="292" t="str">
        <f t="shared" ca="1" si="173"/>
        <v>J</v>
      </c>
      <c r="AV951" s="292">
        <f t="shared" si="176"/>
        <v>947</v>
      </c>
      <c r="AW951" s="180" t="str">
        <f t="shared" ca="1" si="174"/>
        <v>J947</v>
      </c>
      <c r="AX951" s="189">
        <f t="shared" si="165"/>
        <v>8</v>
      </c>
      <c r="AY951" s="180" t="str">
        <f t="shared" ca="1" si="166"/>
        <v>5. Ownership - Capital Costs</v>
      </c>
      <c r="AZ951" s="189" t="s">
        <v>643</v>
      </c>
      <c r="BA951" s="180" t="s">
        <v>693</v>
      </c>
      <c r="BB951" s="180">
        <v>2024</v>
      </c>
      <c r="BC951" s="180" t="str">
        <f t="shared" ca="1" si="175"/>
        <v>8_J947_Hot_gas_path_2024</v>
      </c>
      <c r="BD951" s="180" t="s">
        <v>407</v>
      </c>
      <c r="BE951" s="180"/>
      <c r="BF951" s="189" t="str">
        <f t="shared" si="172"/>
        <v>&gt;=0</v>
      </c>
      <c r="BG951" s="189" t="s">
        <v>58</v>
      </c>
      <c r="BH951" s="189" t="s">
        <v>58</v>
      </c>
    </row>
    <row r="952" spans="1:60" ht="13.5" hidden="1" customHeight="1">
      <c r="A952" s="131"/>
      <c r="B952" s="343"/>
      <c r="C952" s="150"/>
      <c r="D952" s="346"/>
      <c r="E952" s="346"/>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c r="AC952" s="289"/>
      <c r="AD952" s="289"/>
      <c r="AE952" s="290"/>
      <c r="AF952" s="290"/>
      <c r="AG952" s="290"/>
      <c r="AH952" s="290"/>
      <c r="AI952" s="290"/>
      <c r="AJ952" s="290"/>
      <c r="AK952" s="290"/>
      <c r="AL952" s="290"/>
      <c r="AM952" s="290"/>
      <c r="AN952" s="290"/>
      <c r="AO952" s="291"/>
      <c r="AQ952" s="54" t="s">
        <v>645</v>
      </c>
      <c r="AU952" s="292" t="str">
        <f t="shared" ca="1" si="173"/>
        <v>K</v>
      </c>
      <c r="AV952" s="292">
        <f t="shared" si="176"/>
        <v>947</v>
      </c>
      <c r="AW952" s="180" t="str">
        <f t="shared" ca="1" si="174"/>
        <v>K947</v>
      </c>
      <c r="AX952" s="189">
        <f t="shared" si="165"/>
        <v>8</v>
      </c>
      <c r="AY952" s="180" t="str">
        <f t="shared" ca="1" si="166"/>
        <v>5. Ownership - Capital Costs</v>
      </c>
      <c r="AZ952" s="189" t="s">
        <v>643</v>
      </c>
      <c r="BA952" s="180" t="s">
        <v>693</v>
      </c>
      <c r="BB952" s="180">
        <v>2025</v>
      </c>
      <c r="BC952" s="180" t="str">
        <f t="shared" ca="1" si="175"/>
        <v>8_K947_Hot_gas_path_2025</v>
      </c>
      <c r="BD952" s="180" t="s">
        <v>407</v>
      </c>
      <c r="BE952" s="180"/>
      <c r="BF952" s="189" t="str">
        <f t="shared" si="172"/>
        <v>&gt;=0</v>
      </c>
      <c r="BG952" s="189" t="s">
        <v>58</v>
      </c>
      <c r="BH952" s="189" t="s">
        <v>58</v>
      </c>
    </row>
    <row r="953" spans="1:60" ht="13.5" hidden="1" customHeight="1">
      <c r="A953" s="131"/>
      <c r="B953" s="343"/>
      <c r="C953" s="150"/>
      <c r="D953" s="346"/>
      <c r="E953" s="346"/>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c r="AC953" s="289"/>
      <c r="AD953" s="289"/>
      <c r="AE953" s="290"/>
      <c r="AF953" s="290"/>
      <c r="AG953" s="290"/>
      <c r="AH953" s="290"/>
      <c r="AI953" s="290"/>
      <c r="AJ953" s="290"/>
      <c r="AK953" s="290"/>
      <c r="AL953" s="290"/>
      <c r="AM953" s="290"/>
      <c r="AN953" s="290"/>
      <c r="AO953" s="291"/>
      <c r="AQ953" s="54" t="s">
        <v>645</v>
      </c>
      <c r="AU953" s="292" t="str">
        <f t="shared" ca="1" si="173"/>
        <v>L</v>
      </c>
      <c r="AV953" s="292">
        <f t="shared" si="176"/>
        <v>947</v>
      </c>
      <c r="AW953" s="180" t="str">
        <f t="shared" ca="1" si="174"/>
        <v>L947</v>
      </c>
      <c r="AX953" s="189">
        <f t="shared" si="165"/>
        <v>8</v>
      </c>
      <c r="AY953" s="180" t="str">
        <f t="shared" ca="1" si="166"/>
        <v>5. Ownership - Capital Costs</v>
      </c>
      <c r="AZ953" s="189" t="s">
        <v>643</v>
      </c>
      <c r="BA953" s="180" t="s">
        <v>693</v>
      </c>
      <c r="BB953" s="180">
        <v>2026</v>
      </c>
      <c r="BC953" s="180" t="str">
        <f t="shared" ca="1" si="175"/>
        <v>8_L947_Hot_gas_path_2026</v>
      </c>
      <c r="BD953" s="180" t="s">
        <v>407</v>
      </c>
      <c r="BE953" s="180"/>
      <c r="BF953" s="189" t="str">
        <f t="shared" si="172"/>
        <v>&gt;=0</v>
      </c>
      <c r="BG953" s="189" t="s">
        <v>58</v>
      </c>
      <c r="BH953" s="189" t="s">
        <v>58</v>
      </c>
    </row>
    <row r="954" spans="1:60" ht="13.5" hidden="1" customHeight="1">
      <c r="A954" s="131"/>
      <c r="B954" s="343"/>
      <c r="C954" s="150"/>
      <c r="D954" s="346"/>
      <c r="E954" s="346"/>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c r="AC954" s="289"/>
      <c r="AD954" s="289"/>
      <c r="AE954" s="290"/>
      <c r="AF954" s="290"/>
      <c r="AG954" s="290"/>
      <c r="AH954" s="290"/>
      <c r="AI954" s="290"/>
      <c r="AJ954" s="290"/>
      <c r="AK954" s="290"/>
      <c r="AL954" s="290"/>
      <c r="AM954" s="290"/>
      <c r="AN954" s="290"/>
      <c r="AO954" s="291"/>
      <c r="AQ954" s="54" t="s">
        <v>645</v>
      </c>
      <c r="AU954" s="292" t="str">
        <f t="shared" ca="1" si="173"/>
        <v>M</v>
      </c>
      <c r="AV954" s="292">
        <f t="shared" si="176"/>
        <v>947</v>
      </c>
      <c r="AW954" s="180" t="str">
        <f t="shared" ca="1" si="174"/>
        <v>M947</v>
      </c>
      <c r="AX954" s="189">
        <f t="shared" si="165"/>
        <v>8</v>
      </c>
      <c r="AY954" s="180" t="str">
        <f t="shared" ca="1" si="166"/>
        <v>5. Ownership - Capital Costs</v>
      </c>
      <c r="AZ954" s="189" t="s">
        <v>643</v>
      </c>
      <c r="BA954" s="180" t="s">
        <v>693</v>
      </c>
      <c r="BB954" s="180">
        <v>2027</v>
      </c>
      <c r="BC954" s="180" t="str">
        <f t="shared" ca="1" si="175"/>
        <v>8_M947_Hot_gas_path_2027</v>
      </c>
      <c r="BD954" s="180" t="s">
        <v>407</v>
      </c>
      <c r="BE954" s="180"/>
      <c r="BF954" s="189" t="str">
        <f t="shared" si="172"/>
        <v>&gt;=0</v>
      </c>
      <c r="BG954" s="189" t="s">
        <v>58</v>
      </c>
      <c r="BH954" s="189" t="s">
        <v>58</v>
      </c>
    </row>
    <row r="955" spans="1:60" ht="13.5" hidden="1" customHeight="1">
      <c r="A955" s="131"/>
      <c r="B955" s="343"/>
      <c r="C955" s="150"/>
      <c r="D955" s="346"/>
      <c r="E955" s="346"/>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c r="AC955" s="289"/>
      <c r="AD955" s="289"/>
      <c r="AE955" s="290"/>
      <c r="AF955" s="290"/>
      <c r="AG955" s="290"/>
      <c r="AH955" s="290"/>
      <c r="AI955" s="290"/>
      <c r="AJ955" s="290"/>
      <c r="AK955" s="290"/>
      <c r="AL955" s="290"/>
      <c r="AM955" s="290"/>
      <c r="AN955" s="290"/>
      <c r="AO955" s="291"/>
      <c r="AQ955" s="54" t="s">
        <v>645</v>
      </c>
      <c r="AU955" s="292" t="str">
        <f t="shared" ca="1" si="173"/>
        <v>N</v>
      </c>
      <c r="AV955" s="292">
        <f t="shared" si="176"/>
        <v>947</v>
      </c>
      <c r="AW955" s="180" t="str">
        <f t="shared" ca="1" si="174"/>
        <v>N947</v>
      </c>
      <c r="AX955" s="189">
        <f t="shared" si="165"/>
        <v>8</v>
      </c>
      <c r="AY955" s="180" t="str">
        <f t="shared" ca="1" si="166"/>
        <v>5. Ownership - Capital Costs</v>
      </c>
      <c r="AZ955" s="189" t="s">
        <v>643</v>
      </c>
      <c r="BA955" s="180" t="s">
        <v>693</v>
      </c>
      <c r="BB955" s="180">
        <v>2028</v>
      </c>
      <c r="BC955" s="180" t="str">
        <f t="shared" ca="1" si="175"/>
        <v>8_N947_Hot_gas_path_2028</v>
      </c>
      <c r="BD955" s="180" t="s">
        <v>407</v>
      </c>
      <c r="BE955" s="180"/>
      <c r="BF955" s="189" t="str">
        <f t="shared" si="172"/>
        <v>&gt;=0</v>
      </c>
      <c r="BG955" s="189" t="s">
        <v>58</v>
      </c>
      <c r="BH955" s="189" t="s">
        <v>58</v>
      </c>
    </row>
    <row r="956" spans="1:60" ht="13.5" hidden="1" customHeight="1">
      <c r="A956" s="131"/>
      <c r="B956" s="343"/>
      <c r="C956" s="150"/>
      <c r="D956" s="346"/>
      <c r="E956" s="346"/>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c r="AC956" s="289"/>
      <c r="AD956" s="289"/>
      <c r="AE956" s="290"/>
      <c r="AF956" s="290"/>
      <c r="AG956" s="290"/>
      <c r="AH956" s="290"/>
      <c r="AI956" s="290"/>
      <c r="AJ956" s="290"/>
      <c r="AK956" s="290"/>
      <c r="AL956" s="290"/>
      <c r="AM956" s="290"/>
      <c r="AN956" s="290"/>
      <c r="AO956" s="291"/>
      <c r="AQ956" s="54" t="s">
        <v>645</v>
      </c>
      <c r="AU956" s="292" t="str">
        <f t="shared" ca="1" si="173"/>
        <v>O</v>
      </c>
      <c r="AV956" s="292">
        <f t="shared" si="176"/>
        <v>947</v>
      </c>
      <c r="AW956" s="180" t="str">
        <f t="shared" ca="1" si="174"/>
        <v>O947</v>
      </c>
      <c r="AX956" s="189">
        <f t="shared" si="165"/>
        <v>8</v>
      </c>
      <c r="AY956" s="180" t="str">
        <f t="shared" ca="1" si="166"/>
        <v>5. Ownership - Capital Costs</v>
      </c>
      <c r="AZ956" s="189" t="s">
        <v>643</v>
      </c>
      <c r="BA956" s="180" t="s">
        <v>693</v>
      </c>
      <c r="BB956" s="180">
        <v>2029</v>
      </c>
      <c r="BC956" s="180" t="str">
        <f t="shared" ca="1" si="175"/>
        <v>8_O947_Hot_gas_path_2029</v>
      </c>
      <c r="BD956" s="180" t="s">
        <v>407</v>
      </c>
      <c r="BE956" s="180"/>
      <c r="BF956" s="189" t="str">
        <f t="shared" si="172"/>
        <v>&gt;=0</v>
      </c>
      <c r="BG956" s="189" t="s">
        <v>58</v>
      </c>
      <c r="BH956" s="189" t="s">
        <v>58</v>
      </c>
    </row>
    <row r="957" spans="1:60" ht="13.5" hidden="1" customHeight="1">
      <c r="A957" s="131"/>
      <c r="B957" s="343"/>
      <c r="C957" s="150"/>
      <c r="D957" s="346"/>
      <c r="E957" s="346"/>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c r="AC957" s="289"/>
      <c r="AD957" s="289"/>
      <c r="AE957" s="290"/>
      <c r="AF957" s="290"/>
      <c r="AG957" s="290"/>
      <c r="AH957" s="290"/>
      <c r="AI957" s="290"/>
      <c r="AJ957" s="290"/>
      <c r="AK957" s="290"/>
      <c r="AL957" s="290"/>
      <c r="AM957" s="290"/>
      <c r="AN957" s="290"/>
      <c r="AO957" s="291"/>
      <c r="AQ957" s="54" t="s">
        <v>645</v>
      </c>
      <c r="AU957" s="292" t="str">
        <f t="shared" ca="1" si="173"/>
        <v>P</v>
      </c>
      <c r="AV957" s="292">
        <f t="shared" si="176"/>
        <v>947</v>
      </c>
      <c r="AW957" s="180" t="str">
        <f t="shared" ca="1" si="174"/>
        <v>P947</v>
      </c>
      <c r="AX957" s="189">
        <f t="shared" si="165"/>
        <v>8</v>
      </c>
      <c r="AY957" s="180" t="str">
        <f t="shared" ca="1" si="166"/>
        <v>5. Ownership - Capital Costs</v>
      </c>
      <c r="AZ957" s="189" t="s">
        <v>643</v>
      </c>
      <c r="BA957" s="180" t="s">
        <v>693</v>
      </c>
      <c r="BB957" s="180">
        <v>2030</v>
      </c>
      <c r="BC957" s="180" t="str">
        <f t="shared" ca="1" si="175"/>
        <v>8_P947_Hot_gas_path_2030</v>
      </c>
      <c r="BD957" s="180" t="s">
        <v>407</v>
      </c>
      <c r="BE957" s="180"/>
      <c r="BF957" s="189" t="str">
        <f t="shared" si="172"/>
        <v>&gt;=0</v>
      </c>
      <c r="BG957" s="189" t="s">
        <v>58</v>
      </c>
      <c r="BH957" s="189" t="s">
        <v>58</v>
      </c>
    </row>
    <row r="958" spans="1:60" ht="13.5" hidden="1" customHeight="1">
      <c r="A958" s="131"/>
      <c r="B958" s="343"/>
      <c r="C958" s="150"/>
      <c r="D958" s="346"/>
      <c r="E958" s="346"/>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c r="AC958" s="289"/>
      <c r="AD958" s="289"/>
      <c r="AE958" s="290"/>
      <c r="AF958" s="290"/>
      <c r="AG958" s="290"/>
      <c r="AH958" s="290"/>
      <c r="AI958" s="290"/>
      <c r="AJ958" s="290"/>
      <c r="AK958" s="290"/>
      <c r="AL958" s="290"/>
      <c r="AM958" s="290"/>
      <c r="AN958" s="290"/>
      <c r="AO958" s="291"/>
      <c r="AQ958" s="54" t="s">
        <v>645</v>
      </c>
      <c r="AU958" s="292" t="str">
        <f t="shared" ca="1" si="173"/>
        <v>Q</v>
      </c>
      <c r="AV958" s="292">
        <f t="shared" si="176"/>
        <v>947</v>
      </c>
      <c r="AW958" s="180" t="str">
        <f t="shared" ca="1" si="174"/>
        <v>Q947</v>
      </c>
      <c r="AX958" s="189">
        <f t="shared" si="165"/>
        <v>8</v>
      </c>
      <c r="AY958" s="180" t="str">
        <f t="shared" ca="1" si="166"/>
        <v>5. Ownership - Capital Costs</v>
      </c>
      <c r="AZ958" s="189" t="s">
        <v>643</v>
      </c>
      <c r="BA958" s="180" t="s">
        <v>693</v>
      </c>
      <c r="BB958" s="180">
        <v>2031</v>
      </c>
      <c r="BC958" s="180" t="str">
        <f t="shared" ca="1" si="175"/>
        <v>8_Q947_Hot_gas_path_2031</v>
      </c>
      <c r="BD958" s="180" t="s">
        <v>407</v>
      </c>
      <c r="BE958" s="180"/>
      <c r="BF958" s="189" t="str">
        <f t="shared" si="172"/>
        <v>&gt;=0</v>
      </c>
      <c r="BG958" s="189" t="s">
        <v>58</v>
      </c>
      <c r="BH958" s="189" t="s">
        <v>58</v>
      </c>
    </row>
    <row r="959" spans="1:60" ht="13.5" hidden="1" customHeight="1">
      <c r="A959" s="131"/>
      <c r="B959" s="343"/>
      <c r="C959" s="150"/>
      <c r="D959" s="346"/>
      <c r="E959" s="346"/>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c r="AC959" s="289"/>
      <c r="AD959" s="289"/>
      <c r="AE959" s="290"/>
      <c r="AF959" s="290"/>
      <c r="AG959" s="290"/>
      <c r="AH959" s="290"/>
      <c r="AI959" s="290"/>
      <c r="AJ959" s="290"/>
      <c r="AK959" s="290"/>
      <c r="AL959" s="290"/>
      <c r="AM959" s="290"/>
      <c r="AN959" s="290"/>
      <c r="AO959" s="291"/>
      <c r="AQ959" s="54" t="s">
        <v>645</v>
      </c>
      <c r="AU959" s="292" t="str">
        <f t="shared" ca="1" si="173"/>
        <v>R</v>
      </c>
      <c r="AV959" s="292">
        <f t="shared" si="176"/>
        <v>947</v>
      </c>
      <c r="AW959" s="180" t="str">
        <f t="shared" ca="1" si="174"/>
        <v>R947</v>
      </c>
      <c r="AX959" s="189">
        <f t="shared" si="165"/>
        <v>8</v>
      </c>
      <c r="AY959" s="180" t="str">
        <f t="shared" ca="1" si="166"/>
        <v>5. Ownership - Capital Costs</v>
      </c>
      <c r="AZ959" s="189" t="s">
        <v>643</v>
      </c>
      <c r="BA959" s="180" t="s">
        <v>693</v>
      </c>
      <c r="BB959" s="180">
        <v>2032</v>
      </c>
      <c r="BC959" s="180" t="str">
        <f t="shared" ca="1" si="175"/>
        <v>8_R947_Hot_gas_path_2032</v>
      </c>
      <c r="BD959" s="180" t="s">
        <v>407</v>
      </c>
      <c r="BE959" s="180"/>
      <c r="BF959" s="189" t="str">
        <f t="shared" si="172"/>
        <v>&gt;=0</v>
      </c>
      <c r="BG959" s="189" t="s">
        <v>58</v>
      </c>
      <c r="BH959" s="189" t="s">
        <v>58</v>
      </c>
    </row>
    <row r="960" spans="1:60" ht="13.5" hidden="1" customHeight="1">
      <c r="A960" s="131"/>
      <c r="B960" s="343"/>
      <c r="C960" s="150"/>
      <c r="D960" s="346"/>
      <c r="E960" s="346"/>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90"/>
      <c r="AF960" s="290"/>
      <c r="AG960" s="290"/>
      <c r="AH960" s="290"/>
      <c r="AI960" s="290"/>
      <c r="AJ960" s="290"/>
      <c r="AK960" s="290"/>
      <c r="AL960" s="290"/>
      <c r="AM960" s="290"/>
      <c r="AN960" s="290"/>
      <c r="AO960" s="291"/>
      <c r="AQ960" s="54" t="s">
        <v>645</v>
      </c>
      <c r="AU960" s="292" t="str">
        <f t="shared" ca="1" si="173"/>
        <v>S</v>
      </c>
      <c r="AV960" s="292">
        <f t="shared" si="176"/>
        <v>947</v>
      </c>
      <c r="AW960" s="180" t="str">
        <f t="shared" ca="1" si="174"/>
        <v>S947</v>
      </c>
      <c r="AX960" s="189">
        <f t="shared" si="165"/>
        <v>8</v>
      </c>
      <c r="AY960" s="180" t="str">
        <f t="shared" ca="1" si="166"/>
        <v>5. Ownership - Capital Costs</v>
      </c>
      <c r="AZ960" s="189" t="s">
        <v>643</v>
      </c>
      <c r="BA960" s="180" t="s">
        <v>693</v>
      </c>
      <c r="BB960" s="180">
        <v>2033</v>
      </c>
      <c r="BC960" s="180" t="str">
        <f t="shared" ca="1" si="175"/>
        <v>8_S947_Hot_gas_path_2033</v>
      </c>
      <c r="BD960" s="180" t="s">
        <v>407</v>
      </c>
      <c r="BE960" s="180"/>
      <c r="BF960" s="189" t="str">
        <f t="shared" si="172"/>
        <v>&gt;=0</v>
      </c>
      <c r="BG960" s="189" t="s">
        <v>58</v>
      </c>
      <c r="BH960" s="189" t="s">
        <v>58</v>
      </c>
    </row>
    <row r="961" spans="1:60" ht="13.5" hidden="1" customHeight="1">
      <c r="A961" s="131"/>
      <c r="B961" s="343"/>
      <c r="C961" s="150"/>
      <c r="D961" s="346"/>
      <c r="E961" s="346"/>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c r="AC961" s="289"/>
      <c r="AD961" s="289"/>
      <c r="AE961" s="290"/>
      <c r="AF961" s="290"/>
      <c r="AG961" s="290"/>
      <c r="AH961" s="290"/>
      <c r="AI961" s="290"/>
      <c r="AJ961" s="290"/>
      <c r="AK961" s="290"/>
      <c r="AL961" s="290"/>
      <c r="AM961" s="290"/>
      <c r="AN961" s="290"/>
      <c r="AO961" s="291"/>
      <c r="AQ961" s="54" t="s">
        <v>645</v>
      </c>
      <c r="AU961" s="292" t="str">
        <f t="shared" ca="1" si="173"/>
        <v>T</v>
      </c>
      <c r="AV961" s="292">
        <f t="shared" si="176"/>
        <v>947</v>
      </c>
      <c r="AW961" s="180" t="str">
        <f t="shared" ca="1" si="174"/>
        <v>T947</v>
      </c>
      <c r="AX961" s="189">
        <f t="shared" si="165"/>
        <v>8</v>
      </c>
      <c r="AY961" s="180" t="str">
        <f t="shared" ca="1" si="166"/>
        <v>5. Ownership - Capital Costs</v>
      </c>
      <c r="AZ961" s="189" t="s">
        <v>643</v>
      </c>
      <c r="BA961" s="180" t="s">
        <v>693</v>
      </c>
      <c r="BB961" s="180">
        <v>2034</v>
      </c>
      <c r="BC961" s="180" t="str">
        <f t="shared" ca="1" si="175"/>
        <v>8_T947_Hot_gas_path_2034</v>
      </c>
      <c r="BD961" s="180" t="s">
        <v>407</v>
      </c>
      <c r="BE961" s="180"/>
      <c r="BF961" s="189" t="str">
        <f t="shared" si="172"/>
        <v>&gt;=0</v>
      </c>
      <c r="BG961" s="189" t="s">
        <v>58</v>
      </c>
      <c r="BH961" s="189" t="s">
        <v>58</v>
      </c>
    </row>
    <row r="962" spans="1:60" ht="13.5" hidden="1" customHeight="1">
      <c r="A962" s="131"/>
      <c r="B962" s="343"/>
      <c r="C962" s="150"/>
      <c r="D962" s="346"/>
      <c r="E962" s="346"/>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c r="AC962" s="289"/>
      <c r="AD962" s="289"/>
      <c r="AE962" s="290"/>
      <c r="AF962" s="290"/>
      <c r="AG962" s="290"/>
      <c r="AH962" s="290"/>
      <c r="AI962" s="290"/>
      <c r="AJ962" s="290"/>
      <c r="AK962" s="290"/>
      <c r="AL962" s="290"/>
      <c r="AM962" s="290"/>
      <c r="AN962" s="290"/>
      <c r="AO962" s="291"/>
      <c r="AQ962" s="54" t="s">
        <v>645</v>
      </c>
      <c r="AU962" s="292" t="str">
        <f t="shared" ca="1" si="173"/>
        <v>U</v>
      </c>
      <c r="AV962" s="292">
        <f t="shared" si="176"/>
        <v>947</v>
      </c>
      <c r="AW962" s="180" t="str">
        <f t="shared" ca="1" si="174"/>
        <v>U947</v>
      </c>
      <c r="AX962" s="189">
        <f t="shared" si="165"/>
        <v>8</v>
      </c>
      <c r="AY962" s="180" t="str">
        <f t="shared" ca="1" si="166"/>
        <v>5. Ownership - Capital Costs</v>
      </c>
      <c r="AZ962" s="189" t="s">
        <v>643</v>
      </c>
      <c r="BA962" s="180" t="s">
        <v>693</v>
      </c>
      <c r="BB962" s="180">
        <v>2035</v>
      </c>
      <c r="BC962" s="180" t="str">
        <f t="shared" ca="1" si="175"/>
        <v>8_U947_Hot_gas_path_2035</v>
      </c>
      <c r="BD962" s="180" t="s">
        <v>407</v>
      </c>
      <c r="BE962" s="180"/>
      <c r="BF962" s="189" t="str">
        <f t="shared" si="172"/>
        <v>&gt;=0</v>
      </c>
      <c r="BG962" s="189" t="s">
        <v>58</v>
      </c>
      <c r="BH962" s="189" t="s">
        <v>58</v>
      </c>
    </row>
    <row r="963" spans="1:60" ht="13.5" hidden="1" customHeight="1">
      <c r="A963" s="131"/>
      <c r="B963" s="343"/>
      <c r="C963" s="150"/>
      <c r="D963" s="346"/>
      <c r="E963" s="346"/>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c r="AC963" s="289"/>
      <c r="AD963" s="289"/>
      <c r="AE963" s="290"/>
      <c r="AF963" s="290"/>
      <c r="AG963" s="290"/>
      <c r="AH963" s="290"/>
      <c r="AI963" s="290"/>
      <c r="AJ963" s="290"/>
      <c r="AK963" s="290"/>
      <c r="AL963" s="290"/>
      <c r="AM963" s="290"/>
      <c r="AN963" s="290"/>
      <c r="AO963" s="291"/>
      <c r="AQ963" s="54" t="s">
        <v>645</v>
      </c>
      <c r="AU963" s="292" t="str">
        <f t="shared" ca="1" si="173"/>
        <v>V</v>
      </c>
      <c r="AV963" s="292">
        <f t="shared" si="176"/>
        <v>947</v>
      </c>
      <c r="AW963" s="180" t="str">
        <f t="shared" ca="1" si="174"/>
        <v>V947</v>
      </c>
      <c r="AX963" s="189">
        <f t="shared" si="165"/>
        <v>8</v>
      </c>
      <c r="AY963" s="180" t="str">
        <f t="shared" ca="1" si="166"/>
        <v>5. Ownership - Capital Costs</v>
      </c>
      <c r="AZ963" s="189" t="s">
        <v>643</v>
      </c>
      <c r="BA963" s="180" t="s">
        <v>693</v>
      </c>
      <c r="BB963" s="180">
        <v>2036</v>
      </c>
      <c r="BC963" s="180" t="str">
        <f t="shared" ca="1" si="175"/>
        <v>8_V947_Hot_gas_path_2036</v>
      </c>
      <c r="BD963" s="180" t="s">
        <v>407</v>
      </c>
      <c r="BE963" s="180"/>
      <c r="BF963" s="189" t="str">
        <f t="shared" si="172"/>
        <v>&gt;=0</v>
      </c>
      <c r="BG963" s="189" t="s">
        <v>58</v>
      </c>
      <c r="BH963" s="189" t="s">
        <v>58</v>
      </c>
    </row>
    <row r="964" spans="1:60" ht="13.5" hidden="1" customHeight="1">
      <c r="A964" s="131"/>
      <c r="B964" s="343"/>
      <c r="C964" s="150"/>
      <c r="D964" s="346"/>
      <c r="E964" s="346"/>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c r="AC964" s="289"/>
      <c r="AD964" s="289"/>
      <c r="AE964" s="290"/>
      <c r="AF964" s="290"/>
      <c r="AG964" s="290"/>
      <c r="AH964" s="290"/>
      <c r="AI964" s="290"/>
      <c r="AJ964" s="290"/>
      <c r="AK964" s="290"/>
      <c r="AL964" s="290"/>
      <c r="AM964" s="290"/>
      <c r="AN964" s="290"/>
      <c r="AO964" s="291"/>
      <c r="AQ964" s="54" t="s">
        <v>645</v>
      </c>
      <c r="AU964" s="292" t="str">
        <f t="shared" ca="1" si="173"/>
        <v>W</v>
      </c>
      <c r="AV964" s="292">
        <f t="shared" si="176"/>
        <v>947</v>
      </c>
      <c r="AW964" s="180" t="str">
        <f t="shared" ca="1" si="174"/>
        <v>W947</v>
      </c>
      <c r="AX964" s="189">
        <f t="shared" si="165"/>
        <v>8</v>
      </c>
      <c r="AY964" s="180" t="str">
        <f t="shared" ca="1" si="166"/>
        <v>5. Ownership - Capital Costs</v>
      </c>
      <c r="AZ964" s="189" t="s">
        <v>643</v>
      </c>
      <c r="BA964" s="180" t="s">
        <v>693</v>
      </c>
      <c r="BB964" s="180">
        <v>2037</v>
      </c>
      <c r="BC964" s="180" t="str">
        <f t="shared" ca="1" si="175"/>
        <v>8_W947_Hot_gas_path_2037</v>
      </c>
      <c r="BD964" s="180" t="s">
        <v>407</v>
      </c>
      <c r="BE964" s="180"/>
      <c r="BF964" s="189" t="str">
        <f t="shared" si="172"/>
        <v>&gt;=0</v>
      </c>
      <c r="BG964" s="189" t="s">
        <v>58</v>
      </c>
      <c r="BH964" s="189" t="s">
        <v>58</v>
      </c>
    </row>
    <row r="965" spans="1:60" ht="13.5" hidden="1" customHeight="1">
      <c r="A965" s="131"/>
      <c r="B965" s="343"/>
      <c r="C965" s="150"/>
      <c r="D965" s="346"/>
      <c r="E965" s="346"/>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c r="AC965" s="289"/>
      <c r="AD965" s="289"/>
      <c r="AE965" s="290"/>
      <c r="AF965" s="290"/>
      <c r="AG965" s="290"/>
      <c r="AH965" s="290"/>
      <c r="AI965" s="290"/>
      <c r="AJ965" s="290"/>
      <c r="AK965" s="290"/>
      <c r="AL965" s="290"/>
      <c r="AM965" s="290"/>
      <c r="AN965" s="290"/>
      <c r="AO965" s="291"/>
      <c r="AQ965" s="54" t="s">
        <v>645</v>
      </c>
      <c r="AU965" s="292" t="str">
        <f t="shared" ca="1" si="173"/>
        <v>X</v>
      </c>
      <c r="AV965" s="292">
        <f t="shared" si="176"/>
        <v>947</v>
      </c>
      <c r="AW965" s="180" t="str">
        <f t="shared" ca="1" si="174"/>
        <v>X947</v>
      </c>
      <c r="AX965" s="189">
        <f t="shared" si="165"/>
        <v>8</v>
      </c>
      <c r="AY965" s="180" t="str">
        <f t="shared" ca="1" si="166"/>
        <v>5. Ownership - Capital Costs</v>
      </c>
      <c r="AZ965" s="189" t="s">
        <v>643</v>
      </c>
      <c r="BA965" s="180" t="s">
        <v>693</v>
      </c>
      <c r="BB965" s="180">
        <v>2038</v>
      </c>
      <c r="BC965" s="180" t="str">
        <f t="shared" ca="1" si="175"/>
        <v>8_X947_Hot_gas_path_2038</v>
      </c>
      <c r="BD965" s="180" t="s">
        <v>407</v>
      </c>
      <c r="BE965" s="180"/>
      <c r="BF965" s="189" t="str">
        <f t="shared" si="172"/>
        <v>&gt;=0</v>
      </c>
      <c r="BG965" s="189" t="s">
        <v>58</v>
      </c>
      <c r="BH965" s="189" t="s">
        <v>58</v>
      </c>
    </row>
    <row r="966" spans="1:60" ht="13.5" hidden="1" customHeight="1">
      <c r="A966" s="131"/>
      <c r="B966" s="343"/>
      <c r="C966" s="150"/>
      <c r="D966" s="346"/>
      <c r="E966" s="346"/>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c r="AC966" s="289"/>
      <c r="AD966" s="289"/>
      <c r="AE966" s="290"/>
      <c r="AF966" s="290"/>
      <c r="AG966" s="290"/>
      <c r="AH966" s="290"/>
      <c r="AI966" s="290"/>
      <c r="AJ966" s="290"/>
      <c r="AK966" s="290"/>
      <c r="AL966" s="290"/>
      <c r="AM966" s="290"/>
      <c r="AN966" s="290"/>
      <c r="AO966" s="291"/>
      <c r="AQ966" s="54" t="s">
        <v>645</v>
      </c>
      <c r="AU966" s="292" t="str">
        <f t="shared" ca="1" si="173"/>
        <v>Y</v>
      </c>
      <c r="AV966" s="292">
        <f t="shared" si="176"/>
        <v>947</v>
      </c>
      <c r="AW966" s="180" t="str">
        <f t="shared" ca="1" si="174"/>
        <v>Y947</v>
      </c>
      <c r="AX966" s="189">
        <f t="shared" si="165"/>
        <v>8</v>
      </c>
      <c r="AY966" s="180" t="str">
        <f t="shared" ca="1" si="166"/>
        <v>5. Ownership - Capital Costs</v>
      </c>
      <c r="AZ966" s="189" t="s">
        <v>643</v>
      </c>
      <c r="BA966" s="180" t="s">
        <v>693</v>
      </c>
      <c r="BB966" s="180">
        <v>2039</v>
      </c>
      <c r="BC966" s="180" t="str">
        <f t="shared" ca="1" si="175"/>
        <v>8_Y947_Hot_gas_path_2039</v>
      </c>
      <c r="BD966" s="180" t="s">
        <v>407</v>
      </c>
      <c r="BE966" s="180"/>
      <c r="BF966" s="189" t="str">
        <f t="shared" si="172"/>
        <v>&gt;=0</v>
      </c>
      <c r="BG966" s="189" t="s">
        <v>58</v>
      </c>
      <c r="BH966" s="189" t="s">
        <v>58</v>
      </c>
    </row>
    <row r="967" spans="1:60" ht="13.5" hidden="1" customHeight="1">
      <c r="A967" s="131"/>
      <c r="B967" s="343"/>
      <c r="C967" s="150"/>
      <c r="D967" s="346"/>
      <c r="E967" s="346"/>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c r="AC967" s="289"/>
      <c r="AD967" s="289"/>
      <c r="AE967" s="290"/>
      <c r="AF967" s="290"/>
      <c r="AG967" s="290"/>
      <c r="AH967" s="290"/>
      <c r="AI967" s="290"/>
      <c r="AJ967" s="290"/>
      <c r="AK967" s="290"/>
      <c r="AL967" s="290"/>
      <c r="AM967" s="290"/>
      <c r="AN967" s="290"/>
      <c r="AO967" s="291"/>
      <c r="AQ967" s="54" t="s">
        <v>645</v>
      </c>
      <c r="AU967" s="292" t="str">
        <f t="shared" ca="1" si="173"/>
        <v>Z</v>
      </c>
      <c r="AV967" s="292">
        <f t="shared" si="176"/>
        <v>947</v>
      </c>
      <c r="AW967" s="180" t="str">
        <f t="shared" ca="1" si="174"/>
        <v>Z947</v>
      </c>
      <c r="AX967" s="189">
        <f t="shared" ref="AX967:AX1030" si="177">$AX$5</f>
        <v>8</v>
      </c>
      <c r="AY967" s="180" t="str">
        <f t="shared" ref="AY967:AY1030" ca="1" si="178">MID(CELL("filename",AX967),FIND("]",CELL("filename",AX967))+1,256)</f>
        <v>5. Ownership - Capital Costs</v>
      </c>
      <c r="AZ967" s="189" t="s">
        <v>643</v>
      </c>
      <c r="BA967" s="180" t="s">
        <v>693</v>
      </c>
      <c r="BB967" s="180">
        <v>2040</v>
      </c>
      <c r="BC967" s="180" t="str">
        <f t="shared" ca="1" si="175"/>
        <v>8_Z947_Hot_gas_path_2040</v>
      </c>
      <c r="BD967" s="180" t="s">
        <v>407</v>
      </c>
      <c r="BE967" s="180"/>
      <c r="BF967" s="189" t="str">
        <f t="shared" si="172"/>
        <v>&gt;=0</v>
      </c>
      <c r="BG967" s="189" t="s">
        <v>58</v>
      </c>
      <c r="BH967" s="189" t="s">
        <v>58</v>
      </c>
    </row>
    <row r="968" spans="1:60" ht="13.5" hidden="1" customHeight="1">
      <c r="A968" s="131"/>
      <c r="B968" s="343"/>
      <c r="C968" s="150"/>
      <c r="D968" s="346"/>
      <c r="E968" s="346"/>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c r="AC968" s="289"/>
      <c r="AD968" s="289"/>
      <c r="AE968" s="290"/>
      <c r="AF968" s="290"/>
      <c r="AG968" s="290"/>
      <c r="AH968" s="290"/>
      <c r="AI968" s="290"/>
      <c r="AJ968" s="290"/>
      <c r="AK968" s="290"/>
      <c r="AL968" s="290"/>
      <c r="AM968" s="290"/>
      <c r="AN968" s="290"/>
      <c r="AO968" s="291"/>
      <c r="AQ968" s="54" t="s">
        <v>645</v>
      </c>
      <c r="AU968" s="292" t="str">
        <f t="shared" ca="1" si="173"/>
        <v>AA</v>
      </c>
      <c r="AV968" s="292">
        <f t="shared" si="176"/>
        <v>947</v>
      </c>
      <c r="AW968" s="180" t="str">
        <f t="shared" ca="1" si="174"/>
        <v>AA947</v>
      </c>
      <c r="AX968" s="189">
        <f t="shared" si="177"/>
        <v>8</v>
      </c>
      <c r="AY968" s="180" t="str">
        <f t="shared" ca="1" si="178"/>
        <v>5. Ownership - Capital Costs</v>
      </c>
      <c r="AZ968" s="189" t="s">
        <v>643</v>
      </c>
      <c r="BA968" s="180" t="s">
        <v>693</v>
      </c>
      <c r="BB968" s="180">
        <v>2041</v>
      </c>
      <c r="BC968" s="180" t="str">
        <f t="shared" ca="1" si="175"/>
        <v>8_AA947_Hot_gas_path_2041</v>
      </c>
      <c r="BD968" s="180" t="s">
        <v>407</v>
      </c>
      <c r="BE968" s="180"/>
      <c r="BF968" s="189" t="str">
        <f t="shared" si="172"/>
        <v>&gt;=0</v>
      </c>
      <c r="BG968" s="189" t="s">
        <v>58</v>
      </c>
      <c r="BH968" s="189" t="s">
        <v>58</v>
      </c>
    </row>
    <row r="969" spans="1:60" ht="13.5" hidden="1" customHeight="1">
      <c r="A969" s="131"/>
      <c r="B969" s="343"/>
      <c r="C969" s="150"/>
      <c r="D969" s="346"/>
      <c r="E969" s="346"/>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c r="AC969" s="289"/>
      <c r="AD969" s="289"/>
      <c r="AE969" s="290"/>
      <c r="AF969" s="290"/>
      <c r="AG969" s="290"/>
      <c r="AH969" s="290"/>
      <c r="AI969" s="290"/>
      <c r="AJ969" s="290"/>
      <c r="AK969" s="290"/>
      <c r="AL969" s="290"/>
      <c r="AM969" s="290"/>
      <c r="AN969" s="290"/>
      <c r="AO969" s="291"/>
      <c r="AQ969" s="54" t="s">
        <v>645</v>
      </c>
      <c r="AU969" s="292" t="str">
        <f t="shared" ca="1" si="173"/>
        <v>AB</v>
      </c>
      <c r="AV969" s="292">
        <f t="shared" si="176"/>
        <v>947</v>
      </c>
      <c r="AW969" s="180" t="str">
        <f t="shared" ca="1" si="174"/>
        <v>AB947</v>
      </c>
      <c r="AX969" s="189">
        <f t="shared" si="177"/>
        <v>8</v>
      </c>
      <c r="AY969" s="180" t="str">
        <f t="shared" ca="1" si="178"/>
        <v>5. Ownership - Capital Costs</v>
      </c>
      <c r="AZ969" s="189" t="s">
        <v>643</v>
      </c>
      <c r="BA969" s="180" t="s">
        <v>693</v>
      </c>
      <c r="BB969" s="180">
        <v>2042</v>
      </c>
      <c r="BC969" s="180" t="str">
        <f t="shared" ca="1" si="175"/>
        <v>8_AB947_Hot_gas_path_2042</v>
      </c>
      <c r="BD969" s="180" t="s">
        <v>407</v>
      </c>
      <c r="BE969" s="180"/>
      <c r="BF969" s="189" t="str">
        <f t="shared" si="172"/>
        <v>&gt;=0</v>
      </c>
      <c r="BG969" s="189" t="s">
        <v>58</v>
      </c>
      <c r="BH969" s="189" t="s">
        <v>58</v>
      </c>
    </row>
    <row r="970" spans="1:60" ht="13.5" hidden="1" customHeight="1">
      <c r="A970" s="131"/>
      <c r="B970" s="343"/>
      <c r="C970" s="150"/>
      <c r="D970" s="346"/>
      <c r="E970" s="346"/>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c r="AC970" s="289"/>
      <c r="AD970" s="289"/>
      <c r="AE970" s="290"/>
      <c r="AF970" s="290"/>
      <c r="AG970" s="290"/>
      <c r="AH970" s="290"/>
      <c r="AI970" s="290"/>
      <c r="AJ970" s="290"/>
      <c r="AK970" s="290"/>
      <c r="AL970" s="290"/>
      <c r="AM970" s="290"/>
      <c r="AN970" s="290"/>
      <c r="AO970" s="291"/>
      <c r="AQ970" s="54" t="s">
        <v>645</v>
      </c>
      <c r="AU970" s="292" t="str">
        <f t="shared" ca="1" si="173"/>
        <v>AC</v>
      </c>
      <c r="AV970" s="292">
        <f t="shared" si="176"/>
        <v>947</v>
      </c>
      <c r="AW970" s="180" t="str">
        <f t="shared" ca="1" si="174"/>
        <v>AC947</v>
      </c>
      <c r="AX970" s="189">
        <f t="shared" si="177"/>
        <v>8</v>
      </c>
      <c r="AY970" s="180" t="str">
        <f t="shared" ca="1" si="178"/>
        <v>5. Ownership - Capital Costs</v>
      </c>
      <c r="AZ970" s="189" t="s">
        <v>643</v>
      </c>
      <c r="BA970" s="180" t="s">
        <v>693</v>
      </c>
      <c r="BB970" s="180">
        <v>2043</v>
      </c>
      <c r="BC970" s="180" t="str">
        <f t="shared" ca="1" si="175"/>
        <v>8_AC947_Hot_gas_path_2043</v>
      </c>
      <c r="BD970" s="180" t="s">
        <v>407</v>
      </c>
      <c r="BE970" s="180"/>
      <c r="BF970" s="189" t="str">
        <f t="shared" si="172"/>
        <v>&gt;=0</v>
      </c>
      <c r="BG970" s="189" t="s">
        <v>58</v>
      </c>
      <c r="BH970" s="189" t="s">
        <v>58</v>
      </c>
    </row>
    <row r="971" spans="1:60" ht="13.5" hidden="1" customHeight="1">
      <c r="A971" s="131"/>
      <c r="B971" s="343"/>
      <c r="C971" s="150"/>
      <c r="D971" s="346"/>
      <c r="E971" s="346"/>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c r="AC971" s="289"/>
      <c r="AD971" s="289"/>
      <c r="AE971" s="290"/>
      <c r="AF971" s="290"/>
      <c r="AG971" s="290"/>
      <c r="AH971" s="290"/>
      <c r="AI971" s="290"/>
      <c r="AJ971" s="290"/>
      <c r="AK971" s="290"/>
      <c r="AL971" s="290"/>
      <c r="AM971" s="290"/>
      <c r="AN971" s="290"/>
      <c r="AO971" s="291"/>
      <c r="AQ971" s="54" t="s">
        <v>645</v>
      </c>
      <c r="AU971" s="292" t="str">
        <f t="shared" ca="1" si="173"/>
        <v>AD</v>
      </c>
      <c r="AV971" s="292">
        <f t="shared" si="176"/>
        <v>947</v>
      </c>
      <c r="AW971" s="180" t="str">
        <f t="shared" ca="1" si="174"/>
        <v>AD947</v>
      </c>
      <c r="AX971" s="189">
        <f t="shared" si="177"/>
        <v>8</v>
      </c>
      <c r="AY971" s="180" t="str">
        <f t="shared" ca="1" si="178"/>
        <v>5. Ownership - Capital Costs</v>
      </c>
      <c r="AZ971" s="189" t="s">
        <v>643</v>
      </c>
      <c r="BA971" s="180" t="s">
        <v>693</v>
      </c>
      <c r="BB971" s="180">
        <v>2044</v>
      </c>
      <c r="BC971" s="180" t="str">
        <f t="shared" ca="1" si="175"/>
        <v>8_AD947_Hot_gas_path_2044</v>
      </c>
      <c r="BD971" s="180" t="s">
        <v>407</v>
      </c>
      <c r="BE971" s="180"/>
      <c r="BF971" s="189" t="str">
        <f t="shared" si="172"/>
        <v>&gt;=0</v>
      </c>
      <c r="BG971" s="189" t="s">
        <v>58</v>
      </c>
      <c r="BH971" s="189" t="s">
        <v>58</v>
      </c>
    </row>
    <row r="972" spans="1:60" ht="13.5" hidden="1" customHeight="1">
      <c r="A972" s="131"/>
      <c r="B972" s="343"/>
      <c r="C972" s="150"/>
      <c r="D972" s="346"/>
      <c r="E972" s="346"/>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c r="AC972" s="289"/>
      <c r="AD972" s="289"/>
      <c r="AE972" s="290"/>
      <c r="AF972" s="290"/>
      <c r="AG972" s="290"/>
      <c r="AH972" s="290"/>
      <c r="AI972" s="290"/>
      <c r="AJ972" s="290"/>
      <c r="AK972" s="290"/>
      <c r="AL972" s="290"/>
      <c r="AM972" s="290"/>
      <c r="AN972" s="290"/>
      <c r="AO972" s="291"/>
      <c r="AQ972" s="54" t="s">
        <v>645</v>
      </c>
      <c r="AU972" s="292" t="str">
        <f t="shared" ca="1" si="173"/>
        <v>AE</v>
      </c>
      <c r="AV972" s="292">
        <f t="shared" si="176"/>
        <v>947</v>
      </c>
      <c r="AW972" s="180" t="str">
        <f t="shared" ca="1" si="174"/>
        <v>AE947</v>
      </c>
      <c r="AX972" s="189">
        <f t="shared" si="177"/>
        <v>8</v>
      </c>
      <c r="AY972" s="180" t="str">
        <f t="shared" ca="1" si="178"/>
        <v>5. Ownership - Capital Costs</v>
      </c>
      <c r="AZ972" s="189" t="s">
        <v>643</v>
      </c>
      <c r="BA972" s="180" t="s">
        <v>693</v>
      </c>
      <c r="BB972" s="180">
        <v>2045</v>
      </c>
      <c r="BC972" s="180" t="str">
        <f t="shared" ca="1" si="175"/>
        <v>8_AE947_Hot_gas_path_2045</v>
      </c>
      <c r="BD972" s="180" t="s">
        <v>407</v>
      </c>
      <c r="BE972" s="180"/>
      <c r="BF972" s="189" t="str">
        <f t="shared" si="172"/>
        <v>&gt;=0</v>
      </c>
      <c r="BG972" s="189" t="s">
        <v>58</v>
      </c>
      <c r="BH972" s="189" t="s">
        <v>58</v>
      </c>
    </row>
    <row r="973" spans="1:60" ht="13.5" hidden="1" customHeight="1">
      <c r="A973" s="131"/>
      <c r="B973" s="343"/>
      <c r="C973" s="150"/>
      <c r="D973" s="346"/>
      <c r="E973" s="346"/>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c r="AC973" s="289"/>
      <c r="AD973" s="289"/>
      <c r="AE973" s="290"/>
      <c r="AF973" s="290"/>
      <c r="AG973" s="290"/>
      <c r="AH973" s="290"/>
      <c r="AI973" s="290"/>
      <c r="AJ973" s="290"/>
      <c r="AK973" s="290"/>
      <c r="AL973" s="290"/>
      <c r="AM973" s="290"/>
      <c r="AN973" s="290"/>
      <c r="AO973" s="291"/>
      <c r="AQ973" s="54" t="s">
        <v>645</v>
      </c>
      <c r="AU973" s="292" t="str">
        <f t="shared" ca="1" si="173"/>
        <v>AF</v>
      </c>
      <c r="AV973" s="292">
        <f t="shared" si="176"/>
        <v>947</v>
      </c>
      <c r="AW973" s="180" t="str">
        <f t="shared" ca="1" si="174"/>
        <v>AF947</v>
      </c>
      <c r="AX973" s="189">
        <f t="shared" si="177"/>
        <v>8</v>
      </c>
      <c r="AY973" s="180" t="str">
        <f t="shared" ca="1" si="178"/>
        <v>5. Ownership - Capital Costs</v>
      </c>
      <c r="AZ973" s="189" t="s">
        <v>643</v>
      </c>
      <c r="BA973" s="180" t="s">
        <v>693</v>
      </c>
      <c r="BB973" s="180">
        <v>2046</v>
      </c>
      <c r="BC973" s="180" t="str">
        <f t="shared" ca="1" si="175"/>
        <v>8_AF947_Hot_gas_path_2046</v>
      </c>
      <c r="BD973" s="180" t="s">
        <v>407</v>
      </c>
      <c r="BE973" s="180"/>
      <c r="BF973" s="189" t="str">
        <f t="shared" si="172"/>
        <v>&gt;=0</v>
      </c>
      <c r="BG973" s="189" t="s">
        <v>58</v>
      </c>
      <c r="BH973" s="189" t="s">
        <v>58</v>
      </c>
    </row>
    <row r="974" spans="1:60" ht="13.5" hidden="1" customHeight="1">
      <c r="A974" s="131"/>
      <c r="B974" s="343"/>
      <c r="C974" s="150"/>
      <c r="D974" s="346"/>
      <c r="E974" s="346"/>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c r="AC974" s="289"/>
      <c r="AD974" s="289"/>
      <c r="AE974" s="290"/>
      <c r="AF974" s="290"/>
      <c r="AG974" s="290"/>
      <c r="AH974" s="290"/>
      <c r="AI974" s="290"/>
      <c r="AJ974" s="290"/>
      <c r="AK974" s="290"/>
      <c r="AL974" s="290"/>
      <c r="AM974" s="290"/>
      <c r="AN974" s="290"/>
      <c r="AO974" s="291"/>
      <c r="AQ974" s="54" t="s">
        <v>645</v>
      </c>
      <c r="AU974" s="292" t="str">
        <f t="shared" ca="1" si="173"/>
        <v>AG</v>
      </c>
      <c r="AV974" s="292">
        <f t="shared" si="176"/>
        <v>947</v>
      </c>
      <c r="AW974" s="180" t="str">
        <f t="shared" ca="1" si="174"/>
        <v>AG947</v>
      </c>
      <c r="AX974" s="189">
        <f t="shared" si="177"/>
        <v>8</v>
      </c>
      <c r="AY974" s="180" t="str">
        <f t="shared" ca="1" si="178"/>
        <v>5. Ownership - Capital Costs</v>
      </c>
      <c r="AZ974" s="189" t="s">
        <v>643</v>
      </c>
      <c r="BA974" s="180" t="s">
        <v>693</v>
      </c>
      <c r="BB974" s="180">
        <v>2047</v>
      </c>
      <c r="BC974" s="180" t="str">
        <f t="shared" ca="1" si="175"/>
        <v>8_AG947_Hot_gas_path_2047</v>
      </c>
      <c r="BD974" s="180" t="s">
        <v>407</v>
      </c>
      <c r="BE974" s="180"/>
      <c r="BF974" s="189" t="str">
        <f t="shared" si="172"/>
        <v>&gt;=0</v>
      </c>
      <c r="BG974" s="189" t="s">
        <v>58</v>
      </c>
      <c r="BH974" s="189" t="s">
        <v>58</v>
      </c>
    </row>
    <row r="975" spans="1:60" ht="13.5" hidden="1" customHeight="1">
      <c r="A975" s="131"/>
      <c r="B975" s="343"/>
      <c r="C975" s="150"/>
      <c r="D975" s="346"/>
      <c r="E975" s="346"/>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c r="AC975" s="289"/>
      <c r="AD975" s="289"/>
      <c r="AE975" s="290"/>
      <c r="AF975" s="290"/>
      <c r="AG975" s="290"/>
      <c r="AH975" s="290"/>
      <c r="AI975" s="290"/>
      <c r="AJ975" s="290"/>
      <c r="AK975" s="290"/>
      <c r="AL975" s="290"/>
      <c r="AM975" s="290"/>
      <c r="AN975" s="290"/>
      <c r="AO975" s="291"/>
      <c r="AQ975" s="54" t="s">
        <v>645</v>
      </c>
      <c r="AU975" s="292" t="str">
        <f t="shared" ca="1" si="173"/>
        <v>AH</v>
      </c>
      <c r="AV975" s="292">
        <f t="shared" si="176"/>
        <v>947</v>
      </c>
      <c r="AW975" s="180" t="str">
        <f t="shared" ca="1" si="174"/>
        <v>AH947</v>
      </c>
      <c r="AX975" s="189">
        <f t="shared" si="177"/>
        <v>8</v>
      </c>
      <c r="AY975" s="180" t="str">
        <f t="shared" ca="1" si="178"/>
        <v>5. Ownership - Capital Costs</v>
      </c>
      <c r="AZ975" s="189" t="s">
        <v>643</v>
      </c>
      <c r="BA975" s="180" t="s">
        <v>693</v>
      </c>
      <c r="BB975" s="180">
        <v>2048</v>
      </c>
      <c r="BC975" s="180" t="str">
        <f t="shared" ca="1" si="175"/>
        <v>8_AH947_Hot_gas_path_2048</v>
      </c>
      <c r="BD975" s="180" t="s">
        <v>407</v>
      </c>
      <c r="BE975" s="180"/>
      <c r="BF975" s="189" t="str">
        <f t="shared" si="172"/>
        <v>&gt;=0</v>
      </c>
      <c r="BG975" s="189" t="s">
        <v>58</v>
      </c>
      <c r="BH975" s="189" t="s">
        <v>58</v>
      </c>
    </row>
    <row r="976" spans="1:60" ht="13.5" hidden="1" customHeight="1">
      <c r="A976" s="131"/>
      <c r="B976" s="343"/>
      <c r="C976" s="150"/>
      <c r="D976" s="346"/>
      <c r="E976" s="346"/>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c r="AC976" s="289"/>
      <c r="AD976" s="289"/>
      <c r="AE976" s="290"/>
      <c r="AF976" s="290"/>
      <c r="AG976" s="290"/>
      <c r="AH976" s="290"/>
      <c r="AI976" s="290"/>
      <c r="AJ976" s="290"/>
      <c r="AK976" s="290"/>
      <c r="AL976" s="290"/>
      <c r="AM976" s="290"/>
      <c r="AN976" s="290"/>
      <c r="AO976" s="291"/>
      <c r="AQ976" s="54" t="s">
        <v>645</v>
      </c>
      <c r="AU976" s="292" t="str">
        <f t="shared" ca="1" si="173"/>
        <v>AI</v>
      </c>
      <c r="AV976" s="292">
        <f t="shared" si="176"/>
        <v>947</v>
      </c>
      <c r="AW976" s="180" t="str">
        <f t="shared" ca="1" si="174"/>
        <v>AI947</v>
      </c>
      <c r="AX976" s="189">
        <f t="shared" si="177"/>
        <v>8</v>
      </c>
      <c r="AY976" s="180" t="str">
        <f t="shared" ca="1" si="178"/>
        <v>5. Ownership - Capital Costs</v>
      </c>
      <c r="AZ976" s="189" t="s">
        <v>643</v>
      </c>
      <c r="BA976" s="180" t="s">
        <v>693</v>
      </c>
      <c r="BB976" s="180">
        <v>2049</v>
      </c>
      <c r="BC976" s="180" t="str">
        <f t="shared" ca="1" si="175"/>
        <v>8_AI947_Hot_gas_path_2049</v>
      </c>
      <c r="BD976" s="180" t="s">
        <v>407</v>
      </c>
      <c r="BE976" s="180"/>
      <c r="BF976" s="189" t="str">
        <f t="shared" si="172"/>
        <v>&gt;=0</v>
      </c>
      <c r="BG976" s="189" t="s">
        <v>58</v>
      </c>
      <c r="BH976" s="189" t="s">
        <v>58</v>
      </c>
    </row>
    <row r="977" spans="1:60" ht="13.5" hidden="1" customHeight="1">
      <c r="A977" s="131"/>
      <c r="B977" s="343"/>
      <c r="C977" s="150"/>
      <c r="D977" s="346"/>
      <c r="E977" s="346"/>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c r="AC977" s="289"/>
      <c r="AD977" s="289"/>
      <c r="AE977" s="290"/>
      <c r="AF977" s="290"/>
      <c r="AG977" s="290"/>
      <c r="AH977" s="290"/>
      <c r="AI977" s="290"/>
      <c r="AJ977" s="290"/>
      <c r="AK977" s="290"/>
      <c r="AL977" s="290"/>
      <c r="AM977" s="290"/>
      <c r="AN977" s="290"/>
      <c r="AO977" s="291"/>
      <c r="AQ977" s="54" t="s">
        <v>645</v>
      </c>
      <c r="AU977" s="292" t="str">
        <f t="shared" ca="1" si="173"/>
        <v>AJ</v>
      </c>
      <c r="AV977" s="292">
        <f t="shared" si="176"/>
        <v>947</v>
      </c>
      <c r="AW977" s="180" t="str">
        <f t="shared" ca="1" si="174"/>
        <v>AJ947</v>
      </c>
      <c r="AX977" s="189">
        <f t="shared" si="177"/>
        <v>8</v>
      </c>
      <c r="AY977" s="180" t="str">
        <f t="shared" ca="1" si="178"/>
        <v>5. Ownership - Capital Costs</v>
      </c>
      <c r="AZ977" s="189" t="s">
        <v>643</v>
      </c>
      <c r="BA977" s="180" t="s">
        <v>693</v>
      </c>
      <c r="BB977" s="180">
        <v>2050</v>
      </c>
      <c r="BC977" s="180" t="str">
        <f t="shared" ca="1" si="175"/>
        <v>8_AJ947_Hot_gas_path_2050</v>
      </c>
      <c r="BD977" s="180" t="s">
        <v>407</v>
      </c>
      <c r="BE977" s="180"/>
      <c r="BF977" s="189" t="str">
        <f t="shared" si="172"/>
        <v>&gt;=0</v>
      </c>
      <c r="BG977" s="189" t="s">
        <v>58</v>
      </c>
      <c r="BH977" s="189" t="s">
        <v>58</v>
      </c>
    </row>
    <row r="978" spans="1:60" ht="13.5" hidden="1" customHeight="1">
      <c r="A978" s="131"/>
      <c r="B978" s="343"/>
      <c r="C978" s="150"/>
      <c r="D978" s="346"/>
      <c r="E978" s="346"/>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290"/>
      <c r="AF978" s="290"/>
      <c r="AG978" s="290"/>
      <c r="AH978" s="290"/>
      <c r="AI978" s="290"/>
      <c r="AJ978" s="290"/>
      <c r="AK978" s="290"/>
      <c r="AL978" s="290"/>
      <c r="AM978" s="290"/>
      <c r="AN978" s="290"/>
      <c r="AO978" s="291"/>
      <c r="AQ978" s="54" t="s">
        <v>645</v>
      </c>
      <c r="AU978" s="292" t="str">
        <f t="shared" ca="1" si="173"/>
        <v>AK</v>
      </c>
      <c r="AV978" s="292">
        <f t="shared" si="176"/>
        <v>947</v>
      </c>
      <c r="AW978" s="180" t="str">
        <f t="shared" ca="1" si="174"/>
        <v>AK947</v>
      </c>
      <c r="AX978" s="189">
        <f t="shared" si="177"/>
        <v>8</v>
      </c>
      <c r="AY978" s="180" t="str">
        <f t="shared" ca="1" si="178"/>
        <v>5. Ownership - Capital Costs</v>
      </c>
      <c r="AZ978" s="189" t="s">
        <v>643</v>
      </c>
      <c r="BA978" s="180" t="s">
        <v>693</v>
      </c>
      <c r="BB978" s="180">
        <v>2051</v>
      </c>
      <c r="BC978" s="180" t="str">
        <f t="shared" ca="1" si="175"/>
        <v>8_AK947_Hot_gas_path_2051</v>
      </c>
      <c r="BD978" s="180" t="s">
        <v>407</v>
      </c>
      <c r="BE978" s="180"/>
      <c r="BF978" s="189" t="str">
        <f t="shared" si="172"/>
        <v>&gt;=0</v>
      </c>
      <c r="BG978" s="189" t="s">
        <v>58</v>
      </c>
      <c r="BH978" s="189" t="s">
        <v>58</v>
      </c>
    </row>
    <row r="979" spans="1:60" ht="13.5" hidden="1" customHeight="1">
      <c r="A979" s="131"/>
      <c r="B979" s="343"/>
      <c r="C979" s="150"/>
      <c r="D979" s="346"/>
      <c r="E979" s="346"/>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c r="AC979" s="289"/>
      <c r="AD979" s="289"/>
      <c r="AE979" s="290"/>
      <c r="AF979" s="290"/>
      <c r="AG979" s="290"/>
      <c r="AH979" s="290"/>
      <c r="AI979" s="290"/>
      <c r="AJ979" s="290"/>
      <c r="AK979" s="290"/>
      <c r="AL979" s="290"/>
      <c r="AM979" s="290"/>
      <c r="AN979" s="290"/>
      <c r="AO979" s="291"/>
      <c r="AQ979" s="54" t="s">
        <v>645</v>
      </c>
      <c r="AU979" s="292" t="str">
        <f t="shared" ca="1" si="173"/>
        <v>AL</v>
      </c>
      <c r="AV979" s="292">
        <f t="shared" si="176"/>
        <v>947</v>
      </c>
      <c r="AW979" s="180" t="str">
        <f t="shared" ca="1" si="174"/>
        <v>AL947</v>
      </c>
      <c r="AX979" s="189">
        <f t="shared" si="177"/>
        <v>8</v>
      </c>
      <c r="AY979" s="180" t="str">
        <f t="shared" ca="1" si="178"/>
        <v>5. Ownership - Capital Costs</v>
      </c>
      <c r="AZ979" s="189" t="s">
        <v>643</v>
      </c>
      <c r="BA979" s="180" t="s">
        <v>693</v>
      </c>
      <c r="BB979" s="180">
        <v>2052</v>
      </c>
      <c r="BC979" s="180" t="str">
        <f t="shared" ca="1" si="175"/>
        <v>8_AL947_Hot_gas_path_2052</v>
      </c>
      <c r="BD979" s="180" t="s">
        <v>407</v>
      </c>
      <c r="BE979" s="180"/>
      <c r="BF979" s="189" t="str">
        <f t="shared" si="172"/>
        <v>&gt;=0</v>
      </c>
      <c r="BG979" s="189" t="s">
        <v>58</v>
      </c>
      <c r="BH979" s="189" t="s">
        <v>58</v>
      </c>
    </row>
    <row r="980" spans="1:60" ht="13.5" hidden="1" customHeight="1">
      <c r="A980" s="131"/>
      <c r="B980" s="343"/>
      <c r="C980" s="150"/>
      <c r="D980" s="346"/>
      <c r="E980" s="346"/>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289"/>
      <c r="AE980" s="290"/>
      <c r="AF980" s="290"/>
      <c r="AG980" s="290"/>
      <c r="AH980" s="290"/>
      <c r="AI980" s="290"/>
      <c r="AJ980" s="290"/>
      <c r="AK980" s="290"/>
      <c r="AL980" s="290"/>
      <c r="AM980" s="290"/>
      <c r="AN980" s="290"/>
      <c r="AO980" s="291"/>
      <c r="AQ980" s="54" t="s">
        <v>645</v>
      </c>
      <c r="AU980" s="292" t="str">
        <f t="shared" ca="1" si="173"/>
        <v>AM</v>
      </c>
      <c r="AV980" s="292">
        <f t="shared" si="176"/>
        <v>947</v>
      </c>
      <c r="AW980" s="180" t="str">
        <f t="shared" ca="1" si="174"/>
        <v>AM947</v>
      </c>
      <c r="AX980" s="189">
        <f t="shared" si="177"/>
        <v>8</v>
      </c>
      <c r="AY980" s="180" t="str">
        <f t="shared" ca="1" si="178"/>
        <v>5. Ownership - Capital Costs</v>
      </c>
      <c r="AZ980" s="189" t="s">
        <v>643</v>
      </c>
      <c r="BA980" s="180" t="s">
        <v>693</v>
      </c>
      <c r="BB980" s="180">
        <v>2053</v>
      </c>
      <c r="BC980" s="180" t="str">
        <f t="shared" ca="1" si="175"/>
        <v>8_AM947_Hot_gas_path_2053</v>
      </c>
      <c r="BD980" s="180" t="s">
        <v>407</v>
      </c>
      <c r="BE980" s="180"/>
      <c r="BF980" s="189" t="str">
        <f t="shared" si="172"/>
        <v>&gt;=0</v>
      </c>
      <c r="BG980" s="189" t="s">
        <v>58</v>
      </c>
      <c r="BH980" s="189" t="s">
        <v>58</v>
      </c>
    </row>
    <row r="981" spans="1:60" ht="13.5" hidden="1" customHeight="1">
      <c r="A981" s="131"/>
      <c r="B981" s="343"/>
      <c r="C981" s="150"/>
      <c r="D981" s="346"/>
      <c r="E981" s="346"/>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c r="AC981" s="289"/>
      <c r="AD981" s="289"/>
      <c r="AE981" s="290"/>
      <c r="AF981" s="290"/>
      <c r="AG981" s="290"/>
      <c r="AH981" s="290"/>
      <c r="AI981" s="290"/>
      <c r="AJ981" s="290"/>
      <c r="AK981" s="290"/>
      <c r="AL981" s="290"/>
      <c r="AM981" s="290"/>
      <c r="AN981" s="290"/>
      <c r="AO981" s="291"/>
      <c r="AQ981" s="54" t="s">
        <v>645</v>
      </c>
      <c r="AU981" s="292" t="str">
        <f t="shared" ca="1" si="173"/>
        <v>AN</v>
      </c>
      <c r="AV981" s="292">
        <f t="shared" si="176"/>
        <v>947</v>
      </c>
      <c r="AW981" s="180" t="str">
        <f t="shared" ca="1" si="174"/>
        <v>AN947</v>
      </c>
      <c r="AX981" s="189">
        <f t="shared" si="177"/>
        <v>8</v>
      </c>
      <c r="AY981" s="180" t="str">
        <f t="shared" ca="1" si="178"/>
        <v>5. Ownership - Capital Costs</v>
      </c>
      <c r="AZ981" s="189" t="s">
        <v>643</v>
      </c>
      <c r="BA981" s="180" t="s">
        <v>693</v>
      </c>
      <c r="BB981" s="180">
        <v>2054</v>
      </c>
      <c r="BC981" s="180" t="str">
        <f t="shared" ca="1" si="175"/>
        <v>8_AN947_Hot_gas_path_2054</v>
      </c>
      <c r="BD981" s="180" t="s">
        <v>407</v>
      </c>
      <c r="BE981" s="180"/>
      <c r="BF981" s="189" t="str">
        <f t="shared" si="172"/>
        <v>&gt;=0</v>
      </c>
      <c r="BG981" s="189" t="s">
        <v>58</v>
      </c>
      <c r="BH981" s="189" t="s">
        <v>58</v>
      </c>
    </row>
    <row r="982" spans="1:60" ht="13.5" hidden="1" customHeight="1">
      <c r="A982" s="131"/>
      <c r="B982" s="343"/>
      <c r="C982" s="150"/>
      <c r="D982" s="346"/>
      <c r="E982" s="346"/>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c r="AC982" s="289"/>
      <c r="AD982" s="289"/>
      <c r="AE982" s="290"/>
      <c r="AF982" s="290"/>
      <c r="AG982" s="290"/>
      <c r="AH982" s="290"/>
      <c r="AI982" s="290"/>
      <c r="AJ982" s="290"/>
      <c r="AK982" s="290"/>
      <c r="AL982" s="290"/>
      <c r="AM982" s="290"/>
      <c r="AN982" s="290"/>
      <c r="AO982" s="291"/>
      <c r="AQ982" s="54" t="s">
        <v>645</v>
      </c>
      <c r="AU982" s="292" t="str">
        <f t="shared" ca="1" si="173"/>
        <v>AO</v>
      </c>
      <c r="AV982" s="292">
        <f t="shared" si="176"/>
        <v>947</v>
      </c>
      <c r="AW982" s="180" t="str">
        <f t="shared" ca="1" si="174"/>
        <v>AO947</v>
      </c>
      <c r="AX982" s="189">
        <f t="shared" si="177"/>
        <v>8</v>
      </c>
      <c r="AY982" s="180" t="str">
        <f t="shared" ca="1" si="178"/>
        <v>5. Ownership - Capital Costs</v>
      </c>
      <c r="AZ982" s="189" t="s">
        <v>643</v>
      </c>
      <c r="BA982" s="180" t="s">
        <v>693</v>
      </c>
      <c r="BB982" s="180" t="s">
        <v>646</v>
      </c>
      <c r="BC982" s="180" t="str">
        <f t="shared" ca="1" si="175"/>
        <v>8_AO947_Hot_gas_path_Additional_Info</v>
      </c>
      <c r="BD982" s="189" t="s">
        <v>133</v>
      </c>
      <c r="BE982" s="189">
        <v>100</v>
      </c>
      <c r="BG982" s="189" t="s">
        <v>58</v>
      </c>
      <c r="BH982" s="189" t="s">
        <v>58</v>
      </c>
    </row>
    <row r="983" spans="1:60" ht="13.5" hidden="1" customHeight="1">
      <c r="A983" s="131">
        <v>31</v>
      </c>
      <c r="B983" s="343"/>
      <c r="C983" s="150" t="s">
        <v>694</v>
      </c>
      <c r="D983" s="346" t="s">
        <v>642</v>
      </c>
      <c r="E983" s="34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76"/>
      <c r="AE983" s="277"/>
      <c r="AF983" s="277"/>
      <c r="AG983" s="277"/>
      <c r="AH983" s="277"/>
      <c r="AI983" s="277"/>
      <c r="AJ983" s="277"/>
      <c r="AK983" s="277"/>
      <c r="AL983" s="277"/>
      <c r="AM983" s="277"/>
      <c r="AN983" s="277"/>
      <c r="AO983" s="152"/>
      <c r="AS983" s="54" t="s">
        <v>125</v>
      </c>
      <c r="AT983" s="293" t="str">
        <f ca="1">SUBSTITUTE(CELL("address",F983),"$","")</f>
        <v>F983</v>
      </c>
      <c r="AU983" s="294" t="str">
        <f ca="1">CHAR(CODE(AT983))</f>
        <v>F</v>
      </c>
      <c r="AV983" s="294">
        <f>ROW(AT983)</f>
        <v>983</v>
      </c>
      <c r="AW983" s="295" t="str">
        <f ca="1">CONCATENATE(AU983&amp;AV983)</f>
        <v>F983</v>
      </c>
      <c r="AX983" s="288">
        <f t="shared" si="177"/>
        <v>8</v>
      </c>
      <c r="AY983" s="295" t="str">
        <f t="shared" ca="1" si="178"/>
        <v>5. Ownership - Capital Costs</v>
      </c>
      <c r="AZ983" s="288" t="s">
        <v>643</v>
      </c>
      <c r="BA983" s="295" t="s">
        <v>695</v>
      </c>
      <c r="BB983" s="295">
        <v>2020</v>
      </c>
      <c r="BC983" s="295" t="str">
        <f ca="1">AX983&amp;"_"&amp;AW983&amp;"_"&amp;BA983&amp;"_"&amp;BB983</f>
        <v>8_F983_Turbine_refurbishments_2020</v>
      </c>
      <c r="BD983" s="295" t="s">
        <v>407</v>
      </c>
      <c r="BE983" s="295"/>
      <c r="BF983" s="288" t="str">
        <f t="shared" ref="BF983:BF1017" si="179">"&gt;=0"</f>
        <v>&gt;=0</v>
      </c>
      <c r="BG983" s="288" t="s">
        <v>58</v>
      </c>
      <c r="BH983" s="288" t="s">
        <v>58</v>
      </c>
    </row>
    <row r="984" spans="1:60" ht="13.5" hidden="1" customHeight="1">
      <c r="A984" s="131"/>
      <c r="B984" s="343"/>
      <c r="C984" s="150"/>
      <c r="D984" s="346"/>
      <c r="E984" s="346"/>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c r="AC984" s="289"/>
      <c r="AD984" s="289"/>
      <c r="AE984" s="290"/>
      <c r="AF984" s="290"/>
      <c r="AG984" s="290"/>
      <c r="AH984" s="290"/>
      <c r="AI984" s="290"/>
      <c r="AJ984" s="290"/>
      <c r="AK984" s="290"/>
      <c r="AL984" s="290"/>
      <c r="AM984" s="290"/>
      <c r="AN984" s="290"/>
      <c r="AO984" s="291"/>
      <c r="AQ984" s="54" t="s">
        <v>645</v>
      </c>
      <c r="AU984" s="292" t="str">
        <f t="shared" ref="AU984:AU1018" ca="1" si="180">IF(AU983="Z","AA",IF(LEN(AU983)=1,CHAR(CODE(AU983)+1),IF(RIGHT(AU983,1)="Z",CHAR(CODE(LEFT(AU983,1))+1),LEFT(AU983,1))&amp;CHAR(65+MOD(CODE(RIGHT(AU983,1))+1-65,26))))</f>
        <v>G</v>
      </c>
      <c r="AV984" s="292">
        <f>AV983</f>
        <v>983</v>
      </c>
      <c r="AW984" s="180" t="str">
        <f t="shared" ref="AW984:AW1018" ca="1" si="181">CONCATENATE(AU984&amp;AV984)</f>
        <v>G983</v>
      </c>
      <c r="AX984" s="189">
        <f t="shared" si="177"/>
        <v>8</v>
      </c>
      <c r="AY984" s="180" t="str">
        <f t="shared" ca="1" si="178"/>
        <v>5. Ownership - Capital Costs</v>
      </c>
      <c r="AZ984" s="189" t="s">
        <v>643</v>
      </c>
      <c r="BA984" s="180" t="s">
        <v>695</v>
      </c>
      <c r="BB984" s="180">
        <v>2021</v>
      </c>
      <c r="BC984" s="180" t="str">
        <f t="shared" ref="BC984:BC1018" ca="1" si="182">AX984&amp;"_"&amp;AW984&amp;"_"&amp;BA984&amp;"_"&amp;BB984</f>
        <v>8_G983_Turbine_refurbishments_2021</v>
      </c>
      <c r="BD984" s="180" t="s">
        <v>407</v>
      </c>
      <c r="BE984" s="180"/>
      <c r="BF984" s="189" t="str">
        <f t="shared" si="179"/>
        <v>&gt;=0</v>
      </c>
      <c r="BG984" s="189" t="s">
        <v>58</v>
      </c>
      <c r="BH984" s="189" t="s">
        <v>58</v>
      </c>
    </row>
    <row r="985" spans="1:60" ht="13.5" hidden="1" customHeight="1">
      <c r="A985" s="131"/>
      <c r="B985" s="343"/>
      <c r="C985" s="150"/>
      <c r="D985" s="346"/>
      <c r="E985" s="346"/>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c r="AC985" s="289"/>
      <c r="AD985" s="289"/>
      <c r="AE985" s="290"/>
      <c r="AF985" s="290"/>
      <c r="AG985" s="290"/>
      <c r="AH985" s="290"/>
      <c r="AI985" s="290"/>
      <c r="AJ985" s="290"/>
      <c r="AK985" s="290"/>
      <c r="AL985" s="290"/>
      <c r="AM985" s="290"/>
      <c r="AN985" s="290"/>
      <c r="AO985" s="291"/>
      <c r="AQ985" s="54" t="s">
        <v>645</v>
      </c>
      <c r="AU985" s="292" t="str">
        <f t="shared" ca="1" si="180"/>
        <v>H</v>
      </c>
      <c r="AV985" s="292">
        <f t="shared" ref="AV985:AV1018" si="183">AV984</f>
        <v>983</v>
      </c>
      <c r="AW985" s="180" t="str">
        <f t="shared" ca="1" si="181"/>
        <v>H983</v>
      </c>
      <c r="AX985" s="189">
        <f t="shared" si="177"/>
        <v>8</v>
      </c>
      <c r="AY985" s="180" t="str">
        <f t="shared" ca="1" si="178"/>
        <v>5. Ownership - Capital Costs</v>
      </c>
      <c r="AZ985" s="189" t="s">
        <v>643</v>
      </c>
      <c r="BA985" s="180" t="s">
        <v>695</v>
      </c>
      <c r="BB985" s="180">
        <v>2022</v>
      </c>
      <c r="BC985" s="180" t="str">
        <f t="shared" ca="1" si="182"/>
        <v>8_H983_Turbine_refurbishments_2022</v>
      </c>
      <c r="BD985" s="180" t="s">
        <v>407</v>
      </c>
      <c r="BE985" s="180"/>
      <c r="BF985" s="189" t="str">
        <f t="shared" si="179"/>
        <v>&gt;=0</v>
      </c>
      <c r="BG985" s="189" t="s">
        <v>58</v>
      </c>
      <c r="BH985" s="189" t="s">
        <v>58</v>
      </c>
    </row>
    <row r="986" spans="1:60" ht="13.5" hidden="1" customHeight="1">
      <c r="A986" s="131"/>
      <c r="B986" s="343"/>
      <c r="C986" s="150"/>
      <c r="D986" s="346"/>
      <c r="E986" s="346"/>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c r="AC986" s="289"/>
      <c r="AD986" s="289"/>
      <c r="AE986" s="290"/>
      <c r="AF986" s="290"/>
      <c r="AG986" s="290"/>
      <c r="AH986" s="290"/>
      <c r="AI986" s="290"/>
      <c r="AJ986" s="290"/>
      <c r="AK986" s="290"/>
      <c r="AL986" s="290"/>
      <c r="AM986" s="290"/>
      <c r="AN986" s="290"/>
      <c r="AO986" s="291"/>
      <c r="AQ986" s="54" t="s">
        <v>645</v>
      </c>
      <c r="AU986" s="292" t="str">
        <f t="shared" ca="1" si="180"/>
        <v>I</v>
      </c>
      <c r="AV986" s="292">
        <f t="shared" si="183"/>
        <v>983</v>
      </c>
      <c r="AW986" s="180" t="str">
        <f t="shared" ca="1" si="181"/>
        <v>I983</v>
      </c>
      <c r="AX986" s="189">
        <f t="shared" si="177"/>
        <v>8</v>
      </c>
      <c r="AY986" s="180" t="str">
        <f t="shared" ca="1" si="178"/>
        <v>5. Ownership - Capital Costs</v>
      </c>
      <c r="AZ986" s="189" t="s">
        <v>643</v>
      </c>
      <c r="BA986" s="180" t="s">
        <v>695</v>
      </c>
      <c r="BB986" s="180">
        <v>2023</v>
      </c>
      <c r="BC986" s="180" t="str">
        <f t="shared" ca="1" si="182"/>
        <v>8_I983_Turbine_refurbishments_2023</v>
      </c>
      <c r="BD986" s="180" t="s">
        <v>407</v>
      </c>
      <c r="BE986" s="180"/>
      <c r="BF986" s="189" t="str">
        <f t="shared" si="179"/>
        <v>&gt;=0</v>
      </c>
      <c r="BG986" s="189" t="s">
        <v>58</v>
      </c>
      <c r="BH986" s="189" t="s">
        <v>58</v>
      </c>
    </row>
    <row r="987" spans="1:60" ht="13.5" hidden="1" customHeight="1">
      <c r="A987" s="131"/>
      <c r="B987" s="343"/>
      <c r="C987" s="150"/>
      <c r="D987" s="346"/>
      <c r="E987" s="346"/>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90"/>
      <c r="AF987" s="290"/>
      <c r="AG987" s="290"/>
      <c r="AH987" s="290"/>
      <c r="AI987" s="290"/>
      <c r="AJ987" s="290"/>
      <c r="AK987" s="290"/>
      <c r="AL987" s="290"/>
      <c r="AM987" s="290"/>
      <c r="AN987" s="290"/>
      <c r="AO987" s="291"/>
      <c r="AQ987" s="54" t="s">
        <v>645</v>
      </c>
      <c r="AU987" s="292" t="str">
        <f t="shared" ca="1" si="180"/>
        <v>J</v>
      </c>
      <c r="AV987" s="292">
        <f t="shared" si="183"/>
        <v>983</v>
      </c>
      <c r="AW987" s="180" t="str">
        <f t="shared" ca="1" si="181"/>
        <v>J983</v>
      </c>
      <c r="AX987" s="189">
        <f t="shared" si="177"/>
        <v>8</v>
      </c>
      <c r="AY987" s="180" t="str">
        <f t="shared" ca="1" si="178"/>
        <v>5. Ownership - Capital Costs</v>
      </c>
      <c r="AZ987" s="189" t="s">
        <v>643</v>
      </c>
      <c r="BA987" s="180" t="s">
        <v>695</v>
      </c>
      <c r="BB987" s="180">
        <v>2024</v>
      </c>
      <c r="BC987" s="180" t="str">
        <f t="shared" ca="1" si="182"/>
        <v>8_J983_Turbine_refurbishments_2024</v>
      </c>
      <c r="BD987" s="180" t="s">
        <v>407</v>
      </c>
      <c r="BE987" s="180"/>
      <c r="BF987" s="189" t="str">
        <f t="shared" si="179"/>
        <v>&gt;=0</v>
      </c>
      <c r="BG987" s="189" t="s">
        <v>58</v>
      </c>
      <c r="BH987" s="189" t="s">
        <v>58</v>
      </c>
    </row>
    <row r="988" spans="1:60" ht="13.5" hidden="1" customHeight="1">
      <c r="A988" s="131"/>
      <c r="B988" s="343"/>
      <c r="C988" s="150"/>
      <c r="D988" s="346"/>
      <c r="E988" s="346"/>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c r="AC988" s="289"/>
      <c r="AD988" s="289"/>
      <c r="AE988" s="290"/>
      <c r="AF988" s="290"/>
      <c r="AG988" s="290"/>
      <c r="AH988" s="290"/>
      <c r="AI988" s="290"/>
      <c r="AJ988" s="290"/>
      <c r="AK988" s="290"/>
      <c r="AL988" s="290"/>
      <c r="AM988" s="290"/>
      <c r="AN988" s="290"/>
      <c r="AO988" s="291"/>
      <c r="AQ988" s="54" t="s">
        <v>645</v>
      </c>
      <c r="AU988" s="292" t="str">
        <f t="shared" ca="1" si="180"/>
        <v>K</v>
      </c>
      <c r="AV988" s="292">
        <f t="shared" si="183"/>
        <v>983</v>
      </c>
      <c r="AW988" s="180" t="str">
        <f t="shared" ca="1" si="181"/>
        <v>K983</v>
      </c>
      <c r="AX988" s="189">
        <f t="shared" si="177"/>
        <v>8</v>
      </c>
      <c r="AY988" s="180" t="str">
        <f t="shared" ca="1" si="178"/>
        <v>5. Ownership - Capital Costs</v>
      </c>
      <c r="AZ988" s="189" t="s">
        <v>643</v>
      </c>
      <c r="BA988" s="180" t="s">
        <v>695</v>
      </c>
      <c r="BB988" s="180">
        <v>2025</v>
      </c>
      <c r="BC988" s="180" t="str">
        <f t="shared" ca="1" si="182"/>
        <v>8_K983_Turbine_refurbishments_2025</v>
      </c>
      <c r="BD988" s="180" t="s">
        <v>407</v>
      </c>
      <c r="BE988" s="180"/>
      <c r="BF988" s="189" t="str">
        <f t="shared" si="179"/>
        <v>&gt;=0</v>
      </c>
      <c r="BG988" s="189" t="s">
        <v>58</v>
      </c>
      <c r="BH988" s="189" t="s">
        <v>58</v>
      </c>
    </row>
    <row r="989" spans="1:60" ht="13.5" hidden="1" customHeight="1">
      <c r="A989" s="131"/>
      <c r="B989" s="343"/>
      <c r="C989" s="150"/>
      <c r="D989" s="346"/>
      <c r="E989" s="346"/>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c r="AC989" s="289"/>
      <c r="AD989" s="289"/>
      <c r="AE989" s="290"/>
      <c r="AF989" s="290"/>
      <c r="AG989" s="290"/>
      <c r="AH989" s="290"/>
      <c r="AI989" s="290"/>
      <c r="AJ989" s="290"/>
      <c r="AK989" s="290"/>
      <c r="AL989" s="290"/>
      <c r="AM989" s="290"/>
      <c r="AN989" s="290"/>
      <c r="AO989" s="291"/>
      <c r="AQ989" s="54" t="s">
        <v>645</v>
      </c>
      <c r="AU989" s="292" t="str">
        <f t="shared" ca="1" si="180"/>
        <v>L</v>
      </c>
      <c r="AV989" s="292">
        <f t="shared" si="183"/>
        <v>983</v>
      </c>
      <c r="AW989" s="180" t="str">
        <f t="shared" ca="1" si="181"/>
        <v>L983</v>
      </c>
      <c r="AX989" s="189">
        <f t="shared" si="177"/>
        <v>8</v>
      </c>
      <c r="AY989" s="180" t="str">
        <f t="shared" ca="1" si="178"/>
        <v>5. Ownership - Capital Costs</v>
      </c>
      <c r="AZ989" s="189" t="s">
        <v>643</v>
      </c>
      <c r="BA989" s="180" t="s">
        <v>695</v>
      </c>
      <c r="BB989" s="180">
        <v>2026</v>
      </c>
      <c r="BC989" s="180" t="str">
        <f t="shared" ca="1" si="182"/>
        <v>8_L983_Turbine_refurbishments_2026</v>
      </c>
      <c r="BD989" s="180" t="s">
        <v>407</v>
      </c>
      <c r="BE989" s="180"/>
      <c r="BF989" s="189" t="str">
        <f t="shared" si="179"/>
        <v>&gt;=0</v>
      </c>
      <c r="BG989" s="189" t="s">
        <v>58</v>
      </c>
      <c r="BH989" s="189" t="s">
        <v>58</v>
      </c>
    </row>
    <row r="990" spans="1:60" ht="13.5" hidden="1" customHeight="1">
      <c r="A990" s="131"/>
      <c r="B990" s="343"/>
      <c r="C990" s="150"/>
      <c r="D990" s="346"/>
      <c r="E990" s="346"/>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89"/>
      <c r="AE990" s="290"/>
      <c r="AF990" s="290"/>
      <c r="AG990" s="290"/>
      <c r="AH990" s="290"/>
      <c r="AI990" s="290"/>
      <c r="AJ990" s="290"/>
      <c r="AK990" s="290"/>
      <c r="AL990" s="290"/>
      <c r="AM990" s="290"/>
      <c r="AN990" s="290"/>
      <c r="AO990" s="291"/>
      <c r="AQ990" s="54" t="s">
        <v>645</v>
      </c>
      <c r="AU990" s="292" t="str">
        <f t="shared" ca="1" si="180"/>
        <v>M</v>
      </c>
      <c r="AV990" s="292">
        <f t="shared" si="183"/>
        <v>983</v>
      </c>
      <c r="AW990" s="180" t="str">
        <f t="shared" ca="1" si="181"/>
        <v>M983</v>
      </c>
      <c r="AX990" s="189">
        <f t="shared" si="177"/>
        <v>8</v>
      </c>
      <c r="AY990" s="180" t="str">
        <f t="shared" ca="1" si="178"/>
        <v>5. Ownership - Capital Costs</v>
      </c>
      <c r="AZ990" s="189" t="s">
        <v>643</v>
      </c>
      <c r="BA990" s="180" t="s">
        <v>695</v>
      </c>
      <c r="BB990" s="180">
        <v>2027</v>
      </c>
      <c r="BC990" s="180" t="str">
        <f t="shared" ca="1" si="182"/>
        <v>8_M983_Turbine_refurbishments_2027</v>
      </c>
      <c r="BD990" s="180" t="s">
        <v>407</v>
      </c>
      <c r="BE990" s="180"/>
      <c r="BF990" s="189" t="str">
        <f t="shared" si="179"/>
        <v>&gt;=0</v>
      </c>
      <c r="BG990" s="189" t="s">
        <v>58</v>
      </c>
      <c r="BH990" s="189" t="s">
        <v>58</v>
      </c>
    </row>
    <row r="991" spans="1:60" ht="13.5" hidden="1" customHeight="1">
      <c r="A991" s="131"/>
      <c r="B991" s="343"/>
      <c r="C991" s="150"/>
      <c r="D991" s="346"/>
      <c r="E991" s="346"/>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c r="AC991" s="289"/>
      <c r="AD991" s="289"/>
      <c r="AE991" s="290"/>
      <c r="AF991" s="290"/>
      <c r="AG991" s="290"/>
      <c r="AH991" s="290"/>
      <c r="AI991" s="290"/>
      <c r="AJ991" s="290"/>
      <c r="AK991" s="290"/>
      <c r="AL991" s="290"/>
      <c r="AM991" s="290"/>
      <c r="AN991" s="290"/>
      <c r="AO991" s="291"/>
      <c r="AQ991" s="54" t="s">
        <v>645</v>
      </c>
      <c r="AU991" s="292" t="str">
        <f t="shared" ca="1" si="180"/>
        <v>N</v>
      </c>
      <c r="AV991" s="292">
        <f t="shared" si="183"/>
        <v>983</v>
      </c>
      <c r="AW991" s="180" t="str">
        <f t="shared" ca="1" si="181"/>
        <v>N983</v>
      </c>
      <c r="AX991" s="189">
        <f t="shared" si="177"/>
        <v>8</v>
      </c>
      <c r="AY991" s="180" t="str">
        <f t="shared" ca="1" si="178"/>
        <v>5. Ownership - Capital Costs</v>
      </c>
      <c r="AZ991" s="189" t="s">
        <v>643</v>
      </c>
      <c r="BA991" s="180" t="s">
        <v>695</v>
      </c>
      <c r="BB991" s="180">
        <v>2028</v>
      </c>
      <c r="BC991" s="180" t="str">
        <f t="shared" ca="1" si="182"/>
        <v>8_N983_Turbine_refurbishments_2028</v>
      </c>
      <c r="BD991" s="180" t="s">
        <v>407</v>
      </c>
      <c r="BE991" s="180"/>
      <c r="BF991" s="189" t="str">
        <f t="shared" si="179"/>
        <v>&gt;=0</v>
      </c>
      <c r="BG991" s="189" t="s">
        <v>58</v>
      </c>
      <c r="BH991" s="189" t="s">
        <v>58</v>
      </c>
    </row>
    <row r="992" spans="1:60" ht="13.5" hidden="1" customHeight="1">
      <c r="A992" s="131"/>
      <c r="B992" s="343"/>
      <c r="C992" s="150"/>
      <c r="D992" s="346"/>
      <c r="E992" s="346"/>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c r="AC992" s="289"/>
      <c r="AD992" s="289"/>
      <c r="AE992" s="290"/>
      <c r="AF992" s="290"/>
      <c r="AG992" s="290"/>
      <c r="AH992" s="290"/>
      <c r="AI992" s="290"/>
      <c r="AJ992" s="290"/>
      <c r="AK992" s="290"/>
      <c r="AL992" s="290"/>
      <c r="AM992" s="290"/>
      <c r="AN992" s="290"/>
      <c r="AO992" s="291"/>
      <c r="AQ992" s="54" t="s">
        <v>645</v>
      </c>
      <c r="AU992" s="292" t="str">
        <f t="shared" ca="1" si="180"/>
        <v>O</v>
      </c>
      <c r="AV992" s="292">
        <f t="shared" si="183"/>
        <v>983</v>
      </c>
      <c r="AW992" s="180" t="str">
        <f t="shared" ca="1" si="181"/>
        <v>O983</v>
      </c>
      <c r="AX992" s="189">
        <f t="shared" si="177"/>
        <v>8</v>
      </c>
      <c r="AY992" s="180" t="str">
        <f t="shared" ca="1" si="178"/>
        <v>5. Ownership - Capital Costs</v>
      </c>
      <c r="AZ992" s="189" t="s">
        <v>643</v>
      </c>
      <c r="BA992" s="180" t="s">
        <v>695</v>
      </c>
      <c r="BB992" s="180">
        <v>2029</v>
      </c>
      <c r="BC992" s="180" t="str">
        <f t="shared" ca="1" si="182"/>
        <v>8_O983_Turbine_refurbishments_2029</v>
      </c>
      <c r="BD992" s="180" t="s">
        <v>407</v>
      </c>
      <c r="BE992" s="180"/>
      <c r="BF992" s="189" t="str">
        <f t="shared" si="179"/>
        <v>&gt;=0</v>
      </c>
      <c r="BG992" s="189" t="s">
        <v>58</v>
      </c>
      <c r="BH992" s="189" t="s">
        <v>58</v>
      </c>
    </row>
    <row r="993" spans="1:60" ht="13.5" hidden="1" customHeight="1">
      <c r="A993" s="131"/>
      <c r="B993" s="343"/>
      <c r="C993" s="150"/>
      <c r="D993" s="346"/>
      <c r="E993" s="346"/>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c r="AC993" s="289"/>
      <c r="AD993" s="289"/>
      <c r="AE993" s="290"/>
      <c r="AF993" s="290"/>
      <c r="AG993" s="290"/>
      <c r="AH993" s="290"/>
      <c r="AI993" s="290"/>
      <c r="AJ993" s="290"/>
      <c r="AK993" s="290"/>
      <c r="AL993" s="290"/>
      <c r="AM993" s="290"/>
      <c r="AN993" s="290"/>
      <c r="AO993" s="291"/>
      <c r="AQ993" s="54" t="s">
        <v>645</v>
      </c>
      <c r="AU993" s="292" t="str">
        <f t="shared" ca="1" si="180"/>
        <v>P</v>
      </c>
      <c r="AV993" s="292">
        <f t="shared" si="183"/>
        <v>983</v>
      </c>
      <c r="AW993" s="180" t="str">
        <f t="shared" ca="1" si="181"/>
        <v>P983</v>
      </c>
      <c r="AX993" s="189">
        <f t="shared" si="177"/>
        <v>8</v>
      </c>
      <c r="AY993" s="180" t="str">
        <f t="shared" ca="1" si="178"/>
        <v>5. Ownership - Capital Costs</v>
      </c>
      <c r="AZ993" s="189" t="s">
        <v>643</v>
      </c>
      <c r="BA993" s="180" t="s">
        <v>695</v>
      </c>
      <c r="BB993" s="180">
        <v>2030</v>
      </c>
      <c r="BC993" s="180" t="str">
        <f t="shared" ca="1" si="182"/>
        <v>8_P983_Turbine_refurbishments_2030</v>
      </c>
      <c r="BD993" s="180" t="s">
        <v>407</v>
      </c>
      <c r="BE993" s="180"/>
      <c r="BF993" s="189" t="str">
        <f t="shared" si="179"/>
        <v>&gt;=0</v>
      </c>
      <c r="BG993" s="189" t="s">
        <v>58</v>
      </c>
      <c r="BH993" s="189" t="s">
        <v>58</v>
      </c>
    </row>
    <row r="994" spans="1:60" ht="13.5" hidden="1" customHeight="1">
      <c r="A994" s="131"/>
      <c r="B994" s="343"/>
      <c r="C994" s="150"/>
      <c r="D994" s="346"/>
      <c r="E994" s="346"/>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c r="AC994" s="289"/>
      <c r="AD994" s="289"/>
      <c r="AE994" s="290"/>
      <c r="AF994" s="290"/>
      <c r="AG994" s="290"/>
      <c r="AH994" s="290"/>
      <c r="AI994" s="290"/>
      <c r="AJ994" s="290"/>
      <c r="AK994" s="290"/>
      <c r="AL994" s="290"/>
      <c r="AM994" s="290"/>
      <c r="AN994" s="290"/>
      <c r="AO994" s="291"/>
      <c r="AQ994" s="54" t="s">
        <v>645</v>
      </c>
      <c r="AU994" s="292" t="str">
        <f t="shared" ca="1" si="180"/>
        <v>Q</v>
      </c>
      <c r="AV994" s="292">
        <f t="shared" si="183"/>
        <v>983</v>
      </c>
      <c r="AW994" s="180" t="str">
        <f t="shared" ca="1" si="181"/>
        <v>Q983</v>
      </c>
      <c r="AX994" s="189">
        <f t="shared" si="177"/>
        <v>8</v>
      </c>
      <c r="AY994" s="180" t="str">
        <f t="shared" ca="1" si="178"/>
        <v>5. Ownership - Capital Costs</v>
      </c>
      <c r="AZ994" s="189" t="s">
        <v>643</v>
      </c>
      <c r="BA994" s="180" t="s">
        <v>695</v>
      </c>
      <c r="BB994" s="180">
        <v>2031</v>
      </c>
      <c r="BC994" s="180" t="str">
        <f t="shared" ca="1" si="182"/>
        <v>8_Q983_Turbine_refurbishments_2031</v>
      </c>
      <c r="BD994" s="180" t="s">
        <v>407</v>
      </c>
      <c r="BE994" s="180"/>
      <c r="BF994" s="189" t="str">
        <f t="shared" si="179"/>
        <v>&gt;=0</v>
      </c>
      <c r="BG994" s="189" t="s">
        <v>58</v>
      </c>
      <c r="BH994" s="189" t="s">
        <v>58</v>
      </c>
    </row>
    <row r="995" spans="1:60" ht="13.5" hidden="1" customHeight="1">
      <c r="A995" s="131"/>
      <c r="B995" s="343"/>
      <c r="C995" s="150"/>
      <c r="D995" s="346"/>
      <c r="E995" s="346"/>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c r="AC995" s="289"/>
      <c r="AD995" s="289"/>
      <c r="AE995" s="290"/>
      <c r="AF995" s="290"/>
      <c r="AG995" s="290"/>
      <c r="AH995" s="290"/>
      <c r="AI995" s="290"/>
      <c r="AJ995" s="290"/>
      <c r="AK995" s="290"/>
      <c r="AL995" s="290"/>
      <c r="AM995" s="290"/>
      <c r="AN995" s="290"/>
      <c r="AO995" s="291"/>
      <c r="AQ995" s="54" t="s">
        <v>645</v>
      </c>
      <c r="AU995" s="292" t="str">
        <f t="shared" ca="1" si="180"/>
        <v>R</v>
      </c>
      <c r="AV995" s="292">
        <f t="shared" si="183"/>
        <v>983</v>
      </c>
      <c r="AW995" s="180" t="str">
        <f t="shared" ca="1" si="181"/>
        <v>R983</v>
      </c>
      <c r="AX995" s="189">
        <f t="shared" si="177"/>
        <v>8</v>
      </c>
      <c r="AY995" s="180" t="str">
        <f t="shared" ca="1" si="178"/>
        <v>5. Ownership - Capital Costs</v>
      </c>
      <c r="AZ995" s="189" t="s">
        <v>643</v>
      </c>
      <c r="BA995" s="180" t="s">
        <v>695</v>
      </c>
      <c r="BB995" s="180">
        <v>2032</v>
      </c>
      <c r="BC995" s="180" t="str">
        <f t="shared" ca="1" si="182"/>
        <v>8_R983_Turbine_refurbishments_2032</v>
      </c>
      <c r="BD995" s="180" t="s">
        <v>407</v>
      </c>
      <c r="BE995" s="180"/>
      <c r="BF995" s="189" t="str">
        <f t="shared" si="179"/>
        <v>&gt;=0</v>
      </c>
      <c r="BG995" s="189" t="s">
        <v>58</v>
      </c>
      <c r="BH995" s="189" t="s">
        <v>58</v>
      </c>
    </row>
    <row r="996" spans="1:60" ht="13.5" hidden="1" customHeight="1">
      <c r="A996" s="131"/>
      <c r="B996" s="343"/>
      <c r="C996" s="150"/>
      <c r="D996" s="346"/>
      <c r="E996" s="346"/>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c r="AC996" s="289"/>
      <c r="AD996" s="289"/>
      <c r="AE996" s="290"/>
      <c r="AF996" s="290"/>
      <c r="AG996" s="290"/>
      <c r="AH996" s="290"/>
      <c r="AI996" s="290"/>
      <c r="AJ996" s="290"/>
      <c r="AK996" s="290"/>
      <c r="AL996" s="290"/>
      <c r="AM996" s="290"/>
      <c r="AN996" s="290"/>
      <c r="AO996" s="291"/>
      <c r="AQ996" s="54" t="s">
        <v>645</v>
      </c>
      <c r="AU996" s="292" t="str">
        <f t="shared" ca="1" si="180"/>
        <v>S</v>
      </c>
      <c r="AV996" s="292">
        <f t="shared" si="183"/>
        <v>983</v>
      </c>
      <c r="AW996" s="180" t="str">
        <f t="shared" ca="1" si="181"/>
        <v>S983</v>
      </c>
      <c r="AX996" s="189">
        <f t="shared" si="177"/>
        <v>8</v>
      </c>
      <c r="AY996" s="180" t="str">
        <f t="shared" ca="1" si="178"/>
        <v>5. Ownership - Capital Costs</v>
      </c>
      <c r="AZ996" s="189" t="s">
        <v>643</v>
      </c>
      <c r="BA996" s="180" t="s">
        <v>695</v>
      </c>
      <c r="BB996" s="180">
        <v>2033</v>
      </c>
      <c r="BC996" s="180" t="str">
        <f t="shared" ca="1" si="182"/>
        <v>8_S983_Turbine_refurbishments_2033</v>
      </c>
      <c r="BD996" s="180" t="s">
        <v>407</v>
      </c>
      <c r="BE996" s="180"/>
      <c r="BF996" s="189" t="str">
        <f t="shared" si="179"/>
        <v>&gt;=0</v>
      </c>
      <c r="BG996" s="189" t="s">
        <v>58</v>
      </c>
      <c r="BH996" s="189" t="s">
        <v>58</v>
      </c>
    </row>
    <row r="997" spans="1:60" ht="13.5" hidden="1" customHeight="1">
      <c r="A997" s="131"/>
      <c r="B997" s="343"/>
      <c r="C997" s="150"/>
      <c r="D997" s="346"/>
      <c r="E997" s="346"/>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c r="AC997" s="289"/>
      <c r="AD997" s="289"/>
      <c r="AE997" s="290"/>
      <c r="AF997" s="290"/>
      <c r="AG997" s="290"/>
      <c r="AH997" s="290"/>
      <c r="AI997" s="290"/>
      <c r="AJ997" s="290"/>
      <c r="AK997" s="290"/>
      <c r="AL997" s="290"/>
      <c r="AM997" s="290"/>
      <c r="AN997" s="290"/>
      <c r="AO997" s="291"/>
      <c r="AQ997" s="54" t="s">
        <v>645</v>
      </c>
      <c r="AU997" s="292" t="str">
        <f t="shared" ca="1" si="180"/>
        <v>T</v>
      </c>
      <c r="AV997" s="292">
        <f t="shared" si="183"/>
        <v>983</v>
      </c>
      <c r="AW997" s="180" t="str">
        <f t="shared" ca="1" si="181"/>
        <v>T983</v>
      </c>
      <c r="AX997" s="189">
        <f t="shared" si="177"/>
        <v>8</v>
      </c>
      <c r="AY997" s="180" t="str">
        <f t="shared" ca="1" si="178"/>
        <v>5. Ownership - Capital Costs</v>
      </c>
      <c r="AZ997" s="189" t="s">
        <v>643</v>
      </c>
      <c r="BA997" s="180" t="s">
        <v>695</v>
      </c>
      <c r="BB997" s="180">
        <v>2034</v>
      </c>
      <c r="BC997" s="180" t="str">
        <f t="shared" ca="1" si="182"/>
        <v>8_T983_Turbine_refurbishments_2034</v>
      </c>
      <c r="BD997" s="180" t="s">
        <v>407</v>
      </c>
      <c r="BE997" s="180"/>
      <c r="BF997" s="189" t="str">
        <f t="shared" si="179"/>
        <v>&gt;=0</v>
      </c>
      <c r="BG997" s="189" t="s">
        <v>58</v>
      </c>
      <c r="BH997" s="189" t="s">
        <v>58</v>
      </c>
    </row>
    <row r="998" spans="1:60" ht="13.5" hidden="1" customHeight="1">
      <c r="A998" s="131"/>
      <c r="B998" s="343"/>
      <c r="C998" s="150"/>
      <c r="D998" s="346"/>
      <c r="E998" s="346"/>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290"/>
      <c r="AF998" s="290"/>
      <c r="AG998" s="290"/>
      <c r="AH998" s="290"/>
      <c r="AI998" s="290"/>
      <c r="AJ998" s="290"/>
      <c r="AK998" s="290"/>
      <c r="AL998" s="290"/>
      <c r="AM998" s="290"/>
      <c r="AN998" s="290"/>
      <c r="AO998" s="291"/>
      <c r="AQ998" s="54" t="s">
        <v>645</v>
      </c>
      <c r="AU998" s="292" t="str">
        <f t="shared" ca="1" si="180"/>
        <v>U</v>
      </c>
      <c r="AV998" s="292">
        <f t="shared" si="183"/>
        <v>983</v>
      </c>
      <c r="AW998" s="180" t="str">
        <f t="shared" ca="1" si="181"/>
        <v>U983</v>
      </c>
      <c r="AX998" s="189">
        <f t="shared" si="177"/>
        <v>8</v>
      </c>
      <c r="AY998" s="180" t="str">
        <f t="shared" ca="1" si="178"/>
        <v>5. Ownership - Capital Costs</v>
      </c>
      <c r="AZ998" s="189" t="s">
        <v>643</v>
      </c>
      <c r="BA998" s="180" t="s">
        <v>695</v>
      </c>
      <c r="BB998" s="180">
        <v>2035</v>
      </c>
      <c r="BC998" s="180" t="str">
        <f t="shared" ca="1" si="182"/>
        <v>8_U983_Turbine_refurbishments_2035</v>
      </c>
      <c r="BD998" s="180" t="s">
        <v>407</v>
      </c>
      <c r="BE998" s="180"/>
      <c r="BF998" s="189" t="str">
        <f t="shared" si="179"/>
        <v>&gt;=0</v>
      </c>
      <c r="BG998" s="189" t="s">
        <v>58</v>
      </c>
      <c r="BH998" s="189" t="s">
        <v>58</v>
      </c>
    </row>
    <row r="999" spans="1:60" ht="13.5" hidden="1" customHeight="1">
      <c r="A999" s="131"/>
      <c r="B999" s="343"/>
      <c r="C999" s="150"/>
      <c r="D999" s="346"/>
      <c r="E999" s="346"/>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c r="AC999" s="289"/>
      <c r="AD999" s="289"/>
      <c r="AE999" s="290"/>
      <c r="AF999" s="290"/>
      <c r="AG999" s="290"/>
      <c r="AH999" s="290"/>
      <c r="AI999" s="290"/>
      <c r="AJ999" s="290"/>
      <c r="AK999" s="290"/>
      <c r="AL999" s="290"/>
      <c r="AM999" s="290"/>
      <c r="AN999" s="290"/>
      <c r="AO999" s="291"/>
      <c r="AQ999" s="54" t="s">
        <v>645</v>
      </c>
      <c r="AU999" s="292" t="str">
        <f t="shared" ca="1" si="180"/>
        <v>V</v>
      </c>
      <c r="AV999" s="292">
        <f t="shared" si="183"/>
        <v>983</v>
      </c>
      <c r="AW999" s="180" t="str">
        <f t="shared" ca="1" si="181"/>
        <v>V983</v>
      </c>
      <c r="AX999" s="189">
        <f t="shared" si="177"/>
        <v>8</v>
      </c>
      <c r="AY999" s="180" t="str">
        <f t="shared" ca="1" si="178"/>
        <v>5. Ownership - Capital Costs</v>
      </c>
      <c r="AZ999" s="189" t="s">
        <v>643</v>
      </c>
      <c r="BA999" s="180" t="s">
        <v>695</v>
      </c>
      <c r="BB999" s="180">
        <v>2036</v>
      </c>
      <c r="BC999" s="180" t="str">
        <f t="shared" ca="1" si="182"/>
        <v>8_V983_Turbine_refurbishments_2036</v>
      </c>
      <c r="BD999" s="180" t="s">
        <v>407</v>
      </c>
      <c r="BE999" s="180"/>
      <c r="BF999" s="189" t="str">
        <f t="shared" si="179"/>
        <v>&gt;=0</v>
      </c>
      <c r="BG999" s="189" t="s">
        <v>58</v>
      </c>
      <c r="BH999" s="189" t="s">
        <v>58</v>
      </c>
    </row>
    <row r="1000" spans="1:60" ht="13.5" hidden="1" customHeight="1">
      <c r="A1000" s="131"/>
      <c r="B1000" s="343"/>
      <c r="C1000" s="150"/>
      <c r="D1000" s="346"/>
      <c r="E1000" s="346"/>
      <c r="F1000" s="289"/>
      <c r="G1000" s="289"/>
      <c r="H1000" s="289"/>
      <c r="I1000" s="289"/>
      <c r="J1000" s="289"/>
      <c r="K1000" s="289"/>
      <c r="L1000" s="289"/>
      <c r="M1000" s="289"/>
      <c r="N1000" s="289"/>
      <c r="O1000" s="289"/>
      <c r="P1000" s="289"/>
      <c r="Q1000" s="289"/>
      <c r="R1000" s="289"/>
      <c r="S1000" s="289"/>
      <c r="T1000" s="289"/>
      <c r="U1000" s="289"/>
      <c r="V1000" s="289"/>
      <c r="W1000" s="289"/>
      <c r="X1000" s="289"/>
      <c r="Y1000" s="289"/>
      <c r="Z1000" s="289"/>
      <c r="AA1000" s="289"/>
      <c r="AB1000" s="289"/>
      <c r="AC1000" s="289"/>
      <c r="AD1000" s="289"/>
      <c r="AE1000" s="290"/>
      <c r="AF1000" s="290"/>
      <c r="AG1000" s="290"/>
      <c r="AH1000" s="290"/>
      <c r="AI1000" s="290"/>
      <c r="AJ1000" s="290"/>
      <c r="AK1000" s="290"/>
      <c r="AL1000" s="290"/>
      <c r="AM1000" s="290"/>
      <c r="AN1000" s="290"/>
      <c r="AO1000" s="291"/>
      <c r="AQ1000" s="54" t="s">
        <v>645</v>
      </c>
      <c r="AU1000" s="292" t="str">
        <f t="shared" ca="1" si="180"/>
        <v>W</v>
      </c>
      <c r="AV1000" s="292">
        <f t="shared" si="183"/>
        <v>983</v>
      </c>
      <c r="AW1000" s="180" t="str">
        <f t="shared" ca="1" si="181"/>
        <v>W983</v>
      </c>
      <c r="AX1000" s="189">
        <f t="shared" si="177"/>
        <v>8</v>
      </c>
      <c r="AY1000" s="180" t="str">
        <f t="shared" ca="1" si="178"/>
        <v>5. Ownership - Capital Costs</v>
      </c>
      <c r="AZ1000" s="189" t="s">
        <v>643</v>
      </c>
      <c r="BA1000" s="180" t="s">
        <v>695</v>
      </c>
      <c r="BB1000" s="180">
        <v>2037</v>
      </c>
      <c r="BC1000" s="180" t="str">
        <f t="shared" ca="1" si="182"/>
        <v>8_W983_Turbine_refurbishments_2037</v>
      </c>
      <c r="BD1000" s="180" t="s">
        <v>407</v>
      </c>
      <c r="BE1000" s="180"/>
      <c r="BF1000" s="189" t="str">
        <f t="shared" si="179"/>
        <v>&gt;=0</v>
      </c>
      <c r="BG1000" s="189" t="s">
        <v>58</v>
      </c>
      <c r="BH1000" s="189" t="s">
        <v>58</v>
      </c>
    </row>
    <row r="1001" spans="1:60" ht="13.5" hidden="1" customHeight="1">
      <c r="A1001" s="131"/>
      <c r="B1001" s="343"/>
      <c r="C1001" s="150"/>
      <c r="D1001" s="346"/>
      <c r="E1001" s="346"/>
      <c r="F1001" s="289"/>
      <c r="G1001" s="289"/>
      <c r="H1001" s="289"/>
      <c r="I1001" s="289"/>
      <c r="J1001" s="289"/>
      <c r="K1001" s="289"/>
      <c r="L1001" s="289"/>
      <c r="M1001" s="289"/>
      <c r="N1001" s="289"/>
      <c r="O1001" s="289"/>
      <c r="P1001" s="289"/>
      <c r="Q1001" s="289"/>
      <c r="R1001" s="289"/>
      <c r="S1001" s="289"/>
      <c r="T1001" s="289"/>
      <c r="U1001" s="289"/>
      <c r="V1001" s="289"/>
      <c r="W1001" s="289"/>
      <c r="X1001" s="289"/>
      <c r="Y1001" s="289"/>
      <c r="Z1001" s="289"/>
      <c r="AA1001" s="289"/>
      <c r="AB1001" s="289"/>
      <c r="AC1001" s="289"/>
      <c r="AD1001" s="289"/>
      <c r="AE1001" s="290"/>
      <c r="AF1001" s="290"/>
      <c r="AG1001" s="290"/>
      <c r="AH1001" s="290"/>
      <c r="AI1001" s="290"/>
      <c r="AJ1001" s="290"/>
      <c r="AK1001" s="290"/>
      <c r="AL1001" s="290"/>
      <c r="AM1001" s="290"/>
      <c r="AN1001" s="290"/>
      <c r="AO1001" s="291"/>
      <c r="AQ1001" s="54" t="s">
        <v>645</v>
      </c>
      <c r="AU1001" s="292" t="str">
        <f t="shared" ca="1" si="180"/>
        <v>X</v>
      </c>
      <c r="AV1001" s="292">
        <f t="shared" si="183"/>
        <v>983</v>
      </c>
      <c r="AW1001" s="180" t="str">
        <f t="shared" ca="1" si="181"/>
        <v>X983</v>
      </c>
      <c r="AX1001" s="189">
        <f t="shared" si="177"/>
        <v>8</v>
      </c>
      <c r="AY1001" s="180" t="str">
        <f t="shared" ca="1" si="178"/>
        <v>5. Ownership - Capital Costs</v>
      </c>
      <c r="AZ1001" s="189" t="s">
        <v>643</v>
      </c>
      <c r="BA1001" s="180" t="s">
        <v>695</v>
      </c>
      <c r="BB1001" s="180">
        <v>2038</v>
      </c>
      <c r="BC1001" s="180" t="str">
        <f t="shared" ca="1" si="182"/>
        <v>8_X983_Turbine_refurbishments_2038</v>
      </c>
      <c r="BD1001" s="180" t="s">
        <v>407</v>
      </c>
      <c r="BE1001" s="180"/>
      <c r="BF1001" s="189" t="str">
        <f t="shared" si="179"/>
        <v>&gt;=0</v>
      </c>
      <c r="BG1001" s="189" t="s">
        <v>58</v>
      </c>
      <c r="BH1001" s="189" t="s">
        <v>58</v>
      </c>
    </row>
    <row r="1002" spans="1:60" ht="13.5" hidden="1" customHeight="1">
      <c r="A1002" s="131"/>
      <c r="B1002" s="343"/>
      <c r="C1002" s="150"/>
      <c r="D1002" s="346"/>
      <c r="E1002" s="346"/>
      <c r="F1002" s="289"/>
      <c r="G1002" s="289"/>
      <c r="H1002" s="289"/>
      <c r="I1002" s="289"/>
      <c r="J1002" s="289"/>
      <c r="K1002" s="289"/>
      <c r="L1002" s="289"/>
      <c r="M1002" s="289"/>
      <c r="N1002" s="289"/>
      <c r="O1002" s="289"/>
      <c r="P1002" s="289"/>
      <c r="Q1002" s="289"/>
      <c r="R1002" s="289"/>
      <c r="S1002" s="289"/>
      <c r="T1002" s="289"/>
      <c r="U1002" s="289"/>
      <c r="V1002" s="289"/>
      <c r="W1002" s="289"/>
      <c r="X1002" s="289"/>
      <c r="Y1002" s="289"/>
      <c r="Z1002" s="289"/>
      <c r="AA1002" s="289"/>
      <c r="AB1002" s="289"/>
      <c r="AC1002" s="289"/>
      <c r="AD1002" s="289"/>
      <c r="AE1002" s="290"/>
      <c r="AF1002" s="290"/>
      <c r="AG1002" s="290"/>
      <c r="AH1002" s="290"/>
      <c r="AI1002" s="290"/>
      <c r="AJ1002" s="290"/>
      <c r="AK1002" s="290"/>
      <c r="AL1002" s="290"/>
      <c r="AM1002" s="290"/>
      <c r="AN1002" s="290"/>
      <c r="AO1002" s="291"/>
      <c r="AQ1002" s="54" t="s">
        <v>645</v>
      </c>
      <c r="AU1002" s="292" t="str">
        <f t="shared" ca="1" si="180"/>
        <v>Y</v>
      </c>
      <c r="AV1002" s="292">
        <f t="shared" si="183"/>
        <v>983</v>
      </c>
      <c r="AW1002" s="180" t="str">
        <f t="shared" ca="1" si="181"/>
        <v>Y983</v>
      </c>
      <c r="AX1002" s="189">
        <f t="shared" si="177"/>
        <v>8</v>
      </c>
      <c r="AY1002" s="180" t="str">
        <f t="shared" ca="1" si="178"/>
        <v>5. Ownership - Capital Costs</v>
      </c>
      <c r="AZ1002" s="189" t="s">
        <v>643</v>
      </c>
      <c r="BA1002" s="180" t="s">
        <v>695</v>
      </c>
      <c r="BB1002" s="180">
        <v>2039</v>
      </c>
      <c r="BC1002" s="180" t="str">
        <f t="shared" ca="1" si="182"/>
        <v>8_Y983_Turbine_refurbishments_2039</v>
      </c>
      <c r="BD1002" s="180" t="s">
        <v>407</v>
      </c>
      <c r="BE1002" s="180"/>
      <c r="BF1002" s="189" t="str">
        <f t="shared" si="179"/>
        <v>&gt;=0</v>
      </c>
      <c r="BG1002" s="189" t="s">
        <v>58</v>
      </c>
      <c r="BH1002" s="189" t="s">
        <v>58</v>
      </c>
    </row>
    <row r="1003" spans="1:60" ht="13.5" hidden="1" customHeight="1">
      <c r="A1003" s="131"/>
      <c r="B1003" s="343"/>
      <c r="C1003" s="150"/>
      <c r="D1003" s="346"/>
      <c r="E1003" s="346"/>
      <c r="F1003" s="289"/>
      <c r="G1003" s="289"/>
      <c r="H1003" s="289"/>
      <c r="I1003" s="289"/>
      <c r="J1003" s="289"/>
      <c r="K1003" s="289"/>
      <c r="L1003" s="289"/>
      <c r="M1003" s="289"/>
      <c r="N1003" s="289"/>
      <c r="O1003" s="289"/>
      <c r="P1003" s="289"/>
      <c r="Q1003" s="289"/>
      <c r="R1003" s="289"/>
      <c r="S1003" s="289"/>
      <c r="T1003" s="289"/>
      <c r="U1003" s="289"/>
      <c r="V1003" s="289"/>
      <c r="W1003" s="289"/>
      <c r="X1003" s="289"/>
      <c r="Y1003" s="289"/>
      <c r="Z1003" s="289"/>
      <c r="AA1003" s="289"/>
      <c r="AB1003" s="289"/>
      <c r="AC1003" s="289"/>
      <c r="AD1003" s="289"/>
      <c r="AE1003" s="290"/>
      <c r="AF1003" s="290"/>
      <c r="AG1003" s="290"/>
      <c r="AH1003" s="290"/>
      <c r="AI1003" s="290"/>
      <c r="AJ1003" s="290"/>
      <c r="AK1003" s="290"/>
      <c r="AL1003" s="290"/>
      <c r="AM1003" s="290"/>
      <c r="AN1003" s="290"/>
      <c r="AO1003" s="291"/>
      <c r="AQ1003" s="54" t="s">
        <v>645</v>
      </c>
      <c r="AU1003" s="292" t="str">
        <f t="shared" ca="1" si="180"/>
        <v>Z</v>
      </c>
      <c r="AV1003" s="292">
        <f t="shared" si="183"/>
        <v>983</v>
      </c>
      <c r="AW1003" s="180" t="str">
        <f t="shared" ca="1" si="181"/>
        <v>Z983</v>
      </c>
      <c r="AX1003" s="189">
        <f t="shared" si="177"/>
        <v>8</v>
      </c>
      <c r="AY1003" s="180" t="str">
        <f t="shared" ca="1" si="178"/>
        <v>5. Ownership - Capital Costs</v>
      </c>
      <c r="AZ1003" s="189" t="s">
        <v>643</v>
      </c>
      <c r="BA1003" s="180" t="s">
        <v>695</v>
      </c>
      <c r="BB1003" s="180">
        <v>2040</v>
      </c>
      <c r="BC1003" s="180" t="str">
        <f t="shared" ca="1" si="182"/>
        <v>8_Z983_Turbine_refurbishments_2040</v>
      </c>
      <c r="BD1003" s="180" t="s">
        <v>407</v>
      </c>
      <c r="BE1003" s="180"/>
      <c r="BF1003" s="189" t="str">
        <f t="shared" si="179"/>
        <v>&gt;=0</v>
      </c>
      <c r="BG1003" s="189" t="s">
        <v>58</v>
      </c>
      <c r="BH1003" s="189" t="s">
        <v>58</v>
      </c>
    </row>
    <row r="1004" spans="1:60" ht="13.5" hidden="1" customHeight="1">
      <c r="A1004" s="131"/>
      <c r="B1004" s="343"/>
      <c r="C1004" s="150"/>
      <c r="D1004" s="346"/>
      <c r="E1004" s="346"/>
      <c r="F1004" s="289"/>
      <c r="G1004" s="289"/>
      <c r="H1004" s="289"/>
      <c r="I1004" s="289"/>
      <c r="J1004" s="289"/>
      <c r="K1004" s="289"/>
      <c r="L1004" s="289"/>
      <c r="M1004" s="289"/>
      <c r="N1004" s="289"/>
      <c r="O1004" s="289"/>
      <c r="P1004" s="289"/>
      <c r="Q1004" s="289"/>
      <c r="R1004" s="289"/>
      <c r="S1004" s="289"/>
      <c r="T1004" s="289"/>
      <c r="U1004" s="289"/>
      <c r="V1004" s="289"/>
      <c r="W1004" s="289"/>
      <c r="X1004" s="289"/>
      <c r="Y1004" s="289"/>
      <c r="Z1004" s="289"/>
      <c r="AA1004" s="289"/>
      <c r="AB1004" s="289"/>
      <c r="AC1004" s="289"/>
      <c r="AD1004" s="289"/>
      <c r="AE1004" s="290"/>
      <c r="AF1004" s="290"/>
      <c r="AG1004" s="290"/>
      <c r="AH1004" s="290"/>
      <c r="AI1004" s="290"/>
      <c r="AJ1004" s="290"/>
      <c r="AK1004" s="290"/>
      <c r="AL1004" s="290"/>
      <c r="AM1004" s="290"/>
      <c r="AN1004" s="290"/>
      <c r="AO1004" s="291"/>
      <c r="AQ1004" s="54" t="s">
        <v>645</v>
      </c>
      <c r="AU1004" s="292" t="str">
        <f t="shared" ca="1" si="180"/>
        <v>AA</v>
      </c>
      <c r="AV1004" s="292">
        <f t="shared" si="183"/>
        <v>983</v>
      </c>
      <c r="AW1004" s="180" t="str">
        <f t="shared" ca="1" si="181"/>
        <v>AA983</v>
      </c>
      <c r="AX1004" s="189">
        <f t="shared" si="177"/>
        <v>8</v>
      </c>
      <c r="AY1004" s="180" t="str">
        <f t="shared" ca="1" si="178"/>
        <v>5. Ownership - Capital Costs</v>
      </c>
      <c r="AZ1004" s="189" t="s">
        <v>643</v>
      </c>
      <c r="BA1004" s="180" t="s">
        <v>695</v>
      </c>
      <c r="BB1004" s="180">
        <v>2041</v>
      </c>
      <c r="BC1004" s="180" t="str">
        <f t="shared" ca="1" si="182"/>
        <v>8_AA983_Turbine_refurbishments_2041</v>
      </c>
      <c r="BD1004" s="180" t="s">
        <v>407</v>
      </c>
      <c r="BE1004" s="180"/>
      <c r="BF1004" s="189" t="str">
        <f t="shared" si="179"/>
        <v>&gt;=0</v>
      </c>
      <c r="BG1004" s="189" t="s">
        <v>58</v>
      </c>
      <c r="BH1004" s="189" t="s">
        <v>58</v>
      </c>
    </row>
    <row r="1005" spans="1:60" ht="13.5" hidden="1" customHeight="1">
      <c r="A1005" s="131"/>
      <c r="B1005" s="343"/>
      <c r="C1005" s="150"/>
      <c r="D1005" s="346"/>
      <c r="E1005" s="346"/>
      <c r="F1005" s="289"/>
      <c r="G1005" s="289"/>
      <c r="H1005" s="289"/>
      <c r="I1005" s="289"/>
      <c r="J1005" s="289"/>
      <c r="K1005" s="289"/>
      <c r="L1005" s="289"/>
      <c r="M1005" s="289"/>
      <c r="N1005" s="289"/>
      <c r="O1005" s="289"/>
      <c r="P1005" s="289"/>
      <c r="Q1005" s="289"/>
      <c r="R1005" s="289"/>
      <c r="S1005" s="289"/>
      <c r="T1005" s="289"/>
      <c r="U1005" s="289"/>
      <c r="V1005" s="289"/>
      <c r="W1005" s="289"/>
      <c r="X1005" s="289"/>
      <c r="Y1005" s="289"/>
      <c r="Z1005" s="289"/>
      <c r="AA1005" s="289"/>
      <c r="AB1005" s="289"/>
      <c r="AC1005" s="289"/>
      <c r="AD1005" s="289"/>
      <c r="AE1005" s="290"/>
      <c r="AF1005" s="290"/>
      <c r="AG1005" s="290"/>
      <c r="AH1005" s="290"/>
      <c r="AI1005" s="290"/>
      <c r="AJ1005" s="290"/>
      <c r="AK1005" s="290"/>
      <c r="AL1005" s="290"/>
      <c r="AM1005" s="290"/>
      <c r="AN1005" s="290"/>
      <c r="AO1005" s="291"/>
      <c r="AQ1005" s="54" t="s">
        <v>645</v>
      </c>
      <c r="AU1005" s="292" t="str">
        <f t="shared" ca="1" si="180"/>
        <v>AB</v>
      </c>
      <c r="AV1005" s="292">
        <f t="shared" si="183"/>
        <v>983</v>
      </c>
      <c r="AW1005" s="180" t="str">
        <f t="shared" ca="1" si="181"/>
        <v>AB983</v>
      </c>
      <c r="AX1005" s="189">
        <f t="shared" si="177"/>
        <v>8</v>
      </c>
      <c r="AY1005" s="180" t="str">
        <f t="shared" ca="1" si="178"/>
        <v>5. Ownership - Capital Costs</v>
      </c>
      <c r="AZ1005" s="189" t="s">
        <v>643</v>
      </c>
      <c r="BA1005" s="180" t="s">
        <v>695</v>
      </c>
      <c r="BB1005" s="180">
        <v>2042</v>
      </c>
      <c r="BC1005" s="180" t="str">
        <f t="shared" ca="1" si="182"/>
        <v>8_AB983_Turbine_refurbishments_2042</v>
      </c>
      <c r="BD1005" s="180" t="s">
        <v>407</v>
      </c>
      <c r="BE1005" s="180"/>
      <c r="BF1005" s="189" t="str">
        <f t="shared" si="179"/>
        <v>&gt;=0</v>
      </c>
      <c r="BG1005" s="189" t="s">
        <v>58</v>
      </c>
      <c r="BH1005" s="189" t="s">
        <v>58</v>
      </c>
    </row>
    <row r="1006" spans="1:60" ht="13.5" hidden="1" customHeight="1">
      <c r="A1006" s="131"/>
      <c r="B1006" s="343"/>
      <c r="C1006" s="150"/>
      <c r="D1006" s="346"/>
      <c r="E1006" s="346"/>
      <c r="F1006" s="289"/>
      <c r="G1006" s="289"/>
      <c r="H1006" s="289"/>
      <c r="I1006" s="289"/>
      <c r="J1006" s="289"/>
      <c r="K1006" s="289"/>
      <c r="L1006" s="289"/>
      <c r="M1006" s="289"/>
      <c r="N1006" s="289"/>
      <c r="O1006" s="289"/>
      <c r="P1006" s="289"/>
      <c r="Q1006" s="289"/>
      <c r="R1006" s="289"/>
      <c r="S1006" s="289"/>
      <c r="T1006" s="289"/>
      <c r="U1006" s="289"/>
      <c r="V1006" s="289"/>
      <c r="W1006" s="289"/>
      <c r="X1006" s="289"/>
      <c r="Y1006" s="289"/>
      <c r="Z1006" s="289"/>
      <c r="AA1006" s="289"/>
      <c r="AB1006" s="289"/>
      <c r="AC1006" s="289"/>
      <c r="AD1006" s="289"/>
      <c r="AE1006" s="290"/>
      <c r="AF1006" s="290"/>
      <c r="AG1006" s="290"/>
      <c r="AH1006" s="290"/>
      <c r="AI1006" s="290"/>
      <c r="AJ1006" s="290"/>
      <c r="AK1006" s="290"/>
      <c r="AL1006" s="290"/>
      <c r="AM1006" s="290"/>
      <c r="AN1006" s="290"/>
      <c r="AO1006" s="291"/>
      <c r="AQ1006" s="54" t="s">
        <v>645</v>
      </c>
      <c r="AU1006" s="292" t="str">
        <f t="shared" ca="1" si="180"/>
        <v>AC</v>
      </c>
      <c r="AV1006" s="292">
        <f t="shared" si="183"/>
        <v>983</v>
      </c>
      <c r="AW1006" s="180" t="str">
        <f t="shared" ca="1" si="181"/>
        <v>AC983</v>
      </c>
      <c r="AX1006" s="189">
        <f t="shared" si="177"/>
        <v>8</v>
      </c>
      <c r="AY1006" s="180" t="str">
        <f t="shared" ca="1" si="178"/>
        <v>5. Ownership - Capital Costs</v>
      </c>
      <c r="AZ1006" s="189" t="s">
        <v>643</v>
      </c>
      <c r="BA1006" s="180" t="s">
        <v>695</v>
      </c>
      <c r="BB1006" s="180">
        <v>2043</v>
      </c>
      <c r="BC1006" s="180" t="str">
        <f t="shared" ca="1" si="182"/>
        <v>8_AC983_Turbine_refurbishments_2043</v>
      </c>
      <c r="BD1006" s="180" t="s">
        <v>407</v>
      </c>
      <c r="BE1006" s="180"/>
      <c r="BF1006" s="189" t="str">
        <f t="shared" si="179"/>
        <v>&gt;=0</v>
      </c>
      <c r="BG1006" s="189" t="s">
        <v>58</v>
      </c>
      <c r="BH1006" s="189" t="s">
        <v>58</v>
      </c>
    </row>
    <row r="1007" spans="1:60" ht="13.5" hidden="1" customHeight="1">
      <c r="A1007" s="131"/>
      <c r="B1007" s="343"/>
      <c r="C1007" s="150"/>
      <c r="D1007" s="346"/>
      <c r="E1007" s="346"/>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290"/>
      <c r="AF1007" s="290"/>
      <c r="AG1007" s="290"/>
      <c r="AH1007" s="290"/>
      <c r="AI1007" s="290"/>
      <c r="AJ1007" s="290"/>
      <c r="AK1007" s="290"/>
      <c r="AL1007" s="290"/>
      <c r="AM1007" s="290"/>
      <c r="AN1007" s="290"/>
      <c r="AO1007" s="291"/>
      <c r="AQ1007" s="54" t="s">
        <v>645</v>
      </c>
      <c r="AU1007" s="292" t="str">
        <f t="shared" ca="1" si="180"/>
        <v>AD</v>
      </c>
      <c r="AV1007" s="292">
        <f t="shared" si="183"/>
        <v>983</v>
      </c>
      <c r="AW1007" s="180" t="str">
        <f t="shared" ca="1" si="181"/>
        <v>AD983</v>
      </c>
      <c r="AX1007" s="189">
        <f t="shared" si="177"/>
        <v>8</v>
      </c>
      <c r="AY1007" s="180" t="str">
        <f t="shared" ca="1" si="178"/>
        <v>5. Ownership - Capital Costs</v>
      </c>
      <c r="AZ1007" s="189" t="s">
        <v>643</v>
      </c>
      <c r="BA1007" s="180" t="s">
        <v>695</v>
      </c>
      <c r="BB1007" s="180">
        <v>2044</v>
      </c>
      <c r="BC1007" s="180" t="str">
        <f t="shared" ca="1" si="182"/>
        <v>8_AD983_Turbine_refurbishments_2044</v>
      </c>
      <c r="BD1007" s="180" t="s">
        <v>407</v>
      </c>
      <c r="BE1007" s="180"/>
      <c r="BF1007" s="189" t="str">
        <f t="shared" si="179"/>
        <v>&gt;=0</v>
      </c>
      <c r="BG1007" s="189" t="s">
        <v>58</v>
      </c>
      <c r="BH1007" s="189" t="s">
        <v>58</v>
      </c>
    </row>
    <row r="1008" spans="1:60" ht="13.5" hidden="1" customHeight="1">
      <c r="A1008" s="131"/>
      <c r="B1008" s="343"/>
      <c r="C1008" s="150"/>
      <c r="D1008" s="346"/>
      <c r="E1008" s="346"/>
      <c r="F1008" s="289"/>
      <c r="G1008" s="289"/>
      <c r="H1008" s="289"/>
      <c r="I1008" s="289"/>
      <c r="J1008" s="289"/>
      <c r="K1008" s="289"/>
      <c r="L1008" s="289"/>
      <c r="M1008" s="289"/>
      <c r="N1008" s="289"/>
      <c r="O1008" s="289"/>
      <c r="P1008" s="289"/>
      <c r="Q1008" s="289"/>
      <c r="R1008" s="289"/>
      <c r="S1008" s="289"/>
      <c r="T1008" s="289"/>
      <c r="U1008" s="289"/>
      <c r="V1008" s="289"/>
      <c r="W1008" s="289"/>
      <c r="X1008" s="289"/>
      <c r="Y1008" s="289"/>
      <c r="Z1008" s="289"/>
      <c r="AA1008" s="289"/>
      <c r="AB1008" s="289"/>
      <c r="AC1008" s="289"/>
      <c r="AD1008" s="289"/>
      <c r="AE1008" s="290"/>
      <c r="AF1008" s="290"/>
      <c r="AG1008" s="290"/>
      <c r="AH1008" s="290"/>
      <c r="AI1008" s="290"/>
      <c r="AJ1008" s="290"/>
      <c r="AK1008" s="290"/>
      <c r="AL1008" s="290"/>
      <c r="AM1008" s="290"/>
      <c r="AN1008" s="290"/>
      <c r="AO1008" s="291"/>
      <c r="AQ1008" s="54" t="s">
        <v>645</v>
      </c>
      <c r="AU1008" s="292" t="str">
        <f t="shared" ca="1" si="180"/>
        <v>AE</v>
      </c>
      <c r="AV1008" s="292">
        <f t="shared" si="183"/>
        <v>983</v>
      </c>
      <c r="AW1008" s="180" t="str">
        <f t="shared" ca="1" si="181"/>
        <v>AE983</v>
      </c>
      <c r="AX1008" s="189">
        <f t="shared" si="177"/>
        <v>8</v>
      </c>
      <c r="AY1008" s="180" t="str">
        <f t="shared" ca="1" si="178"/>
        <v>5. Ownership - Capital Costs</v>
      </c>
      <c r="AZ1008" s="189" t="s">
        <v>643</v>
      </c>
      <c r="BA1008" s="180" t="s">
        <v>695</v>
      </c>
      <c r="BB1008" s="180">
        <v>2045</v>
      </c>
      <c r="BC1008" s="180" t="str">
        <f t="shared" ca="1" si="182"/>
        <v>8_AE983_Turbine_refurbishments_2045</v>
      </c>
      <c r="BD1008" s="180" t="s">
        <v>407</v>
      </c>
      <c r="BE1008" s="180"/>
      <c r="BF1008" s="189" t="str">
        <f t="shared" si="179"/>
        <v>&gt;=0</v>
      </c>
      <c r="BG1008" s="189" t="s">
        <v>58</v>
      </c>
      <c r="BH1008" s="189" t="s">
        <v>58</v>
      </c>
    </row>
    <row r="1009" spans="1:60" ht="13.5" hidden="1" customHeight="1">
      <c r="A1009" s="131"/>
      <c r="B1009" s="343"/>
      <c r="C1009" s="150"/>
      <c r="D1009" s="346"/>
      <c r="E1009" s="346"/>
      <c r="F1009" s="289"/>
      <c r="G1009" s="289"/>
      <c r="H1009" s="289"/>
      <c r="I1009" s="289"/>
      <c r="J1009" s="289"/>
      <c r="K1009" s="289"/>
      <c r="L1009" s="289"/>
      <c r="M1009" s="289"/>
      <c r="N1009" s="289"/>
      <c r="O1009" s="289"/>
      <c r="P1009" s="289"/>
      <c r="Q1009" s="289"/>
      <c r="R1009" s="289"/>
      <c r="S1009" s="289"/>
      <c r="T1009" s="289"/>
      <c r="U1009" s="289"/>
      <c r="V1009" s="289"/>
      <c r="W1009" s="289"/>
      <c r="X1009" s="289"/>
      <c r="Y1009" s="289"/>
      <c r="Z1009" s="289"/>
      <c r="AA1009" s="289"/>
      <c r="AB1009" s="289"/>
      <c r="AC1009" s="289"/>
      <c r="AD1009" s="289"/>
      <c r="AE1009" s="290"/>
      <c r="AF1009" s="290"/>
      <c r="AG1009" s="290"/>
      <c r="AH1009" s="290"/>
      <c r="AI1009" s="290"/>
      <c r="AJ1009" s="290"/>
      <c r="AK1009" s="290"/>
      <c r="AL1009" s="290"/>
      <c r="AM1009" s="290"/>
      <c r="AN1009" s="290"/>
      <c r="AO1009" s="291"/>
      <c r="AQ1009" s="54" t="s">
        <v>645</v>
      </c>
      <c r="AU1009" s="292" t="str">
        <f t="shared" ca="1" si="180"/>
        <v>AF</v>
      </c>
      <c r="AV1009" s="292">
        <f t="shared" si="183"/>
        <v>983</v>
      </c>
      <c r="AW1009" s="180" t="str">
        <f t="shared" ca="1" si="181"/>
        <v>AF983</v>
      </c>
      <c r="AX1009" s="189">
        <f t="shared" si="177"/>
        <v>8</v>
      </c>
      <c r="AY1009" s="180" t="str">
        <f t="shared" ca="1" si="178"/>
        <v>5. Ownership - Capital Costs</v>
      </c>
      <c r="AZ1009" s="189" t="s">
        <v>643</v>
      </c>
      <c r="BA1009" s="180" t="s">
        <v>695</v>
      </c>
      <c r="BB1009" s="180">
        <v>2046</v>
      </c>
      <c r="BC1009" s="180" t="str">
        <f t="shared" ca="1" si="182"/>
        <v>8_AF983_Turbine_refurbishments_2046</v>
      </c>
      <c r="BD1009" s="180" t="s">
        <v>407</v>
      </c>
      <c r="BE1009" s="180"/>
      <c r="BF1009" s="189" t="str">
        <f t="shared" si="179"/>
        <v>&gt;=0</v>
      </c>
      <c r="BG1009" s="189" t="s">
        <v>58</v>
      </c>
      <c r="BH1009" s="189" t="s">
        <v>58</v>
      </c>
    </row>
    <row r="1010" spans="1:60" ht="13.5" hidden="1" customHeight="1">
      <c r="A1010" s="131"/>
      <c r="B1010" s="343"/>
      <c r="C1010" s="150"/>
      <c r="D1010" s="346"/>
      <c r="E1010" s="346"/>
      <c r="F1010" s="289"/>
      <c r="G1010" s="289"/>
      <c r="H1010" s="289"/>
      <c r="I1010" s="289"/>
      <c r="J1010" s="289"/>
      <c r="K1010" s="289"/>
      <c r="L1010" s="289"/>
      <c r="M1010" s="289"/>
      <c r="N1010" s="289"/>
      <c r="O1010" s="289"/>
      <c r="P1010" s="289"/>
      <c r="Q1010" s="289"/>
      <c r="R1010" s="289"/>
      <c r="S1010" s="289"/>
      <c r="T1010" s="289"/>
      <c r="U1010" s="289"/>
      <c r="V1010" s="289"/>
      <c r="W1010" s="289"/>
      <c r="X1010" s="289"/>
      <c r="Y1010" s="289"/>
      <c r="Z1010" s="289"/>
      <c r="AA1010" s="289"/>
      <c r="AB1010" s="289"/>
      <c r="AC1010" s="289"/>
      <c r="AD1010" s="289"/>
      <c r="AE1010" s="290"/>
      <c r="AF1010" s="290"/>
      <c r="AG1010" s="290"/>
      <c r="AH1010" s="290"/>
      <c r="AI1010" s="290"/>
      <c r="AJ1010" s="290"/>
      <c r="AK1010" s="290"/>
      <c r="AL1010" s="290"/>
      <c r="AM1010" s="290"/>
      <c r="AN1010" s="290"/>
      <c r="AO1010" s="291"/>
      <c r="AQ1010" s="54" t="s">
        <v>645</v>
      </c>
      <c r="AU1010" s="292" t="str">
        <f t="shared" ca="1" si="180"/>
        <v>AG</v>
      </c>
      <c r="AV1010" s="292">
        <f t="shared" si="183"/>
        <v>983</v>
      </c>
      <c r="AW1010" s="180" t="str">
        <f t="shared" ca="1" si="181"/>
        <v>AG983</v>
      </c>
      <c r="AX1010" s="189">
        <f t="shared" si="177"/>
        <v>8</v>
      </c>
      <c r="AY1010" s="180" t="str">
        <f t="shared" ca="1" si="178"/>
        <v>5. Ownership - Capital Costs</v>
      </c>
      <c r="AZ1010" s="189" t="s">
        <v>643</v>
      </c>
      <c r="BA1010" s="180" t="s">
        <v>695</v>
      </c>
      <c r="BB1010" s="180">
        <v>2047</v>
      </c>
      <c r="BC1010" s="180" t="str">
        <f t="shared" ca="1" si="182"/>
        <v>8_AG983_Turbine_refurbishments_2047</v>
      </c>
      <c r="BD1010" s="180" t="s">
        <v>407</v>
      </c>
      <c r="BE1010" s="180"/>
      <c r="BF1010" s="189" t="str">
        <f t="shared" si="179"/>
        <v>&gt;=0</v>
      </c>
      <c r="BG1010" s="189" t="s">
        <v>58</v>
      </c>
      <c r="BH1010" s="189" t="s">
        <v>58</v>
      </c>
    </row>
    <row r="1011" spans="1:60" ht="13.5" hidden="1" customHeight="1">
      <c r="A1011" s="131"/>
      <c r="B1011" s="343"/>
      <c r="C1011" s="150"/>
      <c r="D1011" s="346"/>
      <c r="E1011" s="346"/>
      <c r="F1011" s="289"/>
      <c r="G1011" s="289"/>
      <c r="H1011" s="289"/>
      <c r="I1011" s="289"/>
      <c r="J1011" s="289"/>
      <c r="K1011" s="289"/>
      <c r="L1011" s="289"/>
      <c r="M1011" s="289"/>
      <c r="N1011" s="289"/>
      <c r="O1011" s="289"/>
      <c r="P1011" s="289"/>
      <c r="Q1011" s="289"/>
      <c r="R1011" s="289"/>
      <c r="S1011" s="289"/>
      <c r="T1011" s="289"/>
      <c r="U1011" s="289"/>
      <c r="V1011" s="289"/>
      <c r="W1011" s="289"/>
      <c r="X1011" s="289"/>
      <c r="Y1011" s="289"/>
      <c r="Z1011" s="289"/>
      <c r="AA1011" s="289"/>
      <c r="AB1011" s="289"/>
      <c r="AC1011" s="289"/>
      <c r="AD1011" s="289"/>
      <c r="AE1011" s="290"/>
      <c r="AF1011" s="290"/>
      <c r="AG1011" s="290"/>
      <c r="AH1011" s="290"/>
      <c r="AI1011" s="290"/>
      <c r="AJ1011" s="290"/>
      <c r="AK1011" s="290"/>
      <c r="AL1011" s="290"/>
      <c r="AM1011" s="290"/>
      <c r="AN1011" s="290"/>
      <c r="AO1011" s="291"/>
      <c r="AQ1011" s="54" t="s">
        <v>645</v>
      </c>
      <c r="AU1011" s="292" t="str">
        <f t="shared" ca="1" si="180"/>
        <v>AH</v>
      </c>
      <c r="AV1011" s="292">
        <f t="shared" si="183"/>
        <v>983</v>
      </c>
      <c r="AW1011" s="180" t="str">
        <f t="shared" ca="1" si="181"/>
        <v>AH983</v>
      </c>
      <c r="AX1011" s="189">
        <f t="shared" si="177"/>
        <v>8</v>
      </c>
      <c r="AY1011" s="180" t="str">
        <f t="shared" ca="1" si="178"/>
        <v>5. Ownership - Capital Costs</v>
      </c>
      <c r="AZ1011" s="189" t="s">
        <v>643</v>
      </c>
      <c r="BA1011" s="180" t="s">
        <v>695</v>
      </c>
      <c r="BB1011" s="180">
        <v>2048</v>
      </c>
      <c r="BC1011" s="180" t="str">
        <f t="shared" ca="1" si="182"/>
        <v>8_AH983_Turbine_refurbishments_2048</v>
      </c>
      <c r="BD1011" s="180" t="s">
        <v>407</v>
      </c>
      <c r="BE1011" s="180"/>
      <c r="BF1011" s="189" t="str">
        <f t="shared" si="179"/>
        <v>&gt;=0</v>
      </c>
      <c r="BG1011" s="189" t="s">
        <v>58</v>
      </c>
      <c r="BH1011" s="189" t="s">
        <v>58</v>
      </c>
    </row>
    <row r="1012" spans="1:60" ht="13.5" hidden="1" customHeight="1">
      <c r="A1012" s="131"/>
      <c r="B1012" s="343"/>
      <c r="C1012" s="150"/>
      <c r="D1012" s="346"/>
      <c r="E1012" s="346"/>
      <c r="F1012" s="289"/>
      <c r="G1012" s="289"/>
      <c r="H1012" s="289"/>
      <c r="I1012" s="289"/>
      <c r="J1012" s="289"/>
      <c r="K1012" s="289"/>
      <c r="L1012" s="289"/>
      <c r="M1012" s="289"/>
      <c r="N1012" s="289"/>
      <c r="O1012" s="289"/>
      <c r="P1012" s="289"/>
      <c r="Q1012" s="289"/>
      <c r="R1012" s="289"/>
      <c r="S1012" s="289"/>
      <c r="T1012" s="289"/>
      <c r="U1012" s="289"/>
      <c r="V1012" s="289"/>
      <c r="W1012" s="289"/>
      <c r="X1012" s="289"/>
      <c r="Y1012" s="289"/>
      <c r="Z1012" s="289"/>
      <c r="AA1012" s="289"/>
      <c r="AB1012" s="289"/>
      <c r="AC1012" s="289"/>
      <c r="AD1012" s="289"/>
      <c r="AE1012" s="290"/>
      <c r="AF1012" s="290"/>
      <c r="AG1012" s="290"/>
      <c r="AH1012" s="290"/>
      <c r="AI1012" s="290"/>
      <c r="AJ1012" s="290"/>
      <c r="AK1012" s="290"/>
      <c r="AL1012" s="290"/>
      <c r="AM1012" s="290"/>
      <c r="AN1012" s="290"/>
      <c r="AO1012" s="291"/>
      <c r="AQ1012" s="54" t="s">
        <v>645</v>
      </c>
      <c r="AU1012" s="292" t="str">
        <f t="shared" ca="1" si="180"/>
        <v>AI</v>
      </c>
      <c r="AV1012" s="292">
        <f t="shared" si="183"/>
        <v>983</v>
      </c>
      <c r="AW1012" s="180" t="str">
        <f t="shared" ca="1" si="181"/>
        <v>AI983</v>
      </c>
      <c r="AX1012" s="189">
        <f t="shared" si="177"/>
        <v>8</v>
      </c>
      <c r="AY1012" s="180" t="str">
        <f t="shared" ca="1" si="178"/>
        <v>5. Ownership - Capital Costs</v>
      </c>
      <c r="AZ1012" s="189" t="s">
        <v>643</v>
      </c>
      <c r="BA1012" s="180" t="s">
        <v>695</v>
      </c>
      <c r="BB1012" s="180">
        <v>2049</v>
      </c>
      <c r="BC1012" s="180" t="str">
        <f t="shared" ca="1" si="182"/>
        <v>8_AI983_Turbine_refurbishments_2049</v>
      </c>
      <c r="BD1012" s="180" t="s">
        <v>407</v>
      </c>
      <c r="BE1012" s="180"/>
      <c r="BF1012" s="189" t="str">
        <f t="shared" si="179"/>
        <v>&gt;=0</v>
      </c>
      <c r="BG1012" s="189" t="s">
        <v>58</v>
      </c>
      <c r="BH1012" s="189" t="s">
        <v>58</v>
      </c>
    </row>
    <row r="1013" spans="1:60" ht="13.5" hidden="1" customHeight="1">
      <c r="A1013" s="131"/>
      <c r="B1013" s="343"/>
      <c r="C1013" s="150"/>
      <c r="D1013" s="346"/>
      <c r="E1013" s="346"/>
      <c r="F1013" s="289"/>
      <c r="G1013" s="289"/>
      <c r="H1013" s="289"/>
      <c r="I1013" s="289"/>
      <c r="J1013" s="289"/>
      <c r="K1013" s="289"/>
      <c r="L1013" s="289"/>
      <c r="M1013" s="289"/>
      <c r="N1013" s="289"/>
      <c r="O1013" s="289"/>
      <c r="P1013" s="289"/>
      <c r="Q1013" s="289"/>
      <c r="R1013" s="289"/>
      <c r="S1013" s="289"/>
      <c r="T1013" s="289"/>
      <c r="U1013" s="289"/>
      <c r="V1013" s="289"/>
      <c r="W1013" s="289"/>
      <c r="X1013" s="289"/>
      <c r="Y1013" s="289"/>
      <c r="Z1013" s="289"/>
      <c r="AA1013" s="289"/>
      <c r="AB1013" s="289"/>
      <c r="AC1013" s="289"/>
      <c r="AD1013" s="289"/>
      <c r="AE1013" s="290"/>
      <c r="AF1013" s="290"/>
      <c r="AG1013" s="290"/>
      <c r="AH1013" s="290"/>
      <c r="AI1013" s="290"/>
      <c r="AJ1013" s="290"/>
      <c r="AK1013" s="290"/>
      <c r="AL1013" s="290"/>
      <c r="AM1013" s="290"/>
      <c r="AN1013" s="290"/>
      <c r="AO1013" s="291"/>
      <c r="AQ1013" s="54" t="s">
        <v>645</v>
      </c>
      <c r="AU1013" s="292" t="str">
        <f t="shared" ca="1" si="180"/>
        <v>AJ</v>
      </c>
      <c r="AV1013" s="292">
        <f t="shared" si="183"/>
        <v>983</v>
      </c>
      <c r="AW1013" s="180" t="str">
        <f t="shared" ca="1" si="181"/>
        <v>AJ983</v>
      </c>
      <c r="AX1013" s="189">
        <f t="shared" si="177"/>
        <v>8</v>
      </c>
      <c r="AY1013" s="180" t="str">
        <f t="shared" ca="1" si="178"/>
        <v>5. Ownership - Capital Costs</v>
      </c>
      <c r="AZ1013" s="189" t="s">
        <v>643</v>
      </c>
      <c r="BA1013" s="180" t="s">
        <v>695</v>
      </c>
      <c r="BB1013" s="180">
        <v>2050</v>
      </c>
      <c r="BC1013" s="180" t="str">
        <f t="shared" ca="1" si="182"/>
        <v>8_AJ983_Turbine_refurbishments_2050</v>
      </c>
      <c r="BD1013" s="180" t="s">
        <v>407</v>
      </c>
      <c r="BE1013" s="180"/>
      <c r="BF1013" s="189" t="str">
        <f t="shared" si="179"/>
        <v>&gt;=0</v>
      </c>
      <c r="BG1013" s="189" t="s">
        <v>58</v>
      </c>
      <c r="BH1013" s="189" t="s">
        <v>58</v>
      </c>
    </row>
    <row r="1014" spans="1:60" ht="13.5" hidden="1" customHeight="1">
      <c r="A1014" s="131"/>
      <c r="B1014" s="343"/>
      <c r="C1014" s="150"/>
      <c r="D1014" s="346"/>
      <c r="E1014" s="346"/>
      <c r="F1014" s="289"/>
      <c r="G1014" s="289"/>
      <c r="H1014" s="289"/>
      <c r="I1014" s="289"/>
      <c r="J1014" s="289"/>
      <c r="K1014" s="289"/>
      <c r="L1014" s="289"/>
      <c r="M1014" s="289"/>
      <c r="N1014" s="289"/>
      <c r="O1014" s="289"/>
      <c r="P1014" s="289"/>
      <c r="Q1014" s="289"/>
      <c r="R1014" s="289"/>
      <c r="S1014" s="289"/>
      <c r="T1014" s="289"/>
      <c r="U1014" s="289"/>
      <c r="V1014" s="289"/>
      <c r="W1014" s="289"/>
      <c r="X1014" s="289"/>
      <c r="Y1014" s="289"/>
      <c r="Z1014" s="289"/>
      <c r="AA1014" s="289"/>
      <c r="AB1014" s="289"/>
      <c r="AC1014" s="289"/>
      <c r="AD1014" s="289"/>
      <c r="AE1014" s="290"/>
      <c r="AF1014" s="290"/>
      <c r="AG1014" s="290"/>
      <c r="AH1014" s="290"/>
      <c r="AI1014" s="290"/>
      <c r="AJ1014" s="290"/>
      <c r="AK1014" s="290"/>
      <c r="AL1014" s="290"/>
      <c r="AM1014" s="290"/>
      <c r="AN1014" s="290"/>
      <c r="AO1014" s="291"/>
      <c r="AQ1014" s="54" t="s">
        <v>645</v>
      </c>
      <c r="AU1014" s="292" t="str">
        <f t="shared" ca="1" si="180"/>
        <v>AK</v>
      </c>
      <c r="AV1014" s="292">
        <f t="shared" si="183"/>
        <v>983</v>
      </c>
      <c r="AW1014" s="180" t="str">
        <f t="shared" ca="1" si="181"/>
        <v>AK983</v>
      </c>
      <c r="AX1014" s="189">
        <f t="shared" si="177"/>
        <v>8</v>
      </c>
      <c r="AY1014" s="180" t="str">
        <f t="shared" ca="1" si="178"/>
        <v>5. Ownership - Capital Costs</v>
      </c>
      <c r="AZ1014" s="189" t="s">
        <v>643</v>
      </c>
      <c r="BA1014" s="180" t="s">
        <v>695</v>
      </c>
      <c r="BB1014" s="180">
        <v>2051</v>
      </c>
      <c r="BC1014" s="180" t="str">
        <f t="shared" ca="1" si="182"/>
        <v>8_AK983_Turbine_refurbishments_2051</v>
      </c>
      <c r="BD1014" s="180" t="s">
        <v>407</v>
      </c>
      <c r="BE1014" s="180"/>
      <c r="BF1014" s="189" t="str">
        <f t="shared" si="179"/>
        <v>&gt;=0</v>
      </c>
      <c r="BG1014" s="189" t="s">
        <v>58</v>
      </c>
      <c r="BH1014" s="189" t="s">
        <v>58</v>
      </c>
    </row>
    <row r="1015" spans="1:60" ht="13.5" hidden="1" customHeight="1">
      <c r="A1015" s="131"/>
      <c r="B1015" s="343"/>
      <c r="C1015" s="150"/>
      <c r="D1015" s="346"/>
      <c r="E1015" s="346"/>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90"/>
      <c r="AF1015" s="290"/>
      <c r="AG1015" s="290"/>
      <c r="AH1015" s="290"/>
      <c r="AI1015" s="290"/>
      <c r="AJ1015" s="290"/>
      <c r="AK1015" s="290"/>
      <c r="AL1015" s="290"/>
      <c r="AM1015" s="290"/>
      <c r="AN1015" s="290"/>
      <c r="AO1015" s="291"/>
      <c r="AQ1015" s="54" t="s">
        <v>645</v>
      </c>
      <c r="AU1015" s="292" t="str">
        <f t="shared" ca="1" si="180"/>
        <v>AL</v>
      </c>
      <c r="AV1015" s="292">
        <f t="shared" si="183"/>
        <v>983</v>
      </c>
      <c r="AW1015" s="180" t="str">
        <f t="shared" ca="1" si="181"/>
        <v>AL983</v>
      </c>
      <c r="AX1015" s="189">
        <f t="shared" si="177"/>
        <v>8</v>
      </c>
      <c r="AY1015" s="180" t="str">
        <f t="shared" ca="1" si="178"/>
        <v>5. Ownership - Capital Costs</v>
      </c>
      <c r="AZ1015" s="189" t="s">
        <v>643</v>
      </c>
      <c r="BA1015" s="180" t="s">
        <v>695</v>
      </c>
      <c r="BB1015" s="180">
        <v>2052</v>
      </c>
      <c r="BC1015" s="180" t="str">
        <f t="shared" ca="1" si="182"/>
        <v>8_AL983_Turbine_refurbishments_2052</v>
      </c>
      <c r="BD1015" s="180" t="s">
        <v>407</v>
      </c>
      <c r="BE1015" s="180"/>
      <c r="BF1015" s="189" t="str">
        <f t="shared" si="179"/>
        <v>&gt;=0</v>
      </c>
      <c r="BG1015" s="189" t="s">
        <v>58</v>
      </c>
      <c r="BH1015" s="189" t="s">
        <v>58</v>
      </c>
    </row>
    <row r="1016" spans="1:60" ht="13.5" hidden="1" customHeight="1">
      <c r="A1016" s="131"/>
      <c r="B1016" s="343"/>
      <c r="C1016" s="150"/>
      <c r="D1016" s="346"/>
      <c r="E1016" s="346"/>
      <c r="F1016" s="289"/>
      <c r="G1016" s="289"/>
      <c r="H1016" s="289"/>
      <c r="I1016" s="289"/>
      <c r="J1016" s="289"/>
      <c r="K1016" s="289"/>
      <c r="L1016" s="289"/>
      <c r="M1016" s="289"/>
      <c r="N1016" s="289"/>
      <c r="O1016" s="289"/>
      <c r="P1016" s="289"/>
      <c r="Q1016" s="289"/>
      <c r="R1016" s="289"/>
      <c r="S1016" s="289"/>
      <c r="T1016" s="289"/>
      <c r="U1016" s="289"/>
      <c r="V1016" s="289"/>
      <c r="W1016" s="289"/>
      <c r="X1016" s="289"/>
      <c r="Y1016" s="289"/>
      <c r="Z1016" s="289"/>
      <c r="AA1016" s="289"/>
      <c r="AB1016" s="289"/>
      <c r="AC1016" s="289"/>
      <c r="AD1016" s="289"/>
      <c r="AE1016" s="290"/>
      <c r="AF1016" s="290"/>
      <c r="AG1016" s="290"/>
      <c r="AH1016" s="290"/>
      <c r="AI1016" s="290"/>
      <c r="AJ1016" s="290"/>
      <c r="AK1016" s="290"/>
      <c r="AL1016" s="290"/>
      <c r="AM1016" s="290"/>
      <c r="AN1016" s="290"/>
      <c r="AO1016" s="291"/>
      <c r="AQ1016" s="54" t="s">
        <v>645</v>
      </c>
      <c r="AU1016" s="292" t="str">
        <f t="shared" ca="1" si="180"/>
        <v>AM</v>
      </c>
      <c r="AV1016" s="292">
        <f t="shared" si="183"/>
        <v>983</v>
      </c>
      <c r="AW1016" s="180" t="str">
        <f t="shared" ca="1" si="181"/>
        <v>AM983</v>
      </c>
      <c r="AX1016" s="189">
        <f t="shared" si="177"/>
        <v>8</v>
      </c>
      <c r="AY1016" s="180" t="str">
        <f t="shared" ca="1" si="178"/>
        <v>5. Ownership - Capital Costs</v>
      </c>
      <c r="AZ1016" s="189" t="s">
        <v>643</v>
      </c>
      <c r="BA1016" s="180" t="s">
        <v>695</v>
      </c>
      <c r="BB1016" s="180">
        <v>2053</v>
      </c>
      <c r="BC1016" s="180" t="str">
        <f t="shared" ca="1" si="182"/>
        <v>8_AM983_Turbine_refurbishments_2053</v>
      </c>
      <c r="BD1016" s="180" t="s">
        <v>407</v>
      </c>
      <c r="BE1016" s="180"/>
      <c r="BF1016" s="189" t="str">
        <f t="shared" si="179"/>
        <v>&gt;=0</v>
      </c>
      <c r="BG1016" s="189" t="s">
        <v>58</v>
      </c>
      <c r="BH1016" s="189" t="s">
        <v>58</v>
      </c>
    </row>
    <row r="1017" spans="1:60" ht="13.5" hidden="1" customHeight="1">
      <c r="A1017" s="131"/>
      <c r="B1017" s="343"/>
      <c r="C1017" s="150"/>
      <c r="D1017" s="346"/>
      <c r="E1017" s="346"/>
      <c r="F1017" s="289"/>
      <c r="G1017" s="289"/>
      <c r="H1017" s="289"/>
      <c r="I1017" s="289"/>
      <c r="J1017" s="289"/>
      <c r="K1017" s="289"/>
      <c r="L1017" s="289"/>
      <c r="M1017" s="289"/>
      <c r="N1017" s="289"/>
      <c r="O1017" s="289"/>
      <c r="P1017" s="289"/>
      <c r="Q1017" s="289"/>
      <c r="R1017" s="289"/>
      <c r="S1017" s="289"/>
      <c r="T1017" s="289"/>
      <c r="U1017" s="289"/>
      <c r="V1017" s="289"/>
      <c r="W1017" s="289"/>
      <c r="X1017" s="289"/>
      <c r="Y1017" s="289"/>
      <c r="Z1017" s="289"/>
      <c r="AA1017" s="289"/>
      <c r="AB1017" s="289"/>
      <c r="AC1017" s="289"/>
      <c r="AD1017" s="289"/>
      <c r="AE1017" s="290"/>
      <c r="AF1017" s="290"/>
      <c r="AG1017" s="290"/>
      <c r="AH1017" s="290"/>
      <c r="AI1017" s="290"/>
      <c r="AJ1017" s="290"/>
      <c r="AK1017" s="290"/>
      <c r="AL1017" s="290"/>
      <c r="AM1017" s="290"/>
      <c r="AN1017" s="290"/>
      <c r="AO1017" s="291"/>
      <c r="AQ1017" s="54" t="s">
        <v>645</v>
      </c>
      <c r="AU1017" s="292" t="str">
        <f t="shared" ca="1" si="180"/>
        <v>AN</v>
      </c>
      <c r="AV1017" s="292">
        <f t="shared" si="183"/>
        <v>983</v>
      </c>
      <c r="AW1017" s="180" t="str">
        <f t="shared" ca="1" si="181"/>
        <v>AN983</v>
      </c>
      <c r="AX1017" s="189">
        <f t="shared" si="177"/>
        <v>8</v>
      </c>
      <c r="AY1017" s="180" t="str">
        <f t="shared" ca="1" si="178"/>
        <v>5. Ownership - Capital Costs</v>
      </c>
      <c r="AZ1017" s="189" t="s">
        <v>643</v>
      </c>
      <c r="BA1017" s="180" t="s">
        <v>695</v>
      </c>
      <c r="BB1017" s="180">
        <v>2054</v>
      </c>
      <c r="BC1017" s="180" t="str">
        <f t="shared" ca="1" si="182"/>
        <v>8_AN983_Turbine_refurbishments_2054</v>
      </c>
      <c r="BD1017" s="180" t="s">
        <v>407</v>
      </c>
      <c r="BE1017" s="180"/>
      <c r="BF1017" s="189" t="str">
        <f t="shared" si="179"/>
        <v>&gt;=0</v>
      </c>
      <c r="BG1017" s="189" t="s">
        <v>58</v>
      </c>
      <c r="BH1017" s="189" t="s">
        <v>58</v>
      </c>
    </row>
    <row r="1018" spans="1:60" ht="13.5" hidden="1" customHeight="1">
      <c r="A1018" s="131"/>
      <c r="B1018" s="343"/>
      <c r="C1018" s="150"/>
      <c r="D1018" s="346"/>
      <c r="E1018" s="346"/>
      <c r="F1018" s="289"/>
      <c r="G1018" s="289"/>
      <c r="H1018" s="289"/>
      <c r="I1018" s="289"/>
      <c r="J1018" s="289"/>
      <c r="K1018" s="289"/>
      <c r="L1018" s="289"/>
      <c r="M1018" s="289"/>
      <c r="N1018" s="289"/>
      <c r="O1018" s="289"/>
      <c r="P1018" s="289"/>
      <c r="Q1018" s="289"/>
      <c r="R1018" s="289"/>
      <c r="S1018" s="289"/>
      <c r="T1018" s="289"/>
      <c r="U1018" s="289"/>
      <c r="V1018" s="289"/>
      <c r="W1018" s="289"/>
      <c r="X1018" s="289"/>
      <c r="Y1018" s="289"/>
      <c r="Z1018" s="289"/>
      <c r="AA1018" s="289"/>
      <c r="AB1018" s="289"/>
      <c r="AC1018" s="289"/>
      <c r="AD1018" s="289"/>
      <c r="AE1018" s="290"/>
      <c r="AF1018" s="290"/>
      <c r="AG1018" s="290"/>
      <c r="AH1018" s="290"/>
      <c r="AI1018" s="290"/>
      <c r="AJ1018" s="290"/>
      <c r="AK1018" s="290"/>
      <c r="AL1018" s="290"/>
      <c r="AM1018" s="290"/>
      <c r="AN1018" s="290"/>
      <c r="AO1018" s="291"/>
      <c r="AQ1018" s="54" t="s">
        <v>645</v>
      </c>
      <c r="AU1018" s="292" t="str">
        <f t="shared" ca="1" si="180"/>
        <v>AO</v>
      </c>
      <c r="AV1018" s="292">
        <f t="shared" si="183"/>
        <v>983</v>
      </c>
      <c r="AW1018" s="180" t="str">
        <f t="shared" ca="1" si="181"/>
        <v>AO983</v>
      </c>
      <c r="AX1018" s="189">
        <f t="shared" si="177"/>
        <v>8</v>
      </c>
      <c r="AY1018" s="180" t="str">
        <f t="shared" ca="1" si="178"/>
        <v>5. Ownership - Capital Costs</v>
      </c>
      <c r="AZ1018" s="189" t="s">
        <v>643</v>
      </c>
      <c r="BA1018" s="180" t="s">
        <v>695</v>
      </c>
      <c r="BB1018" s="180" t="s">
        <v>646</v>
      </c>
      <c r="BC1018" s="180" t="str">
        <f t="shared" ca="1" si="182"/>
        <v>8_AO983_Turbine_refurbishments_Additional_Info</v>
      </c>
      <c r="BD1018" s="189" t="s">
        <v>133</v>
      </c>
      <c r="BE1018" s="189">
        <v>100</v>
      </c>
      <c r="BG1018" s="189" t="s">
        <v>58</v>
      </c>
      <c r="BH1018" s="189" t="s">
        <v>58</v>
      </c>
    </row>
    <row r="1019" spans="1:60" ht="13.5" hidden="1" customHeight="1">
      <c r="A1019" s="131">
        <f>+A983+1</f>
        <v>32</v>
      </c>
      <c r="B1019" s="343"/>
      <c r="C1019" s="150" t="s">
        <v>696</v>
      </c>
      <c r="D1019" s="346" t="s">
        <v>642</v>
      </c>
      <c r="E1019" s="346"/>
      <c r="F1019" s="276"/>
      <c r="G1019" s="276"/>
      <c r="H1019" s="276"/>
      <c r="I1019" s="276"/>
      <c r="J1019" s="276"/>
      <c r="K1019" s="276"/>
      <c r="L1019" s="276"/>
      <c r="M1019" s="276"/>
      <c r="N1019" s="276"/>
      <c r="O1019" s="276"/>
      <c r="P1019" s="276"/>
      <c r="Q1019" s="276"/>
      <c r="R1019" s="276"/>
      <c r="S1019" s="276"/>
      <c r="T1019" s="276"/>
      <c r="U1019" s="276"/>
      <c r="V1019" s="276"/>
      <c r="W1019" s="276"/>
      <c r="X1019" s="276"/>
      <c r="Y1019" s="276"/>
      <c r="Z1019" s="276"/>
      <c r="AA1019" s="276"/>
      <c r="AB1019" s="276"/>
      <c r="AC1019" s="276"/>
      <c r="AD1019" s="276"/>
      <c r="AE1019" s="277"/>
      <c r="AF1019" s="277"/>
      <c r="AG1019" s="277"/>
      <c r="AH1019" s="277"/>
      <c r="AI1019" s="277"/>
      <c r="AJ1019" s="277"/>
      <c r="AK1019" s="277"/>
      <c r="AL1019" s="277"/>
      <c r="AM1019" s="277"/>
      <c r="AN1019" s="277"/>
      <c r="AO1019" s="152"/>
      <c r="AS1019" s="54" t="s">
        <v>125</v>
      </c>
      <c r="AT1019" s="293" t="str">
        <f ca="1">SUBSTITUTE(CELL("address",F1019),"$","")</f>
        <v>F1019</v>
      </c>
      <c r="AU1019" s="294" t="str">
        <f ca="1">CHAR(CODE(AT1019))</f>
        <v>F</v>
      </c>
      <c r="AV1019" s="294">
        <f>ROW(AT1019)</f>
        <v>1019</v>
      </c>
      <c r="AW1019" s="295" t="str">
        <f ca="1">CONCATENATE(AU1019&amp;AV1019)</f>
        <v>F1019</v>
      </c>
      <c r="AX1019" s="288">
        <f t="shared" si="177"/>
        <v>8</v>
      </c>
      <c r="AY1019" s="295" t="str">
        <f t="shared" ca="1" si="178"/>
        <v>5. Ownership - Capital Costs</v>
      </c>
      <c r="AZ1019" s="288" t="s">
        <v>643</v>
      </c>
      <c r="BA1019" s="295" t="s">
        <v>697</v>
      </c>
      <c r="BB1019" s="295">
        <v>2020</v>
      </c>
      <c r="BC1019" s="295" t="str">
        <f ca="1">AX1019&amp;"_"&amp;AW1019&amp;"_"&amp;BA1019&amp;"_"&amp;BB1019</f>
        <v>8_F1019_Plant_upgrades_2020</v>
      </c>
      <c r="BD1019" s="295" t="s">
        <v>407</v>
      </c>
      <c r="BE1019" s="295"/>
      <c r="BF1019" s="288" t="str">
        <f t="shared" ref="BF1019:BF1053" si="184">"&gt;=0"</f>
        <v>&gt;=0</v>
      </c>
      <c r="BG1019" s="288" t="s">
        <v>58</v>
      </c>
      <c r="BH1019" s="288" t="s">
        <v>58</v>
      </c>
    </row>
    <row r="1020" spans="1:60" ht="12.95" hidden="1" customHeight="1">
      <c r="A1020" s="131"/>
      <c r="B1020" s="100"/>
      <c r="C1020" s="100"/>
      <c r="D1020" s="347"/>
      <c r="E1020" s="347"/>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9"/>
      <c r="AQ1020" s="54" t="s">
        <v>645</v>
      </c>
      <c r="AU1020" s="292" t="str">
        <f t="shared" ref="AU1020:AU1054" ca="1" si="185">IF(AU1019="Z","AA",IF(LEN(AU1019)=1,CHAR(CODE(AU1019)+1),IF(RIGHT(AU1019,1)="Z",CHAR(CODE(LEFT(AU1019,1))+1),LEFT(AU1019,1))&amp;CHAR(65+MOD(CODE(RIGHT(AU1019,1))+1-65,26))))</f>
        <v>G</v>
      </c>
      <c r="AV1020" s="292">
        <f>AV1019</f>
        <v>1019</v>
      </c>
      <c r="AW1020" s="180" t="str">
        <f t="shared" ref="AW1020:AW1054" ca="1" si="186">CONCATENATE(AU1020&amp;AV1020)</f>
        <v>G1019</v>
      </c>
      <c r="AX1020" s="189">
        <f t="shared" si="177"/>
        <v>8</v>
      </c>
      <c r="AY1020" s="180" t="str">
        <f t="shared" ca="1" si="178"/>
        <v>5. Ownership - Capital Costs</v>
      </c>
      <c r="AZ1020" s="189" t="s">
        <v>643</v>
      </c>
      <c r="BA1020" s="180" t="s">
        <v>697</v>
      </c>
      <c r="BB1020" s="180">
        <v>2021</v>
      </c>
      <c r="BC1020" s="180" t="str">
        <f t="shared" ref="BC1020:BC1054" ca="1" si="187">AX1020&amp;"_"&amp;AW1020&amp;"_"&amp;BA1020&amp;"_"&amp;BB1020</f>
        <v>8_G1019_Plant_upgrades_2021</v>
      </c>
      <c r="BD1020" s="180" t="s">
        <v>407</v>
      </c>
      <c r="BE1020" s="180"/>
      <c r="BF1020" s="189" t="str">
        <f t="shared" si="184"/>
        <v>&gt;=0</v>
      </c>
      <c r="BG1020" s="189" t="s">
        <v>58</v>
      </c>
      <c r="BH1020" s="189" t="s">
        <v>58</v>
      </c>
    </row>
    <row r="1021" spans="1:60" ht="12.95" hidden="1" customHeight="1">
      <c r="A1021" s="131"/>
      <c r="B1021" s="100"/>
      <c r="C1021" s="100"/>
      <c r="D1021" s="347"/>
      <c r="E1021" s="347"/>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9"/>
      <c r="AQ1021" s="54" t="s">
        <v>645</v>
      </c>
      <c r="AU1021" s="292" t="str">
        <f t="shared" ca="1" si="185"/>
        <v>H</v>
      </c>
      <c r="AV1021" s="292">
        <f t="shared" ref="AV1021:AV1054" si="188">AV1020</f>
        <v>1019</v>
      </c>
      <c r="AW1021" s="180" t="str">
        <f t="shared" ca="1" si="186"/>
        <v>H1019</v>
      </c>
      <c r="AX1021" s="189">
        <f t="shared" si="177"/>
        <v>8</v>
      </c>
      <c r="AY1021" s="180" t="str">
        <f t="shared" ca="1" si="178"/>
        <v>5. Ownership - Capital Costs</v>
      </c>
      <c r="AZ1021" s="189" t="s">
        <v>643</v>
      </c>
      <c r="BA1021" s="180" t="s">
        <v>697</v>
      </c>
      <c r="BB1021" s="180">
        <v>2022</v>
      </c>
      <c r="BC1021" s="180" t="str">
        <f t="shared" ca="1" si="187"/>
        <v>8_H1019_Plant_upgrades_2022</v>
      </c>
      <c r="BD1021" s="180" t="s">
        <v>407</v>
      </c>
      <c r="BE1021" s="180"/>
      <c r="BF1021" s="189" t="str">
        <f t="shared" si="184"/>
        <v>&gt;=0</v>
      </c>
      <c r="BG1021" s="189" t="s">
        <v>58</v>
      </c>
      <c r="BH1021" s="189" t="s">
        <v>58</v>
      </c>
    </row>
    <row r="1022" spans="1:60" ht="12.95" hidden="1" customHeight="1">
      <c r="A1022" s="131"/>
      <c r="B1022" s="100"/>
      <c r="C1022" s="100"/>
      <c r="D1022" s="347"/>
      <c r="E1022" s="347"/>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9"/>
      <c r="AQ1022" s="54" t="s">
        <v>645</v>
      </c>
      <c r="AU1022" s="292" t="str">
        <f t="shared" ca="1" si="185"/>
        <v>I</v>
      </c>
      <c r="AV1022" s="292">
        <f t="shared" si="188"/>
        <v>1019</v>
      </c>
      <c r="AW1022" s="180" t="str">
        <f t="shared" ca="1" si="186"/>
        <v>I1019</v>
      </c>
      <c r="AX1022" s="189">
        <f t="shared" si="177"/>
        <v>8</v>
      </c>
      <c r="AY1022" s="180" t="str">
        <f t="shared" ca="1" si="178"/>
        <v>5. Ownership - Capital Costs</v>
      </c>
      <c r="AZ1022" s="189" t="s">
        <v>643</v>
      </c>
      <c r="BA1022" s="180" t="s">
        <v>697</v>
      </c>
      <c r="BB1022" s="180">
        <v>2023</v>
      </c>
      <c r="BC1022" s="180" t="str">
        <f t="shared" ca="1" si="187"/>
        <v>8_I1019_Plant_upgrades_2023</v>
      </c>
      <c r="BD1022" s="180" t="s">
        <v>407</v>
      </c>
      <c r="BE1022" s="180"/>
      <c r="BF1022" s="189" t="str">
        <f t="shared" si="184"/>
        <v>&gt;=0</v>
      </c>
      <c r="BG1022" s="189" t="s">
        <v>58</v>
      </c>
      <c r="BH1022" s="189" t="s">
        <v>58</v>
      </c>
    </row>
    <row r="1023" spans="1:60" ht="12.95" hidden="1" customHeight="1">
      <c r="A1023" s="131"/>
      <c r="B1023" s="100"/>
      <c r="C1023" s="100"/>
      <c r="D1023" s="347"/>
      <c r="E1023" s="347"/>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9"/>
      <c r="AQ1023" s="54" t="s">
        <v>645</v>
      </c>
      <c r="AU1023" s="292" t="str">
        <f t="shared" ca="1" si="185"/>
        <v>J</v>
      </c>
      <c r="AV1023" s="292">
        <f t="shared" si="188"/>
        <v>1019</v>
      </c>
      <c r="AW1023" s="180" t="str">
        <f t="shared" ca="1" si="186"/>
        <v>J1019</v>
      </c>
      <c r="AX1023" s="189">
        <f t="shared" si="177"/>
        <v>8</v>
      </c>
      <c r="AY1023" s="180" t="str">
        <f t="shared" ca="1" si="178"/>
        <v>5. Ownership - Capital Costs</v>
      </c>
      <c r="AZ1023" s="189" t="s">
        <v>643</v>
      </c>
      <c r="BA1023" s="180" t="s">
        <v>697</v>
      </c>
      <c r="BB1023" s="180">
        <v>2024</v>
      </c>
      <c r="BC1023" s="180" t="str">
        <f t="shared" ca="1" si="187"/>
        <v>8_J1019_Plant_upgrades_2024</v>
      </c>
      <c r="BD1023" s="180" t="s">
        <v>407</v>
      </c>
      <c r="BE1023" s="180"/>
      <c r="BF1023" s="189" t="str">
        <f t="shared" si="184"/>
        <v>&gt;=0</v>
      </c>
      <c r="BG1023" s="189" t="s">
        <v>58</v>
      </c>
      <c r="BH1023" s="189" t="s">
        <v>58</v>
      </c>
    </row>
    <row r="1024" spans="1:60" ht="12.95" hidden="1" customHeight="1">
      <c r="A1024" s="131"/>
      <c r="B1024" s="100"/>
      <c r="C1024" s="100"/>
      <c r="D1024" s="347"/>
      <c r="E1024" s="347"/>
      <c r="F1024" s="298"/>
      <c r="G1024" s="298"/>
      <c r="H1024" s="298"/>
      <c r="I1024" s="298"/>
      <c r="J1024" s="298"/>
      <c r="K1024" s="298"/>
      <c r="L1024" s="298"/>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9"/>
      <c r="AQ1024" s="54" t="s">
        <v>645</v>
      </c>
      <c r="AU1024" s="292" t="str">
        <f t="shared" ca="1" si="185"/>
        <v>K</v>
      </c>
      <c r="AV1024" s="292">
        <f t="shared" si="188"/>
        <v>1019</v>
      </c>
      <c r="AW1024" s="180" t="str">
        <f t="shared" ca="1" si="186"/>
        <v>K1019</v>
      </c>
      <c r="AX1024" s="189">
        <f t="shared" si="177"/>
        <v>8</v>
      </c>
      <c r="AY1024" s="180" t="str">
        <f t="shared" ca="1" si="178"/>
        <v>5. Ownership - Capital Costs</v>
      </c>
      <c r="AZ1024" s="189" t="s">
        <v>643</v>
      </c>
      <c r="BA1024" s="180" t="s">
        <v>697</v>
      </c>
      <c r="BB1024" s="180">
        <v>2025</v>
      </c>
      <c r="BC1024" s="180" t="str">
        <f t="shared" ca="1" si="187"/>
        <v>8_K1019_Plant_upgrades_2025</v>
      </c>
      <c r="BD1024" s="180" t="s">
        <v>407</v>
      </c>
      <c r="BE1024" s="180"/>
      <c r="BF1024" s="189" t="str">
        <f t="shared" si="184"/>
        <v>&gt;=0</v>
      </c>
      <c r="BG1024" s="189" t="s">
        <v>58</v>
      </c>
      <c r="BH1024" s="189" t="s">
        <v>58</v>
      </c>
    </row>
    <row r="1025" spans="1:60" ht="12.95" hidden="1" customHeight="1">
      <c r="A1025" s="131"/>
      <c r="B1025" s="100"/>
      <c r="C1025" s="100"/>
      <c r="D1025" s="347"/>
      <c r="E1025" s="347"/>
      <c r="F1025" s="298"/>
      <c r="G1025" s="298"/>
      <c r="H1025" s="298"/>
      <c r="I1025" s="298"/>
      <c r="J1025" s="298"/>
      <c r="K1025" s="298"/>
      <c r="L1025" s="298"/>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9"/>
      <c r="AQ1025" s="54" t="s">
        <v>645</v>
      </c>
      <c r="AU1025" s="292" t="str">
        <f t="shared" ca="1" si="185"/>
        <v>L</v>
      </c>
      <c r="AV1025" s="292">
        <f t="shared" si="188"/>
        <v>1019</v>
      </c>
      <c r="AW1025" s="180" t="str">
        <f t="shared" ca="1" si="186"/>
        <v>L1019</v>
      </c>
      <c r="AX1025" s="189">
        <f t="shared" si="177"/>
        <v>8</v>
      </c>
      <c r="AY1025" s="180" t="str">
        <f t="shared" ca="1" si="178"/>
        <v>5. Ownership - Capital Costs</v>
      </c>
      <c r="AZ1025" s="189" t="s">
        <v>643</v>
      </c>
      <c r="BA1025" s="180" t="s">
        <v>697</v>
      </c>
      <c r="BB1025" s="180">
        <v>2026</v>
      </c>
      <c r="BC1025" s="180" t="str">
        <f t="shared" ca="1" si="187"/>
        <v>8_L1019_Plant_upgrades_2026</v>
      </c>
      <c r="BD1025" s="180" t="s">
        <v>407</v>
      </c>
      <c r="BE1025" s="180"/>
      <c r="BF1025" s="189" t="str">
        <f t="shared" si="184"/>
        <v>&gt;=0</v>
      </c>
      <c r="BG1025" s="189" t="s">
        <v>58</v>
      </c>
      <c r="BH1025" s="189" t="s">
        <v>58</v>
      </c>
    </row>
    <row r="1026" spans="1:60" ht="12.95" hidden="1" customHeight="1">
      <c r="A1026" s="131"/>
      <c r="B1026" s="100"/>
      <c r="C1026" s="100"/>
      <c r="D1026" s="347"/>
      <c r="E1026" s="347"/>
      <c r="F1026" s="298"/>
      <c r="G1026" s="298"/>
      <c r="H1026" s="298"/>
      <c r="I1026" s="298"/>
      <c r="J1026" s="298"/>
      <c r="K1026" s="298"/>
      <c r="L1026" s="298"/>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9"/>
      <c r="AQ1026" s="54" t="s">
        <v>645</v>
      </c>
      <c r="AU1026" s="292" t="str">
        <f t="shared" ca="1" si="185"/>
        <v>M</v>
      </c>
      <c r="AV1026" s="292">
        <f t="shared" si="188"/>
        <v>1019</v>
      </c>
      <c r="AW1026" s="180" t="str">
        <f t="shared" ca="1" si="186"/>
        <v>M1019</v>
      </c>
      <c r="AX1026" s="189">
        <f t="shared" si="177"/>
        <v>8</v>
      </c>
      <c r="AY1026" s="180" t="str">
        <f t="shared" ca="1" si="178"/>
        <v>5. Ownership - Capital Costs</v>
      </c>
      <c r="AZ1026" s="189" t="s">
        <v>643</v>
      </c>
      <c r="BA1026" s="180" t="s">
        <v>697</v>
      </c>
      <c r="BB1026" s="180">
        <v>2027</v>
      </c>
      <c r="BC1026" s="180" t="str">
        <f t="shared" ca="1" si="187"/>
        <v>8_M1019_Plant_upgrades_2027</v>
      </c>
      <c r="BD1026" s="180" t="s">
        <v>407</v>
      </c>
      <c r="BE1026" s="180"/>
      <c r="BF1026" s="189" t="str">
        <f t="shared" si="184"/>
        <v>&gt;=0</v>
      </c>
      <c r="BG1026" s="189" t="s">
        <v>58</v>
      </c>
      <c r="BH1026" s="189" t="s">
        <v>58</v>
      </c>
    </row>
    <row r="1027" spans="1:60" ht="12.95" hidden="1" customHeight="1">
      <c r="A1027" s="131"/>
      <c r="B1027" s="100"/>
      <c r="C1027" s="100"/>
      <c r="D1027" s="347"/>
      <c r="E1027" s="347"/>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9"/>
      <c r="AQ1027" s="54" t="s">
        <v>645</v>
      </c>
      <c r="AU1027" s="292" t="str">
        <f t="shared" ca="1" si="185"/>
        <v>N</v>
      </c>
      <c r="AV1027" s="292">
        <f t="shared" si="188"/>
        <v>1019</v>
      </c>
      <c r="AW1027" s="180" t="str">
        <f t="shared" ca="1" si="186"/>
        <v>N1019</v>
      </c>
      <c r="AX1027" s="189">
        <f t="shared" si="177"/>
        <v>8</v>
      </c>
      <c r="AY1027" s="180" t="str">
        <f t="shared" ca="1" si="178"/>
        <v>5. Ownership - Capital Costs</v>
      </c>
      <c r="AZ1027" s="189" t="s">
        <v>643</v>
      </c>
      <c r="BA1027" s="180" t="s">
        <v>697</v>
      </c>
      <c r="BB1027" s="180">
        <v>2028</v>
      </c>
      <c r="BC1027" s="180" t="str">
        <f t="shared" ca="1" si="187"/>
        <v>8_N1019_Plant_upgrades_2028</v>
      </c>
      <c r="BD1027" s="180" t="s">
        <v>407</v>
      </c>
      <c r="BE1027" s="180"/>
      <c r="BF1027" s="189" t="str">
        <f t="shared" si="184"/>
        <v>&gt;=0</v>
      </c>
      <c r="BG1027" s="189" t="s">
        <v>58</v>
      </c>
      <c r="BH1027" s="189" t="s">
        <v>58</v>
      </c>
    </row>
    <row r="1028" spans="1:60" ht="12.95" hidden="1" customHeight="1">
      <c r="A1028" s="131"/>
      <c r="B1028" s="100"/>
      <c r="C1028" s="100"/>
      <c r="D1028" s="347"/>
      <c r="E1028" s="347"/>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9"/>
      <c r="AQ1028" s="54" t="s">
        <v>645</v>
      </c>
      <c r="AU1028" s="292" t="str">
        <f t="shared" ca="1" si="185"/>
        <v>O</v>
      </c>
      <c r="AV1028" s="292">
        <f t="shared" si="188"/>
        <v>1019</v>
      </c>
      <c r="AW1028" s="180" t="str">
        <f t="shared" ca="1" si="186"/>
        <v>O1019</v>
      </c>
      <c r="AX1028" s="189">
        <f t="shared" si="177"/>
        <v>8</v>
      </c>
      <c r="AY1028" s="180" t="str">
        <f t="shared" ca="1" si="178"/>
        <v>5. Ownership - Capital Costs</v>
      </c>
      <c r="AZ1028" s="189" t="s">
        <v>643</v>
      </c>
      <c r="BA1028" s="180" t="s">
        <v>697</v>
      </c>
      <c r="BB1028" s="180">
        <v>2029</v>
      </c>
      <c r="BC1028" s="180" t="str">
        <f t="shared" ca="1" si="187"/>
        <v>8_O1019_Plant_upgrades_2029</v>
      </c>
      <c r="BD1028" s="180" t="s">
        <v>407</v>
      </c>
      <c r="BE1028" s="180"/>
      <c r="BF1028" s="189" t="str">
        <f t="shared" si="184"/>
        <v>&gt;=0</v>
      </c>
      <c r="BG1028" s="189" t="s">
        <v>58</v>
      </c>
      <c r="BH1028" s="189" t="s">
        <v>58</v>
      </c>
    </row>
    <row r="1029" spans="1:60" ht="12.95" hidden="1" customHeight="1">
      <c r="A1029" s="131"/>
      <c r="B1029" s="100"/>
      <c r="C1029" s="100"/>
      <c r="D1029" s="347"/>
      <c r="E1029" s="347"/>
      <c r="F1029" s="298"/>
      <c r="G1029" s="298"/>
      <c r="H1029" s="298"/>
      <c r="I1029" s="298"/>
      <c r="J1029" s="298"/>
      <c r="K1029" s="298"/>
      <c r="L1029" s="298"/>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9"/>
      <c r="AQ1029" s="54" t="s">
        <v>645</v>
      </c>
      <c r="AU1029" s="292" t="str">
        <f t="shared" ca="1" si="185"/>
        <v>P</v>
      </c>
      <c r="AV1029" s="292">
        <f t="shared" si="188"/>
        <v>1019</v>
      </c>
      <c r="AW1029" s="180" t="str">
        <f t="shared" ca="1" si="186"/>
        <v>P1019</v>
      </c>
      <c r="AX1029" s="189">
        <f t="shared" si="177"/>
        <v>8</v>
      </c>
      <c r="AY1029" s="180" t="str">
        <f t="shared" ca="1" si="178"/>
        <v>5. Ownership - Capital Costs</v>
      </c>
      <c r="AZ1029" s="189" t="s">
        <v>643</v>
      </c>
      <c r="BA1029" s="180" t="s">
        <v>697</v>
      </c>
      <c r="BB1029" s="180">
        <v>2030</v>
      </c>
      <c r="BC1029" s="180" t="str">
        <f t="shared" ca="1" si="187"/>
        <v>8_P1019_Plant_upgrades_2030</v>
      </c>
      <c r="BD1029" s="180" t="s">
        <v>407</v>
      </c>
      <c r="BE1029" s="180"/>
      <c r="BF1029" s="189" t="str">
        <f t="shared" si="184"/>
        <v>&gt;=0</v>
      </c>
      <c r="BG1029" s="189" t="s">
        <v>58</v>
      </c>
      <c r="BH1029" s="189" t="s">
        <v>58</v>
      </c>
    </row>
    <row r="1030" spans="1:60" ht="12.95" hidden="1" customHeight="1">
      <c r="A1030" s="131"/>
      <c r="B1030" s="100"/>
      <c r="C1030" s="100"/>
      <c r="D1030" s="347"/>
      <c r="E1030" s="347"/>
      <c r="F1030" s="298"/>
      <c r="G1030" s="298"/>
      <c r="H1030" s="298"/>
      <c r="I1030" s="298"/>
      <c r="J1030" s="298"/>
      <c r="K1030" s="298"/>
      <c r="L1030" s="298"/>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9"/>
      <c r="AQ1030" s="54" t="s">
        <v>645</v>
      </c>
      <c r="AU1030" s="292" t="str">
        <f t="shared" ca="1" si="185"/>
        <v>Q</v>
      </c>
      <c r="AV1030" s="292">
        <f t="shared" si="188"/>
        <v>1019</v>
      </c>
      <c r="AW1030" s="180" t="str">
        <f t="shared" ca="1" si="186"/>
        <v>Q1019</v>
      </c>
      <c r="AX1030" s="189">
        <f t="shared" si="177"/>
        <v>8</v>
      </c>
      <c r="AY1030" s="180" t="str">
        <f t="shared" ca="1" si="178"/>
        <v>5. Ownership - Capital Costs</v>
      </c>
      <c r="AZ1030" s="189" t="s">
        <v>643</v>
      </c>
      <c r="BA1030" s="180" t="s">
        <v>697</v>
      </c>
      <c r="BB1030" s="180">
        <v>2031</v>
      </c>
      <c r="BC1030" s="180" t="str">
        <f t="shared" ca="1" si="187"/>
        <v>8_Q1019_Plant_upgrades_2031</v>
      </c>
      <c r="BD1030" s="180" t="s">
        <v>407</v>
      </c>
      <c r="BE1030" s="180"/>
      <c r="BF1030" s="189" t="str">
        <f t="shared" si="184"/>
        <v>&gt;=0</v>
      </c>
      <c r="BG1030" s="189" t="s">
        <v>58</v>
      </c>
      <c r="BH1030" s="189" t="s">
        <v>58</v>
      </c>
    </row>
    <row r="1031" spans="1:60" ht="12.95" hidden="1" customHeight="1">
      <c r="A1031" s="131"/>
      <c r="B1031" s="100"/>
      <c r="C1031" s="100"/>
      <c r="D1031" s="347"/>
      <c r="E1031" s="347"/>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9"/>
      <c r="AQ1031" s="54" t="s">
        <v>645</v>
      </c>
      <c r="AU1031" s="292" t="str">
        <f t="shared" ca="1" si="185"/>
        <v>R</v>
      </c>
      <c r="AV1031" s="292">
        <f t="shared" si="188"/>
        <v>1019</v>
      </c>
      <c r="AW1031" s="180" t="str">
        <f t="shared" ca="1" si="186"/>
        <v>R1019</v>
      </c>
      <c r="AX1031" s="189">
        <f t="shared" ref="AX1031:AX1054" si="189">$AX$5</f>
        <v>8</v>
      </c>
      <c r="AY1031" s="180" t="str">
        <f t="shared" ref="AY1031:AY1054" ca="1" si="190">MID(CELL("filename",AX1031),FIND("]",CELL("filename",AX1031))+1,256)</f>
        <v>5. Ownership - Capital Costs</v>
      </c>
      <c r="AZ1031" s="189" t="s">
        <v>643</v>
      </c>
      <c r="BA1031" s="180" t="s">
        <v>697</v>
      </c>
      <c r="BB1031" s="180">
        <v>2032</v>
      </c>
      <c r="BC1031" s="180" t="str">
        <f t="shared" ca="1" si="187"/>
        <v>8_R1019_Plant_upgrades_2032</v>
      </c>
      <c r="BD1031" s="180" t="s">
        <v>407</v>
      </c>
      <c r="BE1031" s="180"/>
      <c r="BF1031" s="189" t="str">
        <f t="shared" si="184"/>
        <v>&gt;=0</v>
      </c>
      <c r="BG1031" s="189" t="s">
        <v>58</v>
      </c>
      <c r="BH1031" s="189" t="s">
        <v>58</v>
      </c>
    </row>
    <row r="1032" spans="1:60" ht="12.95" hidden="1" customHeight="1">
      <c r="A1032" s="131"/>
      <c r="B1032" s="100"/>
      <c r="C1032" s="100"/>
      <c r="D1032" s="347"/>
      <c r="E1032" s="347"/>
      <c r="F1032" s="298"/>
      <c r="G1032" s="298"/>
      <c r="H1032" s="298"/>
      <c r="I1032" s="298"/>
      <c r="J1032" s="298"/>
      <c r="K1032" s="298"/>
      <c r="L1032" s="298"/>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9"/>
      <c r="AQ1032" s="54" t="s">
        <v>645</v>
      </c>
      <c r="AU1032" s="292" t="str">
        <f t="shared" ca="1" si="185"/>
        <v>S</v>
      </c>
      <c r="AV1032" s="292">
        <f t="shared" si="188"/>
        <v>1019</v>
      </c>
      <c r="AW1032" s="180" t="str">
        <f t="shared" ca="1" si="186"/>
        <v>S1019</v>
      </c>
      <c r="AX1032" s="189">
        <f t="shared" si="189"/>
        <v>8</v>
      </c>
      <c r="AY1032" s="180" t="str">
        <f t="shared" ca="1" si="190"/>
        <v>5. Ownership - Capital Costs</v>
      </c>
      <c r="AZ1032" s="189" t="s">
        <v>643</v>
      </c>
      <c r="BA1032" s="180" t="s">
        <v>697</v>
      </c>
      <c r="BB1032" s="180">
        <v>2033</v>
      </c>
      <c r="BC1032" s="180" t="str">
        <f t="shared" ca="1" si="187"/>
        <v>8_S1019_Plant_upgrades_2033</v>
      </c>
      <c r="BD1032" s="180" t="s">
        <v>407</v>
      </c>
      <c r="BE1032" s="180"/>
      <c r="BF1032" s="189" t="str">
        <f t="shared" si="184"/>
        <v>&gt;=0</v>
      </c>
      <c r="BG1032" s="189" t="s">
        <v>58</v>
      </c>
      <c r="BH1032" s="189" t="s">
        <v>58</v>
      </c>
    </row>
    <row r="1033" spans="1:60" ht="12.95" hidden="1" customHeight="1">
      <c r="A1033" s="131"/>
      <c r="B1033" s="100"/>
      <c r="C1033" s="100"/>
      <c r="D1033" s="347"/>
      <c r="E1033" s="347"/>
      <c r="F1033" s="298"/>
      <c r="G1033" s="298"/>
      <c r="H1033" s="298"/>
      <c r="I1033" s="298"/>
      <c r="J1033" s="298"/>
      <c r="K1033" s="298"/>
      <c r="L1033" s="298"/>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9"/>
      <c r="AQ1033" s="54" t="s">
        <v>645</v>
      </c>
      <c r="AU1033" s="292" t="str">
        <f t="shared" ca="1" si="185"/>
        <v>T</v>
      </c>
      <c r="AV1033" s="292">
        <f t="shared" si="188"/>
        <v>1019</v>
      </c>
      <c r="AW1033" s="180" t="str">
        <f t="shared" ca="1" si="186"/>
        <v>T1019</v>
      </c>
      <c r="AX1033" s="189">
        <f t="shared" si="189"/>
        <v>8</v>
      </c>
      <c r="AY1033" s="180" t="str">
        <f t="shared" ca="1" si="190"/>
        <v>5. Ownership - Capital Costs</v>
      </c>
      <c r="AZ1033" s="189" t="s">
        <v>643</v>
      </c>
      <c r="BA1033" s="180" t="s">
        <v>697</v>
      </c>
      <c r="BB1033" s="180">
        <v>2034</v>
      </c>
      <c r="BC1033" s="180" t="str">
        <f t="shared" ca="1" si="187"/>
        <v>8_T1019_Plant_upgrades_2034</v>
      </c>
      <c r="BD1033" s="180" t="s">
        <v>407</v>
      </c>
      <c r="BE1033" s="180"/>
      <c r="BF1033" s="189" t="str">
        <f t="shared" si="184"/>
        <v>&gt;=0</v>
      </c>
      <c r="BG1033" s="189" t="s">
        <v>58</v>
      </c>
      <c r="BH1033" s="189" t="s">
        <v>58</v>
      </c>
    </row>
    <row r="1034" spans="1:60" ht="12.95" hidden="1" customHeight="1">
      <c r="A1034" s="131"/>
      <c r="B1034" s="100"/>
      <c r="C1034" s="100"/>
      <c r="D1034" s="347"/>
      <c r="E1034" s="347"/>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9"/>
      <c r="AQ1034" s="54" t="s">
        <v>645</v>
      </c>
      <c r="AU1034" s="292" t="str">
        <f t="shared" ca="1" si="185"/>
        <v>U</v>
      </c>
      <c r="AV1034" s="292">
        <f t="shared" si="188"/>
        <v>1019</v>
      </c>
      <c r="AW1034" s="180" t="str">
        <f t="shared" ca="1" si="186"/>
        <v>U1019</v>
      </c>
      <c r="AX1034" s="189">
        <f t="shared" si="189"/>
        <v>8</v>
      </c>
      <c r="AY1034" s="180" t="str">
        <f t="shared" ca="1" si="190"/>
        <v>5. Ownership - Capital Costs</v>
      </c>
      <c r="AZ1034" s="189" t="s">
        <v>643</v>
      </c>
      <c r="BA1034" s="180" t="s">
        <v>697</v>
      </c>
      <c r="BB1034" s="180">
        <v>2035</v>
      </c>
      <c r="BC1034" s="180" t="str">
        <f t="shared" ca="1" si="187"/>
        <v>8_U1019_Plant_upgrades_2035</v>
      </c>
      <c r="BD1034" s="180" t="s">
        <v>407</v>
      </c>
      <c r="BE1034" s="180"/>
      <c r="BF1034" s="189" t="str">
        <f t="shared" si="184"/>
        <v>&gt;=0</v>
      </c>
      <c r="BG1034" s="189" t="s">
        <v>58</v>
      </c>
      <c r="BH1034" s="189" t="s">
        <v>58</v>
      </c>
    </row>
    <row r="1035" spans="1:60" ht="12.95" hidden="1" customHeight="1">
      <c r="A1035" s="131"/>
      <c r="B1035" s="100"/>
      <c r="C1035" s="100"/>
      <c r="D1035" s="347"/>
      <c r="E1035" s="347"/>
      <c r="F1035" s="298"/>
      <c r="G1035" s="298"/>
      <c r="H1035" s="298"/>
      <c r="I1035" s="298"/>
      <c r="J1035" s="298"/>
      <c r="K1035" s="298"/>
      <c r="L1035" s="298"/>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9"/>
      <c r="AQ1035" s="54" t="s">
        <v>645</v>
      </c>
      <c r="AU1035" s="292" t="str">
        <f t="shared" ca="1" si="185"/>
        <v>V</v>
      </c>
      <c r="AV1035" s="292">
        <f t="shared" si="188"/>
        <v>1019</v>
      </c>
      <c r="AW1035" s="180" t="str">
        <f t="shared" ca="1" si="186"/>
        <v>V1019</v>
      </c>
      <c r="AX1035" s="189">
        <f t="shared" si="189"/>
        <v>8</v>
      </c>
      <c r="AY1035" s="180" t="str">
        <f t="shared" ca="1" si="190"/>
        <v>5. Ownership - Capital Costs</v>
      </c>
      <c r="AZ1035" s="189" t="s">
        <v>643</v>
      </c>
      <c r="BA1035" s="180" t="s">
        <v>697</v>
      </c>
      <c r="BB1035" s="180">
        <v>2036</v>
      </c>
      <c r="BC1035" s="180" t="str">
        <f t="shared" ca="1" si="187"/>
        <v>8_V1019_Plant_upgrades_2036</v>
      </c>
      <c r="BD1035" s="180" t="s">
        <v>407</v>
      </c>
      <c r="BE1035" s="180"/>
      <c r="BF1035" s="189" t="str">
        <f t="shared" si="184"/>
        <v>&gt;=0</v>
      </c>
      <c r="BG1035" s="189" t="s">
        <v>58</v>
      </c>
      <c r="BH1035" s="189" t="s">
        <v>58</v>
      </c>
    </row>
    <row r="1036" spans="1:60" ht="12.95" hidden="1" customHeight="1">
      <c r="A1036" s="131"/>
      <c r="B1036" s="100"/>
      <c r="C1036" s="100"/>
      <c r="D1036" s="347"/>
      <c r="E1036" s="347"/>
      <c r="F1036" s="298"/>
      <c r="G1036" s="298"/>
      <c r="H1036" s="298"/>
      <c r="I1036" s="298"/>
      <c r="J1036" s="298"/>
      <c r="K1036" s="298"/>
      <c r="L1036" s="298"/>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9"/>
      <c r="AQ1036" s="54" t="s">
        <v>645</v>
      </c>
      <c r="AU1036" s="292" t="str">
        <f t="shared" ca="1" si="185"/>
        <v>W</v>
      </c>
      <c r="AV1036" s="292">
        <f t="shared" si="188"/>
        <v>1019</v>
      </c>
      <c r="AW1036" s="180" t="str">
        <f t="shared" ca="1" si="186"/>
        <v>W1019</v>
      </c>
      <c r="AX1036" s="189">
        <f t="shared" si="189"/>
        <v>8</v>
      </c>
      <c r="AY1036" s="180" t="str">
        <f t="shared" ca="1" si="190"/>
        <v>5. Ownership - Capital Costs</v>
      </c>
      <c r="AZ1036" s="189" t="s">
        <v>643</v>
      </c>
      <c r="BA1036" s="180" t="s">
        <v>697</v>
      </c>
      <c r="BB1036" s="180">
        <v>2037</v>
      </c>
      <c r="BC1036" s="180" t="str">
        <f t="shared" ca="1" si="187"/>
        <v>8_W1019_Plant_upgrades_2037</v>
      </c>
      <c r="BD1036" s="180" t="s">
        <v>407</v>
      </c>
      <c r="BE1036" s="180"/>
      <c r="BF1036" s="189" t="str">
        <f t="shared" si="184"/>
        <v>&gt;=0</v>
      </c>
      <c r="BG1036" s="189" t="s">
        <v>58</v>
      </c>
      <c r="BH1036" s="189" t="s">
        <v>58</v>
      </c>
    </row>
    <row r="1037" spans="1:60" ht="12.95" hidden="1" customHeight="1">
      <c r="A1037" s="131"/>
      <c r="B1037" s="100"/>
      <c r="C1037" s="100"/>
      <c r="D1037" s="347"/>
      <c r="E1037" s="347"/>
      <c r="F1037" s="298"/>
      <c r="G1037" s="298"/>
      <c r="H1037" s="298"/>
      <c r="I1037" s="298"/>
      <c r="J1037" s="298"/>
      <c r="K1037" s="298"/>
      <c r="L1037" s="298"/>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9"/>
      <c r="AQ1037" s="54" t="s">
        <v>645</v>
      </c>
      <c r="AU1037" s="292" t="str">
        <f t="shared" ca="1" si="185"/>
        <v>X</v>
      </c>
      <c r="AV1037" s="292">
        <f t="shared" si="188"/>
        <v>1019</v>
      </c>
      <c r="AW1037" s="180" t="str">
        <f t="shared" ca="1" si="186"/>
        <v>X1019</v>
      </c>
      <c r="AX1037" s="189">
        <f t="shared" si="189"/>
        <v>8</v>
      </c>
      <c r="AY1037" s="180" t="str">
        <f t="shared" ca="1" si="190"/>
        <v>5. Ownership - Capital Costs</v>
      </c>
      <c r="AZ1037" s="189" t="s">
        <v>643</v>
      </c>
      <c r="BA1037" s="180" t="s">
        <v>697</v>
      </c>
      <c r="BB1037" s="180">
        <v>2038</v>
      </c>
      <c r="BC1037" s="180" t="str">
        <f t="shared" ca="1" si="187"/>
        <v>8_X1019_Plant_upgrades_2038</v>
      </c>
      <c r="BD1037" s="180" t="s">
        <v>407</v>
      </c>
      <c r="BE1037" s="180"/>
      <c r="BF1037" s="189" t="str">
        <f t="shared" si="184"/>
        <v>&gt;=0</v>
      </c>
      <c r="BG1037" s="189" t="s">
        <v>58</v>
      </c>
      <c r="BH1037" s="189" t="s">
        <v>58</v>
      </c>
    </row>
    <row r="1038" spans="1:60" ht="12.95" hidden="1" customHeight="1">
      <c r="A1038" s="131"/>
      <c r="B1038" s="100"/>
      <c r="C1038" s="100"/>
      <c r="D1038" s="347"/>
      <c r="E1038" s="347"/>
      <c r="F1038" s="298"/>
      <c r="G1038" s="298"/>
      <c r="H1038" s="298"/>
      <c r="I1038" s="298"/>
      <c r="J1038" s="298"/>
      <c r="K1038" s="298"/>
      <c r="L1038" s="298"/>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9"/>
      <c r="AQ1038" s="54" t="s">
        <v>645</v>
      </c>
      <c r="AU1038" s="292" t="str">
        <f t="shared" ca="1" si="185"/>
        <v>Y</v>
      </c>
      <c r="AV1038" s="292">
        <f t="shared" si="188"/>
        <v>1019</v>
      </c>
      <c r="AW1038" s="180" t="str">
        <f t="shared" ca="1" si="186"/>
        <v>Y1019</v>
      </c>
      <c r="AX1038" s="189">
        <f t="shared" si="189"/>
        <v>8</v>
      </c>
      <c r="AY1038" s="180" t="str">
        <f t="shared" ca="1" si="190"/>
        <v>5. Ownership - Capital Costs</v>
      </c>
      <c r="AZ1038" s="189" t="s">
        <v>643</v>
      </c>
      <c r="BA1038" s="180" t="s">
        <v>697</v>
      </c>
      <c r="BB1038" s="180">
        <v>2039</v>
      </c>
      <c r="BC1038" s="180" t="str">
        <f t="shared" ca="1" si="187"/>
        <v>8_Y1019_Plant_upgrades_2039</v>
      </c>
      <c r="BD1038" s="180" t="s">
        <v>407</v>
      </c>
      <c r="BE1038" s="180"/>
      <c r="BF1038" s="189" t="str">
        <f t="shared" si="184"/>
        <v>&gt;=0</v>
      </c>
      <c r="BG1038" s="189" t="s">
        <v>58</v>
      </c>
      <c r="BH1038" s="189" t="s">
        <v>58</v>
      </c>
    </row>
    <row r="1039" spans="1:60" ht="12.95" hidden="1" customHeight="1">
      <c r="A1039" s="131"/>
      <c r="B1039" s="100"/>
      <c r="C1039" s="100"/>
      <c r="D1039" s="347"/>
      <c r="E1039" s="347"/>
      <c r="F1039" s="298"/>
      <c r="G1039" s="298"/>
      <c r="H1039" s="298"/>
      <c r="I1039" s="298"/>
      <c r="J1039" s="298"/>
      <c r="K1039" s="298"/>
      <c r="L1039" s="298"/>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9"/>
      <c r="AQ1039" s="54" t="s">
        <v>645</v>
      </c>
      <c r="AU1039" s="292" t="str">
        <f t="shared" ca="1" si="185"/>
        <v>Z</v>
      </c>
      <c r="AV1039" s="292">
        <f t="shared" si="188"/>
        <v>1019</v>
      </c>
      <c r="AW1039" s="180" t="str">
        <f t="shared" ca="1" si="186"/>
        <v>Z1019</v>
      </c>
      <c r="AX1039" s="189">
        <f t="shared" si="189"/>
        <v>8</v>
      </c>
      <c r="AY1039" s="180" t="str">
        <f t="shared" ca="1" si="190"/>
        <v>5. Ownership - Capital Costs</v>
      </c>
      <c r="AZ1039" s="189" t="s">
        <v>643</v>
      </c>
      <c r="BA1039" s="180" t="s">
        <v>697</v>
      </c>
      <c r="BB1039" s="180">
        <v>2040</v>
      </c>
      <c r="BC1039" s="180" t="str">
        <f t="shared" ca="1" si="187"/>
        <v>8_Z1019_Plant_upgrades_2040</v>
      </c>
      <c r="BD1039" s="180" t="s">
        <v>407</v>
      </c>
      <c r="BE1039" s="180"/>
      <c r="BF1039" s="189" t="str">
        <f t="shared" si="184"/>
        <v>&gt;=0</v>
      </c>
      <c r="BG1039" s="189" t="s">
        <v>58</v>
      </c>
      <c r="BH1039" s="189" t="s">
        <v>58</v>
      </c>
    </row>
    <row r="1040" spans="1:60" ht="12.95" hidden="1" customHeight="1">
      <c r="A1040" s="131"/>
      <c r="B1040" s="100"/>
      <c r="C1040" s="100"/>
      <c r="D1040" s="347"/>
      <c r="E1040" s="347"/>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9"/>
      <c r="AQ1040" s="54" t="s">
        <v>645</v>
      </c>
      <c r="AU1040" s="292" t="str">
        <f t="shared" ca="1" si="185"/>
        <v>AA</v>
      </c>
      <c r="AV1040" s="292">
        <f t="shared" si="188"/>
        <v>1019</v>
      </c>
      <c r="AW1040" s="180" t="str">
        <f t="shared" ca="1" si="186"/>
        <v>AA1019</v>
      </c>
      <c r="AX1040" s="189">
        <f t="shared" si="189"/>
        <v>8</v>
      </c>
      <c r="AY1040" s="180" t="str">
        <f t="shared" ca="1" si="190"/>
        <v>5. Ownership - Capital Costs</v>
      </c>
      <c r="AZ1040" s="189" t="s">
        <v>643</v>
      </c>
      <c r="BA1040" s="180" t="s">
        <v>697</v>
      </c>
      <c r="BB1040" s="180">
        <v>2041</v>
      </c>
      <c r="BC1040" s="180" t="str">
        <f t="shared" ca="1" si="187"/>
        <v>8_AA1019_Plant_upgrades_2041</v>
      </c>
      <c r="BD1040" s="180" t="s">
        <v>407</v>
      </c>
      <c r="BE1040" s="180"/>
      <c r="BF1040" s="189" t="str">
        <f t="shared" si="184"/>
        <v>&gt;=0</v>
      </c>
      <c r="BG1040" s="189" t="s">
        <v>58</v>
      </c>
      <c r="BH1040" s="189" t="s">
        <v>58</v>
      </c>
    </row>
    <row r="1041" spans="1:69" ht="12.95" hidden="1" customHeight="1">
      <c r="A1041" s="131"/>
      <c r="B1041" s="100"/>
      <c r="C1041" s="100"/>
      <c r="D1041" s="347"/>
      <c r="E1041" s="347"/>
      <c r="F1041" s="298"/>
      <c r="G1041" s="298"/>
      <c r="H1041" s="298"/>
      <c r="I1041" s="298"/>
      <c r="J1041" s="298"/>
      <c r="K1041" s="298"/>
      <c r="L1041" s="298"/>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9"/>
      <c r="AQ1041" s="54" t="s">
        <v>645</v>
      </c>
      <c r="AU1041" s="292" t="str">
        <f t="shared" ca="1" si="185"/>
        <v>AB</v>
      </c>
      <c r="AV1041" s="292">
        <f t="shared" si="188"/>
        <v>1019</v>
      </c>
      <c r="AW1041" s="180" t="str">
        <f t="shared" ca="1" si="186"/>
        <v>AB1019</v>
      </c>
      <c r="AX1041" s="189">
        <f t="shared" si="189"/>
        <v>8</v>
      </c>
      <c r="AY1041" s="180" t="str">
        <f t="shared" ca="1" si="190"/>
        <v>5. Ownership - Capital Costs</v>
      </c>
      <c r="AZ1041" s="189" t="s">
        <v>643</v>
      </c>
      <c r="BA1041" s="180" t="s">
        <v>697</v>
      </c>
      <c r="BB1041" s="180">
        <v>2042</v>
      </c>
      <c r="BC1041" s="180" t="str">
        <f t="shared" ca="1" si="187"/>
        <v>8_AB1019_Plant_upgrades_2042</v>
      </c>
      <c r="BD1041" s="180" t="s">
        <v>407</v>
      </c>
      <c r="BE1041" s="180"/>
      <c r="BF1041" s="189" t="str">
        <f t="shared" si="184"/>
        <v>&gt;=0</v>
      </c>
      <c r="BG1041" s="189" t="s">
        <v>58</v>
      </c>
      <c r="BH1041" s="189" t="s">
        <v>58</v>
      </c>
    </row>
    <row r="1042" spans="1:69" ht="12.95" hidden="1" customHeight="1">
      <c r="A1042" s="131"/>
      <c r="B1042" s="100"/>
      <c r="C1042" s="100"/>
      <c r="D1042" s="347"/>
      <c r="E1042" s="347"/>
      <c r="F1042" s="298"/>
      <c r="G1042" s="298"/>
      <c r="H1042" s="298"/>
      <c r="I1042" s="298"/>
      <c r="J1042" s="298"/>
      <c r="K1042" s="298"/>
      <c r="L1042" s="298"/>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9"/>
      <c r="AQ1042" s="54" t="s">
        <v>645</v>
      </c>
      <c r="AU1042" s="292" t="str">
        <f t="shared" ca="1" si="185"/>
        <v>AC</v>
      </c>
      <c r="AV1042" s="292">
        <f t="shared" si="188"/>
        <v>1019</v>
      </c>
      <c r="AW1042" s="180" t="str">
        <f t="shared" ca="1" si="186"/>
        <v>AC1019</v>
      </c>
      <c r="AX1042" s="189">
        <f t="shared" si="189"/>
        <v>8</v>
      </c>
      <c r="AY1042" s="180" t="str">
        <f t="shared" ca="1" si="190"/>
        <v>5. Ownership - Capital Costs</v>
      </c>
      <c r="AZ1042" s="189" t="s">
        <v>643</v>
      </c>
      <c r="BA1042" s="180" t="s">
        <v>697</v>
      </c>
      <c r="BB1042" s="180">
        <v>2043</v>
      </c>
      <c r="BC1042" s="180" t="str">
        <f t="shared" ca="1" si="187"/>
        <v>8_AC1019_Plant_upgrades_2043</v>
      </c>
      <c r="BD1042" s="180" t="s">
        <v>407</v>
      </c>
      <c r="BE1042" s="180"/>
      <c r="BF1042" s="189" t="str">
        <f t="shared" si="184"/>
        <v>&gt;=0</v>
      </c>
      <c r="BG1042" s="189" t="s">
        <v>58</v>
      </c>
      <c r="BH1042" s="189" t="s">
        <v>58</v>
      </c>
    </row>
    <row r="1043" spans="1:69" ht="12.95" hidden="1" customHeight="1">
      <c r="A1043" s="131"/>
      <c r="B1043" s="100"/>
      <c r="C1043" s="100"/>
      <c r="D1043" s="347"/>
      <c r="E1043" s="347"/>
      <c r="F1043" s="298"/>
      <c r="G1043" s="298"/>
      <c r="H1043" s="298"/>
      <c r="I1043" s="298"/>
      <c r="J1043" s="298"/>
      <c r="K1043" s="298"/>
      <c r="L1043" s="298"/>
      <c r="M1043" s="298"/>
      <c r="N1043" s="298"/>
      <c r="O1043" s="298"/>
      <c r="P1043" s="298"/>
      <c r="Q1043" s="298"/>
      <c r="R1043" s="298"/>
      <c r="S1043" s="298"/>
      <c r="T1043" s="298"/>
      <c r="U1043" s="298"/>
      <c r="V1043" s="298"/>
      <c r="W1043" s="298"/>
      <c r="X1043" s="298"/>
      <c r="Y1043" s="298"/>
      <c r="Z1043" s="298"/>
      <c r="AA1043" s="298"/>
      <c r="AB1043" s="298"/>
      <c r="AC1043" s="298"/>
      <c r="AD1043" s="298"/>
      <c r="AE1043" s="298"/>
      <c r="AF1043" s="298"/>
      <c r="AG1043" s="298"/>
      <c r="AH1043" s="298"/>
      <c r="AI1043" s="298"/>
      <c r="AJ1043" s="298"/>
      <c r="AK1043" s="298"/>
      <c r="AL1043" s="298"/>
      <c r="AM1043" s="298"/>
      <c r="AN1043" s="298"/>
      <c r="AO1043" s="299"/>
      <c r="AQ1043" s="54" t="s">
        <v>645</v>
      </c>
      <c r="AU1043" s="292" t="str">
        <f t="shared" ca="1" si="185"/>
        <v>AD</v>
      </c>
      <c r="AV1043" s="292">
        <f t="shared" si="188"/>
        <v>1019</v>
      </c>
      <c r="AW1043" s="180" t="str">
        <f t="shared" ca="1" si="186"/>
        <v>AD1019</v>
      </c>
      <c r="AX1043" s="189">
        <f t="shared" si="189"/>
        <v>8</v>
      </c>
      <c r="AY1043" s="180" t="str">
        <f t="shared" ca="1" si="190"/>
        <v>5. Ownership - Capital Costs</v>
      </c>
      <c r="AZ1043" s="189" t="s">
        <v>643</v>
      </c>
      <c r="BA1043" s="180" t="s">
        <v>697</v>
      </c>
      <c r="BB1043" s="180">
        <v>2044</v>
      </c>
      <c r="BC1043" s="180" t="str">
        <f t="shared" ca="1" si="187"/>
        <v>8_AD1019_Plant_upgrades_2044</v>
      </c>
      <c r="BD1043" s="180" t="s">
        <v>407</v>
      </c>
      <c r="BE1043" s="180"/>
      <c r="BF1043" s="189" t="str">
        <f t="shared" si="184"/>
        <v>&gt;=0</v>
      </c>
      <c r="BG1043" s="189" t="s">
        <v>58</v>
      </c>
      <c r="BH1043" s="189" t="s">
        <v>58</v>
      </c>
    </row>
    <row r="1044" spans="1:69" ht="12.95" hidden="1" customHeight="1">
      <c r="A1044" s="131"/>
      <c r="B1044" s="100"/>
      <c r="C1044" s="100"/>
      <c r="D1044" s="347"/>
      <c r="E1044" s="347"/>
      <c r="F1044" s="298"/>
      <c r="G1044" s="298"/>
      <c r="H1044" s="298"/>
      <c r="I1044" s="298"/>
      <c r="J1044" s="298"/>
      <c r="K1044" s="298"/>
      <c r="L1044" s="298"/>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9"/>
      <c r="AQ1044" s="54" t="s">
        <v>645</v>
      </c>
      <c r="AU1044" s="292" t="str">
        <f t="shared" ca="1" si="185"/>
        <v>AE</v>
      </c>
      <c r="AV1044" s="292">
        <f t="shared" si="188"/>
        <v>1019</v>
      </c>
      <c r="AW1044" s="180" t="str">
        <f t="shared" ca="1" si="186"/>
        <v>AE1019</v>
      </c>
      <c r="AX1044" s="189">
        <f t="shared" si="189"/>
        <v>8</v>
      </c>
      <c r="AY1044" s="180" t="str">
        <f t="shared" ca="1" si="190"/>
        <v>5. Ownership - Capital Costs</v>
      </c>
      <c r="AZ1044" s="189" t="s">
        <v>643</v>
      </c>
      <c r="BA1044" s="180" t="s">
        <v>697</v>
      </c>
      <c r="BB1044" s="180">
        <v>2045</v>
      </c>
      <c r="BC1044" s="180" t="str">
        <f t="shared" ca="1" si="187"/>
        <v>8_AE1019_Plant_upgrades_2045</v>
      </c>
      <c r="BD1044" s="180" t="s">
        <v>407</v>
      </c>
      <c r="BE1044" s="180"/>
      <c r="BF1044" s="189" t="str">
        <f t="shared" si="184"/>
        <v>&gt;=0</v>
      </c>
      <c r="BG1044" s="189" t="s">
        <v>58</v>
      </c>
      <c r="BH1044" s="189" t="s">
        <v>58</v>
      </c>
    </row>
    <row r="1045" spans="1:69" ht="12.95" hidden="1" customHeight="1">
      <c r="A1045" s="131"/>
      <c r="B1045" s="100"/>
      <c r="C1045" s="100"/>
      <c r="D1045" s="347"/>
      <c r="E1045" s="347"/>
      <c r="F1045" s="298"/>
      <c r="G1045" s="298"/>
      <c r="H1045" s="298"/>
      <c r="I1045" s="298"/>
      <c r="J1045" s="298"/>
      <c r="K1045" s="298"/>
      <c r="L1045" s="298"/>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9"/>
      <c r="AQ1045" s="54" t="s">
        <v>645</v>
      </c>
      <c r="AU1045" s="292" t="str">
        <f t="shared" ca="1" si="185"/>
        <v>AF</v>
      </c>
      <c r="AV1045" s="292">
        <f t="shared" si="188"/>
        <v>1019</v>
      </c>
      <c r="AW1045" s="180" t="str">
        <f t="shared" ca="1" si="186"/>
        <v>AF1019</v>
      </c>
      <c r="AX1045" s="189">
        <f t="shared" si="189"/>
        <v>8</v>
      </c>
      <c r="AY1045" s="180" t="str">
        <f t="shared" ca="1" si="190"/>
        <v>5. Ownership - Capital Costs</v>
      </c>
      <c r="AZ1045" s="189" t="s">
        <v>643</v>
      </c>
      <c r="BA1045" s="180" t="s">
        <v>697</v>
      </c>
      <c r="BB1045" s="180">
        <v>2046</v>
      </c>
      <c r="BC1045" s="180" t="str">
        <f t="shared" ca="1" si="187"/>
        <v>8_AF1019_Plant_upgrades_2046</v>
      </c>
      <c r="BD1045" s="180" t="s">
        <v>407</v>
      </c>
      <c r="BE1045" s="180"/>
      <c r="BF1045" s="189" t="str">
        <f t="shared" si="184"/>
        <v>&gt;=0</v>
      </c>
      <c r="BG1045" s="189" t="s">
        <v>58</v>
      </c>
      <c r="BH1045" s="189" t="s">
        <v>58</v>
      </c>
    </row>
    <row r="1046" spans="1:69" ht="12.95" hidden="1" customHeight="1">
      <c r="A1046" s="131"/>
      <c r="B1046" s="100"/>
      <c r="C1046" s="100"/>
      <c r="D1046" s="347"/>
      <c r="E1046" s="347"/>
      <c r="F1046" s="298"/>
      <c r="G1046" s="298"/>
      <c r="H1046" s="298"/>
      <c r="I1046" s="298"/>
      <c r="J1046" s="298"/>
      <c r="K1046" s="298"/>
      <c r="L1046" s="298"/>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9"/>
      <c r="AQ1046" s="54" t="s">
        <v>645</v>
      </c>
      <c r="AU1046" s="292" t="str">
        <f t="shared" ca="1" si="185"/>
        <v>AG</v>
      </c>
      <c r="AV1046" s="292">
        <f t="shared" si="188"/>
        <v>1019</v>
      </c>
      <c r="AW1046" s="180" t="str">
        <f t="shared" ca="1" si="186"/>
        <v>AG1019</v>
      </c>
      <c r="AX1046" s="189">
        <f t="shared" si="189"/>
        <v>8</v>
      </c>
      <c r="AY1046" s="180" t="str">
        <f t="shared" ca="1" si="190"/>
        <v>5. Ownership - Capital Costs</v>
      </c>
      <c r="AZ1046" s="189" t="s">
        <v>643</v>
      </c>
      <c r="BA1046" s="180" t="s">
        <v>697</v>
      </c>
      <c r="BB1046" s="180">
        <v>2047</v>
      </c>
      <c r="BC1046" s="180" t="str">
        <f t="shared" ca="1" si="187"/>
        <v>8_AG1019_Plant_upgrades_2047</v>
      </c>
      <c r="BD1046" s="180" t="s">
        <v>407</v>
      </c>
      <c r="BE1046" s="180"/>
      <c r="BF1046" s="189" t="str">
        <f t="shared" si="184"/>
        <v>&gt;=0</v>
      </c>
      <c r="BG1046" s="189" t="s">
        <v>58</v>
      </c>
      <c r="BH1046" s="189" t="s">
        <v>58</v>
      </c>
    </row>
    <row r="1047" spans="1:69" ht="12.95" hidden="1" customHeight="1">
      <c r="A1047" s="131"/>
      <c r="B1047" s="100"/>
      <c r="C1047" s="100"/>
      <c r="D1047" s="347"/>
      <c r="E1047" s="347"/>
      <c r="F1047" s="298"/>
      <c r="G1047" s="298"/>
      <c r="H1047" s="298"/>
      <c r="I1047" s="298"/>
      <c r="J1047" s="298"/>
      <c r="K1047" s="298"/>
      <c r="L1047" s="298"/>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9"/>
      <c r="AQ1047" s="54" t="s">
        <v>645</v>
      </c>
      <c r="AU1047" s="292" t="str">
        <f t="shared" ca="1" si="185"/>
        <v>AH</v>
      </c>
      <c r="AV1047" s="292">
        <f t="shared" si="188"/>
        <v>1019</v>
      </c>
      <c r="AW1047" s="180" t="str">
        <f t="shared" ca="1" si="186"/>
        <v>AH1019</v>
      </c>
      <c r="AX1047" s="189">
        <f t="shared" si="189"/>
        <v>8</v>
      </c>
      <c r="AY1047" s="180" t="str">
        <f t="shared" ca="1" si="190"/>
        <v>5. Ownership - Capital Costs</v>
      </c>
      <c r="AZ1047" s="189" t="s">
        <v>643</v>
      </c>
      <c r="BA1047" s="180" t="s">
        <v>697</v>
      </c>
      <c r="BB1047" s="180">
        <v>2048</v>
      </c>
      <c r="BC1047" s="180" t="str">
        <f t="shared" ca="1" si="187"/>
        <v>8_AH1019_Plant_upgrades_2048</v>
      </c>
      <c r="BD1047" s="180" t="s">
        <v>407</v>
      </c>
      <c r="BE1047" s="180"/>
      <c r="BF1047" s="189" t="str">
        <f t="shared" si="184"/>
        <v>&gt;=0</v>
      </c>
      <c r="BG1047" s="189" t="s">
        <v>58</v>
      </c>
      <c r="BH1047" s="189" t="s">
        <v>58</v>
      </c>
    </row>
    <row r="1048" spans="1:69" ht="12.95" hidden="1" customHeight="1">
      <c r="A1048" s="131"/>
      <c r="B1048" s="100"/>
      <c r="C1048" s="100"/>
      <c r="D1048" s="347"/>
      <c r="E1048" s="347"/>
      <c r="F1048" s="298"/>
      <c r="G1048" s="298"/>
      <c r="H1048" s="298"/>
      <c r="I1048" s="298"/>
      <c r="J1048" s="298"/>
      <c r="K1048" s="298"/>
      <c r="L1048" s="298"/>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9"/>
      <c r="AQ1048" s="54" t="s">
        <v>645</v>
      </c>
      <c r="AU1048" s="292" t="str">
        <f t="shared" ca="1" si="185"/>
        <v>AI</v>
      </c>
      <c r="AV1048" s="292">
        <f t="shared" si="188"/>
        <v>1019</v>
      </c>
      <c r="AW1048" s="180" t="str">
        <f t="shared" ca="1" si="186"/>
        <v>AI1019</v>
      </c>
      <c r="AX1048" s="189">
        <f t="shared" si="189"/>
        <v>8</v>
      </c>
      <c r="AY1048" s="180" t="str">
        <f t="shared" ca="1" si="190"/>
        <v>5. Ownership - Capital Costs</v>
      </c>
      <c r="AZ1048" s="189" t="s">
        <v>643</v>
      </c>
      <c r="BA1048" s="180" t="s">
        <v>697</v>
      </c>
      <c r="BB1048" s="180">
        <v>2049</v>
      </c>
      <c r="BC1048" s="180" t="str">
        <f t="shared" ca="1" si="187"/>
        <v>8_AI1019_Plant_upgrades_2049</v>
      </c>
      <c r="BD1048" s="180" t="s">
        <v>407</v>
      </c>
      <c r="BE1048" s="180"/>
      <c r="BF1048" s="189" t="str">
        <f t="shared" si="184"/>
        <v>&gt;=0</v>
      </c>
      <c r="BG1048" s="189" t="s">
        <v>58</v>
      </c>
      <c r="BH1048" s="189" t="s">
        <v>58</v>
      </c>
    </row>
    <row r="1049" spans="1:69" ht="12.95" hidden="1" customHeight="1">
      <c r="A1049" s="131"/>
      <c r="B1049" s="100"/>
      <c r="C1049" s="100"/>
      <c r="D1049" s="347"/>
      <c r="E1049" s="347"/>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9"/>
      <c r="AQ1049" s="54" t="s">
        <v>645</v>
      </c>
      <c r="AU1049" s="292" t="str">
        <f t="shared" ca="1" si="185"/>
        <v>AJ</v>
      </c>
      <c r="AV1049" s="292">
        <f t="shared" si="188"/>
        <v>1019</v>
      </c>
      <c r="AW1049" s="180" t="str">
        <f t="shared" ca="1" si="186"/>
        <v>AJ1019</v>
      </c>
      <c r="AX1049" s="189">
        <f t="shared" si="189"/>
        <v>8</v>
      </c>
      <c r="AY1049" s="180" t="str">
        <f t="shared" ca="1" si="190"/>
        <v>5. Ownership - Capital Costs</v>
      </c>
      <c r="AZ1049" s="189" t="s">
        <v>643</v>
      </c>
      <c r="BA1049" s="180" t="s">
        <v>697</v>
      </c>
      <c r="BB1049" s="180">
        <v>2050</v>
      </c>
      <c r="BC1049" s="180" t="str">
        <f t="shared" ca="1" si="187"/>
        <v>8_AJ1019_Plant_upgrades_2050</v>
      </c>
      <c r="BD1049" s="180" t="s">
        <v>407</v>
      </c>
      <c r="BE1049" s="180"/>
      <c r="BF1049" s="189" t="str">
        <f t="shared" si="184"/>
        <v>&gt;=0</v>
      </c>
      <c r="BG1049" s="189" t="s">
        <v>58</v>
      </c>
      <c r="BH1049" s="189" t="s">
        <v>58</v>
      </c>
    </row>
    <row r="1050" spans="1:69" ht="12.95" hidden="1" customHeight="1">
      <c r="A1050" s="131"/>
      <c r="B1050" s="100"/>
      <c r="C1050" s="100"/>
      <c r="D1050" s="347"/>
      <c r="E1050" s="347"/>
      <c r="F1050" s="298"/>
      <c r="G1050" s="298"/>
      <c r="H1050" s="298"/>
      <c r="I1050" s="298"/>
      <c r="J1050" s="298"/>
      <c r="K1050" s="298"/>
      <c r="L1050" s="298"/>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9"/>
      <c r="AQ1050" s="54" t="s">
        <v>645</v>
      </c>
      <c r="AU1050" s="292" t="str">
        <f t="shared" ca="1" si="185"/>
        <v>AK</v>
      </c>
      <c r="AV1050" s="292">
        <f t="shared" si="188"/>
        <v>1019</v>
      </c>
      <c r="AW1050" s="180" t="str">
        <f t="shared" ca="1" si="186"/>
        <v>AK1019</v>
      </c>
      <c r="AX1050" s="189">
        <f t="shared" si="189"/>
        <v>8</v>
      </c>
      <c r="AY1050" s="180" t="str">
        <f t="shared" ca="1" si="190"/>
        <v>5. Ownership - Capital Costs</v>
      </c>
      <c r="AZ1050" s="189" t="s">
        <v>643</v>
      </c>
      <c r="BA1050" s="180" t="s">
        <v>697</v>
      </c>
      <c r="BB1050" s="180">
        <v>2051</v>
      </c>
      <c r="BC1050" s="180" t="str">
        <f t="shared" ca="1" si="187"/>
        <v>8_AK1019_Plant_upgrades_2051</v>
      </c>
      <c r="BD1050" s="180" t="s">
        <v>407</v>
      </c>
      <c r="BE1050" s="180"/>
      <c r="BF1050" s="189" t="str">
        <f t="shared" si="184"/>
        <v>&gt;=0</v>
      </c>
      <c r="BG1050" s="189" t="s">
        <v>58</v>
      </c>
      <c r="BH1050" s="189" t="s">
        <v>58</v>
      </c>
    </row>
    <row r="1051" spans="1:69" ht="12.95" hidden="1" customHeight="1">
      <c r="A1051" s="131"/>
      <c r="B1051" s="100"/>
      <c r="C1051" s="100"/>
      <c r="D1051" s="347"/>
      <c r="E1051" s="347"/>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9"/>
      <c r="AQ1051" s="54" t="s">
        <v>645</v>
      </c>
      <c r="AU1051" s="292" t="str">
        <f t="shared" ca="1" si="185"/>
        <v>AL</v>
      </c>
      <c r="AV1051" s="292">
        <f t="shared" si="188"/>
        <v>1019</v>
      </c>
      <c r="AW1051" s="180" t="str">
        <f t="shared" ca="1" si="186"/>
        <v>AL1019</v>
      </c>
      <c r="AX1051" s="189">
        <f t="shared" si="189"/>
        <v>8</v>
      </c>
      <c r="AY1051" s="180" t="str">
        <f t="shared" ca="1" si="190"/>
        <v>5. Ownership - Capital Costs</v>
      </c>
      <c r="AZ1051" s="189" t="s">
        <v>643</v>
      </c>
      <c r="BA1051" s="180" t="s">
        <v>697</v>
      </c>
      <c r="BB1051" s="180">
        <v>2052</v>
      </c>
      <c r="BC1051" s="180" t="str">
        <f t="shared" ca="1" si="187"/>
        <v>8_AL1019_Plant_upgrades_2052</v>
      </c>
      <c r="BD1051" s="180" t="s">
        <v>407</v>
      </c>
      <c r="BE1051" s="180"/>
      <c r="BF1051" s="189" t="str">
        <f t="shared" si="184"/>
        <v>&gt;=0</v>
      </c>
      <c r="BG1051" s="189" t="s">
        <v>58</v>
      </c>
      <c r="BH1051" s="189" t="s">
        <v>58</v>
      </c>
    </row>
    <row r="1052" spans="1:69" ht="12.95" hidden="1" customHeight="1">
      <c r="A1052" s="131"/>
      <c r="B1052" s="100"/>
      <c r="C1052" s="100"/>
      <c r="D1052" s="347"/>
      <c r="E1052" s="347"/>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9"/>
      <c r="AQ1052" s="54" t="s">
        <v>645</v>
      </c>
      <c r="AU1052" s="292" t="str">
        <f t="shared" ca="1" si="185"/>
        <v>AM</v>
      </c>
      <c r="AV1052" s="292">
        <f t="shared" si="188"/>
        <v>1019</v>
      </c>
      <c r="AW1052" s="180" t="str">
        <f t="shared" ca="1" si="186"/>
        <v>AM1019</v>
      </c>
      <c r="AX1052" s="189">
        <f t="shared" si="189"/>
        <v>8</v>
      </c>
      <c r="AY1052" s="180" t="str">
        <f t="shared" ca="1" si="190"/>
        <v>5. Ownership - Capital Costs</v>
      </c>
      <c r="AZ1052" s="189" t="s">
        <v>643</v>
      </c>
      <c r="BA1052" s="180" t="s">
        <v>697</v>
      </c>
      <c r="BB1052" s="180">
        <v>2053</v>
      </c>
      <c r="BC1052" s="180" t="str">
        <f t="shared" ca="1" si="187"/>
        <v>8_AM1019_Plant_upgrades_2053</v>
      </c>
      <c r="BD1052" s="180" t="s">
        <v>407</v>
      </c>
      <c r="BE1052" s="180"/>
      <c r="BF1052" s="189" t="str">
        <f t="shared" si="184"/>
        <v>&gt;=0</v>
      </c>
      <c r="BG1052" s="189" t="s">
        <v>58</v>
      </c>
      <c r="BH1052" s="189" t="s">
        <v>58</v>
      </c>
    </row>
    <row r="1053" spans="1:69" ht="12.95" hidden="1" customHeight="1">
      <c r="A1053" s="131"/>
      <c r="B1053" s="100"/>
      <c r="C1053" s="100"/>
      <c r="D1053" s="347"/>
      <c r="E1053" s="347"/>
      <c r="F1053" s="298"/>
      <c r="G1053" s="298"/>
      <c r="H1053" s="298"/>
      <c r="I1053" s="298"/>
      <c r="J1053" s="298"/>
      <c r="K1053" s="298"/>
      <c r="L1053" s="298"/>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9"/>
      <c r="AQ1053" s="54" t="s">
        <v>645</v>
      </c>
      <c r="AU1053" s="292" t="str">
        <f t="shared" ca="1" si="185"/>
        <v>AN</v>
      </c>
      <c r="AV1053" s="292">
        <f t="shared" si="188"/>
        <v>1019</v>
      </c>
      <c r="AW1053" s="180" t="str">
        <f t="shared" ca="1" si="186"/>
        <v>AN1019</v>
      </c>
      <c r="AX1053" s="189">
        <f t="shared" si="189"/>
        <v>8</v>
      </c>
      <c r="AY1053" s="180" t="str">
        <f t="shared" ca="1" si="190"/>
        <v>5. Ownership - Capital Costs</v>
      </c>
      <c r="AZ1053" s="189" t="s">
        <v>643</v>
      </c>
      <c r="BA1053" s="180" t="s">
        <v>697</v>
      </c>
      <c r="BB1053" s="180">
        <v>2054</v>
      </c>
      <c r="BC1053" s="180" t="str">
        <f t="shared" ca="1" si="187"/>
        <v>8_AN1019_Plant_upgrades_2054</v>
      </c>
      <c r="BD1053" s="180" t="s">
        <v>407</v>
      </c>
      <c r="BE1053" s="180"/>
      <c r="BF1053" s="189" t="str">
        <f t="shared" si="184"/>
        <v>&gt;=0</v>
      </c>
      <c r="BG1053" s="189" t="s">
        <v>58</v>
      </c>
      <c r="BH1053" s="189" t="s">
        <v>58</v>
      </c>
    </row>
    <row r="1054" spans="1:69" ht="12.95" hidden="1" customHeight="1">
      <c r="A1054" s="131"/>
      <c r="B1054" s="100"/>
      <c r="C1054" s="100"/>
      <c r="D1054" s="347"/>
      <c r="E1054" s="347"/>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96"/>
      <c r="AE1054" s="296"/>
      <c r="AF1054" s="296"/>
      <c r="AG1054" s="296"/>
      <c r="AH1054" s="296"/>
      <c r="AI1054" s="296"/>
      <c r="AJ1054" s="296"/>
      <c r="AK1054" s="296"/>
      <c r="AL1054" s="296"/>
      <c r="AM1054" s="296"/>
      <c r="AN1054" s="296"/>
      <c r="AO1054" s="297"/>
      <c r="AQ1054" s="54" t="s">
        <v>645</v>
      </c>
      <c r="AU1054" s="292" t="str">
        <f t="shared" ca="1" si="185"/>
        <v>AO</v>
      </c>
      <c r="AV1054" s="292">
        <f t="shared" si="188"/>
        <v>1019</v>
      </c>
      <c r="AW1054" s="180" t="str">
        <f t="shared" ca="1" si="186"/>
        <v>AO1019</v>
      </c>
      <c r="AX1054" s="189">
        <f t="shared" si="189"/>
        <v>8</v>
      </c>
      <c r="AY1054" s="180" t="str">
        <f t="shared" ca="1" si="190"/>
        <v>5. Ownership - Capital Costs</v>
      </c>
      <c r="AZ1054" s="189" t="s">
        <v>643</v>
      </c>
      <c r="BA1054" s="180" t="s">
        <v>697</v>
      </c>
      <c r="BB1054" s="180" t="s">
        <v>646</v>
      </c>
      <c r="BC1054" s="180" t="str">
        <f t="shared" ca="1" si="187"/>
        <v>8_AO1019_Plant_upgrades_Additional_Info</v>
      </c>
      <c r="BD1054" s="189" t="s">
        <v>133</v>
      </c>
      <c r="BE1054" s="189">
        <v>100</v>
      </c>
      <c r="BG1054" s="189" t="s">
        <v>58</v>
      </c>
      <c r="BH1054" s="189" t="s">
        <v>58</v>
      </c>
    </row>
    <row r="1055" spans="1:69">
      <c r="A1055" s="131">
        <f>+A1019+1</f>
        <v>33</v>
      </c>
      <c r="F1055" s="143"/>
      <c r="AO1055" s="118"/>
    </row>
    <row r="1056" spans="1:69">
      <c r="A1056" s="131">
        <f>+A1055+1</f>
        <v>34</v>
      </c>
      <c r="F1056" s="143"/>
      <c r="AO1056" s="118"/>
      <c r="AW1056" s="180" t="str">
        <f ca="1">SUBSTITUTE(CELL("address",F1058),"$","")</f>
        <v>F1058</v>
      </c>
      <c r="AX1056" s="288">
        <f t="shared" ref="AX1056" si="191">$AX$5</f>
        <v>8</v>
      </c>
      <c r="AY1056" s="180" t="str">
        <f ca="1">MID(CELL("filename",AX1056),FIND("]",CELL("filename",AX1056))+1,256)</f>
        <v>5. Ownership - Capital Costs</v>
      </c>
      <c r="BA1056" s="189" t="s">
        <v>698</v>
      </c>
      <c r="BC1056" s="189" t="str">
        <f ca="1">AX1056&amp;"_"&amp;AW1056&amp;"_"&amp;BA1056</f>
        <v>8_F1058_Sales_Tax_Included_in_Line_Items</v>
      </c>
      <c r="BD1056" s="189" t="s">
        <v>136</v>
      </c>
      <c r="BF1056" s="181" t="str">
        <f>CONCATENATE(BP1056,",",BQ1056)</f>
        <v>Yes,No</v>
      </c>
      <c r="BG1056" s="189" t="s">
        <v>58</v>
      </c>
      <c r="BH1056" s="189" t="s">
        <v>58</v>
      </c>
      <c r="BP1056" t="s">
        <v>57</v>
      </c>
      <c r="BQ1056" t="s">
        <v>58</v>
      </c>
    </row>
    <row r="1057" spans="1:69">
      <c r="A1057" s="131">
        <f>+A1056+1</f>
        <v>35</v>
      </c>
      <c r="C1057" s="100"/>
      <c r="D1057" s="100"/>
      <c r="E1057" s="100"/>
      <c r="F1057" s="143"/>
      <c r="AO1057" s="118"/>
    </row>
    <row r="1058" spans="1:69">
      <c r="A1058" s="131">
        <f>+A1057+1</f>
        <v>36</v>
      </c>
      <c r="C1058" s="158" t="s">
        <v>699</v>
      </c>
      <c r="D1058" s="463"/>
      <c r="E1058" s="100"/>
      <c r="F1058" s="164"/>
      <c r="G1058" s="144"/>
      <c r="AO1058" s="118"/>
      <c r="AW1058" s="189">
        <f ca="1">COUNTA(AW5:AW1056)</f>
        <v>1047</v>
      </c>
      <c r="AX1058" s="8"/>
      <c r="AY1058" s="8"/>
      <c r="BP1058" s="8" t="s">
        <v>57</v>
      </c>
      <c r="BQ1058" s="8" t="s">
        <v>58</v>
      </c>
    </row>
    <row r="1059" spans="1:69">
      <c r="A1059" s="145"/>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c r="AK1059" s="87"/>
      <c r="AL1059" s="87"/>
      <c r="AM1059" s="87"/>
      <c r="AN1059" s="87"/>
      <c r="AO1059" s="88"/>
      <c r="AW1059"/>
      <c r="AX1059"/>
      <c r="AY1059"/>
      <c r="AZ1059"/>
      <c r="BA1059"/>
      <c r="BB1059"/>
      <c r="BC1059"/>
      <c r="BD1059"/>
      <c r="BE1059"/>
      <c r="BF1059"/>
      <c r="BG1059"/>
      <c r="BH1059"/>
      <c r="BI1059"/>
      <c r="BJ1059"/>
      <c r="BK1059"/>
      <c r="BL1059"/>
    </row>
    <row r="1060" spans="1:69">
      <c r="AW1060"/>
      <c r="AX1060"/>
      <c r="AY1060"/>
      <c r="AZ1060"/>
      <c r="BA1060"/>
      <c r="BB1060"/>
      <c r="BC1060"/>
      <c r="BD1060"/>
      <c r="BE1060"/>
      <c r="BF1060"/>
      <c r="BG1060"/>
      <c r="BH1060"/>
      <c r="BI1060"/>
      <c r="BJ1060"/>
      <c r="BK1060"/>
      <c r="BL1060"/>
    </row>
    <row r="1061" spans="1:69">
      <c r="AW1061"/>
      <c r="AX1061"/>
      <c r="AY1061"/>
      <c r="AZ1061"/>
      <c r="BA1061"/>
      <c r="BB1061"/>
      <c r="BC1061"/>
      <c r="BD1061"/>
      <c r="BE1061"/>
      <c r="BF1061"/>
      <c r="BG1061"/>
      <c r="BH1061"/>
      <c r="BI1061"/>
      <c r="BJ1061"/>
      <c r="BK1061"/>
      <c r="BL1061"/>
    </row>
    <row r="1062" spans="1:69">
      <c r="AW1062"/>
      <c r="AX1062"/>
      <c r="AY1062"/>
      <c r="AZ1062"/>
      <c r="BA1062"/>
      <c r="BB1062"/>
      <c r="BC1062"/>
      <c r="BD1062"/>
      <c r="BE1062"/>
      <c r="BF1062"/>
      <c r="BG1062"/>
      <c r="BH1062"/>
      <c r="BI1062"/>
      <c r="BJ1062"/>
      <c r="BK1062"/>
      <c r="BL1062"/>
    </row>
    <row r="1063" spans="1:69">
      <c r="AW1063"/>
      <c r="AX1063"/>
      <c r="AY1063"/>
      <c r="AZ1063"/>
      <c r="BA1063"/>
      <c r="BB1063"/>
      <c r="BC1063"/>
      <c r="BD1063"/>
      <c r="BE1063"/>
      <c r="BF1063"/>
      <c r="BG1063"/>
      <c r="BH1063"/>
      <c r="BI1063"/>
      <c r="BJ1063"/>
      <c r="BK1063"/>
      <c r="BL1063"/>
    </row>
    <row r="1064" spans="1:69">
      <c r="AW1064"/>
      <c r="AX1064"/>
      <c r="AY1064"/>
      <c r="AZ1064"/>
      <c r="BA1064"/>
      <c r="BB1064"/>
      <c r="BC1064"/>
      <c r="BD1064"/>
      <c r="BE1064"/>
      <c r="BF1064"/>
      <c r="BG1064"/>
      <c r="BH1064"/>
      <c r="BI1064"/>
      <c r="BJ1064"/>
      <c r="BK1064"/>
      <c r="BL1064"/>
    </row>
    <row r="1065" spans="1:69">
      <c r="AW1065"/>
      <c r="AX1065"/>
      <c r="AY1065"/>
      <c r="AZ1065"/>
      <c r="BA1065"/>
      <c r="BB1065"/>
      <c r="BC1065"/>
      <c r="BD1065"/>
      <c r="BE1065"/>
      <c r="BF1065"/>
      <c r="BG1065"/>
      <c r="BH1065"/>
      <c r="BI1065"/>
      <c r="BJ1065"/>
      <c r="BK1065"/>
      <c r="BL1065"/>
    </row>
    <row r="1066" spans="1:69">
      <c r="AW1066"/>
      <c r="AX1066"/>
      <c r="AY1066"/>
      <c r="AZ1066"/>
      <c r="BA1066"/>
      <c r="BB1066"/>
      <c r="BC1066"/>
      <c r="BD1066"/>
      <c r="BE1066"/>
      <c r="BF1066"/>
      <c r="BG1066"/>
      <c r="BH1066"/>
      <c r="BI1066"/>
      <c r="BJ1066"/>
      <c r="BK1066"/>
      <c r="BL1066"/>
    </row>
    <row r="1067" spans="1:69">
      <c r="AW1067"/>
      <c r="AX1067"/>
      <c r="AY1067"/>
      <c r="AZ1067"/>
      <c r="BA1067"/>
      <c r="BB1067"/>
      <c r="BC1067"/>
      <c r="BD1067"/>
      <c r="BE1067"/>
      <c r="BF1067"/>
      <c r="BG1067"/>
      <c r="BH1067"/>
      <c r="BI1067"/>
      <c r="BJ1067"/>
      <c r="BK1067"/>
      <c r="BL1067"/>
    </row>
    <row r="1068" spans="1:69">
      <c r="AW1068"/>
      <c r="AX1068"/>
      <c r="AY1068"/>
      <c r="AZ1068"/>
      <c r="BA1068"/>
      <c r="BB1068"/>
      <c r="BC1068"/>
      <c r="BD1068"/>
      <c r="BE1068"/>
      <c r="BF1068"/>
      <c r="BG1068"/>
      <c r="BH1068"/>
      <c r="BI1068"/>
      <c r="BJ1068"/>
      <c r="BK1068"/>
      <c r="BL1068"/>
    </row>
    <row r="1069" spans="1:69">
      <c r="AW1069"/>
      <c r="AX1069"/>
      <c r="AY1069"/>
      <c r="AZ1069"/>
      <c r="BA1069"/>
      <c r="BB1069"/>
      <c r="BC1069"/>
      <c r="BD1069"/>
      <c r="BE1069"/>
      <c r="BF1069"/>
      <c r="BG1069"/>
      <c r="BH1069"/>
      <c r="BI1069"/>
      <c r="BJ1069"/>
      <c r="BK1069"/>
      <c r="BL1069"/>
    </row>
    <row r="1070" spans="1:69">
      <c r="AW1070"/>
      <c r="AX1070"/>
      <c r="AY1070"/>
      <c r="AZ1070"/>
      <c r="BA1070"/>
      <c r="BB1070"/>
      <c r="BC1070"/>
      <c r="BD1070"/>
      <c r="BE1070"/>
      <c r="BF1070"/>
      <c r="BG1070"/>
      <c r="BH1070"/>
      <c r="BI1070"/>
      <c r="BJ1070"/>
      <c r="BK1070"/>
      <c r="BL1070"/>
    </row>
    <row r="1071" spans="1:69">
      <c r="AW1071"/>
      <c r="AX1071"/>
      <c r="AY1071"/>
      <c r="AZ1071"/>
      <c r="BA1071"/>
      <c r="BB1071"/>
      <c r="BC1071"/>
      <c r="BD1071"/>
      <c r="BE1071"/>
      <c r="BF1071"/>
      <c r="BG1071"/>
      <c r="BH1071"/>
      <c r="BI1071"/>
      <c r="BJ1071"/>
      <c r="BK1071"/>
      <c r="BL1071"/>
    </row>
    <row r="1072" spans="1:69">
      <c r="AW1072"/>
      <c r="AX1072"/>
      <c r="AY1072"/>
      <c r="AZ1072"/>
      <c r="BA1072"/>
      <c r="BB1072"/>
      <c r="BC1072"/>
      <c r="BD1072"/>
      <c r="BE1072"/>
      <c r="BF1072"/>
      <c r="BG1072"/>
      <c r="BH1072"/>
      <c r="BI1072"/>
      <c r="BJ1072"/>
      <c r="BK1072"/>
      <c r="BL1072"/>
    </row>
    <row r="1073" spans="49:64">
      <c r="AW1073"/>
      <c r="AX1073"/>
      <c r="AY1073"/>
      <c r="AZ1073"/>
      <c r="BA1073"/>
      <c r="BB1073"/>
      <c r="BC1073"/>
      <c r="BD1073"/>
      <c r="BE1073"/>
      <c r="BF1073"/>
      <c r="BG1073"/>
      <c r="BH1073"/>
      <c r="BI1073"/>
      <c r="BJ1073"/>
      <c r="BK1073"/>
      <c r="BL1073"/>
    </row>
    <row r="1074" spans="49:64">
      <c r="AW1074"/>
      <c r="AX1074"/>
      <c r="AY1074"/>
      <c r="AZ1074"/>
      <c r="BA1074"/>
      <c r="BB1074"/>
      <c r="BC1074"/>
      <c r="BD1074"/>
      <c r="BE1074"/>
      <c r="BF1074"/>
      <c r="BG1074"/>
      <c r="BH1074"/>
      <c r="BI1074"/>
      <c r="BJ1074"/>
      <c r="BK1074"/>
      <c r="BL1074"/>
    </row>
    <row r="1075" spans="49:64">
      <c r="AW1075"/>
      <c r="AX1075"/>
      <c r="AY1075"/>
      <c r="AZ1075"/>
      <c r="BA1075"/>
      <c r="BB1075"/>
      <c r="BC1075"/>
      <c r="BD1075"/>
      <c r="BE1075"/>
      <c r="BF1075"/>
      <c r="BG1075"/>
      <c r="BH1075"/>
      <c r="BI1075"/>
      <c r="BJ1075"/>
      <c r="BK1075"/>
      <c r="BL1075"/>
    </row>
    <row r="1076" spans="49:64">
      <c r="AW1076"/>
      <c r="AX1076"/>
      <c r="AY1076"/>
      <c r="AZ1076"/>
      <c r="BA1076"/>
      <c r="BB1076"/>
      <c r="BC1076"/>
      <c r="BD1076"/>
      <c r="BE1076"/>
      <c r="BF1076"/>
      <c r="BG1076"/>
      <c r="BH1076"/>
      <c r="BI1076"/>
      <c r="BJ1076"/>
      <c r="BK1076"/>
      <c r="BL1076"/>
    </row>
    <row r="1077" spans="49:64">
      <c r="AW1077"/>
      <c r="AX1077"/>
      <c r="AY1077"/>
      <c r="AZ1077"/>
      <c r="BA1077"/>
      <c r="BB1077"/>
      <c r="BC1077"/>
      <c r="BD1077"/>
      <c r="BE1077"/>
      <c r="BF1077"/>
      <c r="BG1077"/>
      <c r="BH1077"/>
      <c r="BI1077"/>
      <c r="BJ1077"/>
      <c r="BK1077"/>
      <c r="BL1077"/>
    </row>
    <row r="1078" spans="49:64">
      <c r="AW1078"/>
      <c r="AX1078"/>
      <c r="AY1078"/>
      <c r="AZ1078"/>
      <c r="BA1078"/>
      <c r="BB1078"/>
      <c r="BC1078"/>
      <c r="BD1078"/>
      <c r="BE1078"/>
      <c r="BF1078"/>
      <c r="BG1078"/>
      <c r="BH1078"/>
      <c r="BI1078"/>
      <c r="BJ1078"/>
      <c r="BK1078"/>
      <c r="BL1078"/>
    </row>
    <row r="1079" spans="49:64">
      <c r="AW1079"/>
      <c r="AX1079"/>
      <c r="AY1079"/>
      <c r="AZ1079"/>
      <c r="BA1079"/>
      <c r="BB1079"/>
      <c r="BC1079"/>
      <c r="BD1079"/>
      <c r="BE1079"/>
      <c r="BF1079"/>
      <c r="BG1079"/>
      <c r="BH1079"/>
      <c r="BI1079"/>
      <c r="BJ1079"/>
      <c r="BK1079"/>
      <c r="BL1079"/>
    </row>
    <row r="1080" spans="49:64">
      <c r="AW1080"/>
      <c r="AX1080"/>
      <c r="AY1080"/>
      <c r="AZ1080"/>
      <c r="BA1080"/>
      <c r="BB1080"/>
      <c r="BC1080"/>
      <c r="BD1080"/>
      <c r="BE1080"/>
      <c r="BF1080"/>
      <c r="BG1080"/>
      <c r="BH1080"/>
      <c r="BI1080"/>
      <c r="BJ1080"/>
      <c r="BK1080"/>
      <c r="BL1080"/>
    </row>
    <row r="1081" spans="49:64">
      <c r="AW1081"/>
      <c r="AX1081"/>
      <c r="AY1081"/>
      <c r="AZ1081"/>
      <c r="BA1081"/>
      <c r="BB1081"/>
      <c r="BC1081"/>
      <c r="BD1081"/>
      <c r="BE1081"/>
      <c r="BF1081"/>
      <c r="BG1081"/>
      <c r="BH1081"/>
      <c r="BI1081"/>
      <c r="BJ1081"/>
      <c r="BK1081"/>
      <c r="BL1081"/>
    </row>
    <row r="1082" spans="49:64">
      <c r="AW1082"/>
      <c r="AX1082"/>
      <c r="AY1082"/>
      <c r="AZ1082"/>
      <c r="BA1082"/>
      <c r="BB1082"/>
      <c r="BC1082"/>
      <c r="BD1082"/>
      <c r="BE1082"/>
      <c r="BF1082"/>
      <c r="BG1082"/>
      <c r="BH1082"/>
      <c r="BI1082"/>
      <c r="BJ1082"/>
      <c r="BK1082"/>
      <c r="BL1082"/>
    </row>
    <row r="1083" spans="49:64">
      <c r="AW1083"/>
      <c r="AX1083"/>
      <c r="AY1083"/>
      <c r="AZ1083"/>
      <c r="BA1083"/>
      <c r="BB1083"/>
      <c r="BC1083"/>
      <c r="BD1083"/>
      <c r="BE1083"/>
      <c r="BF1083"/>
      <c r="BG1083"/>
      <c r="BH1083"/>
      <c r="BI1083"/>
      <c r="BJ1083"/>
      <c r="BK1083"/>
      <c r="BL1083"/>
    </row>
    <row r="1084" spans="49:64">
      <c r="AW1084"/>
      <c r="AX1084"/>
      <c r="AY1084"/>
      <c r="AZ1084"/>
      <c r="BA1084"/>
      <c r="BB1084"/>
      <c r="BC1084"/>
      <c r="BD1084"/>
      <c r="BE1084"/>
      <c r="BF1084"/>
      <c r="BG1084"/>
      <c r="BH1084"/>
      <c r="BI1084"/>
      <c r="BJ1084"/>
      <c r="BK1084"/>
      <c r="BL1084"/>
    </row>
    <row r="1085" spans="49:64">
      <c r="AW1085"/>
      <c r="AX1085"/>
      <c r="AY1085"/>
      <c r="AZ1085"/>
      <c r="BA1085"/>
      <c r="BB1085"/>
      <c r="BC1085"/>
      <c r="BD1085"/>
      <c r="BE1085"/>
      <c r="BF1085"/>
      <c r="BG1085"/>
      <c r="BH1085"/>
      <c r="BI1085"/>
      <c r="BJ1085"/>
      <c r="BK1085"/>
      <c r="BL1085"/>
    </row>
    <row r="1086" spans="49:64">
      <c r="AW1086"/>
      <c r="AX1086"/>
      <c r="AY1086"/>
      <c r="AZ1086"/>
      <c r="BA1086"/>
      <c r="BB1086"/>
      <c r="BC1086"/>
      <c r="BD1086"/>
      <c r="BE1086"/>
      <c r="BF1086"/>
      <c r="BG1086"/>
      <c r="BH1086"/>
      <c r="BI1086"/>
      <c r="BJ1086"/>
      <c r="BK1086"/>
      <c r="BL1086"/>
    </row>
    <row r="1087" spans="49:64">
      <c r="AW1087"/>
      <c r="AX1087"/>
      <c r="AY1087"/>
      <c r="AZ1087"/>
      <c r="BA1087"/>
      <c r="BB1087"/>
      <c r="BC1087"/>
      <c r="BD1087"/>
      <c r="BE1087"/>
      <c r="BF1087"/>
      <c r="BG1087"/>
      <c r="BH1087"/>
      <c r="BI1087"/>
      <c r="BJ1087"/>
      <c r="BK1087"/>
      <c r="BL1087"/>
    </row>
    <row r="1088" spans="49:64">
      <c r="AW1088"/>
      <c r="AX1088"/>
      <c r="AY1088"/>
      <c r="AZ1088"/>
      <c r="BA1088"/>
      <c r="BB1088"/>
      <c r="BC1088"/>
      <c r="BD1088"/>
      <c r="BE1088"/>
      <c r="BF1088"/>
      <c r="BG1088"/>
      <c r="BH1088"/>
      <c r="BI1088"/>
      <c r="BJ1088"/>
      <c r="BK1088"/>
      <c r="BL1088"/>
    </row>
    <row r="1089" spans="49:64">
      <c r="AW1089"/>
      <c r="AX1089"/>
      <c r="AY1089"/>
      <c r="AZ1089"/>
      <c r="BA1089"/>
      <c r="BB1089"/>
      <c r="BC1089"/>
      <c r="BD1089"/>
      <c r="BE1089"/>
      <c r="BF1089"/>
      <c r="BG1089"/>
      <c r="BH1089"/>
      <c r="BI1089"/>
      <c r="BJ1089"/>
      <c r="BK1089"/>
      <c r="BL1089"/>
    </row>
    <row r="1090" spans="49:64">
      <c r="AW1090"/>
      <c r="AX1090"/>
      <c r="AY1090"/>
      <c r="AZ1090"/>
      <c r="BA1090"/>
      <c r="BB1090"/>
      <c r="BC1090"/>
      <c r="BD1090"/>
      <c r="BE1090"/>
      <c r="BF1090"/>
      <c r="BG1090"/>
      <c r="BH1090"/>
      <c r="BI1090"/>
      <c r="BJ1090"/>
      <c r="BK1090"/>
      <c r="BL1090"/>
    </row>
    <row r="1620" spans="70:97">
      <c r="BR1620" s="253"/>
      <c r="BS1620" s="253"/>
      <c r="BT1620" s="253"/>
      <c r="BU1620" s="253"/>
      <c r="BV1620" s="253"/>
      <c r="BW1620" s="253"/>
      <c r="BX1620" s="253"/>
      <c r="BY1620" s="253"/>
      <c r="BZ1620" s="253"/>
      <c r="CA1620" s="253"/>
      <c r="CB1620" s="253"/>
      <c r="CC1620" s="253"/>
      <c r="CD1620" s="253"/>
      <c r="CE1620" s="253"/>
      <c r="CF1620" s="253"/>
      <c r="CG1620" s="253"/>
      <c r="CH1620" s="253"/>
      <c r="CI1620" s="253"/>
      <c r="CJ1620" s="253"/>
      <c r="CK1620" s="253"/>
      <c r="CL1620" s="253"/>
      <c r="CM1620" s="253"/>
      <c r="CN1620" s="253"/>
      <c r="CO1620" s="253"/>
      <c r="CP1620" s="253"/>
      <c r="CQ1620" s="253"/>
      <c r="CR1620" s="253"/>
      <c r="CS1620" s="256"/>
    </row>
  </sheetData>
  <sheetProtection algorithmName="SHA-512" hashValue="CjmeSLS47lSJLemfettltZyGzk035+7IHj1HlR+1d+uFcl/Lje8Cwaf3j9njHSgW4CAHB7uw016ku/mnYnl2OQ==" saltValue="9lmsOcAP2qJ926rlyJoM/w==" spinCount="100000" sheet="1" objects="1" scenarios="1"/>
  <mergeCells count="20">
    <mergeCell ref="BL2:BL3"/>
    <mergeCell ref="BH1:BM1"/>
    <mergeCell ref="BM2:BM3"/>
    <mergeCell ref="BK2:BK3"/>
    <mergeCell ref="AW2:AW3"/>
    <mergeCell ref="AX2:AY2"/>
    <mergeCell ref="AW1:BG1"/>
    <mergeCell ref="AZ2:AZ3"/>
    <mergeCell ref="BA2:BA3"/>
    <mergeCell ref="BB2:BB3"/>
    <mergeCell ref="BC2:BC3"/>
    <mergeCell ref="BD2:BD3"/>
    <mergeCell ref="BE2:BE3"/>
    <mergeCell ref="BF2:BF3"/>
    <mergeCell ref="BG2:BG3"/>
    <mergeCell ref="I5:K5"/>
    <mergeCell ref="N5:O5"/>
    <mergeCell ref="BH2:BH3"/>
    <mergeCell ref="BJ2:BJ3"/>
    <mergeCell ref="BI2:BI3"/>
  </mergeCells>
  <dataValidations count="6">
    <dataValidation type="decimal" operator="lessThanOrEqual" allowBlank="1" showInputMessage="1" showErrorMessage="1" promptTitle="Required field" prompt="  " sqref="P5">
      <formula1>100</formula1>
    </dataValidation>
    <dataValidation type="textLength" operator="lessThanOrEqual" allowBlank="1" showInputMessage="1" showErrorMessage="1" sqref="AO839:AO1054 AO9:AO836">
      <formula1>AO9</formula1>
    </dataValidation>
    <dataValidation type="whole" operator="greaterThanOrEqual" allowBlank="1" showInputMessage="1" showErrorMessage="1" sqref="F839:AN1054 F9:AN836">
      <formula1>0</formula1>
    </dataValidation>
    <dataValidation type="list" allowBlank="1" showInputMessage="1" showErrorMessage="1" promptTitle="Required field" prompt="Select response from the drop-down list" sqref="D1058">
      <formula1>$BP$1058:$BQ$1058</formula1>
    </dataValidation>
    <dataValidation type="list" allowBlank="1" showInputMessage="1" showErrorMessage="1" sqref="F1058">
      <formula1>$BP$1056:$BQ$1056</formula1>
    </dataValidation>
    <dataValidation type="list" allowBlank="1" showInputMessage="1" showErrorMessage="1" promptTitle="Required field" prompt="Select response from the drop-down list." sqref="L5">
      <formula1>$BP$5:$BQ$5</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CZ1594"/>
  <sheetViews>
    <sheetView zoomScaleNormal="100" zoomScaleSheetLayoutView="100" workbookViewId="0">
      <pane xSplit="5" ySplit="8" topLeftCell="I336" activePane="bottomRight" state="frozen"/>
      <selection pane="topRight" activeCell="E1" sqref="E1"/>
      <selection pane="bottomLeft" activeCell="A9" sqref="A9"/>
      <selection pane="bottomRight" activeCell="J771" sqref="J771"/>
    </sheetView>
  </sheetViews>
  <sheetFormatPr defaultColWidth="9.140625" defaultRowHeight="12.75"/>
  <cols>
    <col min="1" max="2" width="9.140625" style="54"/>
    <col min="3" max="3" width="55.28515625" style="54" customWidth="1"/>
    <col min="4" max="4" width="16" style="54" customWidth="1"/>
    <col min="5" max="5" width="2.85546875" style="54" customWidth="1"/>
    <col min="6" max="8" width="10.7109375" style="54" hidden="1" customWidth="1"/>
    <col min="9" max="9" width="10.85546875" style="54" customWidth="1"/>
    <col min="10" max="11" width="10.7109375" style="54" customWidth="1"/>
    <col min="12" max="12" width="11.28515625" style="54" customWidth="1"/>
    <col min="13" max="40" width="10.7109375" style="54" customWidth="1"/>
    <col min="41" max="41" width="34.140625" style="54" customWidth="1"/>
    <col min="42" max="48" width="9.140625" style="54" hidden="1" customWidth="1"/>
    <col min="49" max="49" width="10" style="189" hidden="1" customWidth="1"/>
    <col min="50" max="50" width="8.140625" style="189" hidden="1" customWidth="1"/>
    <col min="51" max="51" width="28.140625" style="189" hidden="1" customWidth="1"/>
    <col min="52" max="52" width="25.85546875" style="189" hidden="1" customWidth="1"/>
    <col min="53" max="53" width="44" style="189" hidden="1" customWidth="1"/>
    <col min="54" max="54" width="14.42578125" style="189" hidden="1" customWidth="1"/>
    <col min="55" max="55" width="55.85546875" style="189" hidden="1" customWidth="1"/>
    <col min="56" max="56" width="8.28515625" style="189" hidden="1" customWidth="1"/>
    <col min="57" max="57" width="11.7109375" style="189" hidden="1" customWidth="1"/>
    <col min="58" max="58" width="13.140625" style="189" hidden="1" customWidth="1"/>
    <col min="59" max="59" width="8.85546875" style="189" hidden="1" customWidth="1"/>
    <col min="60" max="61" width="8.85546875" style="8" hidden="1" customWidth="1"/>
    <col min="62" max="63" width="22.85546875" style="8" hidden="1" customWidth="1"/>
    <col min="64" max="64" width="10.7109375" style="8" hidden="1" customWidth="1"/>
    <col min="65" max="65" width="10.140625" style="8" hidden="1" customWidth="1"/>
    <col min="66" max="96" width="9.140625" hidden="1" customWidth="1"/>
    <col min="97" max="97" width="9.140625" style="251" hidden="1" customWidth="1"/>
    <col min="98" max="98" width="9.140625" hidden="1" customWidth="1"/>
    <col min="99" max="103" width="9.140625" customWidth="1"/>
    <col min="104" max="104" width="8.42578125" customWidth="1"/>
    <col min="105" max="16384" width="9.140625" style="54"/>
  </cols>
  <sheetData>
    <row r="1" spans="1:97" ht="24.75" customHeight="1">
      <c r="A1" s="883" t="s">
        <v>700</v>
      </c>
      <c r="B1" s="884"/>
      <c r="C1" s="884"/>
      <c r="D1" s="884"/>
      <c r="E1" s="466"/>
      <c r="F1" s="465"/>
      <c r="G1" s="465"/>
      <c r="H1" s="75"/>
      <c r="I1" s="76"/>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7"/>
      <c r="AW1" s="725" t="s">
        <v>105</v>
      </c>
      <c r="AX1" s="725"/>
      <c r="AY1" s="725"/>
      <c r="AZ1" s="725"/>
      <c r="BA1" s="725"/>
      <c r="BB1" s="725"/>
      <c r="BC1" s="725"/>
      <c r="BD1" s="725"/>
      <c r="BE1" s="725"/>
      <c r="BF1" s="725"/>
      <c r="BG1" s="725"/>
      <c r="BH1" s="726" t="s">
        <v>106</v>
      </c>
      <c r="BI1" s="726"/>
      <c r="BJ1" s="726"/>
      <c r="BK1" s="726"/>
      <c r="BL1" s="726"/>
      <c r="BM1" s="726"/>
    </row>
    <row r="2" spans="1:97" ht="24" customHeight="1" thickBot="1">
      <c r="A2" s="885" t="s">
        <v>701</v>
      </c>
      <c r="B2" s="886"/>
      <c r="C2" s="886"/>
      <c r="D2" s="886"/>
      <c r="E2" s="468"/>
      <c r="F2" s="467"/>
      <c r="G2" s="467"/>
      <c r="H2" s="78"/>
      <c r="I2" s="79"/>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80"/>
      <c r="AQ2" s="11"/>
      <c r="AW2" s="683" t="s">
        <v>109</v>
      </c>
      <c r="AX2" s="687" t="s">
        <v>110</v>
      </c>
      <c r="AY2" s="687"/>
      <c r="AZ2" s="685" t="s">
        <v>20</v>
      </c>
      <c r="BA2" s="685" t="s">
        <v>111</v>
      </c>
      <c r="BB2" s="685" t="s">
        <v>112</v>
      </c>
      <c r="BC2" s="685" t="s">
        <v>113</v>
      </c>
      <c r="BD2" s="685" t="s">
        <v>114</v>
      </c>
      <c r="BE2" s="685" t="s">
        <v>115</v>
      </c>
      <c r="BF2" s="685" t="s">
        <v>116</v>
      </c>
      <c r="BG2" s="685" t="s">
        <v>117</v>
      </c>
      <c r="BH2" s="681" t="s">
        <v>118</v>
      </c>
      <c r="BI2" s="681" t="s">
        <v>119</v>
      </c>
      <c r="BJ2" s="681" t="s">
        <v>120</v>
      </c>
      <c r="BK2" s="681" t="s">
        <v>121</v>
      </c>
      <c r="BL2" s="681" t="s">
        <v>122</v>
      </c>
      <c r="BM2" s="681" t="s">
        <v>123</v>
      </c>
      <c r="BO2" s="59"/>
    </row>
    <row r="3" spans="1:97" ht="15" customHeight="1" thickBot="1">
      <c r="A3" s="887"/>
      <c r="B3" s="888"/>
      <c r="C3" s="888"/>
      <c r="D3" s="888"/>
      <c r="E3" s="470"/>
      <c r="F3" s="469"/>
      <c r="G3" s="469"/>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4"/>
      <c r="AW3" s="683"/>
      <c r="AX3" s="325" t="s">
        <v>126</v>
      </c>
      <c r="AY3" s="193" t="s">
        <v>127</v>
      </c>
      <c r="AZ3" s="685"/>
      <c r="BA3" s="685"/>
      <c r="BB3" s="685"/>
      <c r="BC3" s="685"/>
      <c r="BD3" s="685"/>
      <c r="BE3" s="685"/>
      <c r="BF3" s="685"/>
      <c r="BG3" s="685"/>
      <c r="BH3" s="681"/>
      <c r="BI3" s="681"/>
      <c r="BJ3" s="681"/>
      <c r="BK3" s="681"/>
      <c r="BL3" s="681"/>
      <c r="BM3" s="681"/>
      <c r="BN3" s="253"/>
      <c r="BP3" s="264" t="s">
        <v>22</v>
      </c>
      <c r="BQ3" s="264" t="s">
        <v>23</v>
      </c>
      <c r="BR3" s="264" t="s">
        <v>24</v>
      </c>
      <c r="BS3" s="253" t="s">
        <v>25</v>
      </c>
      <c r="BT3" s="253" t="s">
        <v>26</v>
      </c>
      <c r="BU3" s="253" t="s">
        <v>27</v>
      </c>
      <c r="BV3" s="253" t="s">
        <v>28</v>
      </c>
      <c r="BW3" s="253" t="s">
        <v>29</v>
      </c>
      <c r="BX3" s="253" t="s">
        <v>30</v>
      </c>
      <c r="BY3" s="253" t="s">
        <v>31</v>
      </c>
      <c r="BZ3" s="253" t="s">
        <v>32</v>
      </c>
      <c r="CA3" s="253" t="s">
        <v>33</v>
      </c>
      <c r="CB3" s="253" t="s">
        <v>34</v>
      </c>
      <c r="CC3" s="253" t="s">
        <v>35</v>
      </c>
      <c r="CD3" s="253" t="s">
        <v>36</v>
      </c>
      <c r="CE3" s="253" t="s">
        <v>37</v>
      </c>
      <c r="CF3" s="253" t="s">
        <v>38</v>
      </c>
      <c r="CG3" s="253" t="s">
        <v>39</v>
      </c>
      <c r="CH3" s="253" t="s">
        <v>40</v>
      </c>
      <c r="CI3" s="253" t="s">
        <v>41</v>
      </c>
      <c r="CJ3" s="253" t="s">
        <v>42</v>
      </c>
      <c r="CK3" s="253" t="s">
        <v>43</v>
      </c>
      <c r="CL3" s="253" t="s">
        <v>44</v>
      </c>
      <c r="CM3" s="253" t="s">
        <v>45</v>
      </c>
      <c r="CN3" s="253" t="s">
        <v>46</v>
      </c>
      <c r="CO3" s="253" t="s">
        <v>47</v>
      </c>
      <c r="CP3" s="256" t="s">
        <v>48</v>
      </c>
      <c r="CQ3" s="253" t="s">
        <v>49</v>
      </c>
      <c r="CR3" s="253" t="s">
        <v>50</v>
      </c>
      <c r="CS3" s="256" t="s">
        <v>51</v>
      </c>
    </row>
    <row r="4" spans="1:97" ht="7.7" customHeight="1">
      <c r="A4" s="132"/>
      <c r="B4" s="133"/>
      <c r="C4" s="133"/>
      <c r="D4" s="133"/>
      <c r="E4" s="133"/>
      <c r="F4" s="133"/>
      <c r="G4" s="133"/>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5"/>
    </row>
    <row r="5" spans="1:97" ht="18" customHeight="1">
      <c r="A5" s="115"/>
      <c r="B5" s="116"/>
      <c r="C5" s="117"/>
      <c r="D5" s="345"/>
      <c r="E5" s="345"/>
      <c r="F5" s="159" t="s">
        <v>606</v>
      </c>
      <c r="I5" s="877" t="s">
        <v>606</v>
      </c>
      <c r="J5" s="877"/>
      <c r="K5" s="877"/>
      <c r="L5" s="878"/>
      <c r="M5" s="463"/>
      <c r="O5" s="879" t="s">
        <v>607</v>
      </c>
      <c r="P5" s="879"/>
      <c r="Q5" s="880"/>
      <c r="R5" s="464"/>
      <c r="S5" s="100"/>
      <c r="AO5" s="118"/>
      <c r="AW5" s="180" t="str">
        <f ca="1">SUBSTITUTE(CELL("address",L5),"$","")</f>
        <v>L5</v>
      </c>
      <c r="AX5" s="224">
        <v>9</v>
      </c>
      <c r="AY5" s="180" t="str">
        <f ca="1">MID(CELL("filename",AX5),FIND("]",CELL("filename",AX5))+1,256)</f>
        <v>6. Ownership - Operating Costs</v>
      </c>
      <c r="AZ5" s="189" t="s">
        <v>702</v>
      </c>
      <c r="BA5" s="189" t="s">
        <v>608</v>
      </c>
      <c r="BC5" s="180" t="str">
        <f ca="1">AX5&amp;"_"&amp;AW5&amp;"_"&amp;BA5</f>
        <v>9_L5_Costs_Nominal_or_Real</v>
      </c>
      <c r="BD5" s="189" t="s">
        <v>136</v>
      </c>
      <c r="BF5" s="181" t="str">
        <f>CONCATENATE(BP5,",",BQ5)</f>
        <v>Nominal,Real</v>
      </c>
      <c r="BG5" s="189" t="s">
        <v>58</v>
      </c>
      <c r="BH5" s="189" t="s">
        <v>58</v>
      </c>
      <c r="BI5" s="189"/>
      <c r="BP5" t="s">
        <v>609</v>
      </c>
      <c r="BQ5" t="s">
        <v>610</v>
      </c>
    </row>
    <row r="6" spans="1:97" ht="15.75">
      <c r="A6" s="119"/>
      <c r="B6" s="117"/>
      <c r="C6" s="120"/>
      <c r="D6" s="120"/>
      <c r="E6" s="120"/>
      <c r="F6" s="120"/>
      <c r="G6" s="120"/>
      <c r="H6" s="120"/>
      <c r="I6" s="120"/>
      <c r="J6" s="120"/>
      <c r="K6" s="120"/>
      <c r="L6" s="120"/>
      <c r="M6" s="120"/>
      <c r="N6" s="120"/>
      <c r="O6" s="120"/>
      <c r="P6" s="120"/>
      <c r="Q6" s="120"/>
      <c r="R6" s="120"/>
      <c r="S6" s="120"/>
      <c r="T6" s="120"/>
      <c r="U6" s="117"/>
      <c r="V6" s="117"/>
      <c r="W6" s="117"/>
      <c r="X6" s="117"/>
      <c r="Y6" s="117"/>
      <c r="Z6" s="117"/>
      <c r="AA6" s="117"/>
      <c r="AB6" s="117"/>
      <c r="AC6" s="117"/>
      <c r="AD6" s="117"/>
      <c r="AE6" s="117"/>
      <c r="AF6" s="117"/>
      <c r="AG6" s="117"/>
      <c r="AH6" s="117"/>
      <c r="AI6" s="117"/>
      <c r="AJ6" s="117"/>
      <c r="AK6" s="117"/>
      <c r="AL6" s="117"/>
      <c r="AM6" s="117"/>
      <c r="AN6" s="117"/>
      <c r="AO6" s="121"/>
      <c r="AP6" s="117"/>
      <c r="AQ6" s="117"/>
      <c r="AR6" s="117"/>
      <c r="AS6" s="117"/>
      <c r="AT6" s="117"/>
      <c r="AU6" s="117"/>
      <c r="AV6" s="117"/>
      <c r="AW6" s="180" t="str">
        <f ca="1">SUBSTITUTE(CELL("address",L6),"$","")</f>
        <v>L6</v>
      </c>
      <c r="AX6" s="180">
        <f>$AX$5</f>
        <v>9</v>
      </c>
      <c r="AY6" s="180" t="str">
        <f ca="1">MID(CELL("filename",AX6),FIND("]",CELL("filename",AX6))+1,256)</f>
        <v>6. Ownership - Operating Costs</v>
      </c>
      <c r="AZ6" s="189" t="s">
        <v>702</v>
      </c>
      <c r="BA6" s="189" t="s">
        <v>638</v>
      </c>
      <c r="BC6" s="180" t="str">
        <f ca="1">AX6&amp;"_"&amp;AW6&amp;"_"&amp;BA6</f>
        <v>9_L6_Assumed_Escalation_Rate</v>
      </c>
      <c r="BD6" s="180" t="s">
        <v>322</v>
      </c>
      <c r="BE6" s="180"/>
      <c r="BF6" s="181" t="s">
        <v>323</v>
      </c>
      <c r="BG6" s="189" t="s">
        <v>58</v>
      </c>
      <c r="BH6" s="189" t="s">
        <v>58</v>
      </c>
      <c r="BI6" s="189"/>
      <c r="BK6" s="180"/>
    </row>
    <row r="7" spans="1:97" ht="21.75" thickBot="1">
      <c r="A7" s="488"/>
      <c r="B7" s="489"/>
      <c r="C7" s="122" t="s">
        <v>611</v>
      </c>
      <c r="D7" s="122" t="s">
        <v>612</v>
      </c>
      <c r="E7" s="122"/>
      <c r="F7" s="122" t="s">
        <v>703</v>
      </c>
      <c r="G7" s="122" t="s">
        <v>613</v>
      </c>
      <c r="H7" s="122" t="s">
        <v>614</v>
      </c>
      <c r="I7" s="122" t="s">
        <v>615</v>
      </c>
      <c r="J7" s="122" t="s">
        <v>616</v>
      </c>
      <c r="K7" s="122" t="s">
        <v>617</v>
      </c>
      <c r="L7" s="122" t="s">
        <v>618</v>
      </c>
      <c r="M7" s="122" t="s">
        <v>619</v>
      </c>
      <c r="N7" s="122" t="s">
        <v>620</v>
      </c>
      <c r="O7" s="122" t="s">
        <v>621</v>
      </c>
      <c r="P7" s="122" t="s">
        <v>622</v>
      </c>
      <c r="Q7" s="122" t="s">
        <v>623</v>
      </c>
      <c r="R7" s="122" t="s">
        <v>624</v>
      </c>
      <c r="S7" s="122" t="s">
        <v>625</v>
      </c>
      <c r="T7" s="122" t="s">
        <v>626</v>
      </c>
      <c r="U7" s="122" t="s">
        <v>627</v>
      </c>
      <c r="V7" s="122" t="s">
        <v>628</v>
      </c>
      <c r="W7" s="122" t="s">
        <v>629</v>
      </c>
      <c r="X7" s="122" t="s">
        <v>630</v>
      </c>
      <c r="Y7" s="122" t="s">
        <v>631</v>
      </c>
      <c r="Z7" s="490" t="s">
        <v>632</v>
      </c>
      <c r="AA7" s="490" t="s">
        <v>633</v>
      </c>
      <c r="AB7" s="490" t="s">
        <v>634</v>
      </c>
      <c r="AC7" s="490" t="s">
        <v>250</v>
      </c>
      <c r="AD7" s="490" t="s">
        <v>635</v>
      </c>
      <c r="AE7" s="490"/>
      <c r="AF7" s="490"/>
      <c r="AG7" s="490"/>
      <c r="AH7" s="490"/>
      <c r="AI7" s="490"/>
      <c r="AJ7" s="490"/>
      <c r="AK7" s="490"/>
      <c r="AL7" s="490"/>
      <c r="AM7" s="490"/>
      <c r="AN7" s="490"/>
      <c r="AO7" s="491" t="s">
        <v>636</v>
      </c>
      <c r="AP7" s="492"/>
      <c r="AQ7" s="492"/>
      <c r="AR7" s="492"/>
      <c r="AS7" s="492"/>
      <c r="AT7" s="492"/>
      <c r="AU7" s="492"/>
      <c r="AV7" s="492"/>
      <c r="AW7" s="188"/>
      <c r="AX7" s="188"/>
    </row>
    <row r="8" spans="1:97" ht="15.75" thickBot="1">
      <c r="A8" s="90">
        <v>1</v>
      </c>
      <c r="B8" s="157" t="s">
        <v>704</v>
      </c>
      <c r="C8" s="123"/>
      <c r="D8" s="124"/>
      <c r="E8" s="124"/>
      <c r="F8" s="140">
        <v>2020</v>
      </c>
      <c r="G8" s="140">
        <f>+F8+1</f>
        <v>2021</v>
      </c>
      <c r="H8" s="140">
        <f t="shared" ref="H8:AN8" si="0">+G8+1</f>
        <v>2022</v>
      </c>
      <c r="I8" s="140">
        <f t="shared" si="0"/>
        <v>2023</v>
      </c>
      <c r="J8" s="140">
        <f t="shared" si="0"/>
        <v>2024</v>
      </c>
      <c r="K8" s="140">
        <f t="shared" si="0"/>
        <v>2025</v>
      </c>
      <c r="L8" s="140">
        <f t="shared" si="0"/>
        <v>2026</v>
      </c>
      <c r="M8" s="140">
        <f t="shared" si="0"/>
        <v>2027</v>
      </c>
      <c r="N8" s="140">
        <f t="shared" si="0"/>
        <v>2028</v>
      </c>
      <c r="O8" s="140">
        <f t="shared" si="0"/>
        <v>2029</v>
      </c>
      <c r="P8" s="140">
        <f t="shared" si="0"/>
        <v>2030</v>
      </c>
      <c r="Q8" s="140">
        <f t="shared" si="0"/>
        <v>2031</v>
      </c>
      <c r="R8" s="140">
        <f t="shared" si="0"/>
        <v>2032</v>
      </c>
      <c r="S8" s="140">
        <f t="shared" si="0"/>
        <v>2033</v>
      </c>
      <c r="T8" s="140">
        <f t="shared" si="0"/>
        <v>2034</v>
      </c>
      <c r="U8" s="140">
        <f t="shared" si="0"/>
        <v>2035</v>
      </c>
      <c r="V8" s="140">
        <f t="shared" si="0"/>
        <v>2036</v>
      </c>
      <c r="W8" s="140">
        <f t="shared" si="0"/>
        <v>2037</v>
      </c>
      <c r="X8" s="140">
        <f t="shared" si="0"/>
        <v>2038</v>
      </c>
      <c r="Y8" s="140">
        <f t="shared" si="0"/>
        <v>2039</v>
      </c>
      <c r="Z8" s="140">
        <f t="shared" si="0"/>
        <v>2040</v>
      </c>
      <c r="AA8" s="140">
        <f t="shared" si="0"/>
        <v>2041</v>
      </c>
      <c r="AB8" s="140">
        <f t="shared" si="0"/>
        <v>2042</v>
      </c>
      <c r="AC8" s="140">
        <f t="shared" si="0"/>
        <v>2043</v>
      </c>
      <c r="AD8" s="140">
        <f t="shared" si="0"/>
        <v>2044</v>
      </c>
      <c r="AE8" s="140">
        <f t="shared" si="0"/>
        <v>2045</v>
      </c>
      <c r="AF8" s="140">
        <f t="shared" si="0"/>
        <v>2046</v>
      </c>
      <c r="AG8" s="140">
        <f t="shared" si="0"/>
        <v>2047</v>
      </c>
      <c r="AH8" s="140">
        <f t="shared" si="0"/>
        <v>2048</v>
      </c>
      <c r="AI8" s="140">
        <f t="shared" si="0"/>
        <v>2049</v>
      </c>
      <c r="AJ8" s="140">
        <f t="shared" si="0"/>
        <v>2050</v>
      </c>
      <c r="AK8" s="140">
        <f t="shared" si="0"/>
        <v>2051</v>
      </c>
      <c r="AL8" s="140">
        <f t="shared" si="0"/>
        <v>2052</v>
      </c>
      <c r="AM8" s="140">
        <f t="shared" si="0"/>
        <v>2053</v>
      </c>
      <c r="AN8" s="140">
        <f t="shared" si="0"/>
        <v>2054</v>
      </c>
      <c r="AO8" s="125" t="s">
        <v>705</v>
      </c>
      <c r="AP8" s="117"/>
      <c r="AQ8" s="117"/>
      <c r="AR8" s="302"/>
      <c r="AS8" s="302"/>
      <c r="AT8" s="302"/>
      <c r="AU8" s="302"/>
      <c r="AV8" s="302"/>
      <c r="AW8" s="303"/>
      <c r="AX8" s="303"/>
      <c r="AY8" s="259"/>
      <c r="AZ8" s="259"/>
      <c r="BA8" s="259"/>
      <c r="BB8" s="259"/>
      <c r="BC8" s="259"/>
      <c r="BD8" s="259"/>
      <c r="BE8" s="259"/>
      <c r="BF8" s="259"/>
      <c r="BG8" s="259"/>
      <c r="BH8" s="258"/>
    </row>
    <row r="9" spans="1:97" ht="13.5" thickBot="1">
      <c r="A9" s="90">
        <f>+A8+1</f>
        <v>2</v>
      </c>
      <c r="B9" s="117"/>
      <c r="C9" s="889" t="s">
        <v>706</v>
      </c>
      <c r="D9" s="347" t="s">
        <v>707</v>
      </c>
      <c r="E9" s="347"/>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1"/>
      <c r="AF9" s="281"/>
      <c r="AG9" s="281"/>
      <c r="AH9" s="281"/>
      <c r="AI9" s="281"/>
      <c r="AJ9" s="281"/>
      <c r="AK9" s="281"/>
      <c r="AL9" s="281"/>
      <c r="AM9" s="281"/>
      <c r="AN9" s="281"/>
      <c r="AO9" s="221"/>
      <c r="AP9" s="117"/>
      <c r="AS9" s="54" t="s">
        <v>125</v>
      </c>
      <c r="AT9" s="54" t="str">
        <f ca="1">SUBSTITUTE(CELL("address",F9),"$","")</f>
        <v>F9</v>
      </c>
      <c r="AU9" s="227" t="str">
        <f ca="1">CHAR(CODE(AT9))</f>
        <v>F</v>
      </c>
      <c r="AV9" s="227">
        <f>ROW(AT9)</f>
        <v>9</v>
      </c>
      <c r="AW9" s="180" t="str">
        <f ca="1">CONCATENATE(AU9&amp;AV9)</f>
        <v>F9</v>
      </c>
      <c r="AX9" s="180">
        <f t="shared" ref="AX9:AX480" si="1">$AX$5</f>
        <v>9</v>
      </c>
      <c r="AY9" s="180" t="str">
        <f ca="1">MID(CELL("filename",AX9),FIND("]",CELL("filename",AX9))+1,256)</f>
        <v>6. Ownership - Operating Costs</v>
      </c>
      <c r="AZ9" s="189" t="s">
        <v>702</v>
      </c>
      <c r="BA9" s="180" t="s">
        <v>708</v>
      </c>
      <c r="BB9" s="180">
        <f>$F$8</f>
        <v>2020</v>
      </c>
      <c r="BC9" s="180" t="str">
        <f ca="1">AX9&amp;"_"&amp;AW9&amp;"_"&amp;BA9&amp;"_"&amp;BB9</f>
        <v>9_F9_Nameplate_capacity_MW_2020</v>
      </c>
      <c r="BD9" s="180" t="s">
        <v>407</v>
      </c>
      <c r="BE9" s="180"/>
      <c r="BF9" s="189" t="s">
        <v>709</v>
      </c>
      <c r="BG9" s="189" t="s">
        <v>58</v>
      </c>
      <c r="BH9" s="189" t="s">
        <v>58</v>
      </c>
      <c r="BI9" s="189"/>
      <c r="BJ9" s="189"/>
      <c r="BK9" s="189"/>
      <c r="BL9" s="189"/>
    </row>
    <row r="10" spans="1:97" ht="13.5" hidden="1" customHeight="1" thickBot="1">
      <c r="A10" s="90"/>
      <c r="B10" s="117"/>
      <c r="C10" s="889"/>
      <c r="D10" s="347"/>
      <c r="E10" s="347"/>
      <c r="F10" s="304"/>
      <c r="G10" s="304"/>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5"/>
      <c r="AF10" s="305"/>
      <c r="AG10" s="305"/>
      <c r="AH10" s="305"/>
      <c r="AI10" s="305"/>
      <c r="AJ10" s="305"/>
      <c r="AK10" s="305"/>
      <c r="AL10" s="305"/>
      <c r="AM10" s="305"/>
      <c r="AN10" s="305"/>
      <c r="AO10" s="306"/>
      <c r="AP10" s="117"/>
      <c r="AQ10" s="54" t="s">
        <v>645</v>
      </c>
      <c r="AU10" s="292" t="str">
        <f ca="1">IF(AU9="Z","AA",IF(LEN(AU9)=1,CHAR(CODE(AU9)+1),IF(RIGHT(AU9,1)="Z",CHAR(CODE(LEFT(AU9,1))+1),LEFT(AU9,1))&amp;CHAR(65+MOD(CODE(RIGHT(AU9,1))+1-65,26))))</f>
        <v>G</v>
      </c>
      <c r="AV10" s="292">
        <f>AV9</f>
        <v>9</v>
      </c>
      <c r="AW10" s="180" t="str">
        <f t="shared" ref="AW10:AW44" ca="1" si="2">CONCATENATE(AU10&amp;AV10)</f>
        <v>G9</v>
      </c>
      <c r="AX10" s="180">
        <f t="shared" si="1"/>
        <v>9</v>
      </c>
      <c r="AY10" s="180" t="str">
        <f t="shared" ref="AY10:AY73" ca="1" si="3">MID(CELL("filename",AX10),FIND("]",CELL("filename",AX10))+1,256)</f>
        <v>6. Ownership - Operating Costs</v>
      </c>
      <c r="AZ10" s="189" t="s">
        <v>702</v>
      </c>
      <c r="BA10" s="180" t="s">
        <v>708</v>
      </c>
      <c r="BB10" s="180">
        <f>$G$8</f>
        <v>2021</v>
      </c>
      <c r="BC10" s="180" t="str">
        <f t="shared" ref="BC10:BC44" ca="1" si="4">AX10&amp;"_"&amp;AW10&amp;"_"&amp;BA10&amp;"_"&amp;BB10</f>
        <v>9_G9_Nameplate_capacity_MW_2021</v>
      </c>
      <c r="BD10" s="180" t="s">
        <v>407</v>
      </c>
      <c r="BE10" s="180"/>
      <c r="BF10" s="189" t="s">
        <v>709</v>
      </c>
      <c r="BG10" s="189" t="s">
        <v>58</v>
      </c>
      <c r="BH10" s="189" t="s">
        <v>58</v>
      </c>
      <c r="BI10" s="189"/>
      <c r="BJ10" s="189"/>
      <c r="BK10" s="189"/>
      <c r="BL10" s="189"/>
    </row>
    <row r="11" spans="1:97" ht="13.5" hidden="1" customHeight="1" thickBot="1">
      <c r="A11" s="90"/>
      <c r="B11" s="117"/>
      <c r="C11" s="889"/>
      <c r="D11" s="347"/>
      <c r="E11" s="347"/>
      <c r="F11" s="30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5"/>
      <c r="AF11" s="305"/>
      <c r="AG11" s="305"/>
      <c r="AH11" s="305"/>
      <c r="AI11" s="305"/>
      <c r="AJ11" s="305"/>
      <c r="AK11" s="305"/>
      <c r="AL11" s="305"/>
      <c r="AM11" s="305"/>
      <c r="AN11" s="305"/>
      <c r="AO11" s="306"/>
      <c r="AP11" s="117"/>
      <c r="AQ11" s="54" t="s">
        <v>645</v>
      </c>
      <c r="AU11" s="292" t="str">
        <f t="shared" ref="AU11:AU44" ca="1" si="5">IF(AU10="Z","AA",IF(LEN(AU10)=1,CHAR(CODE(AU10)+1),IF(RIGHT(AU10,1)="Z",CHAR(CODE(LEFT(AU10,1))+1),LEFT(AU10,1))&amp;CHAR(65+MOD(CODE(RIGHT(AU10,1))+1-65,26))))</f>
        <v>H</v>
      </c>
      <c r="AV11" s="292">
        <f t="shared" ref="AV11:AV44" si="6">AV10</f>
        <v>9</v>
      </c>
      <c r="AW11" s="180" t="str">
        <f t="shared" ca="1" si="2"/>
        <v>H9</v>
      </c>
      <c r="AX11" s="180">
        <f t="shared" si="1"/>
        <v>9</v>
      </c>
      <c r="AY11" s="180" t="str">
        <f t="shared" ca="1" si="3"/>
        <v>6. Ownership - Operating Costs</v>
      </c>
      <c r="AZ11" s="189" t="s">
        <v>702</v>
      </c>
      <c r="BA11" s="180" t="s">
        <v>708</v>
      </c>
      <c r="BB11" s="180">
        <f>$H$8</f>
        <v>2022</v>
      </c>
      <c r="BC11" s="180" t="str">
        <f t="shared" ca="1" si="4"/>
        <v>9_H9_Nameplate_capacity_MW_2022</v>
      </c>
      <c r="BD11" s="180" t="s">
        <v>407</v>
      </c>
      <c r="BE11" s="180"/>
      <c r="BF11" s="189" t="s">
        <v>709</v>
      </c>
      <c r="BG11" s="189" t="s">
        <v>58</v>
      </c>
      <c r="BH11" s="189" t="s">
        <v>58</v>
      </c>
      <c r="BI11" s="189"/>
      <c r="BJ11" s="189"/>
      <c r="BK11" s="189"/>
      <c r="BL11" s="189"/>
    </row>
    <row r="12" spans="1:97" ht="13.5" hidden="1" customHeight="1" thickBot="1">
      <c r="A12" s="90"/>
      <c r="B12" s="117"/>
      <c r="C12" s="889"/>
      <c r="D12" s="347"/>
      <c r="E12" s="347"/>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5"/>
      <c r="AF12" s="305"/>
      <c r="AG12" s="305"/>
      <c r="AH12" s="305"/>
      <c r="AI12" s="305"/>
      <c r="AJ12" s="305"/>
      <c r="AK12" s="305"/>
      <c r="AL12" s="305"/>
      <c r="AM12" s="305"/>
      <c r="AN12" s="305"/>
      <c r="AO12" s="306"/>
      <c r="AP12" s="117"/>
      <c r="AQ12" s="54" t="s">
        <v>645</v>
      </c>
      <c r="AU12" s="292" t="str">
        <f t="shared" ca="1" si="5"/>
        <v>I</v>
      </c>
      <c r="AV12" s="292">
        <f t="shared" si="6"/>
        <v>9</v>
      </c>
      <c r="AW12" s="180" t="str">
        <f t="shared" ca="1" si="2"/>
        <v>I9</v>
      </c>
      <c r="AX12" s="180">
        <f t="shared" si="1"/>
        <v>9</v>
      </c>
      <c r="AY12" s="180" t="str">
        <f t="shared" ca="1" si="3"/>
        <v>6. Ownership - Operating Costs</v>
      </c>
      <c r="AZ12" s="189" t="s">
        <v>702</v>
      </c>
      <c r="BA12" s="180" t="s">
        <v>708</v>
      </c>
      <c r="BB12" s="180">
        <f>$I$8</f>
        <v>2023</v>
      </c>
      <c r="BC12" s="180" t="str">
        <f t="shared" ca="1" si="4"/>
        <v>9_I9_Nameplate_capacity_MW_2023</v>
      </c>
      <c r="BD12" s="180" t="s">
        <v>407</v>
      </c>
      <c r="BE12" s="180"/>
      <c r="BF12" s="189" t="s">
        <v>709</v>
      </c>
      <c r="BG12" s="189" t="s">
        <v>58</v>
      </c>
      <c r="BH12" s="189" t="s">
        <v>58</v>
      </c>
      <c r="BI12" s="189"/>
      <c r="BJ12" s="189"/>
      <c r="BK12" s="189"/>
      <c r="BL12" s="189"/>
    </row>
    <row r="13" spans="1:97" ht="13.5" hidden="1" customHeight="1" thickBot="1">
      <c r="A13" s="90"/>
      <c r="B13" s="117"/>
      <c r="C13" s="889"/>
      <c r="D13" s="347"/>
      <c r="E13" s="347"/>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5"/>
      <c r="AF13" s="305"/>
      <c r="AG13" s="305"/>
      <c r="AH13" s="305"/>
      <c r="AI13" s="305"/>
      <c r="AJ13" s="305"/>
      <c r="AK13" s="305"/>
      <c r="AL13" s="305"/>
      <c r="AM13" s="305"/>
      <c r="AN13" s="305"/>
      <c r="AO13" s="306"/>
      <c r="AP13" s="117"/>
      <c r="AQ13" s="54" t="s">
        <v>645</v>
      </c>
      <c r="AU13" s="292" t="str">
        <f t="shared" ca="1" si="5"/>
        <v>J</v>
      </c>
      <c r="AV13" s="292">
        <f t="shared" si="6"/>
        <v>9</v>
      </c>
      <c r="AW13" s="180" t="str">
        <f t="shared" ca="1" si="2"/>
        <v>J9</v>
      </c>
      <c r="AX13" s="180">
        <f t="shared" si="1"/>
        <v>9</v>
      </c>
      <c r="AY13" s="180" t="str">
        <f t="shared" ca="1" si="3"/>
        <v>6. Ownership - Operating Costs</v>
      </c>
      <c r="AZ13" s="189" t="s">
        <v>702</v>
      </c>
      <c r="BA13" s="180" t="s">
        <v>708</v>
      </c>
      <c r="BB13" s="180">
        <f>$J$8</f>
        <v>2024</v>
      </c>
      <c r="BC13" s="180" t="str">
        <f t="shared" ca="1" si="4"/>
        <v>9_J9_Nameplate_capacity_MW_2024</v>
      </c>
      <c r="BD13" s="180" t="s">
        <v>407</v>
      </c>
      <c r="BE13" s="180"/>
      <c r="BF13" s="189" t="s">
        <v>709</v>
      </c>
      <c r="BG13" s="189" t="s">
        <v>58</v>
      </c>
      <c r="BH13" s="189" t="s">
        <v>58</v>
      </c>
      <c r="BI13" s="189"/>
      <c r="BJ13" s="189"/>
      <c r="BK13" s="189"/>
      <c r="BL13" s="189"/>
    </row>
    <row r="14" spans="1:97" ht="13.5" hidden="1" customHeight="1" thickBot="1">
      <c r="A14" s="90"/>
      <c r="B14" s="117"/>
      <c r="C14" s="889"/>
      <c r="D14" s="347"/>
      <c r="E14" s="347"/>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5"/>
      <c r="AF14" s="305"/>
      <c r="AG14" s="305"/>
      <c r="AH14" s="305"/>
      <c r="AI14" s="305"/>
      <c r="AJ14" s="305"/>
      <c r="AK14" s="305"/>
      <c r="AL14" s="305"/>
      <c r="AM14" s="305"/>
      <c r="AN14" s="305"/>
      <c r="AO14" s="306"/>
      <c r="AP14" s="117"/>
      <c r="AQ14" s="54" t="s">
        <v>645</v>
      </c>
      <c r="AU14" s="292" t="str">
        <f t="shared" ca="1" si="5"/>
        <v>K</v>
      </c>
      <c r="AV14" s="292">
        <f t="shared" si="6"/>
        <v>9</v>
      </c>
      <c r="AW14" s="180" t="str">
        <f t="shared" ca="1" si="2"/>
        <v>K9</v>
      </c>
      <c r="AX14" s="180">
        <f t="shared" si="1"/>
        <v>9</v>
      </c>
      <c r="AY14" s="180" t="str">
        <f t="shared" ca="1" si="3"/>
        <v>6. Ownership - Operating Costs</v>
      </c>
      <c r="AZ14" s="189" t="s">
        <v>702</v>
      </c>
      <c r="BA14" s="180" t="s">
        <v>708</v>
      </c>
      <c r="BB14" s="180">
        <f>$K$8</f>
        <v>2025</v>
      </c>
      <c r="BC14" s="180" t="str">
        <f t="shared" ca="1" si="4"/>
        <v>9_K9_Nameplate_capacity_MW_2025</v>
      </c>
      <c r="BD14" s="180" t="s">
        <v>407</v>
      </c>
      <c r="BE14" s="180"/>
      <c r="BF14" s="189" t="s">
        <v>709</v>
      </c>
      <c r="BG14" s="189" t="s">
        <v>58</v>
      </c>
      <c r="BH14" s="189" t="s">
        <v>58</v>
      </c>
      <c r="BI14" s="189"/>
      <c r="BJ14" s="189"/>
      <c r="BK14" s="189"/>
      <c r="BL14" s="189"/>
    </row>
    <row r="15" spans="1:97" ht="13.5" hidden="1" customHeight="1" thickBot="1">
      <c r="A15" s="90"/>
      <c r="B15" s="117"/>
      <c r="C15" s="889"/>
      <c r="D15" s="347"/>
      <c r="E15" s="347"/>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5"/>
      <c r="AF15" s="305"/>
      <c r="AG15" s="305"/>
      <c r="AH15" s="305"/>
      <c r="AI15" s="305"/>
      <c r="AJ15" s="305"/>
      <c r="AK15" s="305"/>
      <c r="AL15" s="305"/>
      <c r="AM15" s="305"/>
      <c r="AN15" s="305"/>
      <c r="AO15" s="306"/>
      <c r="AP15" s="117"/>
      <c r="AQ15" s="54" t="s">
        <v>645</v>
      </c>
      <c r="AU15" s="292" t="str">
        <f t="shared" ca="1" si="5"/>
        <v>L</v>
      </c>
      <c r="AV15" s="292">
        <f t="shared" si="6"/>
        <v>9</v>
      </c>
      <c r="AW15" s="180" t="str">
        <f t="shared" ca="1" si="2"/>
        <v>L9</v>
      </c>
      <c r="AX15" s="180">
        <f t="shared" si="1"/>
        <v>9</v>
      </c>
      <c r="AY15" s="180" t="str">
        <f t="shared" ca="1" si="3"/>
        <v>6. Ownership - Operating Costs</v>
      </c>
      <c r="AZ15" s="189" t="s">
        <v>702</v>
      </c>
      <c r="BA15" s="180" t="s">
        <v>708</v>
      </c>
      <c r="BB15" s="180">
        <f>$L$8</f>
        <v>2026</v>
      </c>
      <c r="BC15" s="180" t="str">
        <f t="shared" ca="1" si="4"/>
        <v>9_L9_Nameplate_capacity_MW_2026</v>
      </c>
      <c r="BD15" s="180" t="s">
        <v>407</v>
      </c>
      <c r="BE15" s="180"/>
      <c r="BF15" s="189" t="s">
        <v>709</v>
      </c>
      <c r="BG15" s="189" t="s">
        <v>58</v>
      </c>
      <c r="BH15" s="189" t="s">
        <v>58</v>
      </c>
      <c r="BI15" s="189"/>
      <c r="BJ15" s="189"/>
      <c r="BK15" s="189"/>
      <c r="BL15" s="189"/>
    </row>
    <row r="16" spans="1:97" ht="13.5" hidden="1" customHeight="1" thickBot="1">
      <c r="A16" s="90"/>
      <c r="B16" s="117"/>
      <c r="C16" s="889"/>
      <c r="D16" s="347"/>
      <c r="E16" s="347"/>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5"/>
      <c r="AF16" s="305"/>
      <c r="AG16" s="305"/>
      <c r="AH16" s="305"/>
      <c r="AI16" s="305"/>
      <c r="AJ16" s="305"/>
      <c r="AK16" s="305"/>
      <c r="AL16" s="305"/>
      <c r="AM16" s="305"/>
      <c r="AN16" s="305"/>
      <c r="AO16" s="306"/>
      <c r="AP16" s="117"/>
      <c r="AQ16" s="54" t="s">
        <v>645</v>
      </c>
      <c r="AU16" s="292" t="str">
        <f t="shared" ca="1" si="5"/>
        <v>M</v>
      </c>
      <c r="AV16" s="292">
        <f t="shared" si="6"/>
        <v>9</v>
      </c>
      <c r="AW16" s="180" t="str">
        <f t="shared" ca="1" si="2"/>
        <v>M9</v>
      </c>
      <c r="AX16" s="180">
        <f t="shared" si="1"/>
        <v>9</v>
      </c>
      <c r="AY16" s="180" t="str">
        <f t="shared" ca="1" si="3"/>
        <v>6. Ownership - Operating Costs</v>
      </c>
      <c r="AZ16" s="189" t="s">
        <v>702</v>
      </c>
      <c r="BA16" s="180" t="s">
        <v>708</v>
      </c>
      <c r="BB16" s="180">
        <f>$M$8</f>
        <v>2027</v>
      </c>
      <c r="BC16" s="180" t="str">
        <f t="shared" ca="1" si="4"/>
        <v>9_M9_Nameplate_capacity_MW_2027</v>
      </c>
      <c r="BD16" s="180" t="s">
        <v>407</v>
      </c>
      <c r="BE16" s="180"/>
      <c r="BF16" s="189" t="s">
        <v>709</v>
      </c>
      <c r="BG16" s="189" t="s">
        <v>58</v>
      </c>
      <c r="BH16" s="189" t="s">
        <v>58</v>
      </c>
      <c r="BI16" s="189"/>
      <c r="BJ16" s="189"/>
      <c r="BK16" s="189"/>
      <c r="BL16" s="189"/>
    </row>
    <row r="17" spans="1:64" ht="13.5" hidden="1" customHeight="1" thickBot="1">
      <c r="A17" s="90"/>
      <c r="B17" s="117"/>
      <c r="C17" s="889"/>
      <c r="D17" s="347"/>
      <c r="E17" s="347"/>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5"/>
      <c r="AF17" s="305"/>
      <c r="AG17" s="305"/>
      <c r="AH17" s="305"/>
      <c r="AI17" s="305"/>
      <c r="AJ17" s="305"/>
      <c r="AK17" s="305"/>
      <c r="AL17" s="305"/>
      <c r="AM17" s="305"/>
      <c r="AN17" s="305"/>
      <c r="AO17" s="306"/>
      <c r="AP17" s="117"/>
      <c r="AQ17" s="54" t="s">
        <v>645</v>
      </c>
      <c r="AU17" s="292" t="str">
        <f t="shared" ca="1" si="5"/>
        <v>N</v>
      </c>
      <c r="AV17" s="292">
        <f t="shared" si="6"/>
        <v>9</v>
      </c>
      <c r="AW17" s="180" t="str">
        <f t="shared" ca="1" si="2"/>
        <v>N9</v>
      </c>
      <c r="AX17" s="180">
        <f t="shared" si="1"/>
        <v>9</v>
      </c>
      <c r="AY17" s="180" t="str">
        <f t="shared" ca="1" si="3"/>
        <v>6. Ownership - Operating Costs</v>
      </c>
      <c r="AZ17" s="189" t="s">
        <v>702</v>
      </c>
      <c r="BA17" s="180" t="s">
        <v>708</v>
      </c>
      <c r="BB17" s="180">
        <f>$N$8</f>
        <v>2028</v>
      </c>
      <c r="BC17" s="180" t="str">
        <f t="shared" ca="1" si="4"/>
        <v>9_N9_Nameplate_capacity_MW_2028</v>
      </c>
      <c r="BD17" s="180" t="s">
        <v>407</v>
      </c>
      <c r="BE17" s="180"/>
      <c r="BF17" s="189" t="s">
        <v>709</v>
      </c>
      <c r="BG17" s="189" t="s">
        <v>58</v>
      </c>
      <c r="BH17" s="189" t="s">
        <v>58</v>
      </c>
      <c r="BI17" s="189"/>
      <c r="BJ17" s="189"/>
      <c r="BK17" s="189"/>
      <c r="BL17" s="189"/>
    </row>
    <row r="18" spans="1:64" ht="13.5" hidden="1" customHeight="1" thickBot="1">
      <c r="A18" s="90"/>
      <c r="B18" s="117"/>
      <c r="C18" s="889"/>
      <c r="D18" s="347"/>
      <c r="E18" s="347"/>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5"/>
      <c r="AF18" s="305"/>
      <c r="AG18" s="305"/>
      <c r="AH18" s="305"/>
      <c r="AI18" s="305"/>
      <c r="AJ18" s="305"/>
      <c r="AK18" s="305"/>
      <c r="AL18" s="305"/>
      <c r="AM18" s="305"/>
      <c r="AN18" s="305"/>
      <c r="AO18" s="306"/>
      <c r="AP18" s="117"/>
      <c r="AQ18" s="54" t="s">
        <v>645</v>
      </c>
      <c r="AU18" s="292" t="str">
        <f t="shared" ca="1" si="5"/>
        <v>O</v>
      </c>
      <c r="AV18" s="292">
        <f t="shared" si="6"/>
        <v>9</v>
      </c>
      <c r="AW18" s="180" t="str">
        <f t="shared" ca="1" si="2"/>
        <v>O9</v>
      </c>
      <c r="AX18" s="180">
        <f t="shared" si="1"/>
        <v>9</v>
      </c>
      <c r="AY18" s="180" t="str">
        <f t="shared" ca="1" si="3"/>
        <v>6. Ownership - Operating Costs</v>
      </c>
      <c r="AZ18" s="189" t="s">
        <v>702</v>
      </c>
      <c r="BA18" s="180" t="s">
        <v>708</v>
      </c>
      <c r="BB18" s="180">
        <f>$O$8</f>
        <v>2029</v>
      </c>
      <c r="BC18" s="180" t="str">
        <f t="shared" ca="1" si="4"/>
        <v>9_O9_Nameplate_capacity_MW_2029</v>
      </c>
      <c r="BD18" s="180" t="s">
        <v>407</v>
      </c>
      <c r="BE18" s="180"/>
      <c r="BF18" s="189" t="s">
        <v>709</v>
      </c>
      <c r="BG18" s="189" t="s">
        <v>58</v>
      </c>
      <c r="BH18" s="189" t="s">
        <v>58</v>
      </c>
      <c r="BI18" s="189"/>
      <c r="BJ18" s="189"/>
      <c r="BK18" s="189"/>
      <c r="BL18" s="189"/>
    </row>
    <row r="19" spans="1:64" ht="13.5" hidden="1" customHeight="1" thickBot="1">
      <c r="A19" s="90"/>
      <c r="B19" s="117"/>
      <c r="C19" s="889"/>
      <c r="D19" s="347"/>
      <c r="E19" s="347"/>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5"/>
      <c r="AF19" s="305"/>
      <c r="AG19" s="305"/>
      <c r="AH19" s="305"/>
      <c r="AI19" s="305"/>
      <c r="AJ19" s="305"/>
      <c r="AK19" s="305"/>
      <c r="AL19" s="305"/>
      <c r="AM19" s="305"/>
      <c r="AN19" s="305"/>
      <c r="AO19" s="306"/>
      <c r="AP19" s="117"/>
      <c r="AQ19" s="54" t="s">
        <v>645</v>
      </c>
      <c r="AU19" s="292" t="str">
        <f t="shared" ca="1" si="5"/>
        <v>P</v>
      </c>
      <c r="AV19" s="292">
        <f t="shared" si="6"/>
        <v>9</v>
      </c>
      <c r="AW19" s="180" t="str">
        <f t="shared" ca="1" si="2"/>
        <v>P9</v>
      </c>
      <c r="AX19" s="180">
        <f t="shared" si="1"/>
        <v>9</v>
      </c>
      <c r="AY19" s="180" t="str">
        <f t="shared" ca="1" si="3"/>
        <v>6. Ownership - Operating Costs</v>
      </c>
      <c r="AZ19" s="189" t="s">
        <v>702</v>
      </c>
      <c r="BA19" s="180" t="s">
        <v>708</v>
      </c>
      <c r="BB19" s="180">
        <f>$P$8</f>
        <v>2030</v>
      </c>
      <c r="BC19" s="180" t="str">
        <f t="shared" ca="1" si="4"/>
        <v>9_P9_Nameplate_capacity_MW_2030</v>
      </c>
      <c r="BD19" s="180" t="s">
        <v>407</v>
      </c>
      <c r="BE19" s="180"/>
      <c r="BF19" s="189" t="s">
        <v>709</v>
      </c>
      <c r="BG19" s="189" t="s">
        <v>58</v>
      </c>
      <c r="BH19" s="189" t="s">
        <v>58</v>
      </c>
      <c r="BI19" s="189"/>
      <c r="BJ19" s="189"/>
      <c r="BK19" s="189"/>
      <c r="BL19" s="189"/>
    </row>
    <row r="20" spans="1:64" ht="13.5" hidden="1" customHeight="1" thickBot="1">
      <c r="A20" s="90"/>
      <c r="B20" s="117"/>
      <c r="C20" s="889"/>
      <c r="D20" s="347"/>
      <c r="E20" s="347"/>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5"/>
      <c r="AF20" s="305"/>
      <c r="AG20" s="305"/>
      <c r="AH20" s="305"/>
      <c r="AI20" s="305"/>
      <c r="AJ20" s="305"/>
      <c r="AK20" s="305"/>
      <c r="AL20" s="305"/>
      <c r="AM20" s="305"/>
      <c r="AN20" s="305"/>
      <c r="AO20" s="306"/>
      <c r="AP20" s="117"/>
      <c r="AQ20" s="54" t="s">
        <v>645</v>
      </c>
      <c r="AU20" s="292" t="str">
        <f t="shared" ca="1" si="5"/>
        <v>Q</v>
      </c>
      <c r="AV20" s="292">
        <f t="shared" si="6"/>
        <v>9</v>
      </c>
      <c r="AW20" s="180" t="str">
        <f t="shared" ca="1" si="2"/>
        <v>Q9</v>
      </c>
      <c r="AX20" s="180">
        <f t="shared" si="1"/>
        <v>9</v>
      </c>
      <c r="AY20" s="180" t="str">
        <f t="shared" ca="1" si="3"/>
        <v>6. Ownership - Operating Costs</v>
      </c>
      <c r="AZ20" s="189" t="s">
        <v>702</v>
      </c>
      <c r="BA20" s="180" t="s">
        <v>708</v>
      </c>
      <c r="BB20" s="180">
        <f>$Q$8</f>
        <v>2031</v>
      </c>
      <c r="BC20" s="180" t="str">
        <f t="shared" ca="1" si="4"/>
        <v>9_Q9_Nameplate_capacity_MW_2031</v>
      </c>
      <c r="BD20" s="180" t="s">
        <v>407</v>
      </c>
      <c r="BE20" s="180"/>
      <c r="BF20" s="189" t="s">
        <v>709</v>
      </c>
      <c r="BG20" s="189" t="s">
        <v>58</v>
      </c>
      <c r="BH20" s="189" t="s">
        <v>58</v>
      </c>
      <c r="BI20" s="189"/>
      <c r="BJ20" s="189"/>
      <c r="BK20" s="189"/>
      <c r="BL20" s="189"/>
    </row>
    <row r="21" spans="1:64" ht="13.5" hidden="1" customHeight="1" thickBot="1">
      <c r="A21" s="90"/>
      <c r="B21" s="117"/>
      <c r="C21" s="889"/>
      <c r="D21" s="347"/>
      <c r="E21" s="347"/>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5"/>
      <c r="AF21" s="305"/>
      <c r="AG21" s="305"/>
      <c r="AH21" s="305"/>
      <c r="AI21" s="305"/>
      <c r="AJ21" s="305"/>
      <c r="AK21" s="305"/>
      <c r="AL21" s="305"/>
      <c r="AM21" s="305"/>
      <c r="AN21" s="305"/>
      <c r="AO21" s="306"/>
      <c r="AP21" s="117"/>
      <c r="AQ21" s="54" t="s">
        <v>645</v>
      </c>
      <c r="AU21" s="292" t="str">
        <f t="shared" ca="1" si="5"/>
        <v>R</v>
      </c>
      <c r="AV21" s="292">
        <f t="shared" si="6"/>
        <v>9</v>
      </c>
      <c r="AW21" s="180" t="str">
        <f t="shared" ca="1" si="2"/>
        <v>R9</v>
      </c>
      <c r="AX21" s="180">
        <f t="shared" si="1"/>
        <v>9</v>
      </c>
      <c r="AY21" s="180" t="str">
        <f t="shared" ca="1" si="3"/>
        <v>6. Ownership - Operating Costs</v>
      </c>
      <c r="AZ21" s="189" t="s">
        <v>702</v>
      </c>
      <c r="BA21" s="180" t="s">
        <v>708</v>
      </c>
      <c r="BB21" s="180">
        <f>$R$8</f>
        <v>2032</v>
      </c>
      <c r="BC21" s="180" t="str">
        <f t="shared" ca="1" si="4"/>
        <v>9_R9_Nameplate_capacity_MW_2032</v>
      </c>
      <c r="BD21" s="180" t="s">
        <v>407</v>
      </c>
      <c r="BE21" s="180"/>
      <c r="BF21" s="189" t="s">
        <v>709</v>
      </c>
      <c r="BG21" s="189" t="s">
        <v>58</v>
      </c>
      <c r="BH21" s="189" t="s">
        <v>58</v>
      </c>
      <c r="BI21" s="189"/>
      <c r="BJ21" s="189"/>
      <c r="BK21" s="189"/>
      <c r="BL21" s="189"/>
    </row>
    <row r="22" spans="1:64" ht="13.5" hidden="1" customHeight="1" thickBot="1">
      <c r="A22" s="90"/>
      <c r="B22" s="117"/>
      <c r="C22" s="889"/>
      <c r="D22" s="347"/>
      <c r="E22" s="347"/>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5"/>
      <c r="AF22" s="305"/>
      <c r="AG22" s="305"/>
      <c r="AH22" s="305"/>
      <c r="AI22" s="305"/>
      <c r="AJ22" s="305"/>
      <c r="AK22" s="305"/>
      <c r="AL22" s="305"/>
      <c r="AM22" s="305"/>
      <c r="AN22" s="305"/>
      <c r="AO22" s="306"/>
      <c r="AP22" s="117"/>
      <c r="AQ22" s="54" t="s">
        <v>645</v>
      </c>
      <c r="AU22" s="292" t="str">
        <f t="shared" ca="1" si="5"/>
        <v>S</v>
      </c>
      <c r="AV22" s="292">
        <f t="shared" si="6"/>
        <v>9</v>
      </c>
      <c r="AW22" s="180" t="str">
        <f t="shared" ca="1" si="2"/>
        <v>S9</v>
      </c>
      <c r="AX22" s="180">
        <f t="shared" si="1"/>
        <v>9</v>
      </c>
      <c r="AY22" s="180" t="str">
        <f t="shared" ca="1" si="3"/>
        <v>6. Ownership - Operating Costs</v>
      </c>
      <c r="AZ22" s="189" t="s">
        <v>702</v>
      </c>
      <c r="BA22" s="180" t="s">
        <v>708</v>
      </c>
      <c r="BB22" s="180">
        <f>$S$8</f>
        <v>2033</v>
      </c>
      <c r="BC22" s="180" t="str">
        <f t="shared" ca="1" si="4"/>
        <v>9_S9_Nameplate_capacity_MW_2033</v>
      </c>
      <c r="BD22" s="180" t="s">
        <v>407</v>
      </c>
      <c r="BE22" s="180"/>
      <c r="BF22" s="189" t="s">
        <v>709</v>
      </c>
      <c r="BG22" s="189" t="s">
        <v>58</v>
      </c>
      <c r="BH22" s="189" t="s">
        <v>58</v>
      </c>
      <c r="BI22" s="189"/>
      <c r="BJ22" s="189"/>
      <c r="BK22" s="189"/>
      <c r="BL22" s="189"/>
    </row>
    <row r="23" spans="1:64" ht="13.5" hidden="1" customHeight="1" thickBot="1">
      <c r="A23" s="90"/>
      <c r="B23" s="117"/>
      <c r="C23" s="889"/>
      <c r="D23" s="347"/>
      <c r="E23" s="347"/>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5"/>
      <c r="AF23" s="305"/>
      <c r="AG23" s="305"/>
      <c r="AH23" s="305"/>
      <c r="AI23" s="305"/>
      <c r="AJ23" s="305"/>
      <c r="AK23" s="305"/>
      <c r="AL23" s="305"/>
      <c r="AM23" s="305"/>
      <c r="AN23" s="305"/>
      <c r="AO23" s="306"/>
      <c r="AP23" s="117"/>
      <c r="AQ23" s="54" t="s">
        <v>645</v>
      </c>
      <c r="AU23" s="292" t="str">
        <f t="shared" ca="1" si="5"/>
        <v>T</v>
      </c>
      <c r="AV23" s="292">
        <f t="shared" si="6"/>
        <v>9</v>
      </c>
      <c r="AW23" s="180" t="str">
        <f t="shared" ca="1" si="2"/>
        <v>T9</v>
      </c>
      <c r="AX23" s="180">
        <f t="shared" si="1"/>
        <v>9</v>
      </c>
      <c r="AY23" s="180" t="str">
        <f t="shared" ca="1" si="3"/>
        <v>6. Ownership - Operating Costs</v>
      </c>
      <c r="AZ23" s="189" t="s">
        <v>702</v>
      </c>
      <c r="BA23" s="180" t="s">
        <v>708</v>
      </c>
      <c r="BB23" s="180">
        <f>$T$8</f>
        <v>2034</v>
      </c>
      <c r="BC23" s="180" t="str">
        <f t="shared" ca="1" si="4"/>
        <v>9_T9_Nameplate_capacity_MW_2034</v>
      </c>
      <c r="BD23" s="180" t="s">
        <v>407</v>
      </c>
      <c r="BE23" s="180"/>
      <c r="BF23" s="189" t="s">
        <v>709</v>
      </c>
      <c r="BG23" s="189" t="s">
        <v>58</v>
      </c>
      <c r="BH23" s="189" t="s">
        <v>58</v>
      </c>
      <c r="BI23" s="189"/>
      <c r="BJ23" s="189"/>
      <c r="BK23" s="189"/>
      <c r="BL23" s="189"/>
    </row>
    <row r="24" spans="1:64" ht="13.5" hidden="1" customHeight="1" thickBot="1">
      <c r="A24" s="90"/>
      <c r="B24" s="117"/>
      <c r="C24" s="889"/>
      <c r="D24" s="347"/>
      <c r="E24" s="347"/>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5"/>
      <c r="AF24" s="305"/>
      <c r="AG24" s="305"/>
      <c r="AH24" s="305"/>
      <c r="AI24" s="305"/>
      <c r="AJ24" s="305"/>
      <c r="AK24" s="305"/>
      <c r="AL24" s="305"/>
      <c r="AM24" s="305"/>
      <c r="AN24" s="305"/>
      <c r="AO24" s="306"/>
      <c r="AP24" s="117"/>
      <c r="AQ24" s="54" t="s">
        <v>645</v>
      </c>
      <c r="AU24" s="292" t="str">
        <f t="shared" ca="1" si="5"/>
        <v>U</v>
      </c>
      <c r="AV24" s="292">
        <f t="shared" si="6"/>
        <v>9</v>
      </c>
      <c r="AW24" s="180" t="str">
        <f t="shared" ca="1" si="2"/>
        <v>U9</v>
      </c>
      <c r="AX24" s="180">
        <f t="shared" si="1"/>
        <v>9</v>
      </c>
      <c r="AY24" s="180" t="str">
        <f t="shared" ca="1" si="3"/>
        <v>6. Ownership - Operating Costs</v>
      </c>
      <c r="AZ24" s="189" t="s">
        <v>702</v>
      </c>
      <c r="BA24" s="180" t="s">
        <v>708</v>
      </c>
      <c r="BB24" s="180">
        <f>$U$8</f>
        <v>2035</v>
      </c>
      <c r="BC24" s="180" t="str">
        <f t="shared" ca="1" si="4"/>
        <v>9_U9_Nameplate_capacity_MW_2035</v>
      </c>
      <c r="BD24" s="180" t="s">
        <v>407</v>
      </c>
      <c r="BE24" s="180"/>
      <c r="BF24" s="189" t="s">
        <v>709</v>
      </c>
      <c r="BG24" s="189" t="s">
        <v>58</v>
      </c>
      <c r="BH24" s="189" t="s">
        <v>58</v>
      </c>
      <c r="BI24" s="189"/>
      <c r="BJ24" s="189"/>
      <c r="BK24" s="189"/>
      <c r="BL24" s="189"/>
    </row>
    <row r="25" spans="1:64" ht="13.5" hidden="1" customHeight="1" thickBot="1">
      <c r="A25" s="90"/>
      <c r="B25" s="117"/>
      <c r="C25" s="889"/>
      <c r="D25" s="347"/>
      <c r="E25" s="347"/>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5"/>
      <c r="AF25" s="305"/>
      <c r="AG25" s="305"/>
      <c r="AH25" s="305"/>
      <c r="AI25" s="305"/>
      <c r="AJ25" s="305"/>
      <c r="AK25" s="305"/>
      <c r="AL25" s="305"/>
      <c r="AM25" s="305"/>
      <c r="AN25" s="305"/>
      <c r="AO25" s="306"/>
      <c r="AP25" s="117"/>
      <c r="AQ25" s="54" t="s">
        <v>645</v>
      </c>
      <c r="AU25" s="292" t="str">
        <f t="shared" ca="1" si="5"/>
        <v>V</v>
      </c>
      <c r="AV25" s="292">
        <f t="shared" si="6"/>
        <v>9</v>
      </c>
      <c r="AW25" s="180" t="str">
        <f t="shared" ca="1" si="2"/>
        <v>V9</v>
      </c>
      <c r="AX25" s="180">
        <f t="shared" si="1"/>
        <v>9</v>
      </c>
      <c r="AY25" s="180" t="str">
        <f t="shared" ca="1" si="3"/>
        <v>6. Ownership - Operating Costs</v>
      </c>
      <c r="AZ25" s="189" t="s">
        <v>702</v>
      </c>
      <c r="BA25" s="180" t="s">
        <v>708</v>
      </c>
      <c r="BB25" s="180">
        <f>$V$8</f>
        <v>2036</v>
      </c>
      <c r="BC25" s="180" t="str">
        <f t="shared" ca="1" si="4"/>
        <v>9_V9_Nameplate_capacity_MW_2036</v>
      </c>
      <c r="BD25" s="180" t="s">
        <v>407</v>
      </c>
      <c r="BE25" s="180"/>
      <c r="BF25" s="189" t="s">
        <v>709</v>
      </c>
      <c r="BG25" s="189" t="s">
        <v>58</v>
      </c>
      <c r="BH25" s="189" t="s">
        <v>58</v>
      </c>
      <c r="BI25" s="189"/>
      <c r="BJ25" s="189"/>
      <c r="BK25" s="189"/>
      <c r="BL25" s="189"/>
    </row>
    <row r="26" spans="1:64" ht="13.5" hidden="1" customHeight="1" thickBot="1">
      <c r="A26" s="90"/>
      <c r="B26" s="117"/>
      <c r="C26" s="889"/>
      <c r="D26" s="347"/>
      <c r="E26" s="347"/>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5"/>
      <c r="AF26" s="305"/>
      <c r="AG26" s="305"/>
      <c r="AH26" s="305"/>
      <c r="AI26" s="305"/>
      <c r="AJ26" s="305"/>
      <c r="AK26" s="305"/>
      <c r="AL26" s="305"/>
      <c r="AM26" s="305"/>
      <c r="AN26" s="305"/>
      <c r="AO26" s="306"/>
      <c r="AP26" s="117"/>
      <c r="AQ26" s="54" t="s">
        <v>645</v>
      </c>
      <c r="AU26" s="292" t="str">
        <f t="shared" ca="1" si="5"/>
        <v>W</v>
      </c>
      <c r="AV26" s="292">
        <f t="shared" si="6"/>
        <v>9</v>
      </c>
      <c r="AW26" s="180" t="str">
        <f t="shared" ca="1" si="2"/>
        <v>W9</v>
      </c>
      <c r="AX26" s="180">
        <f t="shared" si="1"/>
        <v>9</v>
      </c>
      <c r="AY26" s="180" t="str">
        <f t="shared" ca="1" si="3"/>
        <v>6. Ownership - Operating Costs</v>
      </c>
      <c r="AZ26" s="189" t="s">
        <v>702</v>
      </c>
      <c r="BA26" s="180" t="s">
        <v>708</v>
      </c>
      <c r="BB26" s="180">
        <f>$W$8</f>
        <v>2037</v>
      </c>
      <c r="BC26" s="180" t="str">
        <f t="shared" ca="1" si="4"/>
        <v>9_W9_Nameplate_capacity_MW_2037</v>
      </c>
      <c r="BD26" s="180" t="s">
        <v>407</v>
      </c>
      <c r="BE26" s="180"/>
      <c r="BF26" s="189" t="s">
        <v>709</v>
      </c>
      <c r="BG26" s="189" t="s">
        <v>58</v>
      </c>
      <c r="BH26" s="189" t="s">
        <v>58</v>
      </c>
      <c r="BI26" s="189"/>
      <c r="BJ26" s="189"/>
      <c r="BK26" s="189"/>
      <c r="BL26" s="189"/>
    </row>
    <row r="27" spans="1:64" ht="13.5" hidden="1" customHeight="1" thickBot="1">
      <c r="A27" s="90"/>
      <c r="B27" s="117"/>
      <c r="C27" s="889"/>
      <c r="D27" s="347"/>
      <c r="E27" s="347"/>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5"/>
      <c r="AF27" s="305"/>
      <c r="AG27" s="305"/>
      <c r="AH27" s="305"/>
      <c r="AI27" s="305"/>
      <c r="AJ27" s="305"/>
      <c r="AK27" s="305"/>
      <c r="AL27" s="305"/>
      <c r="AM27" s="305"/>
      <c r="AN27" s="305"/>
      <c r="AO27" s="306"/>
      <c r="AP27" s="117"/>
      <c r="AQ27" s="54" t="s">
        <v>645</v>
      </c>
      <c r="AU27" s="292" t="str">
        <f t="shared" ca="1" si="5"/>
        <v>X</v>
      </c>
      <c r="AV27" s="292">
        <f t="shared" si="6"/>
        <v>9</v>
      </c>
      <c r="AW27" s="180" t="str">
        <f t="shared" ca="1" si="2"/>
        <v>X9</v>
      </c>
      <c r="AX27" s="180">
        <f t="shared" si="1"/>
        <v>9</v>
      </c>
      <c r="AY27" s="180" t="str">
        <f t="shared" ca="1" si="3"/>
        <v>6. Ownership - Operating Costs</v>
      </c>
      <c r="AZ27" s="189" t="s">
        <v>702</v>
      </c>
      <c r="BA27" s="180" t="s">
        <v>708</v>
      </c>
      <c r="BB27" s="180">
        <f>$X$8</f>
        <v>2038</v>
      </c>
      <c r="BC27" s="180" t="str">
        <f t="shared" ca="1" si="4"/>
        <v>9_X9_Nameplate_capacity_MW_2038</v>
      </c>
      <c r="BD27" s="180" t="s">
        <v>407</v>
      </c>
      <c r="BE27" s="180"/>
      <c r="BF27" s="189" t="s">
        <v>709</v>
      </c>
      <c r="BG27" s="189" t="s">
        <v>58</v>
      </c>
      <c r="BH27" s="189" t="s">
        <v>58</v>
      </c>
      <c r="BI27" s="189"/>
      <c r="BJ27" s="189"/>
      <c r="BK27" s="189"/>
      <c r="BL27" s="189"/>
    </row>
    <row r="28" spans="1:64" ht="13.5" hidden="1" customHeight="1" thickBot="1">
      <c r="A28" s="90"/>
      <c r="B28" s="117"/>
      <c r="C28" s="889"/>
      <c r="D28" s="347"/>
      <c r="E28" s="347"/>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5"/>
      <c r="AF28" s="305"/>
      <c r="AG28" s="305"/>
      <c r="AH28" s="305"/>
      <c r="AI28" s="305"/>
      <c r="AJ28" s="305"/>
      <c r="AK28" s="305"/>
      <c r="AL28" s="305"/>
      <c r="AM28" s="305"/>
      <c r="AN28" s="305"/>
      <c r="AO28" s="306"/>
      <c r="AP28" s="117"/>
      <c r="AQ28" s="54" t="s">
        <v>645</v>
      </c>
      <c r="AU28" s="292" t="str">
        <f t="shared" ca="1" si="5"/>
        <v>Y</v>
      </c>
      <c r="AV28" s="292">
        <f t="shared" si="6"/>
        <v>9</v>
      </c>
      <c r="AW28" s="180" t="str">
        <f t="shared" ca="1" si="2"/>
        <v>Y9</v>
      </c>
      <c r="AX28" s="180">
        <f t="shared" si="1"/>
        <v>9</v>
      </c>
      <c r="AY28" s="180" t="str">
        <f t="shared" ca="1" si="3"/>
        <v>6. Ownership - Operating Costs</v>
      </c>
      <c r="AZ28" s="189" t="s">
        <v>702</v>
      </c>
      <c r="BA28" s="180" t="s">
        <v>708</v>
      </c>
      <c r="BB28" s="180">
        <f>$Y$8</f>
        <v>2039</v>
      </c>
      <c r="BC28" s="180" t="str">
        <f t="shared" ca="1" si="4"/>
        <v>9_Y9_Nameplate_capacity_MW_2039</v>
      </c>
      <c r="BD28" s="180" t="s">
        <v>407</v>
      </c>
      <c r="BE28" s="180"/>
      <c r="BF28" s="189" t="s">
        <v>709</v>
      </c>
      <c r="BG28" s="189" t="s">
        <v>58</v>
      </c>
      <c r="BH28" s="189" t="s">
        <v>58</v>
      </c>
      <c r="BI28" s="189"/>
      <c r="BJ28" s="189"/>
      <c r="BK28" s="189"/>
      <c r="BL28" s="189"/>
    </row>
    <row r="29" spans="1:64" ht="13.5" hidden="1" customHeight="1" thickBot="1">
      <c r="A29" s="90"/>
      <c r="B29" s="117"/>
      <c r="C29" s="889"/>
      <c r="D29" s="347"/>
      <c r="E29" s="347"/>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5"/>
      <c r="AF29" s="305"/>
      <c r="AG29" s="305"/>
      <c r="AH29" s="305"/>
      <c r="AI29" s="305"/>
      <c r="AJ29" s="305"/>
      <c r="AK29" s="305"/>
      <c r="AL29" s="305"/>
      <c r="AM29" s="305"/>
      <c r="AN29" s="305"/>
      <c r="AO29" s="306"/>
      <c r="AP29" s="117"/>
      <c r="AQ29" s="54" t="s">
        <v>645</v>
      </c>
      <c r="AU29" s="292" t="str">
        <f t="shared" ca="1" si="5"/>
        <v>Z</v>
      </c>
      <c r="AV29" s="292">
        <f t="shared" si="6"/>
        <v>9</v>
      </c>
      <c r="AW29" s="180" t="str">
        <f t="shared" ca="1" si="2"/>
        <v>Z9</v>
      </c>
      <c r="AX29" s="180">
        <f t="shared" si="1"/>
        <v>9</v>
      </c>
      <c r="AY29" s="180" t="str">
        <f t="shared" ca="1" si="3"/>
        <v>6. Ownership - Operating Costs</v>
      </c>
      <c r="AZ29" s="189" t="s">
        <v>702</v>
      </c>
      <c r="BA29" s="180" t="s">
        <v>708</v>
      </c>
      <c r="BB29" s="180">
        <f>$Z$8</f>
        <v>2040</v>
      </c>
      <c r="BC29" s="180" t="str">
        <f t="shared" ca="1" si="4"/>
        <v>9_Z9_Nameplate_capacity_MW_2040</v>
      </c>
      <c r="BD29" s="180" t="s">
        <v>407</v>
      </c>
      <c r="BE29" s="180"/>
      <c r="BF29" s="189" t="s">
        <v>709</v>
      </c>
      <c r="BG29" s="189" t="s">
        <v>58</v>
      </c>
      <c r="BH29" s="189" t="s">
        <v>58</v>
      </c>
      <c r="BI29" s="189"/>
      <c r="BJ29" s="189"/>
      <c r="BK29" s="189"/>
      <c r="BL29" s="189"/>
    </row>
    <row r="30" spans="1:64" ht="13.5" hidden="1" customHeight="1" thickBot="1">
      <c r="A30" s="90"/>
      <c r="B30" s="117"/>
      <c r="C30" s="889"/>
      <c r="D30" s="347"/>
      <c r="E30" s="347"/>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5"/>
      <c r="AF30" s="305"/>
      <c r="AG30" s="305"/>
      <c r="AH30" s="305"/>
      <c r="AI30" s="305"/>
      <c r="AJ30" s="305"/>
      <c r="AK30" s="305"/>
      <c r="AL30" s="305"/>
      <c r="AM30" s="305"/>
      <c r="AN30" s="305"/>
      <c r="AO30" s="306"/>
      <c r="AP30" s="117"/>
      <c r="AQ30" s="54" t="s">
        <v>645</v>
      </c>
      <c r="AU30" s="292" t="str">
        <f t="shared" ca="1" si="5"/>
        <v>AA</v>
      </c>
      <c r="AV30" s="292">
        <f t="shared" si="6"/>
        <v>9</v>
      </c>
      <c r="AW30" s="180" t="str">
        <f t="shared" ca="1" si="2"/>
        <v>AA9</v>
      </c>
      <c r="AX30" s="180">
        <f t="shared" si="1"/>
        <v>9</v>
      </c>
      <c r="AY30" s="180" t="str">
        <f t="shared" ca="1" si="3"/>
        <v>6. Ownership - Operating Costs</v>
      </c>
      <c r="AZ30" s="189" t="s">
        <v>702</v>
      </c>
      <c r="BA30" s="180" t="s">
        <v>708</v>
      </c>
      <c r="BB30" s="180">
        <f>$AA$8</f>
        <v>2041</v>
      </c>
      <c r="BC30" s="180" t="str">
        <f t="shared" ca="1" si="4"/>
        <v>9_AA9_Nameplate_capacity_MW_2041</v>
      </c>
      <c r="BD30" s="180" t="s">
        <v>407</v>
      </c>
      <c r="BE30" s="180"/>
      <c r="BF30" s="189" t="s">
        <v>709</v>
      </c>
      <c r="BG30" s="189" t="s">
        <v>58</v>
      </c>
      <c r="BH30" s="189" t="s">
        <v>58</v>
      </c>
      <c r="BI30" s="189"/>
      <c r="BJ30" s="189"/>
      <c r="BK30" s="189"/>
      <c r="BL30" s="189"/>
    </row>
    <row r="31" spans="1:64" ht="13.5" hidden="1" customHeight="1" thickBot="1">
      <c r="A31" s="90"/>
      <c r="B31" s="117"/>
      <c r="C31" s="889"/>
      <c r="D31" s="347"/>
      <c r="E31" s="347"/>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5"/>
      <c r="AF31" s="305"/>
      <c r="AG31" s="305"/>
      <c r="AH31" s="305"/>
      <c r="AI31" s="305"/>
      <c r="AJ31" s="305"/>
      <c r="AK31" s="305"/>
      <c r="AL31" s="305"/>
      <c r="AM31" s="305"/>
      <c r="AN31" s="305"/>
      <c r="AO31" s="306"/>
      <c r="AP31" s="117"/>
      <c r="AQ31" s="54" t="s">
        <v>645</v>
      </c>
      <c r="AU31" s="292" t="str">
        <f t="shared" ca="1" si="5"/>
        <v>AB</v>
      </c>
      <c r="AV31" s="292">
        <f t="shared" si="6"/>
        <v>9</v>
      </c>
      <c r="AW31" s="180" t="str">
        <f t="shared" ca="1" si="2"/>
        <v>AB9</v>
      </c>
      <c r="AX31" s="180">
        <f t="shared" si="1"/>
        <v>9</v>
      </c>
      <c r="AY31" s="180" t="str">
        <f t="shared" ca="1" si="3"/>
        <v>6. Ownership - Operating Costs</v>
      </c>
      <c r="AZ31" s="189" t="s">
        <v>702</v>
      </c>
      <c r="BA31" s="180" t="s">
        <v>708</v>
      </c>
      <c r="BB31" s="180">
        <f>$AB$8</f>
        <v>2042</v>
      </c>
      <c r="BC31" s="180" t="str">
        <f t="shared" ca="1" si="4"/>
        <v>9_AB9_Nameplate_capacity_MW_2042</v>
      </c>
      <c r="BD31" s="180" t="s">
        <v>407</v>
      </c>
      <c r="BE31" s="180"/>
      <c r="BF31" s="189" t="s">
        <v>709</v>
      </c>
      <c r="BG31" s="189" t="s">
        <v>58</v>
      </c>
      <c r="BH31" s="189" t="s">
        <v>58</v>
      </c>
      <c r="BI31" s="189"/>
      <c r="BJ31" s="189"/>
      <c r="BK31" s="189"/>
      <c r="BL31" s="189"/>
    </row>
    <row r="32" spans="1:64" ht="13.5" hidden="1" customHeight="1" thickBot="1">
      <c r="A32" s="90"/>
      <c r="B32" s="117"/>
      <c r="C32" s="889"/>
      <c r="D32" s="347"/>
      <c r="E32" s="347"/>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5"/>
      <c r="AF32" s="305"/>
      <c r="AG32" s="305"/>
      <c r="AH32" s="305"/>
      <c r="AI32" s="305"/>
      <c r="AJ32" s="305"/>
      <c r="AK32" s="305"/>
      <c r="AL32" s="305"/>
      <c r="AM32" s="305"/>
      <c r="AN32" s="305"/>
      <c r="AO32" s="306"/>
      <c r="AP32" s="117"/>
      <c r="AQ32" s="54" t="s">
        <v>645</v>
      </c>
      <c r="AU32" s="292" t="str">
        <f t="shared" ca="1" si="5"/>
        <v>AC</v>
      </c>
      <c r="AV32" s="292">
        <f t="shared" si="6"/>
        <v>9</v>
      </c>
      <c r="AW32" s="180" t="str">
        <f t="shared" ca="1" si="2"/>
        <v>AC9</v>
      </c>
      <c r="AX32" s="180">
        <f t="shared" si="1"/>
        <v>9</v>
      </c>
      <c r="AY32" s="180" t="str">
        <f t="shared" ca="1" si="3"/>
        <v>6. Ownership - Operating Costs</v>
      </c>
      <c r="AZ32" s="189" t="s">
        <v>702</v>
      </c>
      <c r="BA32" s="180" t="s">
        <v>708</v>
      </c>
      <c r="BB32" s="180">
        <f>$AC$8</f>
        <v>2043</v>
      </c>
      <c r="BC32" s="180" t="str">
        <f t="shared" ca="1" si="4"/>
        <v>9_AC9_Nameplate_capacity_MW_2043</v>
      </c>
      <c r="BD32" s="180" t="s">
        <v>407</v>
      </c>
      <c r="BE32" s="180"/>
      <c r="BF32" s="189" t="s">
        <v>709</v>
      </c>
      <c r="BG32" s="189" t="s">
        <v>58</v>
      </c>
      <c r="BH32" s="189" t="s">
        <v>58</v>
      </c>
      <c r="BI32" s="189"/>
      <c r="BJ32" s="189"/>
      <c r="BK32" s="189"/>
      <c r="BL32" s="189"/>
    </row>
    <row r="33" spans="1:64" ht="13.5" hidden="1" customHeight="1" thickBot="1">
      <c r="A33" s="90"/>
      <c r="B33" s="117"/>
      <c r="C33" s="889"/>
      <c r="D33" s="347"/>
      <c r="E33" s="347"/>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5"/>
      <c r="AF33" s="305"/>
      <c r="AG33" s="305"/>
      <c r="AH33" s="305"/>
      <c r="AI33" s="305"/>
      <c r="AJ33" s="305"/>
      <c r="AK33" s="305"/>
      <c r="AL33" s="305"/>
      <c r="AM33" s="305"/>
      <c r="AN33" s="305"/>
      <c r="AO33" s="306"/>
      <c r="AP33" s="117"/>
      <c r="AQ33" s="54" t="s">
        <v>645</v>
      </c>
      <c r="AU33" s="292" t="str">
        <f t="shared" ca="1" si="5"/>
        <v>AD</v>
      </c>
      <c r="AV33" s="292">
        <f t="shared" si="6"/>
        <v>9</v>
      </c>
      <c r="AW33" s="180" t="str">
        <f t="shared" ca="1" si="2"/>
        <v>AD9</v>
      </c>
      <c r="AX33" s="180">
        <f t="shared" si="1"/>
        <v>9</v>
      </c>
      <c r="AY33" s="180" t="str">
        <f t="shared" ca="1" si="3"/>
        <v>6. Ownership - Operating Costs</v>
      </c>
      <c r="AZ33" s="189" t="s">
        <v>702</v>
      </c>
      <c r="BA33" s="180" t="s">
        <v>708</v>
      </c>
      <c r="BB33" s="180">
        <f>$AD$8</f>
        <v>2044</v>
      </c>
      <c r="BC33" s="180" t="str">
        <f t="shared" ca="1" si="4"/>
        <v>9_AD9_Nameplate_capacity_MW_2044</v>
      </c>
      <c r="BD33" s="180" t="s">
        <v>407</v>
      </c>
      <c r="BE33" s="180"/>
      <c r="BF33" s="189" t="s">
        <v>709</v>
      </c>
      <c r="BG33" s="189" t="s">
        <v>58</v>
      </c>
      <c r="BH33" s="189" t="s">
        <v>58</v>
      </c>
      <c r="BI33" s="189"/>
      <c r="BJ33" s="189"/>
      <c r="BK33" s="189"/>
      <c r="BL33" s="189"/>
    </row>
    <row r="34" spans="1:64" ht="13.5" hidden="1" customHeight="1" thickBot="1">
      <c r="A34" s="90"/>
      <c r="B34" s="117"/>
      <c r="C34" s="889"/>
      <c r="D34" s="347"/>
      <c r="E34" s="347"/>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5"/>
      <c r="AF34" s="305"/>
      <c r="AG34" s="305"/>
      <c r="AH34" s="305"/>
      <c r="AI34" s="305"/>
      <c r="AJ34" s="305"/>
      <c r="AK34" s="305"/>
      <c r="AL34" s="305"/>
      <c r="AM34" s="305"/>
      <c r="AN34" s="305"/>
      <c r="AO34" s="306"/>
      <c r="AP34" s="117"/>
      <c r="AQ34" s="54" t="s">
        <v>645</v>
      </c>
      <c r="AU34" s="292" t="str">
        <f t="shared" ca="1" si="5"/>
        <v>AE</v>
      </c>
      <c r="AV34" s="292">
        <f t="shared" si="6"/>
        <v>9</v>
      </c>
      <c r="AW34" s="180" t="str">
        <f t="shared" ca="1" si="2"/>
        <v>AE9</v>
      </c>
      <c r="AX34" s="180">
        <f t="shared" si="1"/>
        <v>9</v>
      </c>
      <c r="AY34" s="180" t="str">
        <f t="shared" ca="1" si="3"/>
        <v>6. Ownership - Operating Costs</v>
      </c>
      <c r="AZ34" s="189" t="s">
        <v>702</v>
      </c>
      <c r="BA34" s="180" t="s">
        <v>708</v>
      </c>
      <c r="BB34" s="180">
        <f>$AE$8</f>
        <v>2045</v>
      </c>
      <c r="BC34" s="180" t="str">
        <f t="shared" ca="1" si="4"/>
        <v>9_AE9_Nameplate_capacity_MW_2045</v>
      </c>
      <c r="BD34" s="180" t="s">
        <v>407</v>
      </c>
      <c r="BE34" s="180"/>
      <c r="BF34" s="189" t="s">
        <v>709</v>
      </c>
      <c r="BG34" s="189" t="s">
        <v>58</v>
      </c>
      <c r="BH34" s="189" t="s">
        <v>58</v>
      </c>
      <c r="BI34" s="189"/>
      <c r="BJ34" s="189"/>
      <c r="BK34" s="189"/>
      <c r="BL34" s="189"/>
    </row>
    <row r="35" spans="1:64" ht="13.5" hidden="1" customHeight="1" thickBot="1">
      <c r="A35" s="90"/>
      <c r="B35" s="117"/>
      <c r="C35" s="889"/>
      <c r="D35" s="347"/>
      <c r="E35" s="347"/>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5"/>
      <c r="AF35" s="305"/>
      <c r="AG35" s="305"/>
      <c r="AH35" s="305"/>
      <c r="AI35" s="305"/>
      <c r="AJ35" s="305"/>
      <c r="AK35" s="305"/>
      <c r="AL35" s="305"/>
      <c r="AM35" s="305"/>
      <c r="AN35" s="305"/>
      <c r="AO35" s="306"/>
      <c r="AP35" s="117"/>
      <c r="AQ35" s="54" t="s">
        <v>645</v>
      </c>
      <c r="AU35" s="292" t="str">
        <f t="shared" ca="1" si="5"/>
        <v>AF</v>
      </c>
      <c r="AV35" s="292">
        <f t="shared" si="6"/>
        <v>9</v>
      </c>
      <c r="AW35" s="180" t="str">
        <f t="shared" ca="1" si="2"/>
        <v>AF9</v>
      </c>
      <c r="AX35" s="180">
        <f t="shared" si="1"/>
        <v>9</v>
      </c>
      <c r="AY35" s="180" t="str">
        <f t="shared" ca="1" si="3"/>
        <v>6. Ownership - Operating Costs</v>
      </c>
      <c r="AZ35" s="189" t="s">
        <v>702</v>
      </c>
      <c r="BA35" s="180" t="s">
        <v>708</v>
      </c>
      <c r="BB35" s="180">
        <f>$AF$8</f>
        <v>2046</v>
      </c>
      <c r="BC35" s="180" t="str">
        <f t="shared" ca="1" si="4"/>
        <v>9_AF9_Nameplate_capacity_MW_2046</v>
      </c>
      <c r="BD35" s="180" t="s">
        <v>407</v>
      </c>
      <c r="BE35" s="180"/>
      <c r="BF35" s="189" t="s">
        <v>709</v>
      </c>
      <c r="BG35" s="189" t="s">
        <v>58</v>
      </c>
      <c r="BH35" s="189" t="s">
        <v>58</v>
      </c>
      <c r="BI35" s="189"/>
      <c r="BJ35" s="189"/>
      <c r="BK35" s="189"/>
      <c r="BL35" s="189"/>
    </row>
    <row r="36" spans="1:64" ht="13.5" hidden="1" customHeight="1" thickBot="1">
      <c r="A36" s="90"/>
      <c r="B36" s="117"/>
      <c r="C36" s="889"/>
      <c r="D36" s="347"/>
      <c r="E36" s="347"/>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304"/>
      <c r="AE36" s="305"/>
      <c r="AF36" s="305"/>
      <c r="AG36" s="305"/>
      <c r="AH36" s="305"/>
      <c r="AI36" s="305"/>
      <c r="AJ36" s="305"/>
      <c r="AK36" s="305"/>
      <c r="AL36" s="305"/>
      <c r="AM36" s="305"/>
      <c r="AN36" s="305"/>
      <c r="AO36" s="306"/>
      <c r="AP36" s="117"/>
      <c r="AQ36" s="54" t="s">
        <v>645</v>
      </c>
      <c r="AU36" s="292" t="str">
        <f t="shared" ca="1" si="5"/>
        <v>AG</v>
      </c>
      <c r="AV36" s="292">
        <f t="shared" si="6"/>
        <v>9</v>
      </c>
      <c r="AW36" s="180" t="str">
        <f t="shared" ca="1" si="2"/>
        <v>AG9</v>
      </c>
      <c r="AX36" s="180">
        <f t="shared" si="1"/>
        <v>9</v>
      </c>
      <c r="AY36" s="180" t="str">
        <f t="shared" ca="1" si="3"/>
        <v>6. Ownership - Operating Costs</v>
      </c>
      <c r="AZ36" s="189" t="s">
        <v>702</v>
      </c>
      <c r="BA36" s="180" t="s">
        <v>708</v>
      </c>
      <c r="BB36" s="180">
        <f>$AG$8</f>
        <v>2047</v>
      </c>
      <c r="BC36" s="180" t="str">
        <f t="shared" ca="1" si="4"/>
        <v>9_AG9_Nameplate_capacity_MW_2047</v>
      </c>
      <c r="BD36" s="180" t="s">
        <v>407</v>
      </c>
      <c r="BE36" s="180"/>
      <c r="BF36" s="189" t="s">
        <v>709</v>
      </c>
      <c r="BG36" s="189" t="s">
        <v>58</v>
      </c>
      <c r="BH36" s="189" t="s">
        <v>58</v>
      </c>
      <c r="BI36" s="189"/>
      <c r="BJ36" s="189"/>
      <c r="BK36" s="189"/>
      <c r="BL36" s="189"/>
    </row>
    <row r="37" spans="1:64" ht="13.5" hidden="1" customHeight="1" thickBot="1">
      <c r="A37" s="90"/>
      <c r="B37" s="117"/>
      <c r="C37" s="889"/>
      <c r="D37" s="347"/>
      <c r="E37" s="347"/>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304"/>
      <c r="AE37" s="305"/>
      <c r="AF37" s="305"/>
      <c r="AG37" s="305"/>
      <c r="AH37" s="305"/>
      <c r="AI37" s="305"/>
      <c r="AJ37" s="305"/>
      <c r="AK37" s="305"/>
      <c r="AL37" s="305"/>
      <c r="AM37" s="305"/>
      <c r="AN37" s="305"/>
      <c r="AO37" s="306"/>
      <c r="AP37" s="117"/>
      <c r="AQ37" s="54" t="s">
        <v>645</v>
      </c>
      <c r="AU37" s="292" t="str">
        <f t="shared" ca="1" si="5"/>
        <v>AH</v>
      </c>
      <c r="AV37" s="292">
        <f t="shared" si="6"/>
        <v>9</v>
      </c>
      <c r="AW37" s="180" t="str">
        <f t="shared" ca="1" si="2"/>
        <v>AH9</v>
      </c>
      <c r="AX37" s="180">
        <f t="shared" si="1"/>
        <v>9</v>
      </c>
      <c r="AY37" s="180" t="str">
        <f t="shared" ca="1" si="3"/>
        <v>6. Ownership - Operating Costs</v>
      </c>
      <c r="AZ37" s="189" t="s">
        <v>702</v>
      </c>
      <c r="BA37" s="180" t="s">
        <v>708</v>
      </c>
      <c r="BB37" s="180">
        <f>$AH$8</f>
        <v>2048</v>
      </c>
      <c r="BC37" s="180" t="str">
        <f t="shared" ca="1" si="4"/>
        <v>9_AH9_Nameplate_capacity_MW_2048</v>
      </c>
      <c r="BD37" s="180" t="s">
        <v>407</v>
      </c>
      <c r="BE37" s="180"/>
      <c r="BF37" s="189" t="s">
        <v>709</v>
      </c>
      <c r="BG37" s="189" t="s">
        <v>58</v>
      </c>
      <c r="BH37" s="189" t="s">
        <v>58</v>
      </c>
      <c r="BI37" s="189"/>
      <c r="BJ37" s="189"/>
      <c r="BK37" s="189"/>
      <c r="BL37" s="189"/>
    </row>
    <row r="38" spans="1:64" ht="13.5" hidden="1" customHeight="1" thickBot="1">
      <c r="A38" s="90"/>
      <c r="B38" s="117"/>
      <c r="C38" s="889"/>
      <c r="D38" s="347"/>
      <c r="E38" s="347"/>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304"/>
      <c r="AE38" s="305"/>
      <c r="AF38" s="305"/>
      <c r="AG38" s="305"/>
      <c r="AH38" s="305"/>
      <c r="AI38" s="305"/>
      <c r="AJ38" s="305"/>
      <c r="AK38" s="305"/>
      <c r="AL38" s="305"/>
      <c r="AM38" s="305"/>
      <c r="AN38" s="305"/>
      <c r="AO38" s="306"/>
      <c r="AP38" s="117"/>
      <c r="AQ38" s="54" t="s">
        <v>645</v>
      </c>
      <c r="AU38" s="292" t="str">
        <f t="shared" ca="1" si="5"/>
        <v>AI</v>
      </c>
      <c r="AV38" s="292">
        <f t="shared" si="6"/>
        <v>9</v>
      </c>
      <c r="AW38" s="180" t="str">
        <f t="shared" ca="1" si="2"/>
        <v>AI9</v>
      </c>
      <c r="AX38" s="180">
        <f t="shared" si="1"/>
        <v>9</v>
      </c>
      <c r="AY38" s="180" t="str">
        <f t="shared" ca="1" si="3"/>
        <v>6. Ownership - Operating Costs</v>
      </c>
      <c r="AZ38" s="189" t="s">
        <v>702</v>
      </c>
      <c r="BA38" s="180" t="s">
        <v>708</v>
      </c>
      <c r="BB38" s="180">
        <f>$AI$8</f>
        <v>2049</v>
      </c>
      <c r="BC38" s="180" t="str">
        <f t="shared" ca="1" si="4"/>
        <v>9_AI9_Nameplate_capacity_MW_2049</v>
      </c>
      <c r="BD38" s="180" t="s">
        <v>407</v>
      </c>
      <c r="BE38" s="180"/>
      <c r="BF38" s="189" t="s">
        <v>709</v>
      </c>
      <c r="BG38" s="189" t="s">
        <v>58</v>
      </c>
      <c r="BH38" s="189" t="s">
        <v>58</v>
      </c>
      <c r="BI38" s="189"/>
      <c r="BJ38" s="189"/>
      <c r="BK38" s="189"/>
      <c r="BL38" s="189"/>
    </row>
    <row r="39" spans="1:64" ht="13.5" hidden="1" customHeight="1" thickBot="1">
      <c r="A39" s="90"/>
      <c r="B39" s="117"/>
      <c r="C39" s="889"/>
      <c r="D39" s="347"/>
      <c r="E39" s="347"/>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304"/>
      <c r="AE39" s="305"/>
      <c r="AF39" s="305"/>
      <c r="AG39" s="305"/>
      <c r="AH39" s="305"/>
      <c r="AI39" s="305"/>
      <c r="AJ39" s="305"/>
      <c r="AK39" s="305"/>
      <c r="AL39" s="305"/>
      <c r="AM39" s="305"/>
      <c r="AN39" s="305"/>
      <c r="AO39" s="306"/>
      <c r="AP39" s="117"/>
      <c r="AQ39" s="54" t="s">
        <v>645</v>
      </c>
      <c r="AU39" s="292" t="str">
        <f t="shared" ca="1" si="5"/>
        <v>AJ</v>
      </c>
      <c r="AV39" s="292">
        <f t="shared" si="6"/>
        <v>9</v>
      </c>
      <c r="AW39" s="180" t="str">
        <f t="shared" ca="1" si="2"/>
        <v>AJ9</v>
      </c>
      <c r="AX39" s="180">
        <f t="shared" si="1"/>
        <v>9</v>
      </c>
      <c r="AY39" s="180" t="str">
        <f t="shared" ca="1" si="3"/>
        <v>6. Ownership - Operating Costs</v>
      </c>
      <c r="AZ39" s="189" t="s">
        <v>702</v>
      </c>
      <c r="BA39" s="180" t="s">
        <v>708</v>
      </c>
      <c r="BB39" s="180">
        <f>$AJ$8</f>
        <v>2050</v>
      </c>
      <c r="BC39" s="180" t="str">
        <f t="shared" ca="1" si="4"/>
        <v>9_AJ9_Nameplate_capacity_MW_2050</v>
      </c>
      <c r="BD39" s="180" t="s">
        <v>407</v>
      </c>
      <c r="BE39" s="180"/>
      <c r="BF39" s="189" t="s">
        <v>709</v>
      </c>
      <c r="BG39" s="189" t="s">
        <v>58</v>
      </c>
      <c r="BH39" s="189" t="s">
        <v>58</v>
      </c>
      <c r="BI39" s="189"/>
      <c r="BJ39" s="189"/>
      <c r="BK39" s="189"/>
      <c r="BL39" s="189"/>
    </row>
    <row r="40" spans="1:64" ht="13.5" hidden="1" customHeight="1" thickBot="1">
      <c r="A40" s="90"/>
      <c r="B40" s="117"/>
      <c r="C40" s="889"/>
      <c r="D40" s="347"/>
      <c r="E40" s="347"/>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5"/>
      <c r="AF40" s="305"/>
      <c r="AG40" s="305"/>
      <c r="AH40" s="305"/>
      <c r="AI40" s="305"/>
      <c r="AJ40" s="305"/>
      <c r="AK40" s="305"/>
      <c r="AL40" s="305"/>
      <c r="AM40" s="305"/>
      <c r="AN40" s="305"/>
      <c r="AO40" s="306"/>
      <c r="AP40" s="117"/>
      <c r="AQ40" s="54" t="s">
        <v>645</v>
      </c>
      <c r="AU40" s="292" t="str">
        <f t="shared" ca="1" si="5"/>
        <v>AK</v>
      </c>
      <c r="AV40" s="292">
        <f t="shared" si="6"/>
        <v>9</v>
      </c>
      <c r="AW40" s="180" t="str">
        <f t="shared" ca="1" si="2"/>
        <v>AK9</v>
      </c>
      <c r="AX40" s="180">
        <f t="shared" si="1"/>
        <v>9</v>
      </c>
      <c r="AY40" s="180" t="str">
        <f t="shared" ca="1" si="3"/>
        <v>6. Ownership - Operating Costs</v>
      </c>
      <c r="AZ40" s="189" t="s">
        <v>702</v>
      </c>
      <c r="BA40" s="180" t="s">
        <v>708</v>
      </c>
      <c r="BB40" s="180">
        <f>$AK$8</f>
        <v>2051</v>
      </c>
      <c r="BC40" s="180" t="str">
        <f t="shared" ca="1" si="4"/>
        <v>9_AK9_Nameplate_capacity_MW_2051</v>
      </c>
      <c r="BD40" s="180" t="s">
        <v>407</v>
      </c>
      <c r="BE40" s="180"/>
      <c r="BF40" s="189" t="s">
        <v>709</v>
      </c>
      <c r="BG40" s="189" t="s">
        <v>58</v>
      </c>
      <c r="BH40" s="189" t="s">
        <v>58</v>
      </c>
      <c r="BI40" s="189"/>
      <c r="BJ40" s="189"/>
      <c r="BK40" s="189"/>
      <c r="BL40" s="189"/>
    </row>
    <row r="41" spans="1:64" ht="13.5" hidden="1" customHeight="1" thickBot="1">
      <c r="A41" s="90"/>
      <c r="B41" s="117"/>
      <c r="C41" s="889"/>
      <c r="D41" s="347"/>
      <c r="E41" s="347"/>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5"/>
      <c r="AF41" s="305"/>
      <c r="AG41" s="305"/>
      <c r="AH41" s="305"/>
      <c r="AI41" s="305"/>
      <c r="AJ41" s="305"/>
      <c r="AK41" s="305"/>
      <c r="AL41" s="305"/>
      <c r="AM41" s="305"/>
      <c r="AN41" s="305"/>
      <c r="AO41" s="306"/>
      <c r="AP41" s="117"/>
      <c r="AQ41" s="54" t="s">
        <v>645</v>
      </c>
      <c r="AU41" s="292" t="str">
        <f t="shared" ca="1" si="5"/>
        <v>AL</v>
      </c>
      <c r="AV41" s="292">
        <f t="shared" si="6"/>
        <v>9</v>
      </c>
      <c r="AW41" s="180" t="str">
        <f t="shared" ca="1" si="2"/>
        <v>AL9</v>
      </c>
      <c r="AX41" s="180">
        <f t="shared" si="1"/>
        <v>9</v>
      </c>
      <c r="AY41" s="180" t="str">
        <f t="shared" ca="1" si="3"/>
        <v>6. Ownership - Operating Costs</v>
      </c>
      <c r="AZ41" s="189" t="s">
        <v>702</v>
      </c>
      <c r="BA41" s="180" t="s">
        <v>708</v>
      </c>
      <c r="BB41" s="180">
        <f>$AL$8</f>
        <v>2052</v>
      </c>
      <c r="BC41" s="180" t="str">
        <f t="shared" ca="1" si="4"/>
        <v>9_AL9_Nameplate_capacity_MW_2052</v>
      </c>
      <c r="BD41" s="180" t="s">
        <v>407</v>
      </c>
      <c r="BE41" s="180"/>
      <c r="BF41" s="189" t="s">
        <v>709</v>
      </c>
      <c r="BG41" s="189" t="s">
        <v>58</v>
      </c>
      <c r="BH41" s="189" t="s">
        <v>58</v>
      </c>
      <c r="BI41" s="189"/>
      <c r="BJ41" s="189"/>
      <c r="BK41" s="189"/>
      <c r="BL41" s="189"/>
    </row>
    <row r="42" spans="1:64" ht="13.5" hidden="1" customHeight="1" thickBot="1">
      <c r="A42" s="90"/>
      <c r="B42" s="117"/>
      <c r="C42" s="889"/>
      <c r="D42" s="347"/>
      <c r="E42" s="347"/>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5"/>
      <c r="AF42" s="305"/>
      <c r="AG42" s="305"/>
      <c r="AH42" s="305"/>
      <c r="AI42" s="305"/>
      <c r="AJ42" s="305"/>
      <c r="AK42" s="305"/>
      <c r="AL42" s="305"/>
      <c r="AM42" s="305"/>
      <c r="AN42" s="305"/>
      <c r="AO42" s="306"/>
      <c r="AP42" s="117"/>
      <c r="AQ42" s="54" t="s">
        <v>645</v>
      </c>
      <c r="AU42" s="292" t="str">
        <f t="shared" ca="1" si="5"/>
        <v>AM</v>
      </c>
      <c r="AV42" s="292">
        <f t="shared" si="6"/>
        <v>9</v>
      </c>
      <c r="AW42" s="180" t="str">
        <f t="shared" ca="1" si="2"/>
        <v>AM9</v>
      </c>
      <c r="AX42" s="180">
        <f t="shared" si="1"/>
        <v>9</v>
      </c>
      <c r="AY42" s="180" t="str">
        <f t="shared" ca="1" si="3"/>
        <v>6. Ownership - Operating Costs</v>
      </c>
      <c r="AZ42" s="189" t="s">
        <v>702</v>
      </c>
      <c r="BA42" s="180" t="s">
        <v>708</v>
      </c>
      <c r="BB42" s="180">
        <f>$AM$8</f>
        <v>2053</v>
      </c>
      <c r="BC42" s="180" t="str">
        <f t="shared" ca="1" si="4"/>
        <v>9_AM9_Nameplate_capacity_MW_2053</v>
      </c>
      <c r="BD42" s="180" t="s">
        <v>407</v>
      </c>
      <c r="BE42" s="180"/>
      <c r="BF42" s="189" t="s">
        <v>709</v>
      </c>
      <c r="BG42" s="189" t="s">
        <v>58</v>
      </c>
      <c r="BH42" s="189" t="s">
        <v>58</v>
      </c>
      <c r="BI42" s="189"/>
      <c r="BJ42" s="189"/>
      <c r="BK42" s="189"/>
      <c r="BL42" s="189"/>
    </row>
    <row r="43" spans="1:64" ht="13.5" hidden="1" customHeight="1" thickBot="1">
      <c r="A43" s="90"/>
      <c r="B43" s="117"/>
      <c r="C43" s="889"/>
      <c r="D43" s="347"/>
      <c r="E43" s="347"/>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5"/>
      <c r="AF43" s="305"/>
      <c r="AG43" s="305"/>
      <c r="AH43" s="305"/>
      <c r="AI43" s="305"/>
      <c r="AJ43" s="305"/>
      <c r="AK43" s="305"/>
      <c r="AL43" s="305"/>
      <c r="AM43" s="305"/>
      <c r="AN43" s="305"/>
      <c r="AO43" s="306"/>
      <c r="AP43" s="117"/>
      <c r="AQ43" s="54" t="s">
        <v>645</v>
      </c>
      <c r="AU43" s="292" t="str">
        <f t="shared" ca="1" si="5"/>
        <v>AN</v>
      </c>
      <c r="AV43" s="292">
        <f t="shared" si="6"/>
        <v>9</v>
      </c>
      <c r="AW43" s="180" t="str">
        <f t="shared" ca="1" si="2"/>
        <v>AN9</v>
      </c>
      <c r="AX43" s="180">
        <f t="shared" si="1"/>
        <v>9</v>
      </c>
      <c r="AY43" s="180" t="str">
        <f t="shared" ca="1" si="3"/>
        <v>6. Ownership - Operating Costs</v>
      </c>
      <c r="AZ43" s="189" t="s">
        <v>702</v>
      </c>
      <c r="BA43" s="180" t="s">
        <v>708</v>
      </c>
      <c r="BB43" s="180">
        <f>$AN$8</f>
        <v>2054</v>
      </c>
      <c r="BC43" s="180" t="str">
        <f t="shared" ca="1" si="4"/>
        <v>9_AN9_Nameplate_capacity_MW_2054</v>
      </c>
      <c r="BD43" s="180" t="s">
        <v>407</v>
      </c>
      <c r="BE43" s="180"/>
      <c r="BF43" s="189" t="s">
        <v>709</v>
      </c>
      <c r="BG43" s="189" t="s">
        <v>58</v>
      </c>
      <c r="BH43" s="189" t="s">
        <v>58</v>
      </c>
      <c r="BI43" s="189"/>
      <c r="BJ43" s="189"/>
      <c r="BK43" s="189"/>
      <c r="BL43" s="189"/>
    </row>
    <row r="44" spans="1:64" ht="13.5" hidden="1" customHeight="1" thickBot="1">
      <c r="A44" s="90"/>
      <c r="B44" s="117"/>
      <c r="C44" s="889"/>
      <c r="D44" s="347"/>
      <c r="E44" s="347"/>
      <c r="F44" s="304"/>
      <c r="G44" s="304"/>
      <c r="H44" s="304"/>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5"/>
      <c r="AF44" s="305"/>
      <c r="AG44" s="305"/>
      <c r="AH44" s="305"/>
      <c r="AI44" s="305"/>
      <c r="AJ44" s="305"/>
      <c r="AK44" s="305"/>
      <c r="AL44" s="305"/>
      <c r="AM44" s="305"/>
      <c r="AN44" s="305"/>
      <c r="AO44" s="306"/>
      <c r="AP44" s="117"/>
      <c r="AQ44" s="307" t="s">
        <v>645</v>
      </c>
      <c r="AR44" s="307"/>
      <c r="AS44" s="307"/>
      <c r="AT44" s="307"/>
      <c r="AU44" s="308" t="str">
        <f t="shared" ca="1" si="5"/>
        <v>AO</v>
      </c>
      <c r="AV44" s="308">
        <f t="shared" si="6"/>
        <v>9</v>
      </c>
      <c r="AW44" s="254" t="str">
        <f t="shared" ca="1" si="2"/>
        <v>AO9</v>
      </c>
      <c r="AX44" s="254">
        <f t="shared" si="1"/>
        <v>9</v>
      </c>
      <c r="AY44" s="254" t="str">
        <f t="shared" ca="1" si="3"/>
        <v>6. Ownership - Operating Costs</v>
      </c>
      <c r="AZ44" s="259" t="s">
        <v>702</v>
      </c>
      <c r="BA44" s="254" t="s">
        <v>708</v>
      </c>
      <c r="BB44" s="254" t="s">
        <v>646</v>
      </c>
      <c r="BC44" s="254" t="str">
        <f t="shared" ca="1" si="4"/>
        <v>9_AO9_Nameplate_capacity_MW_Additional_Info</v>
      </c>
      <c r="BD44" s="259" t="s">
        <v>133</v>
      </c>
      <c r="BE44" s="259">
        <v>100</v>
      </c>
      <c r="BF44" s="259"/>
      <c r="BG44" s="259" t="s">
        <v>58</v>
      </c>
      <c r="BH44" s="259" t="s">
        <v>58</v>
      </c>
      <c r="BI44" s="189"/>
      <c r="BJ44" s="189"/>
      <c r="BK44" s="189"/>
      <c r="BL44" s="189"/>
    </row>
    <row r="45" spans="1:64" ht="13.5" thickBot="1">
      <c r="A45" s="90">
        <f>+A9+1</f>
        <v>3</v>
      </c>
      <c r="B45" s="117"/>
      <c r="C45" s="889"/>
      <c r="D45" s="347" t="s">
        <v>502</v>
      </c>
      <c r="E45" s="347"/>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1"/>
      <c r="AF45" s="281"/>
      <c r="AG45" s="281"/>
      <c r="AH45" s="281"/>
      <c r="AI45" s="281"/>
      <c r="AJ45" s="281"/>
      <c r="AK45" s="281"/>
      <c r="AL45" s="281"/>
      <c r="AM45" s="281"/>
      <c r="AN45" s="281"/>
      <c r="AO45" s="221"/>
      <c r="AP45" s="117"/>
      <c r="AS45" s="54" t="s">
        <v>125</v>
      </c>
      <c r="AT45" s="54" t="str">
        <f ca="1">SUBSTITUTE(CELL("address",F45),"$","")</f>
        <v>F45</v>
      </c>
      <c r="AU45" s="227" t="str">
        <f ca="1">CHAR(CODE(AT45))</f>
        <v>F</v>
      </c>
      <c r="AV45" s="227">
        <f>ROW(AT45)</f>
        <v>45</v>
      </c>
      <c r="AW45" s="180" t="str">
        <f ca="1">CONCATENATE(AU45&amp;AV45)</f>
        <v>F45</v>
      </c>
      <c r="AX45" s="180">
        <f t="shared" si="1"/>
        <v>9</v>
      </c>
      <c r="AY45" s="180" t="str">
        <f t="shared" ca="1" si="3"/>
        <v>6. Ownership - Operating Costs</v>
      </c>
      <c r="AZ45" s="189" t="s">
        <v>702</v>
      </c>
      <c r="BA45" s="180" t="s">
        <v>710</v>
      </c>
      <c r="BB45" s="180">
        <f>$F$8</f>
        <v>2020</v>
      </c>
      <c r="BC45" s="180" t="str">
        <f ca="1">AX45&amp;"_"&amp;AW45&amp;"_"&amp;BA45&amp;"_"&amp;BB45</f>
        <v>9_F45_Nameplate_capacity_MWh_2020</v>
      </c>
      <c r="BD45" s="180" t="s">
        <v>407</v>
      </c>
      <c r="BE45" s="180"/>
      <c r="BF45" s="189" t="s">
        <v>709</v>
      </c>
      <c r="BG45" s="189" t="s">
        <v>58</v>
      </c>
      <c r="BH45" s="189" t="s">
        <v>58</v>
      </c>
      <c r="BI45" s="189"/>
      <c r="BJ45" s="189"/>
      <c r="BK45" s="189"/>
      <c r="BL45" s="189"/>
    </row>
    <row r="46" spans="1:64" ht="13.5" hidden="1" customHeight="1" thickBot="1">
      <c r="A46" s="90"/>
      <c r="B46" s="117"/>
      <c r="C46" s="487"/>
      <c r="D46" s="347"/>
      <c r="E46" s="347"/>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5"/>
      <c r="AF46" s="305"/>
      <c r="AG46" s="305"/>
      <c r="AH46" s="305"/>
      <c r="AI46" s="305"/>
      <c r="AJ46" s="305"/>
      <c r="AK46" s="305"/>
      <c r="AL46" s="305"/>
      <c r="AM46" s="305"/>
      <c r="AN46" s="305"/>
      <c r="AO46" s="306"/>
      <c r="AP46" s="117"/>
      <c r="AQ46" s="54" t="s">
        <v>645</v>
      </c>
      <c r="AU46" s="292" t="str">
        <f ca="1">IF(AU45="Z","AA",IF(LEN(AU45)=1,CHAR(CODE(AU45)+1),IF(RIGHT(AU45,1)="Z",CHAR(CODE(LEFT(AU45,1))+1),LEFT(AU45,1))&amp;CHAR(65+MOD(CODE(RIGHT(AU45,1))+1-65,26))))</f>
        <v>G</v>
      </c>
      <c r="AV46" s="292">
        <f>AV45</f>
        <v>45</v>
      </c>
      <c r="AW46" s="180" t="str">
        <f t="shared" ref="AW46:AW80" ca="1" si="7">CONCATENATE(AU46&amp;AV46)</f>
        <v>G45</v>
      </c>
      <c r="AX46" s="180">
        <f t="shared" si="1"/>
        <v>9</v>
      </c>
      <c r="AY46" s="180" t="str">
        <f t="shared" ca="1" si="3"/>
        <v>6. Ownership - Operating Costs</v>
      </c>
      <c r="AZ46" s="189" t="s">
        <v>702</v>
      </c>
      <c r="BA46" s="180" t="s">
        <v>708</v>
      </c>
      <c r="BB46" s="180">
        <f>$G$8</f>
        <v>2021</v>
      </c>
      <c r="BC46" s="180" t="str">
        <f t="shared" ref="BC46:BC80" ca="1" si="8">AX46&amp;"_"&amp;AW46&amp;"_"&amp;BA46&amp;"_"&amp;BB46</f>
        <v>9_G45_Nameplate_capacity_MW_2021</v>
      </c>
      <c r="BD46" s="180" t="s">
        <v>407</v>
      </c>
      <c r="BE46" s="180"/>
      <c r="BF46" s="189" t="s">
        <v>709</v>
      </c>
      <c r="BG46" s="189" t="s">
        <v>58</v>
      </c>
      <c r="BH46" s="189" t="s">
        <v>58</v>
      </c>
      <c r="BI46" s="189"/>
      <c r="BJ46" s="189"/>
      <c r="BK46" s="189"/>
      <c r="BL46" s="189"/>
    </row>
    <row r="47" spans="1:64" ht="13.5" hidden="1" customHeight="1" thickBot="1">
      <c r="A47" s="90"/>
      <c r="B47" s="117"/>
      <c r="C47" s="487"/>
      <c r="D47" s="347"/>
      <c r="E47" s="347"/>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5"/>
      <c r="AF47" s="305"/>
      <c r="AG47" s="305"/>
      <c r="AH47" s="305"/>
      <c r="AI47" s="305"/>
      <c r="AJ47" s="305"/>
      <c r="AK47" s="305"/>
      <c r="AL47" s="305"/>
      <c r="AM47" s="305"/>
      <c r="AN47" s="305"/>
      <c r="AO47" s="306"/>
      <c r="AP47" s="117"/>
      <c r="AQ47" s="54" t="s">
        <v>645</v>
      </c>
      <c r="AU47" s="292" t="str">
        <f t="shared" ref="AU47:AU80" ca="1" si="9">IF(AU46="Z","AA",IF(LEN(AU46)=1,CHAR(CODE(AU46)+1),IF(RIGHT(AU46,1)="Z",CHAR(CODE(LEFT(AU46,1))+1),LEFT(AU46,1))&amp;CHAR(65+MOD(CODE(RIGHT(AU46,1))+1-65,26))))</f>
        <v>H</v>
      </c>
      <c r="AV47" s="292">
        <f t="shared" ref="AV47:AV80" si="10">AV46</f>
        <v>45</v>
      </c>
      <c r="AW47" s="180" t="str">
        <f t="shared" ca="1" si="7"/>
        <v>H45</v>
      </c>
      <c r="AX47" s="180">
        <f t="shared" si="1"/>
        <v>9</v>
      </c>
      <c r="AY47" s="180" t="str">
        <f t="shared" ca="1" si="3"/>
        <v>6. Ownership - Operating Costs</v>
      </c>
      <c r="AZ47" s="189" t="s">
        <v>702</v>
      </c>
      <c r="BA47" s="180" t="s">
        <v>710</v>
      </c>
      <c r="BB47" s="180">
        <f>$H$8</f>
        <v>2022</v>
      </c>
      <c r="BC47" s="180" t="str">
        <f t="shared" ca="1" si="8"/>
        <v>9_H45_Nameplate_capacity_MWh_2022</v>
      </c>
      <c r="BD47" s="180" t="s">
        <v>407</v>
      </c>
      <c r="BE47" s="180"/>
      <c r="BF47" s="189" t="s">
        <v>709</v>
      </c>
      <c r="BG47" s="189" t="s">
        <v>58</v>
      </c>
      <c r="BH47" s="189" t="s">
        <v>58</v>
      </c>
      <c r="BI47" s="189"/>
      <c r="BJ47" s="189"/>
      <c r="BK47" s="189"/>
      <c r="BL47" s="189"/>
    </row>
    <row r="48" spans="1:64" ht="13.5" hidden="1" customHeight="1" thickBot="1">
      <c r="A48" s="90"/>
      <c r="B48" s="117"/>
      <c r="C48" s="487"/>
      <c r="D48" s="347"/>
      <c r="E48" s="347"/>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5"/>
      <c r="AF48" s="305"/>
      <c r="AG48" s="305"/>
      <c r="AH48" s="305"/>
      <c r="AI48" s="305"/>
      <c r="AJ48" s="305"/>
      <c r="AK48" s="305"/>
      <c r="AL48" s="305"/>
      <c r="AM48" s="305"/>
      <c r="AN48" s="305"/>
      <c r="AO48" s="306"/>
      <c r="AP48" s="117"/>
      <c r="AQ48" s="54" t="s">
        <v>645</v>
      </c>
      <c r="AU48" s="292" t="str">
        <f t="shared" ca="1" si="9"/>
        <v>I</v>
      </c>
      <c r="AV48" s="292">
        <f t="shared" si="10"/>
        <v>45</v>
      </c>
      <c r="AW48" s="180" t="str">
        <f t="shared" ca="1" si="7"/>
        <v>I45</v>
      </c>
      <c r="AX48" s="180">
        <f t="shared" si="1"/>
        <v>9</v>
      </c>
      <c r="AY48" s="180" t="str">
        <f t="shared" ca="1" si="3"/>
        <v>6. Ownership - Operating Costs</v>
      </c>
      <c r="AZ48" s="189" t="s">
        <v>702</v>
      </c>
      <c r="BA48" s="180" t="s">
        <v>710</v>
      </c>
      <c r="BB48" s="180">
        <f>$I$8</f>
        <v>2023</v>
      </c>
      <c r="BC48" s="180" t="str">
        <f t="shared" ca="1" si="8"/>
        <v>9_I45_Nameplate_capacity_MWh_2023</v>
      </c>
      <c r="BD48" s="180" t="s">
        <v>407</v>
      </c>
      <c r="BE48" s="180"/>
      <c r="BF48" s="189" t="s">
        <v>709</v>
      </c>
      <c r="BG48" s="189" t="s">
        <v>58</v>
      </c>
      <c r="BH48" s="189" t="s">
        <v>58</v>
      </c>
      <c r="BI48" s="189"/>
      <c r="BJ48" s="189"/>
      <c r="BK48" s="189"/>
      <c r="BL48" s="189"/>
    </row>
    <row r="49" spans="1:64" ht="13.5" hidden="1" customHeight="1" thickBot="1">
      <c r="A49" s="90"/>
      <c r="B49" s="117"/>
      <c r="C49" s="487"/>
      <c r="D49" s="347"/>
      <c r="E49" s="347"/>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304"/>
      <c r="AE49" s="305"/>
      <c r="AF49" s="305"/>
      <c r="AG49" s="305"/>
      <c r="AH49" s="305"/>
      <c r="AI49" s="305"/>
      <c r="AJ49" s="305"/>
      <c r="AK49" s="305"/>
      <c r="AL49" s="305"/>
      <c r="AM49" s="305"/>
      <c r="AN49" s="305"/>
      <c r="AO49" s="306"/>
      <c r="AP49" s="117"/>
      <c r="AQ49" s="54" t="s">
        <v>645</v>
      </c>
      <c r="AU49" s="292" t="str">
        <f t="shared" ca="1" si="9"/>
        <v>J</v>
      </c>
      <c r="AV49" s="292">
        <f t="shared" si="10"/>
        <v>45</v>
      </c>
      <c r="AW49" s="180" t="str">
        <f t="shared" ca="1" si="7"/>
        <v>J45</v>
      </c>
      <c r="AX49" s="180">
        <f t="shared" si="1"/>
        <v>9</v>
      </c>
      <c r="AY49" s="180" t="str">
        <f t="shared" ca="1" si="3"/>
        <v>6. Ownership - Operating Costs</v>
      </c>
      <c r="AZ49" s="189" t="s">
        <v>702</v>
      </c>
      <c r="BA49" s="180" t="s">
        <v>710</v>
      </c>
      <c r="BB49" s="180">
        <f>$J$8</f>
        <v>2024</v>
      </c>
      <c r="BC49" s="180" t="str">
        <f t="shared" ca="1" si="8"/>
        <v>9_J45_Nameplate_capacity_MWh_2024</v>
      </c>
      <c r="BD49" s="180" t="s">
        <v>407</v>
      </c>
      <c r="BE49" s="180"/>
      <c r="BF49" s="189" t="s">
        <v>709</v>
      </c>
      <c r="BG49" s="189" t="s">
        <v>58</v>
      </c>
      <c r="BH49" s="189" t="s">
        <v>58</v>
      </c>
      <c r="BI49" s="189"/>
      <c r="BJ49" s="189"/>
      <c r="BK49" s="189"/>
      <c r="BL49" s="189"/>
    </row>
    <row r="50" spans="1:64" ht="13.5" hidden="1" customHeight="1" thickBot="1">
      <c r="A50" s="90"/>
      <c r="B50" s="117"/>
      <c r="C50" s="487"/>
      <c r="D50" s="347"/>
      <c r="E50" s="347"/>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304"/>
      <c r="AE50" s="305"/>
      <c r="AF50" s="305"/>
      <c r="AG50" s="305"/>
      <c r="AH50" s="305"/>
      <c r="AI50" s="305"/>
      <c r="AJ50" s="305"/>
      <c r="AK50" s="305"/>
      <c r="AL50" s="305"/>
      <c r="AM50" s="305"/>
      <c r="AN50" s="305"/>
      <c r="AO50" s="306"/>
      <c r="AP50" s="117"/>
      <c r="AQ50" s="54" t="s">
        <v>645</v>
      </c>
      <c r="AU50" s="292" t="str">
        <f t="shared" ca="1" si="9"/>
        <v>K</v>
      </c>
      <c r="AV50" s="292">
        <f t="shared" si="10"/>
        <v>45</v>
      </c>
      <c r="AW50" s="180" t="str">
        <f t="shared" ca="1" si="7"/>
        <v>K45</v>
      </c>
      <c r="AX50" s="180">
        <f t="shared" si="1"/>
        <v>9</v>
      </c>
      <c r="AY50" s="180" t="str">
        <f t="shared" ca="1" si="3"/>
        <v>6. Ownership - Operating Costs</v>
      </c>
      <c r="AZ50" s="189" t="s">
        <v>702</v>
      </c>
      <c r="BA50" s="180" t="s">
        <v>710</v>
      </c>
      <c r="BB50" s="180">
        <f>$K$8</f>
        <v>2025</v>
      </c>
      <c r="BC50" s="180" t="str">
        <f t="shared" ca="1" si="8"/>
        <v>9_K45_Nameplate_capacity_MWh_2025</v>
      </c>
      <c r="BD50" s="180" t="s">
        <v>407</v>
      </c>
      <c r="BE50" s="180"/>
      <c r="BF50" s="189" t="s">
        <v>709</v>
      </c>
      <c r="BG50" s="189" t="s">
        <v>58</v>
      </c>
      <c r="BH50" s="189" t="s">
        <v>58</v>
      </c>
      <c r="BI50" s="189"/>
      <c r="BJ50" s="189"/>
      <c r="BK50" s="189"/>
      <c r="BL50" s="189"/>
    </row>
    <row r="51" spans="1:64" ht="13.5" hidden="1" customHeight="1" thickBot="1">
      <c r="A51" s="90"/>
      <c r="B51" s="117"/>
      <c r="C51" s="487"/>
      <c r="D51" s="347"/>
      <c r="E51" s="347"/>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304"/>
      <c r="AE51" s="305"/>
      <c r="AF51" s="305"/>
      <c r="AG51" s="305"/>
      <c r="AH51" s="305"/>
      <c r="AI51" s="305"/>
      <c r="AJ51" s="305"/>
      <c r="AK51" s="305"/>
      <c r="AL51" s="305"/>
      <c r="AM51" s="305"/>
      <c r="AN51" s="305"/>
      <c r="AO51" s="306"/>
      <c r="AP51" s="117"/>
      <c r="AQ51" s="54" t="s">
        <v>645</v>
      </c>
      <c r="AU51" s="292" t="str">
        <f t="shared" ca="1" si="9"/>
        <v>L</v>
      </c>
      <c r="AV51" s="292">
        <f t="shared" si="10"/>
        <v>45</v>
      </c>
      <c r="AW51" s="180" t="str">
        <f t="shared" ca="1" si="7"/>
        <v>L45</v>
      </c>
      <c r="AX51" s="180">
        <f t="shared" si="1"/>
        <v>9</v>
      </c>
      <c r="AY51" s="180" t="str">
        <f t="shared" ca="1" si="3"/>
        <v>6. Ownership - Operating Costs</v>
      </c>
      <c r="AZ51" s="189" t="s">
        <v>702</v>
      </c>
      <c r="BA51" s="180" t="s">
        <v>710</v>
      </c>
      <c r="BB51" s="180">
        <f>$L$8</f>
        <v>2026</v>
      </c>
      <c r="BC51" s="180" t="str">
        <f t="shared" ca="1" si="8"/>
        <v>9_L45_Nameplate_capacity_MWh_2026</v>
      </c>
      <c r="BD51" s="180" t="s">
        <v>407</v>
      </c>
      <c r="BE51" s="180"/>
      <c r="BF51" s="189" t="s">
        <v>709</v>
      </c>
      <c r="BG51" s="189" t="s">
        <v>58</v>
      </c>
      <c r="BH51" s="189" t="s">
        <v>58</v>
      </c>
      <c r="BI51" s="189"/>
      <c r="BJ51" s="189"/>
      <c r="BK51" s="189"/>
      <c r="BL51" s="189"/>
    </row>
    <row r="52" spans="1:64" ht="13.5" hidden="1" customHeight="1" thickBot="1">
      <c r="A52" s="90"/>
      <c r="B52" s="117"/>
      <c r="C52" s="487"/>
      <c r="D52" s="347"/>
      <c r="E52" s="347"/>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304"/>
      <c r="AE52" s="305"/>
      <c r="AF52" s="305"/>
      <c r="AG52" s="305"/>
      <c r="AH52" s="305"/>
      <c r="AI52" s="305"/>
      <c r="AJ52" s="305"/>
      <c r="AK52" s="305"/>
      <c r="AL52" s="305"/>
      <c r="AM52" s="305"/>
      <c r="AN52" s="305"/>
      <c r="AO52" s="306"/>
      <c r="AP52" s="117"/>
      <c r="AQ52" s="54" t="s">
        <v>645</v>
      </c>
      <c r="AU52" s="292" t="str">
        <f t="shared" ca="1" si="9"/>
        <v>M</v>
      </c>
      <c r="AV52" s="292">
        <f t="shared" si="10"/>
        <v>45</v>
      </c>
      <c r="AW52" s="180" t="str">
        <f t="shared" ca="1" si="7"/>
        <v>M45</v>
      </c>
      <c r="AX52" s="180">
        <f t="shared" si="1"/>
        <v>9</v>
      </c>
      <c r="AY52" s="180" t="str">
        <f t="shared" ca="1" si="3"/>
        <v>6. Ownership - Operating Costs</v>
      </c>
      <c r="AZ52" s="189" t="s">
        <v>702</v>
      </c>
      <c r="BA52" s="180" t="s">
        <v>710</v>
      </c>
      <c r="BB52" s="180">
        <f>$M$8</f>
        <v>2027</v>
      </c>
      <c r="BC52" s="180" t="str">
        <f t="shared" ca="1" si="8"/>
        <v>9_M45_Nameplate_capacity_MWh_2027</v>
      </c>
      <c r="BD52" s="180" t="s">
        <v>407</v>
      </c>
      <c r="BE52" s="180"/>
      <c r="BF52" s="189" t="s">
        <v>709</v>
      </c>
      <c r="BG52" s="189" t="s">
        <v>58</v>
      </c>
      <c r="BH52" s="189" t="s">
        <v>58</v>
      </c>
      <c r="BI52" s="189"/>
      <c r="BJ52" s="189"/>
      <c r="BK52" s="189"/>
      <c r="BL52" s="189"/>
    </row>
    <row r="53" spans="1:64" ht="13.5" hidden="1" customHeight="1" thickBot="1">
      <c r="A53" s="90"/>
      <c r="B53" s="117"/>
      <c r="C53" s="487"/>
      <c r="D53" s="347"/>
      <c r="E53" s="347"/>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304"/>
      <c r="AE53" s="305"/>
      <c r="AF53" s="305"/>
      <c r="AG53" s="305"/>
      <c r="AH53" s="305"/>
      <c r="AI53" s="305"/>
      <c r="AJ53" s="305"/>
      <c r="AK53" s="305"/>
      <c r="AL53" s="305"/>
      <c r="AM53" s="305"/>
      <c r="AN53" s="305"/>
      <c r="AO53" s="306"/>
      <c r="AP53" s="117"/>
      <c r="AQ53" s="54" t="s">
        <v>645</v>
      </c>
      <c r="AU53" s="292" t="str">
        <f t="shared" ca="1" si="9"/>
        <v>N</v>
      </c>
      <c r="AV53" s="292">
        <f t="shared" si="10"/>
        <v>45</v>
      </c>
      <c r="AW53" s="180" t="str">
        <f t="shared" ca="1" si="7"/>
        <v>N45</v>
      </c>
      <c r="AX53" s="180">
        <f t="shared" si="1"/>
        <v>9</v>
      </c>
      <c r="AY53" s="180" t="str">
        <f t="shared" ca="1" si="3"/>
        <v>6. Ownership - Operating Costs</v>
      </c>
      <c r="AZ53" s="189" t="s">
        <v>702</v>
      </c>
      <c r="BA53" s="180" t="s">
        <v>710</v>
      </c>
      <c r="BB53" s="180">
        <f>$N$8</f>
        <v>2028</v>
      </c>
      <c r="BC53" s="180" t="str">
        <f t="shared" ca="1" si="8"/>
        <v>9_N45_Nameplate_capacity_MWh_2028</v>
      </c>
      <c r="BD53" s="180" t="s">
        <v>407</v>
      </c>
      <c r="BE53" s="180"/>
      <c r="BF53" s="189" t="s">
        <v>709</v>
      </c>
      <c r="BG53" s="189" t="s">
        <v>58</v>
      </c>
      <c r="BH53" s="189" t="s">
        <v>58</v>
      </c>
      <c r="BI53" s="189"/>
      <c r="BJ53" s="189"/>
      <c r="BK53" s="189"/>
      <c r="BL53" s="189"/>
    </row>
    <row r="54" spans="1:64" ht="13.5" hidden="1" customHeight="1" thickBot="1">
      <c r="A54" s="90"/>
      <c r="B54" s="117"/>
      <c r="C54" s="487"/>
      <c r="D54" s="347"/>
      <c r="E54" s="347"/>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304"/>
      <c r="AE54" s="305"/>
      <c r="AF54" s="305"/>
      <c r="AG54" s="305"/>
      <c r="AH54" s="305"/>
      <c r="AI54" s="305"/>
      <c r="AJ54" s="305"/>
      <c r="AK54" s="305"/>
      <c r="AL54" s="305"/>
      <c r="AM54" s="305"/>
      <c r="AN54" s="305"/>
      <c r="AO54" s="306"/>
      <c r="AP54" s="117"/>
      <c r="AQ54" s="54" t="s">
        <v>645</v>
      </c>
      <c r="AU54" s="292" t="str">
        <f t="shared" ca="1" si="9"/>
        <v>O</v>
      </c>
      <c r="AV54" s="292">
        <f t="shared" si="10"/>
        <v>45</v>
      </c>
      <c r="AW54" s="180" t="str">
        <f t="shared" ca="1" si="7"/>
        <v>O45</v>
      </c>
      <c r="AX54" s="180">
        <f t="shared" si="1"/>
        <v>9</v>
      </c>
      <c r="AY54" s="180" t="str">
        <f t="shared" ca="1" si="3"/>
        <v>6. Ownership - Operating Costs</v>
      </c>
      <c r="AZ54" s="189" t="s">
        <v>702</v>
      </c>
      <c r="BA54" s="180" t="s">
        <v>710</v>
      </c>
      <c r="BB54" s="180">
        <f>$O$8</f>
        <v>2029</v>
      </c>
      <c r="BC54" s="180" t="str">
        <f t="shared" ca="1" si="8"/>
        <v>9_O45_Nameplate_capacity_MWh_2029</v>
      </c>
      <c r="BD54" s="180" t="s">
        <v>407</v>
      </c>
      <c r="BE54" s="180"/>
      <c r="BF54" s="189" t="s">
        <v>709</v>
      </c>
      <c r="BG54" s="189" t="s">
        <v>58</v>
      </c>
      <c r="BH54" s="189" t="s">
        <v>58</v>
      </c>
      <c r="BI54" s="189"/>
      <c r="BJ54" s="189"/>
      <c r="BK54" s="189"/>
      <c r="BL54" s="189"/>
    </row>
    <row r="55" spans="1:64" ht="13.5" hidden="1" customHeight="1" thickBot="1">
      <c r="A55" s="90"/>
      <c r="B55" s="117"/>
      <c r="C55" s="487"/>
      <c r="D55" s="347"/>
      <c r="E55" s="347"/>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304"/>
      <c r="AE55" s="305"/>
      <c r="AF55" s="305"/>
      <c r="AG55" s="305"/>
      <c r="AH55" s="305"/>
      <c r="AI55" s="305"/>
      <c r="AJ55" s="305"/>
      <c r="AK55" s="305"/>
      <c r="AL55" s="305"/>
      <c r="AM55" s="305"/>
      <c r="AN55" s="305"/>
      <c r="AO55" s="306"/>
      <c r="AP55" s="117"/>
      <c r="AQ55" s="54" t="s">
        <v>645</v>
      </c>
      <c r="AU55" s="292" t="str">
        <f t="shared" ca="1" si="9"/>
        <v>P</v>
      </c>
      <c r="AV55" s="292">
        <f t="shared" si="10"/>
        <v>45</v>
      </c>
      <c r="AW55" s="180" t="str">
        <f t="shared" ca="1" si="7"/>
        <v>P45</v>
      </c>
      <c r="AX55" s="180">
        <f t="shared" si="1"/>
        <v>9</v>
      </c>
      <c r="AY55" s="180" t="str">
        <f t="shared" ca="1" si="3"/>
        <v>6. Ownership - Operating Costs</v>
      </c>
      <c r="AZ55" s="189" t="s">
        <v>702</v>
      </c>
      <c r="BA55" s="180" t="s">
        <v>710</v>
      </c>
      <c r="BB55" s="180">
        <f>$P$8</f>
        <v>2030</v>
      </c>
      <c r="BC55" s="180" t="str">
        <f t="shared" ca="1" si="8"/>
        <v>9_P45_Nameplate_capacity_MWh_2030</v>
      </c>
      <c r="BD55" s="180" t="s">
        <v>407</v>
      </c>
      <c r="BE55" s="180"/>
      <c r="BF55" s="189" t="s">
        <v>709</v>
      </c>
      <c r="BG55" s="189" t="s">
        <v>58</v>
      </c>
      <c r="BH55" s="189" t="s">
        <v>58</v>
      </c>
      <c r="BI55" s="189"/>
      <c r="BJ55" s="189"/>
      <c r="BK55" s="189"/>
      <c r="BL55" s="189"/>
    </row>
    <row r="56" spans="1:64" ht="13.5" hidden="1" customHeight="1" thickBot="1">
      <c r="A56" s="90"/>
      <c r="B56" s="117"/>
      <c r="C56" s="487"/>
      <c r="D56" s="347"/>
      <c r="E56" s="347"/>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304"/>
      <c r="AE56" s="305"/>
      <c r="AF56" s="305"/>
      <c r="AG56" s="305"/>
      <c r="AH56" s="305"/>
      <c r="AI56" s="305"/>
      <c r="AJ56" s="305"/>
      <c r="AK56" s="305"/>
      <c r="AL56" s="305"/>
      <c r="AM56" s="305"/>
      <c r="AN56" s="305"/>
      <c r="AO56" s="306"/>
      <c r="AP56" s="117"/>
      <c r="AQ56" s="54" t="s">
        <v>645</v>
      </c>
      <c r="AU56" s="292" t="str">
        <f t="shared" ca="1" si="9"/>
        <v>Q</v>
      </c>
      <c r="AV56" s="292">
        <f t="shared" si="10"/>
        <v>45</v>
      </c>
      <c r="AW56" s="180" t="str">
        <f t="shared" ca="1" si="7"/>
        <v>Q45</v>
      </c>
      <c r="AX56" s="180">
        <f t="shared" si="1"/>
        <v>9</v>
      </c>
      <c r="AY56" s="180" t="str">
        <f t="shared" ca="1" si="3"/>
        <v>6. Ownership - Operating Costs</v>
      </c>
      <c r="AZ56" s="189" t="s">
        <v>702</v>
      </c>
      <c r="BA56" s="180" t="s">
        <v>710</v>
      </c>
      <c r="BB56" s="180">
        <f>$Q$8</f>
        <v>2031</v>
      </c>
      <c r="BC56" s="180" t="str">
        <f t="shared" ca="1" si="8"/>
        <v>9_Q45_Nameplate_capacity_MWh_2031</v>
      </c>
      <c r="BD56" s="180" t="s">
        <v>407</v>
      </c>
      <c r="BE56" s="180"/>
      <c r="BF56" s="189" t="s">
        <v>709</v>
      </c>
      <c r="BG56" s="189" t="s">
        <v>58</v>
      </c>
      <c r="BH56" s="189" t="s">
        <v>58</v>
      </c>
      <c r="BI56" s="189"/>
      <c r="BJ56" s="189"/>
      <c r="BK56" s="189"/>
      <c r="BL56" s="189"/>
    </row>
    <row r="57" spans="1:64" ht="13.5" hidden="1" customHeight="1" thickBot="1">
      <c r="A57" s="90"/>
      <c r="B57" s="117"/>
      <c r="C57" s="487"/>
      <c r="D57" s="347"/>
      <c r="E57" s="347"/>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305"/>
      <c r="AF57" s="305"/>
      <c r="AG57" s="305"/>
      <c r="AH57" s="305"/>
      <c r="AI57" s="305"/>
      <c r="AJ57" s="305"/>
      <c r="AK57" s="305"/>
      <c r="AL57" s="305"/>
      <c r="AM57" s="305"/>
      <c r="AN57" s="305"/>
      <c r="AO57" s="306"/>
      <c r="AP57" s="117"/>
      <c r="AQ57" s="54" t="s">
        <v>645</v>
      </c>
      <c r="AU57" s="292" t="str">
        <f t="shared" ca="1" si="9"/>
        <v>R</v>
      </c>
      <c r="AV57" s="292">
        <f t="shared" si="10"/>
        <v>45</v>
      </c>
      <c r="AW57" s="180" t="str">
        <f t="shared" ca="1" si="7"/>
        <v>R45</v>
      </c>
      <c r="AX57" s="180">
        <f t="shared" si="1"/>
        <v>9</v>
      </c>
      <c r="AY57" s="180" t="str">
        <f t="shared" ca="1" si="3"/>
        <v>6. Ownership - Operating Costs</v>
      </c>
      <c r="AZ57" s="189" t="s">
        <v>702</v>
      </c>
      <c r="BA57" s="180" t="s">
        <v>710</v>
      </c>
      <c r="BB57" s="180">
        <f>$R$8</f>
        <v>2032</v>
      </c>
      <c r="BC57" s="180" t="str">
        <f t="shared" ca="1" si="8"/>
        <v>9_R45_Nameplate_capacity_MWh_2032</v>
      </c>
      <c r="BD57" s="180" t="s">
        <v>407</v>
      </c>
      <c r="BE57" s="180"/>
      <c r="BF57" s="189" t="s">
        <v>709</v>
      </c>
      <c r="BG57" s="189" t="s">
        <v>58</v>
      </c>
      <c r="BH57" s="189" t="s">
        <v>58</v>
      </c>
      <c r="BI57" s="189"/>
      <c r="BJ57" s="189"/>
      <c r="BK57" s="189"/>
      <c r="BL57" s="189"/>
    </row>
    <row r="58" spans="1:64" ht="13.5" hidden="1" customHeight="1" thickBot="1">
      <c r="A58" s="90"/>
      <c r="B58" s="117"/>
      <c r="C58" s="487"/>
      <c r="D58" s="347"/>
      <c r="E58" s="347"/>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304"/>
      <c r="AE58" s="305"/>
      <c r="AF58" s="305"/>
      <c r="AG58" s="305"/>
      <c r="AH58" s="305"/>
      <c r="AI58" s="305"/>
      <c r="AJ58" s="305"/>
      <c r="AK58" s="305"/>
      <c r="AL58" s="305"/>
      <c r="AM58" s="305"/>
      <c r="AN58" s="305"/>
      <c r="AO58" s="306"/>
      <c r="AP58" s="117"/>
      <c r="AQ58" s="54" t="s">
        <v>645</v>
      </c>
      <c r="AU58" s="292" t="str">
        <f t="shared" ca="1" si="9"/>
        <v>S</v>
      </c>
      <c r="AV58" s="292">
        <f t="shared" si="10"/>
        <v>45</v>
      </c>
      <c r="AW58" s="180" t="str">
        <f t="shared" ca="1" si="7"/>
        <v>S45</v>
      </c>
      <c r="AX58" s="180">
        <f t="shared" si="1"/>
        <v>9</v>
      </c>
      <c r="AY58" s="180" t="str">
        <f t="shared" ca="1" si="3"/>
        <v>6. Ownership - Operating Costs</v>
      </c>
      <c r="AZ58" s="189" t="s">
        <v>702</v>
      </c>
      <c r="BA58" s="180" t="s">
        <v>710</v>
      </c>
      <c r="BB58" s="180">
        <f>$S$8</f>
        <v>2033</v>
      </c>
      <c r="BC58" s="180" t="str">
        <f t="shared" ca="1" si="8"/>
        <v>9_S45_Nameplate_capacity_MWh_2033</v>
      </c>
      <c r="BD58" s="180" t="s">
        <v>407</v>
      </c>
      <c r="BE58" s="180"/>
      <c r="BF58" s="189" t="s">
        <v>709</v>
      </c>
      <c r="BG58" s="189" t="s">
        <v>58</v>
      </c>
      <c r="BH58" s="189" t="s">
        <v>58</v>
      </c>
      <c r="BI58" s="189"/>
      <c r="BJ58" s="189"/>
      <c r="BK58" s="189"/>
      <c r="BL58" s="189"/>
    </row>
    <row r="59" spans="1:64" ht="13.5" hidden="1" customHeight="1" thickBot="1">
      <c r="A59" s="90"/>
      <c r="B59" s="117"/>
      <c r="C59" s="487"/>
      <c r="D59" s="347"/>
      <c r="E59" s="347"/>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5"/>
      <c r="AF59" s="305"/>
      <c r="AG59" s="305"/>
      <c r="AH59" s="305"/>
      <c r="AI59" s="305"/>
      <c r="AJ59" s="305"/>
      <c r="AK59" s="305"/>
      <c r="AL59" s="305"/>
      <c r="AM59" s="305"/>
      <c r="AN59" s="305"/>
      <c r="AO59" s="306"/>
      <c r="AP59" s="117"/>
      <c r="AQ59" s="54" t="s">
        <v>645</v>
      </c>
      <c r="AU59" s="292" t="str">
        <f t="shared" ca="1" si="9"/>
        <v>T</v>
      </c>
      <c r="AV59" s="292">
        <f t="shared" si="10"/>
        <v>45</v>
      </c>
      <c r="AW59" s="180" t="str">
        <f t="shared" ca="1" si="7"/>
        <v>T45</v>
      </c>
      <c r="AX59" s="180">
        <f t="shared" si="1"/>
        <v>9</v>
      </c>
      <c r="AY59" s="180" t="str">
        <f t="shared" ca="1" si="3"/>
        <v>6. Ownership - Operating Costs</v>
      </c>
      <c r="AZ59" s="189" t="s">
        <v>702</v>
      </c>
      <c r="BA59" s="180" t="s">
        <v>710</v>
      </c>
      <c r="BB59" s="180">
        <f>$T$8</f>
        <v>2034</v>
      </c>
      <c r="BC59" s="180" t="str">
        <f t="shared" ca="1" si="8"/>
        <v>9_T45_Nameplate_capacity_MWh_2034</v>
      </c>
      <c r="BD59" s="180" t="s">
        <v>407</v>
      </c>
      <c r="BE59" s="180"/>
      <c r="BF59" s="189" t="s">
        <v>709</v>
      </c>
      <c r="BG59" s="189" t="s">
        <v>58</v>
      </c>
      <c r="BH59" s="189" t="s">
        <v>58</v>
      </c>
      <c r="BI59" s="189"/>
      <c r="BJ59" s="189"/>
      <c r="BK59" s="189"/>
      <c r="BL59" s="189"/>
    </row>
    <row r="60" spans="1:64" ht="13.5" hidden="1" customHeight="1" thickBot="1">
      <c r="A60" s="90"/>
      <c r="B60" s="117"/>
      <c r="C60" s="487"/>
      <c r="D60" s="347"/>
      <c r="E60" s="347"/>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304"/>
      <c r="AE60" s="305"/>
      <c r="AF60" s="305"/>
      <c r="AG60" s="305"/>
      <c r="AH60" s="305"/>
      <c r="AI60" s="305"/>
      <c r="AJ60" s="305"/>
      <c r="AK60" s="305"/>
      <c r="AL60" s="305"/>
      <c r="AM60" s="305"/>
      <c r="AN60" s="305"/>
      <c r="AO60" s="306"/>
      <c r="AP60" s="117"/>
      <c r="AQ60" s="54" t="s">
        <v>645</v>
      </c>
      <c r="AU60" s="292" t="str">
        <f t="shared" ca="1" si="9"/>
        <v>U</v>
      </c>
      <c r="AV60" s="292">
        <f t="shared" si="10"/>
        <v>45</v>
      </c>
      <c r="AW60" s="180" t="str">
        <f t="shared" ca="1" si="7"/>
        <v>U45</v>
      </c>
      <c r="AX60" s="180">
        <f t="shared" si="1"/>
        <v>9</v>
      </c>
      <c r="AY60" s="180" t="str">
        <f t="shared" ca="1" si="3"/>
        <v>6. Ownership - Operating Costs</v>
      </c>
      <c r="AZ60" s="189" t="s">
        <v>702</v>
      </c>
      <c r="BA60" s="180" t="s">
        <v>710</v>
      </c>
      <c r="BB60" s="180">
        <f>$U$8</f>
        <v>2035</v>
      </c>
      <c r="BC60" s="180" t="str">
        <f t="shared" ca="1" si="8"/>
        <v>9_U45_Nameplate_capacity_MWh_2035</v>
      </c>
      <c r="BD60" s="180" t="s">
        <v>407</v>
      </c>
      <c r="BE60" s="180"/>
      <c r="BF60" s="189" t="s">
        <v>709</v>
      </c>
      <c r="BG60" s="189" t="s">
        <v>58</v>
      </c>
      <c r="BH60" s="189" t="s">
        <v>58</v>
      </c>
      <c r="BI60" s="189"/>
      <c r="BJ60" s="189"/>
      <c r="BK60" s="189"/>
      <c r="BL60" s="189"/>
    </row>
    <row r="61" spans="1:64" ht="13.5" hidden="1" customHeight="1" thickBot="1">
      <c r="A61" s="90"/>
      <c r="B61" s="117"/>
      <c r="C61" s="487"/>
      <c r="D61" s="347"/>
      <c r="E61" s="347"/>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304"/>
      <c r="AE61" s="305"/>
      <c r="AF61" s="305"/>
      <c r="AG61" s="305"/>
      <c r="AH61" s="305"/>
      <c r="AI61" s="305"/>
      <c r="AJ61" s="305"/>
      <c r="AK61" s="305"/>
      <c r="AL61" s="305"/>
      <c r="AM61" s="305"/>
      <c r="AN61" s="305"/>
      <c r="AO61" s="306"/>
      <c r="AP61" s="117"/>
      <c r="AQ61" s="54" t="s">
        <v>645</v>
      </c>
      <c r="AU61" s="292" t="str">
        <f t="shared" ca="1" si="9"/>
        <v>V</v>
      </c>
      <c r="AV61" s="292">
        <f t="shared" si="10"/>
        <v>45</v>
      </c>
      <c r="AW61" s="180" t="str">
        <f t="shared" ca="1" si="7"/>
        <v>V45</v>
      </c>
      <c r="AX61" s="180">
        <f t="shared" si="1"/>
        <v>9</v>
      </c>
      <c r="AY61" s="180" t="str">
        <f t="shared" ca="1" si="3"/>
        <v>6. Ownership - Operating Costs</v>
      </c>
      <c r="AZ61" s="189" t="s">
        <v>702</v>
      </c>
      <c r="BA61" s="180" t="s">
        <v>710</v>
      </c>
      <c r="BB61" s="180">
        <f>$V$8</f>
        <v>2036</v>
      </c>
      <c r="BC61" s="180" t="str">
        <f t="shared" ca="1" si="8"/>
        <v>9_V45_Nameplate_capacity_MWh_2036</v>
      </c>
      <c r="BD61" s="180" t="s">
        <v>407</v>
      </c>
      <c r="BE61" s="180"/>
      <c r="BF61" s="189" t="s">
        <v>709</v>
      </c>
      <c r="BG61" s="189" t="s">
        <v>58</v>
      </c>
      <c r="BH61" s="189" t="s">
        <v>58</v>
      </c>
      <c r="BI61" s="189"/>
      <c r="BJ61" s="189"/>
      <c r="BK61" s="189"/>
      <c r="BL61" s="189"/>
    </row>
    <row r="62" spans="1:64" ht="13.5" hidden="1" customHeight="1" thickBot="1">
      <c r="A62" s="90"/>
      <c r="B62" s="117"/>
      <c r="C62" s="487"/>
      <c r="D62" s="347"/>
      <c r="E62" s="347"/>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5"/>
      <c r="AF62" s="305"/>
      <c r="AG62" s="305"/>
      <c r="AH62" s="305"/>
      <c r="AI62" s="305"/>
      <c r="AJ62" s="305"/>
      <c r="AK62" s="305"/>
      <c r="AL62" s="305"/>
      <c r="AM62" s="305"/>
      <c r="AN62" s="305"/>
      <c r="AO62" s="306"/>
      <c r="AP62" s="117"/>
      <c r="AQ62" s="54" t="s">
        <v>645</v>
      </c>
      <c r="AU62" s="292" t="str">
        <f t="shared" ca="1" si="9"/>
        <v>W</v>
      </c>
      <c r="AV62" s="292">
        <f t="shared" si="10"/>
        <v>45</v>
      </c>
      <c r="AW62" s="180" t="str">
        <f t="shared" ca="1" si="7"/>
        <v>W45</v>
      </c>
      <c r="AX62" s="180">
        <f t="shared" si="1"/>
        <v>9</v>
      </c>
      <c r="AY62" s="180" t="str">
        <f t="shared" ca="1" si="3"/>
        <v>6. Ownership - Operating Costs</v>
      </c>
      <c r="AZ62" s="189" t="s">
        <v>702</v>
      </c>
      <c r="BA62" s="180" t="s">
        <v>710</v>
      </c>
      <c r="BB62" s="180">
        <f>$W$8</f>
        <v>2037</v>
      </c>
      <c r="BC62" s="180" t="str">
        <f t="shared" ca="1" si="8"/>
        <v>9_W45_Nameplate_capacity_MWh_2037</v>
      </c>
      <c r="BD62" s="180" t="s">
        <v>407</v>
      </c>
      <c r="BE62" s="180"/>
      <c r="BF62" s="189" t="s">
        <v>709</v>
      </c>
      <c r="BG62" s="189" t="s">
        <v>58</v>
      </c>
      <c r="BH62" s="189" t="s">
        <v>58</v>
      </c>
      <c r="BI62" s="189"/>
      <c r="BJ62" s="189"/>
      <c r="BK62" s="189"/>
      <c r="BL62" s="189"/>
    </row>
    <row r="63" spans="1:64" ht="13.5" hidden="1" customHeight="1" thickBot="1">
      <c r="A63" s="90"/>
      <c r="B63" s="117"/>
      <c r="C63" s="487"/>
      <c r="D63" s="347"/>
      <c r="E63" s="347"/>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5"/>
      <c r="AF63" s="305"/>
      <c r="AG63" s="305"/>
      <c r="AH63" s="305"/>
      <c r="AI63" s="305"/>
      <c r="AJ63" s="305"/>
      <c r="AK63" s="305"/>
      <c r="AL63" s="305"/>
      <c r="AM63" s="305"/>
      <c r="AN63" s="305"/>
      <c r="AO63" s="306"/>
      <c r="AP63" s="117"/>
      <c r="AQ63" s="54" t="s">
        <v>645</v>
      </c>
      <c r="AU63" s="292" t="str">
        <f t="shared" ca="1" si="9"/>
        <v>X</v>
      </c>
      <c r="AV63" s="292">
        <f t="shared" si="10"/>
        <v>45</v>
      </c>
      <c r="AW63" s="180" t="str">
        <f t="shared" ca="1" si="7"/>
        <v>X45</v>
      </c>
      <c r="AX63" s="180">
        <f t="shared" si="1"/>
        <v>9</v>
      </c>
      <c r="AY63" s="180" t="str">
        <f t="shared" ca="1" si="3"/>
        <v>6. Ownership - Operating Costs</v>
      </c>
      <c r="AZ63" s="189" t="s">
        <v>702</v>
      </c>
      <c r="BA63" s="180" t="s">
        <v>710</v>
      </c>
      <c r="BB63" s="180">
        <f>$X$8</f>
        <v>2038</v>
      </c>
      <c r="BC63" s="180" t="str">
        <f t="shared" ca="1" si="8"/>
        <v>9_X45_Nameplate_capacity_MWh_2038</v>
      </c>
      <c r="BD63" s="180" t="s">
        <v>407</v>
      </c>
      <c r="BE63" s="180"/>
      <c r="BF63" s="189" t="s">
        <v>709</v>
      </c>
      <c r="BG63" s="189" t="s">
        <v>58</v>
      </c>
      <c r="BH63" s="189" t="s">
        <v>58</v>
      </c>
      <c r="BI63" s="189"/>
      <c r="BJ63" s="189"/>
      <c r="BK63" s="189"/>
      <c r="BL63" s="189"/>
    </row>
    <row r="64" spans="1:64" ht="13.5" hidden="1" customHeight="1" thickBot="1">
      <c r="A64" s="90"/>
      <c r="B64" s="117"/>
      <c r="C64" s="487"/>
      <c r="D64" s="347"/>
      <c r="E64" s="347"/>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304"/>
      <c r="AE64" s="305"/>
      <c r="AF64" s="305"/>
      <c r="AG64" s="305"/>
      <c r="AH64" s="305"/>
      <c r="AI64" s="305"/>
      <c r="AJ64" s="305"/>
      <c r="AK64" s="305"/>
      <c r="AL64" s="305"/>
      <c r="AM64" s="305"/>
      <c r="AN64" s="305"/>
      <c r="AO64" s="306"/>
      <c r="AP64" s="117"/>
      <c r="AQ64" s="54" t="s">
        <v>645</v>
      </c>
      <c r="AU64" s="292" t="str">
        <f t="shared" ca="1" si="9"/>
        <v>Y</v>
      </c>
      <c r="AV64" s="292">
        <f t="shared" si="10"/>
        <v>45</v>
      </c>
      <c r="AW64" s="180" t="str">
        <f t="shared" ca="1" si="7"/>
        <v>Y45</v>
      </c>
      <c r="AX64" s="180">
        <f t="shared" si="1"/>
        <v>9</v>
      </c>
      <c r="AY64" s="180" t="str">
        <f t="shared" ca="1" si="3"/>
        <v>6. Ownership - Operating Costs</v>
      </c>
      <c r="AZ64" s="189" t="s">
        <v>702</v>
      </c>
      <c r="BA64" s="180" t="s">
        <v>710</v>
      </c>
      <c r="BB64" s="180">
        <f>$Y$8</f>
        <v>2039</v>
      </c>
      <c r="BC64" s="180" t="str">
        <f t="shared" ca="1" si="8"/>
        <v>9_Y45_Nameplate_capacity_MWh_2039</v>
      </c>
      <c r="BD64" s="180" t="s">
        <v>407</v>
      </c>
      <c r="BE64" s="180"/>
      <c r="BF64" s="189" t="s">
        <v>709</v>
      </c>
      <c r="BG64" s="189" t="s">
        <v>58</v>
      </c>
      <c r="BH64" s="189" t="s">
        <v>58</v>
      </c>
      <c r="BI64" s="189"/>
      <c r="BJ64" s="189"/>
      <c r="BK64" s="189"/>
      <c r="BL64" s="189"/>
    </row>
    <row r="65" spans="1:64" ht="13.5" hidden="1" customHeight="1" thickBot="1">
      <c r="A65" s="90"/>
      <c r="B65" s="117"/>
      <c r="C65" s="487"/>
      <c r="D65" s="347"/>
      <c r="E65" s="347"/>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304"/>
      <c r="AE65" s="305"/>
      <c r="AF65" s="305"/>
      <c r="AG65" s="305"/>
      <c r="AH65" s="305"/>
      <c r="AI65" s="305"/>
      <c r="AJ65" s="305"/>
      <c r="AK65" s="305"/>
      <c r="AL65" s="305"/>
      <c r="AM65" s="305"/>
      <c r="AN65" s="305"/>
      <c r="AO65" s="306"/>
      <c r="AP65" s="117"/>
      <c r="AQ65" s="54" t="s">
        <v>645</v>
      </c>
      <c r="AU65" s="292" t="str">
        <f t="shared" ca="1" si="9"/>
        <v>Z</v>
      </c>
      <c r="AV65" s="292">
        <f t="shared" si="10"/>
        <v>45</v>
      </c>
      <c r="AW65" s="180" t="str">
        <f t="shared" ca="1" si="7"/>
        <v>Z45</v>
      </c>
      <c r="AX65" s="180">
        <f t="shared" si="1"/>
        <v>9</v>
      </c>
      <c r="AY65" s="180" t="str">
        <f t="shared" ca="1" si="3"/>
        <v>6. Ownership - Operating Costs</v>
      </c>
      <c r="AZ65" s="189" t="s">
        <v>702</v>
      </c>
      <c r="BA65" s="180" t="s">
        <v>710</v>
      </c>
      <c r="BB65" s="180">
        <f>$Z$8</f>
        <v>2040</v>
      </c>
      <c r="BC65" s="180" t="str">
        <f t="shared" ca="1" si="8"/>
        <v>9_Z45_Nameplate_capacity_MWh_2040</v>
      </c>
      <c r="BD65" s="180" t="s">
        <v>407</v>
      </c>
      <c r="BE65" s="180"/>
      <c r="BF65" s="189" t="s">
        <v>709</v>
      </c>
      <c r="BG65" s="189" t="s">
        <v>58</v>
      </c>
      <c r="BH65" s="189" t="s">
        <v>58</v>
      </c>
      <c r="BI65" s="189"/>
      <c r="BJ65" s="189"/>
      <c r="BK65" s="189"/>
      <c r="BL65" s="189"/>
    </row>
    <row r="66" spans="1:64" ht="13.5" hidden="1" customHeight="1" thickBot="1">
      <c r="A66" s="90"/>
      <c r="B66" s="117"/>
      <c r="C66" s="487"/>
      <c r="D66" s="347"/>
      <c r="E66" s="347"/>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304"/>
      <c r="AE66" s="305"/>
      <c r="AF66" s="305"/>
      <c r="AG66" s="305"/>
      <c r="AH66" s="305"/>
      <c r="AI66" s="305"/>
      <c r="AJ66" s="305"/>
      <c r="AK66" s="305"/>
      <c r="AL66" s="305"/>
      <c r="AM66" s="305"/>
      <c r="AN66" s="305"/>
      <c r="AO66" s="306"/>
      <c r="AP66" s="117"/>
      <c r="AQ66" s="54" t="s">
        <v>645</v>
      </c>
      <c r="AU66" s="292" t="str">
        <f t="shared" ca="1" si="9"/>
        <v>AA</v>
      </c>
      <c r="AV66" s="292">
        <f t="shared" si="10"/>
        <v>45</v>
      </c>
      <c r="AW66" s="180" t="str">
        <f t="shared" ca="1" si="7"/>
        <v>AA45</v>
      </c>
      <c r="AX66" s="180">
        <f t="shared" si="1"/>
        <v>9</v>
      </c>
      <c r="AY66" s="180" t="str">
        <f t="shared" ca="1" si="3"/>
        <v>6. Ownership - Operating Costs</v>
      </c>
      <c r="AZ66" s="189" t="s">
        <v>702</v>
      </c>
      <c r="BA66" s="180" t="s">
        <v>710</v>
      </c>
      <c r="BB66" s="180">
        <f>$AA$8</f>
        <v>2041</v>
      </c>
      <c r="BC66" s="180" t="str">
        <f t="shared" ca="1" si="8"/>
        <v>9_AA45_Nameplate_capacity_MWh_2041</v>
      </c>
      <c r="BD66" s="180" t="s">
        <v>407</v>
      </c>
      <c r="BE66" s="180"/>
      <c r="BF66" s="189" t="s">
        <v>709</v>
      </c>
      <c r="BG66" s="189" t="s">
        <v>58</v>
      </c>
      <c r="BH66" s="189" t="s">
        <v>58</v>
      </c>
      <c r="BI66" s="189"/>
      <c r="BJ66" s="189"/>
      <c r="BK66" s="189"/>
      <c r="BL66" s="189"/>
    </row>
    <row r="67" spans="1:64" ht="13.5" hidden="1" customHeight="1" thickBot="1">
      <c r="A67" s="90"/>
      <c r="B67" s="117"/>
      <c r="C67" s="487"/>
      <c r="D67" s="347"/>
      <c r="E67" s="347"/>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5"/>
      <c r="AF67" s="305"/>
      <c r="AG67" s="305"/>
      <c r="AH67" s="305"/>
      <c r="AI67" s="305"/>
      <c r="AJ67" s="305"/>
      <c r="AK67" s="305"/>
      <c r="AL67" s="305"/>
      <c r="AM67" s="305"/>
      <c r="AN67" s="305"/>
      <c r="AO67" s="306"/>
      <c r="AP67" s="117"/>
      <c r="AQ67" s="54" t="s">
        <v>645</v>
      </c>
      <c r="AU67" s="292" t="str">
        <f t="shared" ca="1" si="9"/>
        <v>AB</v>
      </c>
      <c r="AV67" s="292">
        <f t="shared" si="10"/>
        <v>45</v>
      </c>
      <c r="AW67" s="180" t="str">
        <f t="shared" ca="1" si="7"/>
        <v>AB45</v>
      </c>
      <c r="AX67" s="180">
        <f t="shared" si="1"/>
        <v>9</v>
      </c>
      <c r="AY67" s="180" t="str">
        <f t="shared" ca="1" si="3"/>
        <v>6. Ownership - Operating Costs</v>
      </c>
      <c r="AZ67" s="189" t="s">
        <v>702</v>
      </c>
      <c r="BA67" s="180" t="s">
        <v>710</v>
      </c>
      <c r="BB67" s="180">
        <f>$AB$8</f>
        <v>2042</v>
      </c>
      <c r="BC67" s="180" t="str">
        <f t="shared" ca="1" si="8"/>
        <v>9_AB45_Nameplate_capacity_MWh_2042</v>
      </c>
      <c r="BD67" s="180" t="s">
        <v>407</v>
      </c>
      <c r="BE67" s="180"/>
      <c r="BF67" s="189" t="s">
        <v>709</v>
      </c>
      <c r="BG67" s="189" t="s">
        <v>58</v>
      </c>
      <c r="BH67" s="189" t="s">
        <v>58</v>
      </c>
      <c r="BI67" s="189"/>
      <c r="BJ67" s="189"/>
      <c r="BK67" s="189"/>
      <c r="BL67" s="189"/>
    </row>
    <row r="68" spans="1:64" ht="13.5" hidden="1" customHeight="1" thickBot="1">
      <c r="A68" s="90"/>
      <c r="B68" s="117"/>
      <c r="C68" s="487"/>
      <c r="D68" s="347"/>
      <c r="E68" s="347"/>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5"/>
      <c r="AF68" s="305"/>
      <c r="AG68" s="305"/>
      <c r="AH68" s="305"/>
      <c r="AI68" s="305"/>
      <c r="AJ68" s="305"/>
      <c r="AK68" s="305"/>
      <c r="AL68" s="305"/>
      <c r="AM68" s="305"/>
      <c r="AN68" s="305"/>
      <c r="AO68" s="306"/>
      <c r="AP68" s="117"/>
      <c r="AQ68" s="54" t="s">
        <v>645</v>
      </c>
      <c r="AU68" s="292" t="str">
        <f t="shared" ca="1" si="9"/>
        <v>AC</v>
      </c>
      <c r="AV68" s="292">
        <f t="shared" si="10"/>
        <v>45</v>
      </c>
      <c r="AW68" s="180" t="str">
        <f t="shared" ca="1" si="7"/>
        <v>AC45</v>
      </c>
      <c r="AX68" s="180">
        <f t="shared" si="1"/>
        <v>9</v>
      </c>
      <c r="AY68" s="180" t="str">
        <f t="shared" ca="1" si="3"/>
        <v>6. Ownership - Operating Costs</v>
      </c>
      <c r="AZ68" s="189" t="s">
        <v>702</v>
      </c>
      <c r="BA68" s="180" t="s">
        <v>710</v>
      </c>
      <c r="BB68" s="180">
        <f>$AC$8</f>
        <v>2043</v>
      </c>
      <c r="BC68" s="180" t="str">
        <f t="shared" ca="1" si="8"/>
        <v>9_AC45_Nameplate_capacity_MWh_2043</v>
      </c>
      <c r="BD68" s="180" t="s">
        <v>407</v>
      </c>
      <c r="BE68" s="180"/>
      <c r="BF68" s="189" t="s">
        <v>709</v>
      </c>
      <c r="BG68" s="189" t="s">
        <v>58</v>
      </c>
      <c r="BH68" s="189" t="s">
        <v>58</v>
      </c>
      <c r="BI68" s="189"/>
      <c r="BJ68" s="189"/>
      <c r="BK68" s="189"/>
      <c r="BL68" s="189"/>
    </row>
    <row r="69" spans="1:64" ht="13.5" hidden="1" customHeight="1" thickBot="1">
      <c r="A69" s="90"/>
      <c r="B69" s="117"/>
      <c r="C69" s="487"/>
      <c r="D69" s="347"/>
      <c r="E69" s="347"/>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305"/>
      <c r="AF69" s="305"/>
      <c r="AG69" s="305"/>
      <c r="AH69" s="305"/>
      <c r="AI69" s="305"/>
      <c r="AJ69" s="305"/>
      <c r="AK69" s="305"/>
      <c r="AL69" s="305"/>
      <c r="AM69" s="305"/>
      <c r="AN69" s="305"/>
      <c r="AO69" s="306"/>
      <c r="AP69" s="117"/>
      <c r="AQ69" s="54" t="s">
        <v>645</v>
      </c>
      <c r="AU69" s="292" t="str">
        <f t="shared" ca="1" si="9"/>
        <v>AD</v>
      </c>
      <c r="AV69" s="292">
        <f t="shared" si="10"/>
        <v>45</v>
      </c>
      <c r="AW69" s="180" t="str">
        <f t="shared" ca="1" si="7"/>
        <v>AD45</v>
      </c>
      <c r="AX69" s="180">
        <f t="shared" si="1"/>
        <v>9</v>
      </c>
      <c r="AY69" s="180" t="str">
        <f t="shared" ca="1" si="3"/>
        <v>6. Ownership - Operating Costs</v>
      </c>
      <c r="AZ69" s="189" t="s">
        <v>702</v>
      </c>
      <c r="BA69" s="180" t="s">
        <v>710</v>
      </c>
      <c r="BB69" s="180">
        <f>$AD$8</f>
        <v>2044</v>
      </c>
      <c r="BC69" s="180" t="str">
        <f t="shared" ca="1" si="8"/>
        <v>9_AD45_Nameplate_capacity_MWh_2044</v>
      </c>
      <c r="BD69" s="180" t="s">
        <v>407</v>
      </c>
      <c r="BE69" s="180"/>
      <c r="BF69" s="189" t="s">
        <v>709</v>
      </c>
      <c r="BG69" s="189" t="s">
        <v>58</v>
      </c>
      <c r="BH69" s="189" t="s">
        <v>58</v>
      </c>
      <c r="BI69" s="189"/>
      <c r="BJ69" s="189"/>
      <c r="BK69" s="189"/>
      <c r="BL69" s="189"/>
    </row>
    <row r="70" spans="1:64" ht="13.5" hidden="1" customHeight="1" thickBot="1">
      <c r="A70" s="90"/>
      <c r="B70" s="117"/>
      <c r="C70" s="487"/>
      <c r="D70" s="347"/>
      <c r="E70" s="347"/>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5"/>
      <c r="AF70" s="305"/>
      <c r="AG70" s="305"/>
      <c r="AH70" s="305"/>
      <c r="AI70" s="305"/>
      <c r="AJ70" s="305"/>
      <c r="AK70" s="305"/>
      <c r="AL70" s="305"/>
      <c r="AM70" s="305"/>
      <c r="AN70" s="305"/>
      <c r="AO70" s="306"/>
      <c r="AP70" s="117"/>
      <c r="AQ70" s="54" t="s">
        <v>645</v>
      </c>
      <c r="AU70" s="292" t="str">
        <f t="shared" ca="1" si="9"/>
        <v>AE</v>
      </c>
      <c r="AV70" s="292">
        <f t="shared" si="10"/>
        <v>45</v>
      </c>
      <c r="AW70" s="180" t="str">
        <f t="shared" ca="1" si="7"/>
        <v>AE45</v>
      </c>
      <c r="AX70" s="180">
        <f t="shared" si="1"/>
        <v>9</v>
      </c>
      <c r="AY70" s="180" t="str">
        <f t="shared" ca="1" si="3"/>
        <v>6. Ownership - Operating Costs</v>
      </c>
      <c r="AZ70" s="189" t="s">
        <v>702</v>
      </c>
      <c r="BA70" s="180" t="s">
        <v>710</v>
      </c>
      <c r="BB70" s="180">
        <f>$AE$8</f>
        <v>2045</v>
      </c>
      <c r="BC70" s="180" t="str">
        <f t="shared" ca="1" si="8"/>
        <v>9_AE45_Nameplate_capacity_MWh_2045</v>
      </c>
      <c r="BD70" s="180" t="s">
        <v>407</v>
      </c>
      <c r="BE70" s="180"/>
      <c r="BF70" s="189" t="s">
        <v>709</v>
      </c>
      <c r="BG70" s="189" t="s">
        <v>58</v>
      </c>
      <c r="BH70" s="189" t="s">
        <v>58</v>
      </c>
      <c r="BI70" s="189"/>
      <c r="BJ70" s="189"/>
      <c r="BK70" s="189"/>
      <c r="BL70" s="189"/>
    </row>
    <row r="71" spans="1:64" ht="13.5" hidden="1" customHeight="1" thickBot="1">
      <c r="A71" s="90"/>
      <c r="B71" s="117"/>
      <c r="C71" s="487"/>
      <c r="D71" s="347"/>
      <c r="E71" s="347"/>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5"/>
      <c r="AF71" s="305"/>
      <c r="AG71" s="305"/>
      <c r="AH71" s="305"/>
      <c r="AI71" s="305"/>
      <c r="AJ71" s="305"/>
      <c r="AK71" s="305"/>
      <c r="AL71" s="305"/>
      <c r="AM71" s="305"/>
      <c r="AN71" s="305"/>
      <c r="AO71" s="306"/>
      <c r="AP71" s="117"/>
      <c r="AQ71" s="54" t="s">
        <v>645</v>
      </c>
      <c r="AU71" s="292" t="str">
        <f t="shared" ca="1" si="9"/>
        <v>AF</v>
      </c>
      <c r="AV71" s="292">
        <f t="shared" si="10"/>
        <v>45</v>
      </c>
      <c r="AW71" s="180" t="str">
        <f t="shared" ca="1" si="7"/>
        <v>AF45</v>
      </c>
      <c r="AX71" s="180">
        <f t="shared" si="1"/>
        <v>9</v>
      </c>
      <c r="AY71" s="180" t="str">
        <f t="shared" ca="1" si="3"/>
        <v>6. Ownership - Operating Costs</v>
      </c>
      <c r="AZ71" s="189" t="s">
        <v>702</v>
      </c>
      <c r="BA71" s="180" t="s">
        <v>710</v>
      </c>
      <c r="BB71" s="180">
        <f>$AF$8</f>
        <v>2046</v>
      </c>
      <c r="BC71" s="180" t="str">
        <f t="shared" ca="1" si="8"/>
        <v>9_AF45_Nameplate_capacity_MWh_2046</v>
      </c>
      <c r="BD71" s="180" t="s">
        <v>407</v>
      </c>
      <c r="BE71" s="180"/>
      <c r="BF71" s="189" t="s">
        <v>709</v>
      </c>
      <c r="BG71" s="189" t="s">
        <v>58</v>
      </c>
      <c r="BH71" s="189" t="s">
        <v>58</v>
      </c>
      <c r="BI71" s="189"/>
      <c r="BJ71" s="189"/>
      <c r="BK71" s="189"/>
      <c r="BL71" s="189"/>
    </row>
    <row r="72" spans="1:64" ht="13.5" hidden="1" customHeight="1" thickBot="1">
      <c r="A72" s="90"/>
      <c r="B72" s="117"/>
      <c r="C72" s="487"/>
      <c r="D72" s="347"/>
      <c r="E72" s="347"/>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305"/>
      <c r="AF72" s="305"/>
      <c r="AG72" s="305"/>
      <c r="AH72" s="305"/>
      <c r="AI72" s="305"/>
      <c r="AJ72" s="305"/>
      <c r="AK72" s="305"/>
      <c r="AL72" s="305"/>
      <c r="AM72" s="305"/>
      <c r="AN72" s="305"/>
      <c r="AO72" s="306"/>
      <c r="AP72" s="117"/>
      <c r="AQ72" s="54" t="s">
        <v>645</v>
      </c>
      <c r="AU72" s="292" t="str">
        <f t="shared" ca="1" si="9"/>
        <v>AG</v>
      </c>
      <c r="AV72" s="292">
        <f t="shared" si="10"/>
        <v>45</v>
      </c>
      <c r="AW72" s="180" t="str">
        <f t="shared" ca="1" si="7"/>
        <v>AG45</v>
      </c>
      <c r="AX72" s="180">
        <f t="shared" si="1"/>
        <v>9</v>
      </c>
      <c r="AY72" s="180" t="str">
        <f t="shared" ca="1" si="3"/>
        <v>6. Ownership - Operating Costs</v>
      </c>
      <c r="AZ72" s="189" t="s">
        <v>702</v>
      </c>
      <c r="BA72" s="180" t="s">
        <v>710</v>
      </c>
      <c r="BB72" s="180">
        <f>$AG$8</f>
        <v>2047</v>
      </c>
      <c r="BC72" s="180" t="str">
        <f t="shared" ca="1" si="8"/>
        <v>9_AG45_Nameplate_capacity_MWh_2047</v>
      </c>
      <c r="BD72" s="180" t="s">
        <v>407</v>
      </c>
      <c r="BE72" s="180"/>
      <c r="BF72" s="189" t="s">
        <v>709</v>
      </c>
      <c r="BG72" s="189" t="s">
        <v>58</v>
      </c>
      <c r="BH72" s="189" t="s">
        <v>58</v>
      </c>
      <c r="BI72" s="189"/>
      <c r="BJ72" s="189"/>
      <c r="BK72" s="189"/>
      <c r="BL72" s="189"/>
    </row>
    <row r="73" spans="1:64" ht="13.5" hidden="1" customHeight="1" thickBot="1">
      <c r="A73" s="90"/>
      <c r="B73" s="117"/>
      <c r="C73" s="487"/>
      <c r="D73" s="347"/>
      <c r="E73" s="347"/>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5"/>
      <c r="AF73" s="305"/>
      <c r="AG73" s="305"/>
      <c r="AH73" s="305"/>
      <c r="AI73" s="305"/>
      <c r="AJ73" s="305"/>
      <c r="AK73" s="305"/>
      <c r="AL73" s="305"/>
      <c r="AM73" s="305"/>
      <c r="AN73" s="305"/>
      <c r="AO73" s="306"/>
      <c r="AP73" s="117"/>
      <c r="AQ73" s="54" t="s">
        <v>645</v>
      </c>
      <c r="AU73" s="292" t="str">
        <f t="shared" ca="1" si="9"/>
        <v>AH</v>
      </c>
      <c r="AV73" s="292">
        <f t="shared" si="10"/>
        <v>45</v>
      </c>
      <c r="AW73" s="180" t="str">
        <f t="shared" ca="1" si="7"/>
        <v>AH45</v>
      </c>
      <c r="AX73" s="180">
        <f t="shared" si="1"/>
        <v>9</v>
      </c>
      <c r="AY73" s="180" t="str">
        <f t="shared" ca="1" si="3"/>
        <v>6. Ownership - Operating Costs</v>
      </c>
      <c r="AZ73" s="189" t="s">
        <v>702</v>
      </c>
      <c r="BA73" s="180" t="s">
        <v>710</v>
      </c>
      <c r="BB73" s="180">
        <f>$AH$8</f>
        <v>2048</v>
      </c>
      <c r="BC73" s="180" t="str">
        <f t="shared" ca="1" si="8"/>
        <v>9_AH45_Nameplate_capacity_MWh_2048</v>
      </c>
      <c r="BD73" s="180" t="s">
        <v>407</v>
      </c>
      <c r="BE73" s="180"/>
      <c r="BF73" s="189" t="s">
        <v>709</v>
      </c>
      <c r="BG73" s="189" t="s">
        <v>58</v>
      </c>
      <c r="BH73" s="189" t="s">
        <v>58</v>
      </c>
      <c r="BI73" s="189"/>
      <c r="BJ73" s="189"/>
      <c r="BK73" s="189"/>
      <c r="BL73" s="189"/>
    </row>
    <row r="74" spans="1:64" ht="13.5" hidden="1" customHeight="1" thickBot="1">
      <c r="A74" s="90"/>
      <c r="B74" s="117"/>
      <c r="C74" s="487"/>
      <c r="D74" s="347"/>
      <c r="E74" s="347"/>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5"/>
      <c r="AF74" s="305"/>
      <c r="AG74" s="305"/>
      <c r="AH74" s="305"/>
      <c r="AI74" s="305"/>
      <c r="AJ74" s="305"/>
      <c r="AK74" s="305"/>
      <c r="AL74" s="305"/>
      <c r="AM74" s="305"/>
      <c r="AN74" s="305"/>
      <c r="AO74" s="306"/>
      <c r="AP74" s="117"/>
      <c r="AQ74" s="54" t="s">
        <v>645</v>
      </c>
      <c r="AU74" s="292" t="str">
        <f t="shared" ca="1" si="9"/>
        <v>AI</v>
      </c>
      <c r="AV74" s="292">
        <f t="shared" si="10"/>
        <v>45</v>
      </c>
      <c r="AW74" s="180" t="str">
        <f t="shared" ca="1" si="7"/>
        <v>AI45</v>
      </c>
      <c r="AX74" s="180">
        <f t="shared" si="1"/>
        <v>9</v>
      </c>
      <c r="AY74" s="180" t="str">
        <f t="shared" ref="AY74:AY137" ca="1" si="11">MID(CELL("filename",AX74),FIND("]",CELL("filename",AX74))+1,256)</f>
        <v>6. Ownership - Operating Costs</v>
      </c>
      <c r="AZ74" s="189" t="s">
        <v>702</v>
      </c>
      <c r="BA74" s="180" t="s">
        <v>710</v>
      </c>
      <c r="BB74" s="180">
        <f>$AI$8</f>
        <v>2049</v>
      </c>
      <c r="BC74" s="180" t="str">
        <f t="shared" ca="1" si="8"/>
        <v>9_AI45_Nameplate_capacity_MWh_2049</v>
      </c>
      <c r="BD74" s="180" t="s">
        <v>407</v>
      </c>
      <c r="BE74" s="180"/>
      <c r="BF74" s="189" t="s">
        <v>709</v>
      </c>
      <c r="BG74" s="189" t="s">
        <v>58</v>
      </c>
      <c r="BH74" s="189" t="s">
        <v>58</v>
      </c>
      <c r="BI74" s="189"/>
      <c r="BJ74" s="189"/>
      <c r="BK74" s="189"/>
      <c r="BL74" s="189"/>
    </row>
    <row r="75" spans="1:64" ht="13.5" hidden="1" customHeight="1" thickBot="1">
      <c r="A75" s="90"/>
      <c r="B75" s="117"/>
      <c r="C75" s="487"/>
      <c r="D75" s="347"/>
      <c r="E75" s="347"/>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304"/>
      <c r="AE75" s="305"/>
      <c r="AF75" s="305"/>
      <c r="AG75" s="305"/>
      <c r="AH75" s="305"/>
      <c r="AI75" s="305"/>
      <c r="AJ75" s="305"/>
      <c r="AK75" s="305"/>
      <c r="AL75" s="305"/>
      <c r="AM75" s="305"/>
      <c r="AN75" s="305"/>
      <c r="AO75" s="306"/>
      <c r="AP75" s="117"/>
      <c r="AQ75" s="54" t="s">
        <v>645</v>
      </c>
      <c r="AU75" s="292" t="str">
        <f t="shared" ca="1" si="9"/>
        <v>AJ</v>
      </c>
      <c r="AV75" s="292">
        <f t="shared" si="10"/>
        <v>45</v>
      </c>
      <c r="AW75" s="180" t="str">
        <f t="shared" ca="1" si="7"/>
        <v>AJ45</v>
      </c>
      <c r="AX75" s="180">
        <f t="shared" si="1"/>
        <v>9</v>
      </c>
      <c r="AY75" s="180" t="str">
        <f t="shared" ca="1" si="11"/>
        <v>6. Ownership - Operating Costs</v>
      </c>
      <c r="AZ75" s="189" t="s">
        <v>702</v>
      </c>
      <c r="BA75" s="180" t="s">
        <v>710</v>
      </c>
      <c r="BB75" s="180">
        <f>$AJ$8</f>
        <v>2050</v>
      </c>
      <c r="BC75" s="180" t="str">
        <f t="shared" ca="1" si="8"/>
        <v>9_AJ45_Nameplate_capacity_MWh_2050</v>
      </c>
      <c r="BD75" s="180" t="s">
        <v>407</v>
      </c>
      <c r="BE75" s="180"/>
      <c r="BF75" s="189" t="s">
        <v>709</v>
      </c>
      <c r="BG75" s="189" t="s">
        <v>58</v>
      </c>
      <c r="BH75" s="189" t="s">
        <v>58</v>
      </c>
      <c r="BI75" s="189"/>
      <c r="BJ75" s="189"/>
      <c r="BK75" s="189"/>
      <c r="BL75" s="189"/>
    </row>
    <row r="76" spans="1:64" ht="13.5" hidden="1" customHeight="1" thickBot="1">
      <c r="A76" s="90"/>
      <c r="B76" s="117"/>
      <c r="C76" s="487"/>
      <c r="D76" s="347"/>
      <c r="E76" s="347"/>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5"/>
      <c r="AF76" s="305"/>
      <c r="AG76" s="305"/>
      <c r="AH76" s="305"/>
      <c r="AI76" s="305"/>
      <c r="AJ76" s="305"/>
      <c r="AK76" s="305"/>
      <c r="AL76" s="305"/>
      <c r="AM76" s="305"/>
      <c r="AN76" s="305"/>
      <c r="AO76" s="306"/>
      <c r="AP76" s="117"/>
      <c r="AQ76" s="54" t="s">
        <v>645</v>
      </c>
      <c r="AU76" s="292" t="str">
        <f t="shared" ca="1" si="9"/>
        <v>AK</v>
      </c>
      <c r="AV76" s="292">
        <f t="shared" si="10"/>
        <v>45</v>
      </c>
      <c r="AW76" s="180" t="str">
        <f t="shared" ca="1" si="7"/>
        <v>AK45</v>
      </c>
      <c r="AX76" s="180">
        <f t="shared" si="1"/>
        <v>9</v>
      </c>
      <c r="AY76" s="180" t="str">
        <f t="shared" ca="1" si="11"/>
        <v>6. Ownership - Operating Costs</v>
      </c>
      <c r="AZ76" s="189" t="s">
        <v>702</v>
      </c>
      <c r="BA76" s="180" t="s">
        <v>710</v>
      </c>
      <c r="BB76" s="180">
        <f>$AK$8</f>
        <v>2051</v>
      </c>
      <c r="BC76" s="180" t="str">
        <f t="shared" ca="1" si="8"/>
        <v>9_AK45_Nameplate_capacity_MWh_2051</v>
      </c>
      <c r="BD76" s="180" t="s">
        <v>407</v>
      </c>
      <c r="BE76" s="180"/>
      <c r="BF76" s="189" t="s">
        <v>709</v>
      </c>
      <c r="BG76" s="189" t="s">
        <v>58</v>
      </c>
      <c r="BH76" s="189" t="s">
        <v>58</v>
      </c>
      <c r="BI76" s="189"/>
      <c r="BJ76" s="189"/>
      <c r="BK76" s="189"/>
      <c r="BL76" s="189"/>
    </row>
    <row r="77" spans="1:64" ht="13.5" hidden="1" customHeight="1" thickBot="1">
      <c r="A77" s="90"/>
      <c r="B77" s="117"/>
      <c r="C77" s="487"/>
      <c r="D77" s="347"/>
      <c r="E77" s="347"/>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5"/>
      <c r="AF77" s="305"/>
      <c r="AG77" s="305"/>
      <c r="AH77" s="305"/>
      <c r="AI77" s="305"/>
      <c r="AJ77" s="305"/>
      <c r="AK77" s="305"/>
      <c r="AL77" s="305"/>
      <c r="AM77" s="305"/>
      <c r="AN77" s="305"/>
      <c r="AO77" s="306"/>
      <c r="AP77" s="117"/>
      <c r="AQ77" s="54" t="s">
        <v>645</v>
      </c>
      <c r="AU77" s="292" t="str">
        <f t="shared" ca="1" si="9"/>
        <v>AL</v>
      </c>
      <c r="AV77" s="292">
        <f t="shared" si="10"/>
        <v>45</v>
      </c>
      <c r="AW77" s="180" t="str">
        <f t="shared" ca="1" si="7"/>
        <v>AL45</v>
      </c>
      <c r="AX77" s="180">
        <f t="shared" si="1"/>
        <v>9</v>
      </c>
      <c r="AY77" s="180" t="str">
        <f t="shared" ca="1" si="11"/>
        <v>6. Ownership - Operating Costs</v>
      </c>
      <c r="AZ77" s="189" t="s">
        <v>702</v>
      </c>
      <c r="BA77" s="180" t="s">
        <v>710</v>
      </c>
      <c r="BB77" s="180">
        <f>$AL$8</f>
        <v>2052</v>
      </c>
      <c r="BC77" s="180" t="str">
        <f t="shared" ca="1" si="8"/>
        <v>9_AL45_Nameplate_capacity_MWh_2052</v>
      </c>
      <c r="BD77" s="180" t="s">
        <v>407</v>
      </c>
      <c r="BE77" s="180"/>
      <c r="BF77" s="189" t="s">
        <v>709</v>
      </c>
      <c r="BG77" s="189" t="s">
        <v>58</v>
      </c>
      <c r="BH77" s="189" t="s">
        <v>58</v>
      </c>
      <c r="BI77" s="189"/>
      <c r="BJ77" s="189"/>
      <c r="BK77" s="189"/>
      <c r="BL77" s="189"/>
    </row>
    <row r="78" spans="1:64" ht="13.5" hidden="1" customHeight="1" thickBot="1">
      <c r="A78" s="90"/>
      <c r="B78" s="117"/>
      <c r="C78" s="487"/>
      <c r="D78" s="347"/>
      <c r="E78" s="347"/>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5"/>
      <c r="AF78" s="305"/>
      <c r="AG78" s="305"/>
      <c r="AH78" s="305"/>
      <c r="AI78" s="305"/>
      <c r="AJ78" s="305"/>
      <c r="AK78" s="305"/>
      <c r="AL78" s="305"/>
      <c r="AM78" s="305"/>
      <c r="AN78" s="305"/>
      <c r="AO78" s="306"/>
      <c r="AP78" s="117"/>
      <c r="AQ78" s="54" t="s">
        <v>645</v>
      </c>
      <c r="AU78" s="292" t="str">
        <f t="shared" ca="1" si="9"/>
        <v>AM</v>
      </c>
      <c r="AV78" s="292">
        <f t="shared" si="10"/>
        <v>45</v>
      </c>
      <c r="AW78" s="180" t="str">
        <f t="shared" ca="1" si="7"/>
        <v>AM45</v>
      </c>
      <c r="AX78" s="180">
        <f t="shared" si="1"/>
        <v>9</v>
      </c>
      <c r="AY78" s="180" t="str">
        <f t="shared" ca="1" si="11"/>
        <v>6. Ownership - Operating Costs</v>
      </c>
      <c r="AZ78" s="189" t="s">
        <v>702</v>
      </c>
      <c r="BA78" s="180" t="s">
        <v>710</v>
      </c>
      <c r="BB78" s="180">
        <f>$AM$8</f>
        <v>2053</v>
      </c>
      <c r="BC78" s="180" t="str">
        <f t="shared" ca="1" si="8"/>
        <v>9_AM45_Nameplate_capacity_MWh_2053</v>
      </c>
      <c r="BD78" s="180" t="s">
        <v>407</v>
      </c>
      <c r="BE78" s="180"/>
      <c r="BF78" s="189" t="s">
        <v>709</v>
      </c>
      <c r="BG78" s="189" t="s">
        <v>58</v>
      </c>
      <c r="BH78" s="189" t="s">
        <v>58</v>
      </c>
      <c r="BI78" s="189"/>
      <c r="BJ78" s="189"/>
      <c r="BK78" s="189"/>
      <c r="BL78" s="189"/>
    </row>
    <row r="79" spans="1:64" ht="13.5" hidden="1" customHeight="1" thickBot="1">
      <c r="A79" s="90"/>
      <c r="B79" s="117"/>
      <c r="C79" s="487"/>
      <c r="D79" s="347"/>
      <c r="E79" s="347"/>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5"/>
      <c r="AF79" s="305"/>
      <c r="AG79" s="305"/>
      <c r="AH79" s="305"/>
      <c r="AI79" s="305"/>
      <c r="AJ79" s="305"/>
      <c r="AK79" s="305"/>
      <c r="AL79" s="305"/>
      <c r="AM79" s="305"/>
      <c r="AN79" s="305"/>
      <c r="AO79" s="306"/>
      <c r="AP79" s="117"/>
      <c r="AQ79" s="54" t="s">
        <v>645</v>
      </c>
      <c r="AU79" s="292" t="str">
        <f t="shared" ca="1" si="9"/>
        <v>AN</v>
      </c>
      <c r="AV79" s="292">
        <f t="shared" si="10"/>
        <v>45</v>
      </c>
      <c r="AW79" s="180" t="str">
        <f t="shared" ca="1" si="7"/>
        <v>AN45</v>
      </c>
      <c r="AX79" s="180">
        <f t="shared" si="1"/>
        <v>9</v>
      </c>
      <c r="AY79" s="180" t="str">
        <f t="shared" ca="1" si="11"/>
        <v>6. Ownership - Operating Costs</v>
      </c>
      <c r="AZ79" s="189" t="s">
        <v>702</v>
      </c>
      <c r="BA79" s="180" t="s">
        <v>710</v>
      </c>
      <c r="BB79" s="180">
        <f>$AN$8</f>
        <v>2054</v>
      </c>
      <c r="BC79" s="180" t="str">
        <f t="shared" ca="1" si="8"/>
        <v>9_AN45_Nameplate_capacity_MWh_2054</v>
      </c>
      <c r="BD79" s="180" t="s">
        <v>407</v>
      </c>
      <c r="BE79" s="180"/>
      <c r="BF79" s="189" t="s">
        <v>709</v>
      </c>
      <c r="BG79" s="189" t="s">
        <v>58</v>
      </c>
      <c r="BH79" s="189" t="s">
        <v>58</v>
      </c>
      <c r="BI79" s="189"/>
      <c r="BJ79" s="189"/>
      <c r="BK79" s="189"/>
      <c r="BL79" s="189"/>
    </row>
    <row r="80" spans="1:64" ht="13.5" hidden="1" customHeight="1" thickBot="1">
      <c r="A80" s="90"/>
      <c r="B80" s="117"/>
      <c r="C80" s="487"/>
      <c r="D80" s="347"/>
      <c r="E80" s="347"/>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304"/>
      <c r="AE80" s="305"/>
      <c r="AF80" s="305"/>
      <c r="AG80" s="305"/>
      <c r="AH80" s="305"/>
      <c r="AI80" s="305"/>
      <c r="AJ80" s="305"/>
      <c r="AK80" s="305"/>
      <c r="AL80" s="305"/>
      <c r="AM80" s="305"/>
      <c r="AN80" s="305"/>
      <c r="AO80" s="306"/>
      <c r="AP80" s="117"/>
      <c r="AQ80" s="307" t="s">
        <v>645</v>
      </c>
      <c r="AR80" s="307"/>
      <c r="AS80" s="307"/>
      <c r="AT80" s="307"/>
      <c r="AU80" s="308" t="str">
        <f t="shared" ca="1" si="9"/>
        <v>AO</v>
      </c>
      <c r="AV80" s="308">
        <f t="shared" si="10"/>
        <v>45</v>
      </c>
      <c r="AW80" s="254" t="str">
        <f t="shared" ca="1" si="7"/>
        <v>AO45</v>
      </c>
      <c r="AX80" s="254">
        <f t="shared" si="1"/>
        <v>9</v>
      </c>
      <c r="AY80" s="254" t="str">
        <f t="shared" ca="1" si="11"/>
        <v>6. Ownership - Operating Costs</v>
      </c>
      <c r="AZ80" s="259" t="s">
        <v>702</v>
      </c>
      <c r="BA80" s="254" t="s">
        <v>710</v>
      </c>
      <c r="BB80" s="254" t="s">
        <v>646</v>
      </c>
      <c r="BC80" s="254" t="str">
        <f t="shared" ca="1" si="8"/>
        <v>9_AO45_Nameplate_capacity_MWh_Additional_Info</v>
      </c>
      <c r="BD80" s="259" t="s">
        <v>133</v>
      </c>
      <c r="BE80" s="259">
        <v>100</v>
      </c>
      <c r="BF80" s="259"/>
      <c r="BG80" s="259" t="s">
        <v>58</v>
      </c>
      <c r="BH80" s="259" t="s">
        <v>58</v>
      </c>
      <c r="BI80" s="189"/>
      <c r="BJ80" s="189"/>
      <c r="BK80" s="189"/>
      <c r="BL80" s="189"/>
    </row>
    <row r="81" spans="1:64" ht="13.5" hidden="1" customHeight="1" thickBot="1">
      <c r="A81" s="90">
        <f>+A45+1</f>
        <v>4</v>
      </c>
      <c r="B81" s="117"/>
      <c r="C81" s="160" t="s">
        <v>558</v>
      </c>
      <c r="D81" s="347" t="s">
        <v>501</v>
      </c>
      <c r="E81" s="347"/>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4"/>
      <c r="AF81" s="284"/>
      <c r="AG81" s="284"/>
      <c r="AH81" s="284"/>
      <c r="AI81" s="284"/>
      <c r="AJ81" s="284"/>
      <c r="AK81" s="284"/>
      <c r="AL81" s="284"/>
      <c r="AM81" s="284"/>
      <c r="AN81" s="284"/>
      <c r="AO81" s="221"/>
      <c r="AP81" s="117"/>
      <c r="AS81" s="54" t="s">
        <v>125</v>
      </c>
      <c r="AT81" s="54" t="str">
        <f ca="1">SUBSTITUTE(CELL("address",F81),"$","")</f>
        <v>F81</v>
      </c>
      <c r="AU81" s="227" t="str">
        <f ca="1">CHAR(CODE(AT81))</f>
        <v>F</v>
      </c>
      <c r="AV81" s="227">
        <f>ROW(AT81)</f>
        <v>81</v>
      </c>
      <c r="AW81" s="180" t="str">
        <f ca="1">CONCATENATE(AU81&amp;AV81)</f>
        <v>F81</v>
      </c>
      <c r="AX81" s="180">
        <f t="shared" si="1"/>
        <v>9</v>
      </c>
      <c r="AY81" s="180" t="str">
        <f t="shared" ca="1" si="11"/>
        <v>6. Ownership - Operating Costs</v>
      </c>
      <c r="AZ81" s="189" t="s">
        <v>702</v>
      </c>
      <c r="BA81" s="180" t="s">
        <v>711</v>
      </c>
      <c r="BB81" s="180">
        <f>$F$8</f>
        <v>2020</v>
      </c>
      <c r="BC81" s="180" t="str">
        <f ca="1">AX81&amp;"_"&amp;AW81&amp;"_"&amp;BA81&amp;"_"&amp;BB81</f>
        <v>9_F81_Forced_outage_rate_2020</v>
      </c>
      <c r="BD81" s="180" t="s">
        <v>322</v>
      </c>
      <c r="BE81" s="180"/>
      <c r="BF81" s="189" t="s">
        <v>323</v>
      </c>
      <c r="BG81" s="189" t="s">
        <v>58</v>
      </c>
      <c r="BH81" s="189" t="s">
        <v>58</v>
      </c>
      <c r="BI81" s="189"/>
      <c r="BJ81" s="189"/>
      <c r="BK81" s="189"/>
      <c r="BL81" s="189"/>
    </row>
    <row r="82" spans="1:64" ht="13.5" hidden="1" customHeight="1" thickBot="1">
      <c r="A82" s="90"/>
      <c r="B82" s="117"/>
      <c r="C82" s="160"/>
      <c r="D82" s="347"/>
      <c r="E82" s="347"/>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309"/>
      <c r="AE82" s="310"/>
      <c r="AF82" s="310"/>
      <c r="AG82" s="310"/>
      <c r="AH82" s="310"/>
      <c r="AI82" s="310"/>
      <c r="AJ82" s="310"/>
      <c r="AK82" s="310"/>
      <c r="AL82" s="310"/>
      <c r="AM82" s="310"/>
      <c r="AN82" s="310"/>
      <c r="AO82" s="306"/>
      <c r="AP82" s="117"/>
      <c r="AQ82" s="54" t="s">
        <v>645</v>
      </c>
      <c r="AU82" s="292" t="str">
        <f ca="1">IF(AU81="Z","AA",IF(LEN(AU81)=1,CHAR(CODE(AU81)+1),IF(RIGHT(AU81,1)="Z",CHAR(CODE(LEFT(AU81,1))+1),LEFT(AU81,1))&amp;CHAR(65+MOD(CODE(RIGHT(AU81,1))+1-65,26))))</f>
        <v>G</v>
      </c>
      <c r="AV82" s="292">
        <f>AV81</f>
        <v>81</v>
      </c>
      <c r="AW82" s="180" t="str">
        <f t="shared" ref="AW82:AW116" ca="1" si="12">CONCATENATE(AU82&amp;AV82)</f>
        <v>G81</v>
      </c>
      <c r="AX82" s="180">
        <f t="shared" si="1"/>
        <v>9</v>
      </c>
      <c r="AY82" s="180" t="str">
        <f t="shared" ca="1" si="11"/>
        <v>6. Ownership - Operating Costs</v>
      </c>
      <c r="AZ82" s="189" t="s">
        <v>702</v>
      </c>
      <c r="BA82" s="180" t="s">
        <v>711</v>
      </c>
      <c r="BB82" s="180">
        <f>$G$8</f>
        <v>2021</v>
      </c>
      <c r="BC82" s="180" t="str">
        <f t="shared" ref="BC82:BC116" ca="1" si="13">AX82&amp;"_"&amp;AW82&amp;"_"&amp;BA82&amp;"_"&amp;BB82</f>
        <v>9_G81_Forced_outage_rate_2021</v>
      </c>
      <c r="BD82" s="180" t="s">
        <v>322</v>
      </c>
      <c r="BE82" s="180"/>
      <c r="BF82" s="189" t="s">
        <v>323</v>
      </c>
      <c r="BG82" s="189" t="s">
        <v>58</v>
      </c>
      <c r="BH82" s="189" t="s">
        <v>58</v>
      </c>
      <c r="BI82" s="189"/>
      <c r="BJ82" s="189"/>
      <c r="BK82" s="189"/>
      <c r="BL82" s="189"/>
    </row>
    <row r="83" spans="1:64" ht="13.5" hidden="1" customHeight="1" thickBot="1">
      <c r="A83" s="90"/>
      <c r="B83" s="117"/>
      <c r="C83" s="160"/>
      <c r="D83" s="347"/>
      <c r="E83" s="347"/>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309"/>
      <c r="AE83" s="310"/>
      <c r="AF83" s="310"/>
      <c r="AG83" s="310"/>
      <c r="AH83" s="310"/>
      <c r="AI83" s="310"/>
      <c r="AJ83" s="310"/>
      <c r="AK83" s="310"/>
      <c r="AL83" s="310"/>
      <c r="AM83" s="310"/>
      <c r="AN83" s="310"/>
      <c r="AO83" s="306"/>
      <c r="AP83" s="117"/>
      <c r="AQ83" s="54" t="s">
        <v>645</v>
      </c>
      <c r="AU83" s="292" t="str">
        <f t="shared" ref="AU83:AU116" ca="1" si="14">IF(AU82="Z","AA",IF(LEN(AU82)=1,CHAR(CODE(AU82)+1),IF(RIGHT(AU82,1)="Z",CHAR(CODE(LEFT(AU82,1))+1),LEFT(AU82,1))&amp;CHAR(65+MOD(CODE(RIGHT(AU82,1))+1-65,26))))</f>
        <v>H</v>
      </c>
      <c r="AV83" s="292">
        <f t="shared" ref="AV83:AV116" si="15">AV82</f>
        <v>81</v>
      </c>
      <c r="AW83" s="180" t="str">
        <f t="shared" ca="1" si="12"/>
        <v>H81</v>
      </c>
      <c r="AX83" s="180">
        <f t="shared" si="1"/>
        <v>9</v>
      </c>
      <c r="AY83" s="180" t="str">
        <f t="shared" ca="1" si="11"/>
        <v>6. Ownership - Operating Costs</v>
      </c>
      <c r="AZ83" s="189" t="s">
        <v>702</v>
      </c>
      <c r="BA83" s="180" t="s">
        <v>711</v>
      </c>
      <c r="BB83" s="180">
        <f>$H$8</f>
        <v>2022</v>
      </c>
      <c r="BC83" s="180" t="str">
        <f t="shared" ca="1" si="13"/>
        <v>9_H81_Forced_outage_rate_2022</v>
      </c>
      <c r="BD83" s="180" t="s">
        <v>322</v>
      </c>
      <c r="BE83" s="180"/>
      <c r="BF83" s="189" t="s">
        <v>323</v>
      </c>
      <c r="BG83" s="189" t="s">
        <v>58</v>
      </c>
      <c r="BH83" s="189" t="s">
        <v>58</v>
      </c>
      <c r="BI83" s="189"/>
      <c r="BJ83" s="189"/>
      <c r="BK83" s="189"/>
      <c r="BL83" s="189"/>
    </row>
    <row r="84" spans="1:64" ht="13.5" hidden="1" customHeight="1" thickBot="1">
      <c r="A84" s="90"/>
      <c r="B84" s="117"/>
      <c r="C84" s="160"/>
      <c r="D84" s="347"/>
      <c r="E84" s="347"/>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10"/>
      <c r="AF84" s="310"/>
      <c r="AG84" s="310"/>
      <c r="AH84" s="310"/>
      <c r="AI84" s="310"/>
      <c r="AJ84" s="310"/>
      <c r="AK84" s="310"/>
      <c r="AL84" s="310"/>
      <c r="AM84" s="310"/>
      <c r="AN84" s="310"/>
      <c r="AO84" s="306"/>
      <c r="AP84" s="117"/>
      <c r="AQ84" s="54" t="s">
        <v>645</v>
      </c>
      <c r="AU84" s="292" t="str">
        <f t="shared" ca="1" si="14"/>
        <v>I</v>
      </c>
      <c r="AV84" s="292">
        <f t="shared" si="15"/>
        <v>81</v>
      </c>
      <c r="AW84" s="180" t="str">
        <f t="shared" ca="1" si="12"/>
        <v>I81</v>
      </c>
      <c r="AX84" s="180">
        <f t="shared" si="1"/>
        <v>9</v>
      </c>
      <c r="AY84" s="180" t="str">
        <f t="shared" ca="1" si="11"/>
        <v>6. Ownership - Operating Costs</v>
      </c>
      <c r="AZ84" s="189" t="s">
        <v>702</v>
      </c>
      <c r="BA84" s="180" t="s">
        <v>711</v>
      </c>
      <c r="BB84" s="180">
        <f>$I$8</f>
        <v>2023</v>
      </c>
      <c r="BC84" s="180" t="str">
        <f t="shared" ca="1" si="13"/>
        <v>9_I81_Forced_outage_rate_2023</v>
      </c>
      <c r="BD84" s="180" t="s">
        <v>322</v>
      </c>
      <c r="BE84" s="180"/>
      <c r="BF84" s="189" t="s">
        <v>323</v>
      </c>
      <c r="BG84" s="189" t="s">
        <v>58</v>
      </c>
      <c r="BH84" s="189" t="s">
        <v>58</v>
      </c>
      <c r="BI84" s="189"/>
      <c r="BJ84" s="189"/>
      <c r="BK84" s="189"/>
      <c r="BL84" s="189"/>
    </row>
    <row r="85" spans="1:64" ht="13.5" hidden="1" customHeight="1" thickBot="1">
      <c r="A85" s="90"/>
      <c r="B85" s="117"/>
      <c r="C85" s="160"/>
      <c r="D85" s="347"/>
      <c r="E85" s="347"/>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309"/>
      <c r="AE85" s="310"/>
      <c r="AF85" s="310"/>
      <c r="AG85" s="310"/>
      <c r="AH85" s="310"/>
      <c r="AI85" s="310"/>
      <c r="AJ85" s="310"/>
      <c r="AK85" s="310"/>
      <c r="AL85" s="310"/>
      <c r="AM85" s="310"/>
      <c r="AN85" s="310"/>
      <c r="AO85" s="306"/>
      <c r="AP85" s="117"/>
      <c r="AQ85" s="54" t="s">
        <v>645</v>
      </c>
      <c r="AU85" s="292" t="str">
        <f t="shared" ca="1" si="14"/>
        <v>J</v>
      </c>
      <c r="AV85" s="292">
        <f t="shared" si="15"/>
        <v>81</v>
      </c>
      <c r="AW85" s="180" t="str">
        <f t="shared" ca="1" si="12"/>
        <v>J81</v>
      </c>
      <c r="AX85" s="180">
        <f t="shared" si="1"/>
        <v>9</v>
      </c>
      <c r="AY85" s="180" t="str">
        <f t="shared" ca="1" si="11"/>
        <v>6. Ownership - Operating Costs</v>
      </c>
      <c r="AZ85" s="189" t="s">
        <v>702</v>
      </c>
      <c r="BA85" s="180" t="s">
        <v>711</v>
      </c>
      <c r="BB85" s="180">
        <f>$J$8</f>
        <v>2024</v>
      </c>
      <c r="BC85" s="180" t="str">
        <f t="shared" ca="1" si="13"/>
        <v>9_J81_Forced_outage_rate_2024</v>
      </c>
      <c r="BD85" s="180" t="s">
        <v>322</v>
      </c>
      <c r="BE85" s="180"/>
      <c r="BF85" s="189" t="s">
        <v>323</v>
      </c>
      <c r="BG85" s="189" t="s">
        <v>58</v>
      </c>
      <c r="BH85" s="189" t="s">
        <v>58</v>
      </c>
      <c r="BI85" s="189"/>
      <c r="BJ85" s="189"/>
      <c r="BK85" s="189"/>
      <c r="BL85" s="189"/>
    </row>
    <row r="86" spans="1:64" ht="13.5" hidden="1" customHeight="1" thickBot="1">
      <c r="A86" s="90"/>
      <c r="B86" s="117"/>
      <c r="C86" s="160"/>
      <c r="D86" s="347"/>
      <c r="E86" s="347"/>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309"/>
      <c r="AE86" s="310"/>
      <c r="AF86" s="310"/>
      <c r="AG86" s="310"/>
      <c r="AH86" s="310"/>
      <c r="AI86" s="310"/>
      <c r="AJ86" s="310"/>
      <c r="AK86" s="310"/>
      <c r="AL86" s="310"/>
      <c r="AM86" s="310"/>
      <c r="AN86" s="310"/>
      <c r="AO86" s="306"/>
      <c r="AP86" s="117"/>
      <c r="AQ86" s="54" t="s">
        <v>645</v>
      </c>
      <c r="AU86" s="292" t="str">
        <f t="shared" ca="1" si="14"/>
        <v>K</v>
      </c>
      <c r="AV86" s="292">
        <f t="shared" si="15"/>
        <v>81</v>
      </c>
      <c r="AW86" s="180" t="str">
        <f t="shared" ca="1" si="12"/>
        <v>K81</v>
      </c>
      <c r="AX86" s="180">
        <f t="shared" si="1"/>
        <v>9</v>
      </c>
      <c r="AY86" s="180" t="str">
        <f t="shared" ca="1" si="11"/>
        <v>6. Ownership - Operating Costs</v>
      </c>
      <c r="AZ86" s="189" t="s">
        <v>702</v>
      </c>
      <c r="BA86" s="180" t="s">
        <v>711</v>
      </c>
      <c r="BB86" s="180">
        <f>$K$8</f>
        <v>2025</v>
      </c>
      <c r="BC86" s="180" t="str">
        <f t="shared" ca="1" si="13"/>
        <v>9_K81_Forced_outage_rate_2025</v>
      </c>
      <c r="BD86" s="180" t="s">
        <v>322</v>
      </c>
      <c r="BE86" s="180"/>
      <c r="BF86" s="189" t="s">
        <v>323</v>
      </c>
      <c r="BG86" s="189" t="s">
        <v>58</v>
      </c>
      <c r="BH86" s="189" t="s">
        <v>58</v>
      </c>
      <c r="BI86" s="189"/>
      <c r="BJ86" s="189"/>
      <c r="BK86" s="189"/>
      <c r="BL86" s="189"/>
    </row>
    <row r="87" spans="1:64" ht="13.5" hidden="1" customHeight="1" thickBot="1">
      <c r="A87" s="90"/>
      <c r="B87" s="117"/>
      <c r="C87" s="160"/>
      <c r="D87" s="347"/>
      <c r="E87" s="347"/>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10"/>
      <c r="AF87" s="310"/>
      <c r="AG87" s="310"/>
      <c r="AH87" s="310"/>
      <c r="AI87" s="310"/>
      <c r="AJ87" s="310"/>
      <c r="AK87" s="310"/>
      <c r="AL87" s="310"/>
      <c r="AM87" s="310"/>
      <c r="AN87" s="310"/>
      <c r="AO87" s="306"/>
      <c r="AP87" s="117"/>
      <c r="AQ87" s="54" t="s">
        <v>645</v>
      </c>
      <c r="AU87" s="292" t="str">
        <f t="shared" ca="1" si="14"/>
        <v>L</v>
      </c>
      <c r="AV87" s="292">
        <f t="shared" si="15"/>
        <v>81</v>
      </c>
      <c r="AW87" s="180" t="str">
        <f t="shared" ca="1" si="12"/>
        <v>L81</v>
      </c>
      <c r="AX87" s="180">
        <f t="shared" si="1"/>
        <v>9</v>
      </c>
      <c r="AY87" s="180" t="str">
        <f t="shared" ca="1" si="11"/>
        <v>6. Ownership - Operating Costs</v>
      </c>
      <c r="AZ87" s="189" t="s">
        <v>702</v>
      </c>
      <c r="BA87" s="180" t="s">
        <v>711</v>
      </c>
      <c r="BB87" s="180">
        <f>$L$8</f>
        <v>2026</v>
      </c>
      <c r="BC87" s="180" t="str">
        <f t="shared" ca="1" si="13"/>
        <v>9_L81_Forced_outage_rate_2026</v>
      </c>
      <c r="BD87" s="180" t="s">
        <v>322</v>
      </c>
      <c r="BE87" s="180"/>
      <c r="BF87" s="189" t="s">
        <v>323</v>
      </c>
      <c r="BG87" s="189" t="s">
        <v>58</v>
      </c>
      <c r="BH87" s="189" t="s">
        <v>58</v>
      </c>
      <c r="BI87" s="189"/>
      <c r="BJ87" s="189"/>
      <c r="BK87" s="189"/>
      <c r="BL87" s="189"/>
    </row>
    <row r="88" spans="1:64" ht="13.5" hidden="1" customHeight="1" thickBot="1">
      <c r="A88" s="90"/>
      <c r="B88" s="117"/>
      <c r="C88" s="160"/>
      <c r="D88" s="347"/>
      <c r="E88" s="347"/>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10"/>
      <c r="AF88" s="310"/>
      <c r="AG88" s="310"/>
      <c r="AH88" s="310"/>
      <c r="AI88" s="310"/>
      <c r="AJ88" s="310"/>
      <c r="AK88" s="310"/>
      <c r="AL88" s="310"/>
      <c r="AM88" s="310"/>
      <c r="AN88" s="310"/>
      <c r="AO88" s="306"/>
      <c r="AP88" s="117"/>
      <c r="AQ88" s="54" t="s">
        <v>645</v>
      </c>
      <c r="AU88" s="292" t="str">
        <f t="shared" ca="1" si="14"/>
        <v>M</v>
      </c>
      <c r="AV88" s="292">
        <f t="shared" si="15"/>
        <v>81</v>
      </c>
      <c r="AW88" s="180" t="str">
        <f t="shared" ca="1" si="12"/>
        <v>M81</v>
      </c>
      <c r="AX88" s="180">
        <f t="shared" si="1"/>
        <v>9</v>
      </c>
      <c r="AY88" s="180" t="str">
        <f t="shared" ca="1" si="11"/>
        <v>6. Ownership - Operating Costs</v>
      </c>
      <c r="AZ88" s="189" t="s">
        <v>702</v>
      </c>
      <c r="BA88" s="180" t="s">
        <v>711</v>
      </c>
      <c r="BB88" s="180">
        <f>$M$8</f>
        <v>2027</v>
      </c>
      <c r="BC88" s="180" t="str">
        <f t="shared" ca="1" si="13"/>
        <v>9_M81_Forced_outage_rate_2027</v>
      </c>
      <c r="BD88" s="180" t="s">
        <v>322</v>
      </c>
      <c r="BE88" s="180"/>
      <c r="BF88" s="189" t="s">
        <v>323</v>
      </c>
      <c r="BG88" s="189" t="s">
        <v>58</v>
      </c>
      <c r="BH88" s="189" t="s">
        <v>58</v>
      </c>
      <c r="BI88" s="189"/>
      <c r="BJ88" s="189"/>
      <c r="BK88" s="189"/>
      <c r="BL88" s="189"/>
    </row>
    <row r="89" spans="1:64" ht="13.5" hidden="1" customHeight="1" thickBot="1">
      <c r="A89" s="90"/>
      <c r="B89" s="117"/>
      <c r="C89" s="160"/>
      <c r="D89" s="347"/>
      <c r="E89" s="347"/>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10"/>
      <c r="AF89" s="310"/>
      <c r="AG89" s="310"/>
      <c r="AH89" s="310"/>
      <c r="AI89" s="310"/>
      <c r="AJ89" s="310"/>
      <c r="AK89" s="310"/>
      <c r="AL89" s="310"/>
      <c r="AM89" s="310"/>
      <c r="AN89" s="310"/>
      <c r="AO89" s="306"/>
      <c r="AP89" s="117"/>
      <c r="AQ89" s="54" t="s">
        <v>645</v>
      </c>
      <c r="AU89" s="292" t="str">
        <f t="shared" ca="1" si="14"/>
        <v>N</v>
      </c>
      <c r="AV89" s="292">
        <f t="shared" si="15"/>
        <v>81</v>
      </c>
      <c r="AW89" s="180" t="str">
        <f t="shared" ca="1" si="12"/>
        <v>N81</v>
      </c>
      <c r="AX89" s="180">
        <f t="shared" si="1"/>
        <v>9</v>
      </c>
      <c r="AY89" s="180" t="str">
        <f t="shared" ca="1" si="11"/>
        <v>6. Ownership - Operating Costs</v>
      </c>
      <c r="AZ89" s="189" t="s">
        <v>702</v>
      </c>
      <c r="BA89" s="180" t="s">
        <v>711</v>
      </c>
      <c r="BB89" s="180">
        <f>$N$8</f>
        <v>2028</v>
      </c>
      <c r="BC89" s="180" t="str">
        <f t="shared" ca="1" si="13"/>
        <v>9_N81_Forced_outage_rate_2028</v>
      </c>
      <c r="BD89" s="180" t="s">
        <v>322</v>
      </c>
      <c r="BE89" s="180"/>
      <c r="BF89" s="189" t="s">
        <v>323</v>
      </c>
      <c r="BG89" s="189" t="s">
        <v>58</v>
      </c>
      <c r="BH89" s="189" t="s">
        <v>58</v>
      </c>
      <c r="BI89" s="189"/>
      <c r="BJ89" s="189"/>
      <c r="BK89" s="189"/>
      <c r="BL89" s="189"/>
    </row>
    <row r="90" spans="1:64" ht="13.5" hidden="1" customHeight="1" thickBot="1">
      <c r="A90" s="90"/>
      <c r="B90" s="117"/>
      <c r="C90" s="160"/>
      <c r="D90" s="347"/>
      <c r="E90" s="347"/>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10"/>
      <c r="AF90" s="310"/>
      <c r="AG90" s="310"/>
      <c r="AH90" s="310"/>
      <c r="AI90" s="310"/>
      <c r="AJ90" s="310"/>
      <c r="AK90" s="310"/>
      <c r="AL90" s="310"/>
      <c r="AM90" s="310"/>
      <c r="AN90" s="310"/>
      <c r="AO90" s="306"/>
      <c r="AP90" s="117"/>
      <c r="AQ90" s="54" t="s">
        <v>645</v>
      </c>
      <c r="AU90" s="292" t="str">
        <f t="shared" ca="1" si="14"/>
        <v>O</v>
      </c>
      <c r="AV90" s="292">
        <f t="shared" si="15"/>
        <v>81</v>
      </c>
      <c r="AW90" s="180" t="str">
        <f t="shared" ca="1" si="12"/>
        <v>O81</v>
      </c>
      <c r="AX90" s="180">
        <f t="shared" si="1"/>
        <v>9</v>
      </c>
      <c r="AY90" s="180" t="str">
        <f t="shared" ca="1" si="11"/>
        <v>6. Ownership - Operating Costs</v>
      </c>
      <c r="AZ90" s="189" t="s">
        <v>702</v>
      </c>
      <c r="BA90" s="180" t="s">
        <v>711</v>
      </c>
      <c r="BB90" s="180">
        <f>$O$8</f>
        <v>2029</v>
      </c>
      <c r="BC90" s="180" t="str">
        <f t="shared" ca="1" si="13"/>
        <v>9_O81_Forced_outage_rate_2029</v>
      </c>
      <c r="BD90" s="180" t="s">
        <v>322</v>
      </c>
      <c r="BE90" s="180"/>
      <c r="BF90" s="189" t="s">
        <v>323</v>
      </c>
      <c r="BG90" s="189" t="s">
        <v>58</v>
      </c>
      <c r="BH90" s="189" t="s">
        <v>58</v>
      </c>
      <c r="BI90" s="189"/>
      <c r="BJ90" s="189"/>
      <c r="BK90" s="189"/>
      <c r="BL90" s="189"/>
    </row>
    <row r="91" spans="1:64" ht="13.5" hidden="1" customHeight="1" thickBot="1">
      <c r="A91" s="90"/>
      <c r="B91" s="117"/>
      <c r="C91" s="160"/>
      <c r="D91" s="347"/>
      <c r="E91" s="347"/>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309"/>
      <c r="AE91" s="310"/>
      <c r="AF91" s="310"/>
      <c r="AG91" s="310"/>
      <c r="AH91" s="310"/>
      <c r="AI91" s="310"/>
      <c r="AJ91" s="310"/>
      <c r="AK91" s="310"/>
      <c r="AL91" s="310"/>
      <c r="AM91" s="310"/>
      <c r="AN91" s="310"/>
      <c r="AO91" s="306"/>
      <c r="AP91" s="117"/>
      <c r="AQ91" s="54" t="s">
        <v>645</v>
      </c>
      <c r="AU91" s="292" t="str">
        <f t="shared" ca="1" si="14"/>
        <v>P</v>
      </c>
      <c r="AV91" s="292">
        <f t="shared" si="15"/>
        <v>81</v>
      </c>
      <c r="AW91" s="180" t="str">
        <f t="shared" ca="1" si="12"/>
        <v>P81</v>
      </c>
      <c r="AX91" s="180">
        <f t="shared" si="1"/>
        <v>9</v>
      </c>
      <c r="AY91" s="180" t="str">
        <f t="shared" ca="1" si="11"/>
        <v>6. Ownership - Operating Costs</v>
      </c>
      <c r="AZ91" s="189" t="s">
        <v>702</v>
      </c>
      <c r="BA91" s="180" t="s">
        <v>711</v>
      </c>
      <c r="BB91" s="180">
        <f>$P$8</f>
        <v>2030</v>
      </c>
      <c r="BC91" s="180" t="str">
        <f t="shared" ca="1" si="13"/>
        <v>9_P81_Forced_outage_rate_2030</v>
      </c>
      <c r="BD91" s="180" t="s">
        <v>322</v>
      </c>
      <c r="BE91" s="180"/>
      <c r="BF91" s="189" t="s">
        <v>323</v>
      </c>
      <c r="BG91" s="189" t="s">
        <v>58</v>
      </c>
      <c r="BH91" s="189" t="s">
        <v>58</v>
      </c>
      <c r="BI91" s="189"/>
      <c r="BJ91" s="189"/>
      <c r="BK91" s="189"/>
      <c r="BL91" s="189"/>
    </row>
    <row r="92" spans="1:64" ht="13.5" hidden="1" customHeight="1" thickBot="1">
      <c r="A92" s="90"/>
      <c r="B92" s="117"/>
      <c r="C92" s="160"/>
      <c r="D92" s="347"/>
      <c r="E92" s="347"/>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309"/>
      <c r="AE92" s="310"/>
      <c r="AF92" s="310"/>
      <c r="AG92" s="310"/>
      <c r="AH92" s="310"/>
      <c r="AI92" s="310"/>
      <c r="AJ92" s="310"/>
      <c r="AK92" s="310"/>
      <c r="AL92" s="310"/>
      <c r="AM92" s="310"/>
      <c r="AN92" s="310"/>
      <c r="AO92" s="306"/>
      <c r="AP92" s="117"/>
      <c r="AQ92" s="54" t="s">
        <v>645</v>
      </c>
      <c r="AU92" s="292" t="str">
        <f t="shared" ca="1" si="14"/>
        <v>Q</v>
      </c>
      <c r="AV92" s="292">
        <f t="shared" si="15"/>
        <v>81</v>
      </c>
      <c r="AW92" s="180" t="str">
        <f t="shared" ca="1" si="12"/>
        <v>Q81</v>
      </c>
      <c r="AX92" s="180">
        <f t="shared" si="1"/>
        <v>9</v>
      </c>
      <c r="AY92" s="180" t="str">
        <f t="shared" ca="1" si="11"/>
        <v>6. Ownership - Operating Costs</v>
      </c>
      <c r="AZ92" s="189" t="s">
        <v>702</v>
      </c>
      <c r="BA92" s="180" t="s">
        <v>711</v>
      </c>
      <c r="BB92" s="180">
        <f>$Q$8</f>
        <v>2031</v>
      </c>
      <c r="BC92" s="180" t="str">
        <f t="shared" ca="1" si="13"/>
        <v>9_Q81_Forced_outage_rate_2031</v>
      </c>
      <c r="BD92" s="180" t="s">
        <v>322</v>
      </c>
      <c r="BE92" s="180"/>
      <c r="BF92" s="189" t="s">
        <v>323</v>
      </c>
      <c r="BG92" s="189" t="s">
        <v>58</v>
      </c>
      <c r="BH92" s="189" t="s">
        <v>58</v>
      </c>
      <c r="BI92" s="189"/>
      <c r="BJ92" s="189"/>
      <c r="BK92" s="189"/>
      <c r="BL92" s="189"/>
    </row>
    <row r="93" spans="1:64" ht="13.5" hidden="1" customHeight="1" thickBot="1">
      <c r="A93" s="90"/>
      <c r="B93" s="117"/>
      <c r="C93" s="160"/>
      <c r="D93" s="347"/>
      <c r="E93" s="347"/>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309"/>
      <c r="AE93" s="310"/>
      <c r="AF93" s="310"/>
      <c r="AG93" s="310"/>
      <c r="AH93" s="310"/>
      <c r="AI93" s="310"/>
      <c r="AJ93" s="310"/>
      <c r="AK93" s="310"/>
      <c r="AL93" s="310"/>
      <c r="AM93" s="310"/>
      <c r="AN93" s="310"/>
      <c r="AO93" s="306"/>
      <c r="AP93" s="117"/>
      <c r="AQ93" s="54" t="s">
        <v>645</v>
      </c>
      <c r="AU93" s="292" t="str">
        <f t="shared" ca="1" si="14"/>
        <v>R</v>
      </c>
      <c r="AV93" s="292">
        <f t="shared" si="15"/>
        <v>81</v>
      </c>
      <c r="AW93" s="180" t="str">
        <f t="shared" ca="1" si="12"/>
        <v>R81</v>
      </c>
      <c r="AX93" s="180">
        <f t="shared" si="1"/>
        <v>9</v>
      </c>
      <c r="AY93" s="180" t="str">
        <f t="shared" ca="1" si="11"/>
        <v>6. Ownership - Operating Costs</v>
      </c>
      <c r="AZ93" s="189" t="s">
        <v>702</v>
      </c>
      <c r="BA93" s="180" t="s">
        <v>711</v>
      </c>
      <c r="BB93" s="180">
        <f>$R$8</f>
        <v>2032</v>
      </c>
      <c r="BC93" s="180" t="str">
        <f t="shared" ca="1" si="13"/>
        <v>9_R81_Forced_outage_rate_2032</v>
      </c>
      <c r="BD93" s="180" t="s">
        <v>322</v>
      </c>
      <c r="BE93" s="180"/>
      <c r="BF93" s="189" t="s">
        <v>323</v>
      </c>
      <c r="BG93" s="189" t="s">
        <v>58</v>
      </c>
      <c r="BH93" s="189" t="s">
        <v>58</v>
      </c>
      <c r="BI93" s="189"/>
      <c r="BJ93" s="189"/>
      <c r="BK93" s="189"/>
      <c r="BL93" s="189"/>
    </row>
    <row r="94" spans="1:64" ht="13.5" hidden="1" customHeight="1" thickBot="1">
      <c r="A94" s="90"/>
      <c r="B94" s="117"/>
      <c r="C94" s="160"/>
      <c r="D94" s="347"/>
      <c r="E94" s="347"/>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309"/>
      <c r="AE94" s="310"/>
      <c r="AF94" s="310"/>
      <c r="AG94" s="310"/>
      <c r="AH94" s="310"/>
      <c r="AI94" s="310"/>
      <c r="AJ94" s="310"/>
      <c r="AK94" s="310"/>
      <c r="AL94" s="310"/>
      <c r="AM94" s="310"/>
      <c r="AN94" s="310"/>
      <c r="AO94" s="306"/>
      <c r="AP94" s="117"/>
      <c r="AQ94" s="54" t="s">
        <v>645</v>
      </c>
      <c r="AU94" s="292" t="str">
        <f t="shared" ca="1" si="14"/>
        <v>S</v>
      </c>
      <c r="AV94" s="292">
        <f t="shared" si="15"/>
        <v>81</v>
      </c>
      <c r="AW94" s="180" t="str">
        <f t="shared" ca="1" si="12"/>
        <v>S81</v>
      </c>
      <c r="AX94" s="180">
        <f t="shared" si="1"/>
        <v>9</v>
      </c>
      <c r="AY94" s="180" t="str">
        <f t="shared" ca="1" si="11"/>
        <v>6. Ownership - Operating Costs</v>
      </c>
      <c r="AZ94" s="189" t="s">
        <v>702</v>
      </c>
      <c r="BA94" s="180" t="s">
        <v>711</v>
      </c>
      <c r="BB94" s="180">
        <f>$S$8</f>
        <v>2033</v>
      </c>
      <c r="BC94" s="180" t="str">
        <f t="shared" ca="1" si="13"/>
        <v>9_S81_Forced_outage_rate_2033</v>
      </c>
      <c r="BD94" s="180" t="s">
        <v>322</v>
      </c>
      <c r="BE94" s="180"/>
      <c r="BF94" s="189" t="s">
        <v>323</v>
      </c>
      <c r="BG94" s="189" t="s">
        <v>58</v>
      </c>
      <c r="BH94" s="189" t="s">
        <v>58</v>
      </c>
      <c r="BI94" s="189"/>
      <c r="BJ94" s="189"/>
      <c r="BK94" s="189"/>
      <c r="BL94" s="189"/>
    </row>
    <row r="95" spans="1:64" ht="13.5" hidden="1" customHeight="1" thickBot="1">
      <c r="A95" s="90"/>
      <c r="B95" s="117"/>
      <c r="C95" s="160"/>
      <c r="D95" s="347"/>
      <c r="E95" s="347"/>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309"/>
      <c r="AE95" s="310"/>
      <c r="AF95" s="310"/>
      <c r="AG95" s="310"/>
      <c r="AH95" s="310"/>
      <c r="AI95" s="310"/>
      <c r="AJ95" s="310"/>
      <c r="AK95" s="310"/>
      <c r="AL95" s="310"/>
      <c r="AM95" s="310"/>
      <c r="AN95" s="310"/>
      <c r="AO95" s="306"/>
      <c r="AP95" s="117"/>
      <c r="AQ95" s="54" t="s">
        <v>645</v>
      </c>
      <c r="AU95" s="292" t="str">
        <f t="shared" ca="1" si="14"/>
        <v>T</v>
      </c>
      <c r="AV95" s="292">
        <f t="shared" si="15"/>
        <v>81</v>
      </c>
      <c r="AW95" s="180" t="str">
        <f t="shared" ca="1" si="12"/>
        <v>T81</v>
      </c>
      <c r="AX95" s="180">
        <f t="shared" si="1"/>
        <v>9</v>
      </c>
      <c r="AY95" s="180" t="str">
        <f t="shared" ca="1" si="11"/>
        <v>6. Ownership - Operating Costs</v>
      </c>
      <c r="AZ95" s="189" t="s">
        <v>702</v>
      </c>
      <c r="BA95" s="180" t="s">
        <v>711</v>
      </c>
      <c r="BB95" s="180">
        <f>$T$8</f>
        <v>2034</v>
      </c>
      <c r="BC95" s="180" t="str">
        <f t="shared" ca="1" si="13"/>
        <v>9_T81_Forced_outage_rate_2034</v>
      </c>
      <c r="BD95" s="180" t="s">
        <v>322</v>
      </c>
      <c r="BE95" s="180"/>
      <c r="BF95" s="189" t="s">
        <v>323</v>
      </c>
      <c r="BG95" s="189" t="s">
        <v>58</v>
      </c>
      <c r="BH95" s="189" t="s">
        <v>58</v>
      </c>
      <c r="BI95" s="189"/>
      <c r="BJ95" s="189"/>
      <c r="BK95" s="189"/>
      <c r="BL95" s="189"/>
    </row>
    <row r="96" spans="1:64" ht="13.5" hidden="1" customHeight="1" thickBot="1">
      <c r="A96" s="90"/>
      <c r="B96" s="117"/>
      <c r="C96" s="160"/>
      <c r="D96" s="347"/>
      <c r="E96" s="347"/>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10"/>
      <c r="AF96" s="310"/>
      <c r="AG96" s="310"/>
      <c r="AH96" s="310"/>
      <c r="AI96" s="310"/>
      <c r="AJ96" s="310"/>
      <c r="AK96" s="310"/>
      <c r="AL96" s="310"/>
      <c r="AM96" s="310"/>
      <c r="AN96" s="310"/>
      <c r="AO96" s="306"/>
      <c r="AP96" s="117"/>
      <c r="AQ96" s="54" t="s">
        <v>645</v>
      </c>
      <c r="AU96" s="292" t="str">
        <f t="shared" ca="1" si="14"/>
        <v>U</v>
      </c>
      <c r="AV96" s="292">
        <f t="shared" si="15"/>
        <v>81</v>
      </c>
      <c r="AW96" s="180" t="str">
        <f t="shared" ca="1" si="12"/>
        <v>U81</v>
      </c>
      <c r="AX96" s="180">
        <f t="shared" si="1"/>
        <v>9</v>
      </c>
      <c r="AY96" s="180" t="str">
        <f t="shared" ca="1" si="11"/>
        <v>6. Ownership - Operating Costs</v>
      </c>
      <c r="AZ96" s="189" t="s">
        <v>702</v>
      </c>
      <c r="BA96" s="180" t="s">
        <v>711</v>
      </c>
      <c r="BB96" s="180">
        <f>$U$8</f>
        <v>2035</v>
      </c>
      <c r="BC96" s="180" t="str">
        <f t="shared" ca="1" si="13"/>
        <v>9_U81_Forced_outage_rate_2035</v>
      </c>
      <c r="BD96" s="180" t="s">
        <v>322</v>
      </c>
      <c r="BE96" s="180"/>
      <c r="BF96" s="189" t="s">
        <v>323</v>
      </c>
      <c r="BG96" s="189" t="s">
        <v>58</v>
      </c>
      <c r="BH96" s="189" t="s">
        <v>58</v>
      </c>
      <c r="BI96" s="189"/>
      <c r="BJ96" s="189"/>
      <c r="BK96" s="189"/>
      <c r="BL96" s="189"/>
    </row>
    <row r="97" spans="1:64" ht="13.5" hidden="1" customHeight="1" thickBot="1">
      <c r="A97" s="90"/>
      <c r="B97" s="117"/>
      <c r="C97" s="160"/>
      <c r="D97" s="347"/>
      <c r="E97" s="347"/>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10"/>
      <c r="AF97" s="310"/>
      <c r="AG97" s="310"/>
      <c r="AH97" s="310"/>
      <c r="AI97" s="310"/>
      <c r="AJ97" s="310"/>
      <c r="AK97" s="310"/>
      <c r="AL97" s="310"/>
      <c r="AM97" s="310"/>
      <c r="AN97" s="310"/>
      <c r="AO97" s="306"/>
      <c r="AP97" s="117"/>
      <c r="AQ97" s="54" t="s">
        <v>645</v>
      </c>
      <c r="AU97" s="292" t="str">
        <f t="shared" ca="1" si="14"/>
        <v>V</v>
      </c>
      <c r="AV97" s="292">
        <f t="shared" si="15"/>
        <v>81</v>
      </c>
      <c r="AW97" s="180" t="str">
        <f t="shared" ca="1" si="12"/>
        <v>V81</v>
      </c>
      <c r="AX97" s="180">
        <f t="shared" si="1"/>
        <v>9</v>
      </c>
      <c r="AY97" s="180" t="str">
        <f t="shared" ca="1" si="11"/>
        <v>6. Ownership - Operating Costs</v>
      </c>
      <c r="AZ97" s="189" t="s">
        <v>702</v>
      </c>
      <c r="BA97" s="180" t="s">
        <v>711</v>
      </c>
      <c r="BB97" s="180">
        <f>$V$8</f>
        <v>2036</v>
      </c>
      <c r="BC97" s="180" t="str">
        <f t="shared" ca="1" si="13"/>
        <v>9_V81_Forced_outage_rate_2036</v>
      </c>
      <c r="BD97" s="180" t="s">
        <v>322</v>
      </c>
      <c r="BE97" s="180"/>
      <c r="BF97" s="189" t="s">
        <v>323</v>
      </c>
      <c r="BG97" s="189" t="s">
        <v>58</v>
      </c>
      <c r="BH97" s="189" t="s">
        <v>58</v>
      </c>
      <c r="BI97" s="189"/>
      <c r="BJ97" s="189"/>
      <c r="BK97" s="189"/>
      <c r="BL97" s="189"/>
    </row>
    <row r="98" spans="1:64" ht="13.5" hidden="1" customHeight="1" thickBot="1">
      <c r="A98" s="90"/>
      <c r="B98" s="117"/>
      <c r="C98" s="160"/>
      <c r="D98" s="347"/>
      <c r="E98" s="347"/>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309"/>
      <c r="AE98" s="310"/>
      <c r="AF98" s="310"/>
      <c r="AG98" s="310"/>
      <c r="AH98" s="310"/>
      <c r="AI98" s="310"/>
      <c r="AJ98" s="310"/>
      <c r="AK98" s="310"/>
      <c r="AL98" s="310"/>
      <c r="AM98" s="310"/>
      <c r="AN98" s="310"/>
      <c r="AO98" s="306"/>
      <c r="AP98" s="117"/>
      <c r="AQ98" s="54" t="s">
        <v>645</v>
      </c>
      <c r="AU98" s="292" t="str">
        <f t="shared" ca="1" si="14"/>
        <v>W</v>
      </c>
      <c r="AV98" s="292">
        <f t="shared" si="15"/>
        <v>81</v>
      </c>
      <c r="AW98" s="180" t="str">
        <f t="shared" ca="1" si="12"/>
        <v>W81</v>
      </c>
      <c r="AX98" s="180">
        <f t="shared" si="1"/>
        <v>9</v>
      </c>
      <c r="AY98" s="180" t="str">
        <f t="shared" ca="1" si="11"/>
        <v>6. Ownership - Operating Costs</v>
      </c>
      <c r="AZ98" s="189" t="s">
        <v>702</v>
      </c>
      <c r="BA98" s="180" t="s">
        <v>711</v>
      </c>
      <c r="BB98" s="180">
        <f>$W$8</f>
        <v>2037</v>
      </c>
      <c r="BC98" s="180" t="str">
        <f t="shared" ca="1" si="13"/>
        <v>9_W81_Forced_outage_rate_2037</v>
      </c>
      <c r="BD98" s="180" t="s">
        <v>322</v>
      </c>
      <c r="BE98" s="180"/>
      <c r="BF98" s="189" t="s">
        <v>323</v>
      </c>
      <c r="BG98" s="189" t="s">
        <v>58</v>
      </c>
      <c r="BH98" s="189" t="s">
        <v>58</v>
      </c>
      <c r="BI98" s="189"/>
      <c r="BJ98" s="189"/>
      <c r="BK98" s="189"/>
      <c r="BL98" s="189"/>
    </row>
    <row r="99" spans="1:64" ht="13.5" hidden="1" customHeight="1" thickBot="1">
      <c r="A99" s="90"/>
      <c r="B99" s="117"/>
      <c r="C99" s="160"/>
      <c r="D99" s="347"/>
      <c r="E99" s="347"/>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309"/>
      <c r="AE99" s="310"/>
      <c r="AF99" s="310"/>
      <c r="AG99" s="310"/>
      <c r="AH99" s="310"/>
      <c r="AI99" s="310"/>
      <c r="AJ99" s="310"/>
      <c r="AK99" s="310"/>
      <c r="AL99" s="310"/>
      <c r="AM99" s="310"/>
      <c r="AN99" s="310"/>
      <c r="AO99" s="306"/>
      <c r="AP99" s="117"/>
      <c r="AQ99" s="54" t="s">
        <v>645</v>
      </c>
      <c r="AU99" s="292" t="str">
        <f t="shared" ca="1" si="14"/>
        <v>X</v>
      </c>
      <c r="AV99" s="292">
        <f t="shared" si="15"/>
        <v>81</v>
      </c>
      <c r="AW99" s="180" t="str">
        <f t="shared" ca="1" si="12"/>
        <v>X81</v>
      </c>
      <c r="AX99" s="180">
        <f t="shared" si="1"/>
        <v>9</v>
      </c>
      <c r="AY99" s="180" t="str">
        <f t="shared" ca="1" si="11"/>
        <v>6. Ownership - Operating Costs</v>
      </c>
      <c r="AZ99" s="189" t="s">
        <v>702</v>
      </c>
      <c r="BA99" s="180" t="s">
        <v>711</v>
      </c>
      <c r="BB99" s="180">
        <f>$X$8</f>
        <v>2038</v>
      </c>
      <c r="BC99" s="180" t="str">
        <f t="shared" ca="1" si="13"/>
        <v>9_X81_Forced_outage_rate_2038</v>
      </c>
      <c r="BD99" s="180" t="s">
        <v>322</v>
      </c>
      <c r="BE99" s="180"/>
      <c r="BF99" s="189" t="s">
        <v>323</v>
      </c>
      <c r="BG99" s="189" t="s">
        <v>58</v>
      </c>
      <c r="BH99" s="189" t="s">
        <v>58</v>
      </c>
      <c r="BI99" s="189"/>
      <c r="BJ99" s="189"/>
      <c r="BK99" s="189"/>
      <c r="BL99" s="189"/>
    </row>
    <row r="100" spans="1:64" ht="13.5" hidden="1" customHeight="1" thickBot="1">
      <c r="A100" s="90"/>
      <c r="B100" s="117"/>
      <c r="C100" s="160"/>
      <c r="D100" s="347"/>
      <c r="E100" s="347"/>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309"/>
      <c r="AE100" s="310"/>
      <c r="AF100" s="310"/>
      <c r="AG100" s="310"/>
      <c r="AH100" s="310"/>
      <c r="AI100" s="310"/>
      <c r="AJ100" s="310"/>
      <c r="AK100" s="310"/>
      <c r="AL100" s="310"/>
      <c r="AM100" s="310"/>
      <c r="AN100" s="310"/>
      <c r="AO100" s="306"/>
      <c r="AP100" s="117"/>
      <c r="AQ100" s="54" t="s">
        <v>645</v>
      </c>
      <c r="AU100" s="292" t="str">
        <f t="shared" ca="1" si="14"/>
        <v>Y</v>
      </c>
      <c r="AV100" s="292">
        <f t="shared" si="15"/>
        <v>81</v>
      </c>
      <c r="AW100" s="180" t="str">
        <f t="shared" ca="1" si="12"/>
        <v>Y81</v>
      </c>
      <c r="AX100" s="180">
        <f t="shared" si="1"/>
        <v>9</v>
      </c>
      <c r="AY100" s="180" t="str">
        <f t="shared" ca="1" si="11"/>
        <v>6. Ownership - Operating Costs</v>
      </c>
      <c r="AZ100" s="189" t="s">
        <v>702</v>
      </c>
      <c r="BA100" s="180" t="s">
        <v>711</v>
      </c>
      <c r="BB100" s="180">
        <f>$Y$8</f>
        <v>2039</v>
      </c>
      <c r="BC100" s="180" t="str">
        <f t="shared" ca="1" si="13"/>
        <v>9_Y81_Forced_outage_rate_2039</v>
      </c>
      <c r="BD100" s="180" t="s">
        <v>322</v>
      </c>
      <c r="BE100" s="180"/>
      <c r="BF100" s="189" t="s">
        <v>323</v>
      </c>
      <c r="BG100" s="189" t="s">
        <v>58</v>
      </c>
      <c r="BH100" s="189" t="s">
        <v>58</v>
      </c>
      <c r="BI100" s="189"/>
      <c r="BJ100" s="189"/>
      <c r="BK100" s="189"/>
      <c r="BL100" s="189"/>
    </row>
    <row r="101" spans="1:64" ht="13.5" hidden="1" customHeight="1" thickBot="1">
      <c r="A101" s="90"/>
      <c r="B101" s="117"/>
      <c r="C101" s="160"/>
      <c r="D101" s="347"/>
      <c r="E101" s="347"/>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10"/>
      <c r="AF101" s="310"/>
      <c r="AG101" s="310"/>
      <c r="AH101" s="310"/>
      <c r="AI101" s="310"/>
      <c r="AJ101" s="310"/>
      <c r="AK101" s="310"/>
      <c r="AL101" s="310"/>
      <c r="AM101" s="310"/>
      <c r="AN101" s="310"/>
      <c r="AO101" s="306"/>
      <c r="AP101" s="117"/>
      <c r="AQ101" s="54" t="s">
        <v>645</v>
      </c>
      <c r="AU101" s="292" t="str">
        <f t="shared" ca="1" si="14"/>
        <v>Z</v>
      </c>
      <c r="AV101" s="292">
        <f t="shared" si="15"/>
        <v>81</v>
      </c>
      <c r="AW101" s="180" t="str">
        <f t="shared" ca="1" si="12"/>
        <v>Z81</v>
      </c>
      <c r="AX101" s="180">
        <f t="shared" si="1"/>
        <v>9</v>
      </c>
      <c r="AY101" s="180" t="str">
        <f t="shared" ca="1" si="11"/>
        <v>6. Ownership - Operating Costs</v>
      </c>
      <c r="AZ101" s="189" t="s">
        <v>702</v>
      </c>
      <c r="BA101" s="180" t="s">
        <v>711</v>
      </c>
      <c r="BB101" s="180">
        <f>$Z$8</f>
        <v>2040</v>
      </c>
      <c r="BC101" s="180" t="str">
        <f t="shared" ca="1" si="13"/>
        <v>9_Z81_Forced_outage_rate_2040</v>
      </c>
      <c r="BD101" s="180" t="s">
        <v>322</v>
      </c>
      <c r="BE101" s="180"/>
      <c r="BF101" s="189" t="s">
        <v>323</v>
      </c>
      <c r="BG101" s="189" t="s">
        <v>58</v>
      </c>
      <c r="BH101" s="189" t="s">
        <v>58</v>
      </c>
      <c r="BI101" s="189"/>
      <c r="BJ101" s="189"/>
      <c r="BK101" s="189"/>
      <c r="BL101" s="189"/>
    </row>
    <row r="102" spans="1:64" ht="13.5" hidden="1" customHeight="1" thickBot="1">
      <c r="A102" s="90"/>
      <c r="B102" s="117"/>
      <c r="C102" s="160"/>
      <c r="D102" s="347"/>
      <c r="E102" s="347"/>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309"/>
      <c r="AE102" s="310"/>
      <c r="AF102" s="310"/>
      <c r="AG102" s="310"/>
      <c r="AH102" s="310"/>
      <c r="AI102" s="310"/>
      <c r="AJ102" s="310"/>
      <c r="AK102" s="310"/>
      <c r="AL102" s="310"/>
      <c r="AM102" s="310"/>
      <c r="AN102" s="310"/>
      <c r="AO102" s="306"/>
      <c r="AP102" s="117"/>
      <c r="AQ102" s="54" t="s">
        <v>645</v>
      </c>
      <c r="AU102" s="292" t="str">
        <f t="shared" ca="1" si="14"/>
        <v>AA</v>
      </c>
      <c r="AV102" s="292">
        <f t="shared" si="15"/>
        <v>81</v>
      </c>
      <c r="AW102" s="180" t="str">
        <f t="shared" ca="1" si="12"/>
        <v>AA81</v>
      </c>
      <c r="AX102" s="180">
        <f t="shared" si="1"/>
        <v>9</v>
      </c>
      <c r="AY102" s="180" t="str">
        <f t="shared" ca="1" si="11"/>
        <v>6. Ownership - Operating Costs</v>
      </c>
      <c r="AZ102" s="189" t="s">
        <v>702</v>
      </c>
      <c r="BA102" s="180" t="s">
        <v>711</v>
      </c>
      <c r="BB102" s="180">
        <f>$AA$8</f>
        <v>2041</v>
      </c>
      <c r="BC102" s="180" t="str">
        <f t="shared" ca="1" si="13"/>
        <v>9_AA81_Forced_outage_rate_2041</v>
      </c>
      <c r="BD102" s="180" t="s">
        <v>322</v>
      </c>
      <c r="BE102" s="180"/>
      <c r="BF102" s="189" t="s">
        <v>323</v>
      </c>
      <c r="BG102" s="189" t="s">
        <v>58</v>
      </c>
      <c r="BH102" s="189" t="s">
        <v>58</v>
      </c>
      <c r="BI102" s="189"/>
      <c r="BJ102" s="189"/>
      <c r="BK102" s="189"/>
      <c r="BL102" s="189"/>
    </row>
    <row r="103" spans="1:64" ht="13.5" hidden="1" customHeight="1" thickBot="1">
      <c r="A103" s="90"/>
      <c r="B103" s="117"/>
      <c r="C103" s="160"/>
      <c r="D103" s="347"/>
      <c r="E103" s="347"/>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309"/>
      <c r="AE103" s="310"/>
      <c r="AF103" s="310"/>
      <c r="AG103" s="310"/>
      <c r="AH103" s="310"/>
      <c r="AI103" s="310"/>
      <c r="AJ103" s="310"/>
      <c r="AK103" s="310"/>
      <c r="AL103" s="310"/>
      <c r="AM103" s="310"/>
      <c r="AN103" s="310"/>
      <c r="AO103" s="306"/>
      <c r="AP103" s="117"/>
      <c r="AQ103" s="54" t="s">
        <v>645</v>
      </c>
      <c r="AU103" s="292" t="str">
        <f t="shared" ca="1" si="14"/>
        <v>AB</v>
      </c>
      <c r="AV103" s="292">
        <f t="shared" si="15"/>
        <v>81</v>
      </c>
      <c r="AW103" s="180" t="str">
        <f t="shared" ca="1" si="12"/>
        <v>AB81</v>
      </c>
      <c r="AX103" s="180">
        <f t="shared" si="1"/>
        <v>9</v>
      </c>
      <c r="AY103" s="180" t="str">
        <f t="shared" ca="1" si="11"/>
        <v>6. Ownership - Operating Costs</v>
      </c>
      <c r="AZ103" s="189" t="s">
        <v>702</v>
      </c>
      <c r="BA103" s="180" t="s">
        <v>711</v>
      </c>
      <c r="BB103" s="180">
        <f>$AB$8</f>
        <v>2042</v>
      </c>
      <c r="BC103" s="180" t="str">
        <f t="shared" ca="1" si="13"/>
        <v>9_AB81_Forced_outage_rate_2042</v>
      </c>
      <c r="BD103" s="180" t="s">
        <v>322</v>
      </c>
      <c r="BE103" s="180"/>
      <c r="BF103" s="189" t="s">
        <v>323</v>
      </c>
      <c r="BG103" s="189" t="s">
        <v>58</v>
      </c>
      <c r="BH103" s="189" t="s">
        <v>58</v>
      </c>
      <c r="BI103" s="189"/>
      <c r="BJ103" s="189"/>
      <c r="BK103" s="189"/>
      <c r="BL103" s="189"/>
    </row>
    <row r="104" spans="1:64" ht="13.5" hidden="1" customHeight="1" thickBot="1">
      <c r="A104" s="90"/>
      <c r="B104" s="117"/>
      <c r="C104" s="160"/>
      <c r="D104" s="347"/>
      <c r="E104" s="347"/>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309"/>
      <c r="AE104" s="310"/>
      <c r="AF104" s="310"/>
      <c r="AG104" s="310"/>
      <c r="AH104" s="310"/>
      <c r="AI104" s="310"/>
      <c r="AJ104" s="310"/>
      <c r="AK104" s="310"/>
      <c r="AL104" s="310"/>
      <c r="AM104" s="310"/>
      <c r="AN104" s="310"/>
      <c r="AO104" s="306"/>
      <c r="AP104" s="117"/>
      <c r="AQ104" s="54" t="s">
        <v>645</v>
      </c>
      <c r="AU104" s="292" t="str">
        <f t="shared" ca="1" si="14"/>
        <v>AC</v>
      </c>
      <c r="AV104" s="292">
        <f t="shared" si="15"/>
        <v>81</v>
      </c>
      <c r="AW104" s="180" t="str">
        <f t="shared" ca="1" si="12"/>
        <v>AC81</v>
      </c>
      <c r="AX104" s="180">
        <f t="shared" si="1"/>
        <v>9</v>
      </c>
      <c r="AY104" s="180" t="str">
        <f t="shared" ca="1" si="11"/>
        <v>6. Ownership - Operating Costs</v>
      </c>
      <c r="AZ104" s="189" t="s">
        <v>702</v>
      </c>
      <c r="BA104" s="180" t="s">
        <v>711</v>
      </c>
      <c r="BB104" s="180">
        <f>$AC$8</f>
        <v>2043</v>
      </c>
      <c r="BC104" s="180" t="str">
        <f t="shared" ca="1" si="13"/>
        <v>9_AC81_Forced_outage_rate_2043</v>
      </c>
      <c r="BD104" s="180" t="s">
        <v>322</v>
      </c>
      <c r="BE104" s="180"/>
      <c r="BF104" s="189" t="s">
        <v>323</v>
      </c>
      <c r="BG104" s="189" t="s">
        <v>58</v>
      </c>
      <c r="BH104" s="189" t="s">
        <v>58</v>
      </c>
      <c r="BI104" s="189"/>
      <c r="BJ104" s="189"/>
      <c r="BK104" s="189"/>
      <c r="BL104" s="189"/>
    </row>
    <row r="105" spans="1:64" ht="13.5" hidden="1" customHeight="1" thickBot="1">
      <c r="A105" s="90"/>
      <c r="B105" s="117"/>
      <c r="C105" s="160"/>
      <c r="D105" s="347"/>
      <c r="E105" s="347"/>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309"/>
      <c r="AE105" s="310"/>
      <c r="AF105" s="310"/>
      <c r="AG105" s="310"/>
      <c r="AH105" s="310"/>
      <c r="AI105" s="310"/>
      <c r="AJ105" s="310"/>
      <c r="AK105" s="310"/>
      <c r="AL105" s="310"/>
      <c r="AM105" s="310"/>
      <c r="AN105" s="310"/>
      <c r="AO105" s="306"/>
      <c r="AP105" s="117"/>
      <c r="AQ105" s="54" t="s">
        <v>645</v>
      </c>
      <c r="AU105" s="292" t="str">
        <f t="shared" ca="1" si="14"/>
        <v>AD</v>
      </c>
      <c r="AV105" s="292">
        <f t="shared" si="15"/>
        <v>81</v>
      </c>
      <c r="AW105" s="180" t="str">
        <f t="shared" ca="1" si="12"/>
        <v>AD81</v>
      </c>
      <c r="AX105" s="180">
        <f t="shared" si="1"/>
        <v>9</v>
      </c>
      <c r="AY105" s="180" t="str">
        <f t="shared" ca="1" si="11"/>
        <v>6. Ownership - Operating Costs</v>
      </c>
      <c r="AZ105" s="189" t="s">
        <v>702</v>
      </c>
      <c r="BA105" s="180" t="s">
        <v>711</v>
      </c>
      <c r="BB105" s="180">
        <f>$AD$8</f>
        <v>2044</v>
      </c>
      <c r="BC105" s="180" t="str">
        <f t="shared" ca="1" si="13"/>
        <v>9_AD81_Forced_outage_rate_2044</v>
      </c>
      <c r="BD105" s="180" t="s">
        <v>322</v>
      </c>
      <c r="BE105" s="180"/>
      <c r="BF105" s="189" t="s">
        <v>323</v>
      </c>
      <c r="BG105" s="189" t="s">
        <v>58</v>
      </c>
      <c r="BH105" s="189" t="s">
        <v>58</v>
      </c>
      <c r="BI105" s="189"/>
      <c r="BJ105" s="189"/>
      <c r="BK105" s="189"/>
      <c r="BL105" s="189"/>
    </row>
    <row r="106" spans="1:64" ht="13.5" hidden="1" customHeight="1" thickBot="1">
      <c r="A106" s="90"/>
      <c r="B106" s="117"/>
      <c r="C106" s="160"/>
      <c r="D106" s="347"/>
      <c r="E106" s="347"/>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10"/>
      <c r="AF106" s="310"/>
      <c r="AG106" s="310"/>
      <c r="AH106" s="310"/>
      <c r="AI106" s="310"/>
      <c r="AJ106" s="310"/>
      <c r="AK106" s="310"/>
      <c r="AL106" s="310"/>
      <c r="AM106" s="310"/>
      <c r="AN106" s="310"/>
      <c r="AO106" s="306"/>
      <c r="AP106" s="117"/>
      <c r="AQ106" s="54" t="s">
        <v>645</v>
      </c>
      <c r="AU106" s="292" t="str">
        <f t="shared" ca="1" si="14"/>
        <v>AE</v>
      </c>
      <c r="AV106" s="292">
        <f t="shared" si="15"/>
        <v>81</v>
      </c>
      <c r="AW106" s="180" t="str">
        <f t="shared" ca="1" si="12"/>
        <v>AE81</v>
      </c>
      <c r="AX106" s="180">
        <f t="shared" si="1"/>
        <v>9</v>
      </c>
      <c r="AY106" s="180" t="str">
        <f t="shared" ca="1" si="11"/>
        <v>6. Ownership - Operating Costs</v>
      </c>
      <c r="AZ106" s="189" t="s">
        <v>702</v>
      </c>
      <c r="BA106" s="180" t="s">
        <v>711</v>
      </c>
      <c r="BB106" s="180">
        <f>$AE$8</f>
        <v>2045</v>
      </c>
      <c r="BC106" s="180" t="str">
        <f t="shared" ca="1" si="13"/>
        <v>9_AE81_Forced_outage_rate_2045</v>
      </c>
      <c r="BD106" s="180" t="s">
        <v>322</v>
      </c>
      <c r="BE106" s="180"/>
      <c r="BF106" s="189" t="s">
        <v>323</v>
      </c>
      <c r="BG106" s="189" t="s">
        <v>58</v>
      </c>
      <c r="BH106" s="189" t="s">
        <v>58</v>
      </c>
      <c r="BI106" s="189"/>
      <c r="BJ106" s="189"/>
      <c r="BK106" s="189"/>
      <c r="BL106" s="189"/>
    </row>
    <row r="107" spans="1:64" ht="13.5" hidden="1" customHeight="1" thickBot="1">
      <c r="A107" s="90"/>
      <c r="B107" s="117"/>
      <c r="C107" s="160"/>
      <c r="D107" s="347"/>
      <c r="E107" s="347"/>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10"/>
      <c r="AF107" s="310"/>
      <c r="AG107" s="310"/>
      <c r="AH107" s="310"/>
      <c r="AI107" s="310"/>
      <c r="AJ107" s="310"/>
      <c r="AK107" s="310"/>
      <c r="AL107" s="310"/>
      <c r="AM107" s="310"/>
      <c r="AN107" s="310"/>
      <c r="AO107" s="306"/>
      <c r="AP107" s="117"/>
      <c r="AQ107" s="54" t="s">
        <v>645</v>
      </c>
      <c r="AU107" s="292" t="str">
        <f t="shared" ca="1" si="14"/>
        <v>AF</v>
      </c>
      <c r="AV107" s="292">
        <f t="shared" si="15"/>
        <v>81</v>
      </c>
      <c r="AW107" s="180" t="str">
        <f t="shared" ca="1" si="12"/>
        <v>AF81</v>
      </c>
      <c r="AX107" s="180">
        <f t="shared" si="1"/>
        <v>9</v>
      </c>
      <c r="AY107" s="180" t="str">
        <f t="shared" ca="1" si="11"/>
        <v>6. Ownership - Operating Costs</v>
      </c>
      <c r="AZ107" s="189" t="s">
        <v>702</v>
      </c>
      <c r="BA107" s="180" t="s">
        <v>711</v>
      </c>
      <c r="BB107" s="180">
        <f>$AF$8</f>
        <v>2046</v>
      </c>
      <c r="BC107" s="180" t="str">
        <f t="shared" ca="1" si="13"/>
        <v>9_AF81_Forced_outage_rate_2046</v>
      </c>
      <c r="BD107" s="180" t="s">
        <v>322</v>
      </c>
      <c r="BE107" s="180"/>
      <c r="BF107" s="189" t="s">
        <v>323</v>
      </c>
      <c r="BG107" s="189" t="s">
        <v>58</v>
      </c>
      <c r="BH107" s="189" t="s">
        <v>58</v>
      </c>
      <c r="BI107" s="189"/>
      <c r="BJ107" s="189"/>
      <c r="BK107" s="189"/>
      <c r="BL107" s="189"/>
    </row>
    <row r="108" spans="1:64" ht="13.5" hidden="1" customHeight="1" thickBot="1">
      <c r="A108" s="90"/>
      <c r="B108" s="117"/>
      <c r="C108" s="160"/>
      <c r="D108" s="347"/>
      <c r="E108" s="347"/>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309"/>
      <c r="AE108" s="310"/>
      <c r="AF108" s="310"/>
      <c r="AG108" s="310"/>
      <c r="AH108" s="310"/>
      <c r="AI108" s="310"/>
      <c r="AJ108" s="310"/>
      <c r="AK108" s="310"/>
      <c r="AL108" s="310"/>
      <c r="AM108" s="310"/>
      <c r="AN108" s="310"/>
      <c r="AO108" s="306"/>
      <c r="AP108" s="117"/>
      <c r="AQ108" s="54" t="s">
        <v>645</v>
      </c>
      <c r="AU108" s="292" t="str">
        <f t="shared" ca="1" si="14"/>
        <v>AG</v>
      </c>
      <c r="AV108" s="292">
        <f t="shared" si="15"/>
        <v>81</v>
      </c>
      <c r="AW108" s="180" t="str">
        <f t="shared" ca="1" si="12"/>
        <v>AG81</v>
      </c>
      <c r="AX108" s="180">
        <f t="shared" si="1"/>
        <v>9</v>
      </c>
      <c r="AY108" s="180" t="str">
        <f t="shared" ca="1" si="11"/>
        <v>6. Ownership - Operating Costs</v>
      </c>
      <c r="AZ108" s="189" t="s">
        <v>702</v>
      </c>
      <c r="BA108" s="180" t="s">
        <v>711</v>
      </c>
      <c r="BB108" s="180">
        <f>$AG$8</f>
        <v>2047</v>
      </c>
      <c r="BC108" s="180" t="str">
        <f t="shared" ca="1" si="13"/>
        <v>9_AG81_Forced_outage_rate_2047</v>
      </c>
      <c r="BD108" s="180" t="s">
        <v>322</v>
      </c>
      <c r="BE108" s="180"/>
      <c r="BF108" s="189" t="s">
        <v>323</v>
      </c>
      <c r="BG108" s="189" t="s">
        <v>58</v>
      </c>
      <c r="BH108" s="189" t="s">
        <v>58</v>
      </c>
      <c r="BI108" s="189"/>
      <c r="BJ108" s="189"/>
      <c r="BK108" s="189"/>
      <c r="BL108" s="189"/>
    </row>
    <row r="109" spans="1:64" ht="13.5" hidden="1" customHeight="1" thickBot="1">
      <c r="A109" s="90"/>
      <c r="B109" s="117"/>
      <c r="C109" s="160"/>
      <c r="D109" s="347"/>
      <c r="E109" s="347"/>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309"/>
      <c r="AE109" s="310"/>
      <c r="AF109" s="310"/>
      <c r="AG109" s="310"/>
      <c r="AH109" s="310"/>
      <c r="AI109" s="310"/>
      <c r="AJ109" s="310"/>
      <c r="AK109" s="310"/>
      <c r="AL109" s="310"/>
      <c r="AM109" s="310"/>
      <c r="AN109" s="310"/>
      <c r="AO109" s="306"/>
      <c r="AP109" s="117"/>
      <c r="AQ109" s="54" t="s">
        <v>645</v>
      </c>
      <c r="AU109" s="292" t="str">
        <f t="shared" ca="1" si="14"/>
        <v>AH</v>
      </c>
      <c r="AV109" s="292">
        <f t="shared" si="15"/>
        <v>81</v>
      </c>
      <c r="AW109" s="180" t="str">
        <f t="shared" ca="1" si="12"/>
        <v>AH81</v>
      </c>
      <c r="AX109" s="180">
        <f t="shared" si="1"/>
        <v>9</v>
      </c>
      <c r="AY109" s="180" t="str">
        <f t="shared" ca="1" si="11"/>
        <v>6. Ownership - Operating Costs</v>
      </c>
      <c r="AZ109" s="189" t="s">
        <v>702</v>
      </c>
      <c r="BA109" s="180" t="s">
        <v>711</v>
      </c>
      <c r="BB109" s="180">
        <f>$AH$8</f>
        <v>2048</v>
      </c>
      <c r="BC109" s="180" t="str">
        <f t="shared" ca="1" si="13"/>
        <v>9_AH81_Forced_outage_rate_2048</v>
      </c>
      <c r="BD109" s="180" t="s">
        <v>322</v>
      </c>
      <c r="BE109" s="180"/>
      <c r="BF109" s="189" t="s">
        <v>323</v>
      </c>
      <c r="BG109" s="189" t="s">
        <v>58</v>
      </c>
      <c r="BH109" s="189" t="s">
        <v>58</v>
      </c>
      <c r="BI109" s="189"/>
      <c r="BJ109" s="189"/>
      <c r="BK109" s="189"/>
      <c r="BL109" s="189"/>
    </row>
    <row r="110" spans="1:64" ht="13.5" hidden="1" customHeight="1" thickBot="1">
      <c r="A110" s="90"/>
      <c r="B110" s="117"/>
      <c r="C110" s="160"/>
      <c r="D110" s="347"/>
      <c r="E110" s="347"/>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309"/>
      <c r="AE110" s="310"/>
      <c r="AF110" s="310"/>
      <c r="AG110" s="310"/>
      <c r="AH110" s="310"/>
      <c r="AI110" s="310"/>
      <c r="AJ110" s="310"/>
      <c r="AK110" s="310"/>
      <c r="AL110" s="310"/>
      <c r="AM110" s="310"/>
      <c r="AN110" s="310"/>
      <c r="AO110" s="306"/>
      <c r="AP110" s="117"/>
      <c r="AQ110" s="54" t="s">
        <v>645</v>
      </c>
      <c r="AU110" s="292" t="str">
        <f t="shared" ca="1" si="14"/>
        <v>AI</v>
      </c>
      <c r="AV110" s="292">
        <f t="shared" si="15"/>
        <v>81</v>
      </c>
      <c r="AW110" s="180" t="str">
        <f t="shared" ca="1" si="12"/>
        <v>AI81</v>
      </c>
      <c r="AX110" s="180">
        <f t="shared" si="1"/>
        <v>9</v>
      </c>
      <c r="AY110" s="180" t="str">
        <f t="shared" ca="1" si="11"/>
        <v>6. Ownership - Operating Costs</v>
      </c>
      <c r="AZ110" s="189" t="s">
        <v>702</v>
      </c>
      <c r="BA110" s="180" t="s">
        <v>711</v>
      </c>
      <c r="BB110" s="180">
        <f>$AI$8</f>
        <v>2049</v>
      </c>
      <c r="BC110" s="180" t="str">
        <f t="shared" ca="1" si="13"/>
        <v>9_AI81_Forced_outage_rate_2049</v>
      </c>
      <c r="BD110" s="180" t="s">
        <v>322</v>
      </c>
      <c r="BE110" s="180"/>
      <c r="BF110" s="189" t="s">
        <v>323</v>
      </c>
      <c r="BG110" s="189" t="s">
        <v>58</v>
      </c>
      <c r="BH110" s="189" t="s">
        <v>58</v>
      </c>
      <c r="BI110" s="189"/>
      <c r="BJ110" s="189"/>
      <c r="BK110" s="189"/>
      <c r="BL110" s="189"/>
    </row>
    <row r="111" spans="1:64" ht="13.5" hidden="1" customHeight="1" thickBot="1">
      <c r="A111" s="90"/>
      <c r="B111" s="117"/>
      <c r="C111" s="160"/>
      <c r="D111" s="347"/>
      <c r="E111" s="347"/>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309"/>
      <c r="AE111" s="310"/>
      <c r="AF111" s="310"/>
      <c r="AG111" s="310"/>
      <c r="AH111" s="310"/>
      <c r="AI111" s="310"/>
      <c r="AJ111" s="310"/>
      <c r="AK111" s="310"/>
      <c r="AL111" s="310"/>
      <c r="AM111" s="310"/>
      <c r="AN111" s="310"/>
      <c r="AO111" s="306"/>
      <c r="AP111" s="117"/>
      <c r="AQ111" s="54" t="s">
        <v>645</v>
      </c>
      <c r="AU111" s="292" t="str">
        <f t="shared" ca="1" si="14"/>
        <v>AJ</v>
      </c>
      <c r="AV111" s="292">
        <f t="shared" si="15"/>
        <v>81</v>
      </c>
      <c r="AW111" s="180" t="str">
        <f t="shared" ca="1" si="12"/>
        <v>AJ81</v>
      </c>
      <c r="AX111" s="180">
        <f t="shared" si="1"/>
        <v>9</v>
      </c>
      <c r="AY111" s="180" t="str">
        <f t="shared" ca="1" si="11"/>
        <v>6. Ownership - Operating Costs</v>
      </c>
      <c r="AZ111" s="189" t="s">
        <v>702</v>
      </c>
      <c r="BA111" s="180" t="s">
        <v>711</v>
      </c>
      <c r="BB111" s="180">
        <f>$AJ$8</f>
        <v>2050</v>
      </c>
      <c r="BC111" s="180" t="str">
        <f t="shared" ca="1" si="13"/>
        <v>9_AJ81_Forced_outage_rate_2050</v>
      </c>
      <c r="BD111" s="180" t="s">
        <v>322</v>
      </c>
      <c r="BE111" s="180"/>
      <c r="BF111" s="189" t="s">
        <v>323</v>
      </c>
      <c r="BG111" s="189" t="s">
        <v>58</v>
      </c>
      <c r="BH111" s="189" t="s">
        <v>58</v>
      </c>
      <c r="BI111" s="189"/>
      <c r="BJ111" s="189"/>
      <c r="BK111" s="189"/>
      <c r="BL111" s="189"/>
    </row>
    <row r="112" spans="1:64" ht="13.5" hidden="1" customHeight="1" thickBot="1">
      <c r="A112" s="90"/>
      <c r="B112" s="117"/>
      <c r="C112" s="160"/>
      <c r="D112" s="347"/>
      <c r="E112" s="347"/>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309"/>
      <c r="AE112" s="310"/>
      <c r="AF112" s="310"/>
      <c r="AG112" s="310"/>
      <c r="AH112" s="310"/>
      <c r="AI112" s="310"/>
      <c r="AJ112" s="310"/>
      <c r="AK112" s="310"/>
      <c r="AL112" s="310"/>
      <c r="AM112" s="310"/>
      <c r="AN112" s="310"/>
      <c r="AO112" s="306"/>
      <c r="AP112" s="117"/>
      <c r="AQ112" s="54" t="s">
        <v>645</v>
      </c>
      <c r="AU112" s="292" t="str">
        <f t="shared" ca="1" si="14"/>
        <v>AK</v>
      </c>
      <c r="AV112" s="292">
        <f t="shared" si="15"/>
        <v>81</v>
      </c>
      <c r="AW112" s="180" t="str">
        <f t="shared" ca="1" si="12"/>
        <v>AK81</v>
      </c>
      <c r="AX112" s="180">
        <f t="shared" si="1"/>
        <v>9</v>
      </c>
      <c r="AY112" s="180" t="str">
        <f t="shared" ca="1" si="11"/>
        <v>6. Ownership - Operating Costs</v>
      </c>
      <c r="AZ112" s="189" t="s">
        <v>702</v>
      </c>
      <c r="BA112" s="180" t="s">
        <v>711</v>
      </c>
      <c r="BB112" s="180">
        <f>$AK$8</f>
        <v>2051</v>
      </c>
      <c r="BC112" s="180" t="str">
        <f t="shared" ca="1" si="13"/>
        <v>9_AK81_Forced_outage_rate_2051</v>
      </c>
      <c r="BD112" s="180" t="s">
        <v>322</v>
      </c>
      <c r="BE112" s="180"/>
      <c r="BF112" s="189" t="s">
        <v>323</v>
      </c>
      <c r="BG112" s="189" t="s">
        <v>58</v>
      </c>
      <c r="BH112" s="189" t="s">
        <v>58</v>
      </c>
      <c r="BI112" s="189"/>
      <c r="BJ112" s="189"/>
      <c r="BK112" s="189"/>
      <c r="BL112" s="189"/>
    </row>
    <row r="113" spans="1:64" ht="13.5" hidden="1" customHeight="1" thickBot="1">
      <c r="A113" s="90"/>
      <c r="B113" s="117"/>
      <c r="C113" s="160"/>
      <c r="D113" s="347"/>
      <c r="E113" s="347"/>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10"/>
      <c r="AF113" s="310"/>
      <c r="AG113" s="310"/>
      <c r="AH113" s="310"/>
      <c r="AI113" s="310"/>
      <c r="AJ113" s="310"/>
      <c r="AK113" s="310"/>
      <c r="AL113" s="310"/>
      <c r="AM113" s="310"/>
      <c r="AN113" s="310"/>
      <c r="AO113" s="306"/>
      <c r="AP113" s="117"/>
      <c r="AQ113" s="54" t="s">
        <v>645</v>
      </c>
      <c r="AU113" s="292" t="str">
        <f t="shared" ca="1" si="14"/>
        <v>AL</v>
      </c>
      <c r="AV113" s="292">
        <f t="shared" si="15"/>
        <v>81</v>
      </c>
      <c r="AW113" s="180" t="str">
        <f t="shared" ca="1" si="12"/>
        <v>AL81</v>
      </c>
      <c r="AX113" s="180">
        <f t="shared" si="1"/>
        <v>9</v>
      </c>
      <c r="AY113" s="180" t="str">
        <f t="shared" ca="1" si="11"/>
        <v>6. Ownership - Operating Costs</v>
      </c>
      <c r="AZ113" s="189" t="s">
        <v>702</v>
      </c>
      <c r="BA113" s="180" t="s">
        <v>711</v>
      </c>
      <c r="BB113" s="180">
        <f>$AL$8</f>
        <v>2052</v>
      </c>
      <c r="BC113" s="180" t="str">
        <f t="shared" ca="1" si="13"/>
        <v>9_AL81_Forced_outage_rate_2052</v>
      </c>
      <c r="BD113" s="180" t="s">
        <v>322</v>
      </c>
      <c r="BE113" s="180"/>
      <c r="BF113" s="189" t="s">
        <v>323</v>
      </c>
      <c r="BG113" s="189" t="s">
        <v>58</v>
      </c>
      <c r="BH113" s="189" t="s">
        <v>58</v>
      </c>
      <c r="BI113" s="189"/>
      <c r="BJ113" s="189"/>
      <c r="BK113" s="189"/>
      <c r="BL113" s="189"/>
    </row>
    <row r="114" spans="1:64" ht="13.5" hidden="1" customHeight="1" thickBot="1">
      <c r="A114" s="90"/>
      <c r="B114" s="117"/>
      <c r="C114" s="160"/>
      <c r="D114" s="347"/>
      <c r="E114" s="347"/>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310"/>
      <c r="AF114" s="310"/>
      <c r="AG114" s="310"/>
      <c r="AH114" s="310"/>
      <c r="AI114" s="310"/>
      <c r="AJ114" s="310"/>
      <c r="AK114" s="310"/>
      <c r="AL114" s="310"/>
      <c r="AM114" s="310"/>
      <c r="AN114" s="310"/>
      <c r="AO114" s="306"/>
      <c r="AP114" s="117"/>
      <c r="AQ114" s="54" t="s">
        <v>645</v>
      </c>
      <c r="AU114" s="292" t="str">
        <f t="shared" ca="1" si="14"/>
        <v>AM</v>
      </c>
      <c r="AV114" s="292">
        <f t="shared" si="15"/>
        <v>81</v>
      </c>
      <c r="AW114" s="180" t="str">
        <f t="shared" ca="1" si="12"/>
        <v>AM81</v>
      </c>
      <c r="AX114" s="180">
        <f t="shared" si="1"/>
        <v>9</v>
      </c>
      <c r="AY114" s="180" t="str">
        <f t="shared" ca="1" si="11"/>
        <v>6. Ownership - Operating Costs</v>
      </c>
      <c r="AZ114" s="189" t="s">
        <v>702</v>
      </c>
      <c r="BA114" s="180" t="s">
        <v>711</v>
      </c>
      <c r="BB114" s="180">
        <f>$AM$8</f>
        <v>2053</v>
      </c>
      <c r="BC114" s="180" t="str">
        <f t="shared" ca="1" si="13"/>
        <v>9_AM81_Forced_outage_rate_2053</v>
      </c>
      <c r="BD114" s="180" t="s">
        <v>322</v>
      </c>
      <c r="BE114" s="180"/>
      <c r="BF114" s="189" t="s">
        <v>323</v>
      </c>
      <c r="BG114" s="189" t="s">
        <v>58</v>
      </c>
      <c r="BH114" s="189" t="s">
        <v>58</v>
      </c>
      <c r="BI114" s="189"/>
      <c r="BJ114" s="189"/>
      <c r="BK114" s="189"/>
      <c r="BL114" s="189"/>
    </row>
    <row r="115" spans="1:64" ht="13.5" hidden="1" customHeight="1" thickBot="1">
      <c r="A115" s="90"/>
      <c r="B115" s="117"/>
      <c r="C115" s="160"/>
      <c r="D115" s="347"/>
      <c r="E115" s="347"/>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310"/>
      <c r="AF115" s="310"/>
      <c r="AG115" s="310"/>
      <c r="AH115" s="310"/>
      <c r="AI115" s="310"/>
      <c r="AJ115" s="310"/>
      <c r="AK115" s="310"/>
      <c r="AL115" s="310"/>
      <c r="AM115" s="310"/>
      <c r="AN115" s="310"/>
      <c r="AO115" s="306"/>
      <c r="AP115" s="117"/>
      <c r="AQ115" s="54" t="s">
        <v>645</v>
      </c>
      <c r="AU115" s="292" t="str">
        <f t="shared" ca="1" si="14"/>
        <v>AN</v>
      </c>
      <c r="AV115" s="292">
        <f t="shared" si="15"/>
        <v>81</v>
      </c>
      <c r="AW115" s="180" t="str">
        <f t="shared" ca="1" si="12"/>
        <v>AN81</v>
      </c>
      <c r="AX115" s="180">
        <f t="shared" si="1"/>
        <v>9</v>
      </c>
      <c r="AY115" s="180" t="str">
        <f t="shared" ca="1" si="11"/>
        <v>6. Ownership - Operating Costs</v>
      </c>
      <c r="AZ115" s="189" t="s">
        <v>702</v>
      </c>
      <c r="BA115" s="180" t="s">
        <v>711</v>
      </c>
      <c r="BB115" s="180">
        <f>$AN$8</f>
        <v>2054</v>
      </c>
      <c r="BC115" s="180" t="str">
        <f t="shared" ca="1" si="13"/>
        <v>9_AN81_Forced_outage_rate_2054</v>
      </c>
      <c r="BD115" s="180" t="s">
        <v>322</v>
      </c>
      <c r="BE115" s="180"/>
      <c r="BF115" s="189" t="s">
        <v>323</v>
      </c>
      <c r="BG115" s="189" t="s">
        <v>58</v>
      </c>
      <c r="BH115" s="189" t="s">
        <v>58</v>
      </c>
      <c r="BI115" s="189"/>
      <c r="BJ115" s="189"/>
      <c r="BK115" s="189"/>
      <c r="BL115" s="189"/>
    </row>
    <row r="116" spans="1:64" ht="13.5" hidden="1" customHeight="1" thickBot="1">
      <c r="A116" s="90"/>
      <c r="B116" s="117"/>
      <c r="C116" s="160"/>
      <c r="D116" s="347"/>
      <c r="E116" s="347"/>
      <c r="F116" s="309"/>
      <c r="G116" s="309"/>
      <c r="H116" s="309"/>
      <c r="I116" s="309"/>
      <c r="J116" s="309"/>
      <c r="K116" s="309"/>
      <c r="L116" s="309"/>
      <c r="M116" s="309"/>
      <c r="N116" s="309"/>
      <c r="O116" s="309"/>
      <c r="P116" s="309"/>
      <c r="Q116" s="309"/>
      <c r="R116" s="309"/>
      <c r="S116" s="309"/>
      <c r="T116" s="309"/>
      <c r="U116" s="309"/>
      <c r="V116" s="309"/>
      <c r="W116" s="309"/>
      <c r="X116" s="309"/>
      <c r="Y116" s="309"/>
      <c r="Z116" s="309"/>
      <c r="AA116" s="309"/>
      <c r="AB116" s="309"/>
      <c r="AC116" s="309"/>
      <c r="AD116" s="309"/>
      <c r="AE116" s="310"/>
      <c r="AF116" s="310"/>
      <c r="AG116" s="310"/>
      <c r="AH116" s="310"/>
      <c r="AI116" s="310"/>
      <c r="AJ116" s="310"/>
      <c r="AK116" s="310"/>
      <c r="AL116" s="310"/>
      <c r="AM116" s="310"/>
      <c r="AN116" s="310"/>
      <c r="AO116" s="306"/>
      <c r="AP116" s="117"/>
      <c r="AQ116" s="307" t="s">
        <v>645</v>
      </c>
      <c r="AR116" s="307"/>
      <c r="AS116" s="307"/>
      <c r="AT116" s="307"/>
      <c r="AU116" s="308" t="str">
        <f t="shared" ca="1" si="14"/>
        <v>AO</v>
      </c>
      <c r="AV116" s="308">
        <f t="shared" si="15"/>
        <v>81</v>
      </c>
      <c r="AW116" s="254" t="str">
        <f t="shared" ca="1" si="12"/>
        <v>AO81</v>
      </c>
      <c r="AX116" s="254">
        <f t="shared" si="1"/>
        <v>9</v>
      </c>
      <c r="AY116" s="254" t="str">
        <f t="shared" ca="1" si="11"/>
        <v>6. Ownership - Operating Costs</v>
      </c>
      <c r="AZ116" s="259" t="s">
        <v>702</v>
      </c>
      <c r="BA116" s="254" t="s">
        <v>711</v>
      </c>
      <c r="BB116" s="254" t="s">
        <v>646</v>
      </c>
      <c r="BC116" s="254" t="str">
        <f t="shared" ca="1" si="13"/>
        <v>9_AO81_Forced_outage_rate_Additional_Info</v>
      </c>
      <c r="BD116" s="259" t="s">
        <v>133</v>
      </c>
      <c r="BE116" s="259">
        <v>100</v>
      </c>
      <c r="BF116" s="259"/>
      <c r="BG116" s="259" t="s">
        <v>58</v>
      </c>
      <c r="BH116" s="259" t="s">
        <v>58</v>
      </c>
      <c r="BI116" s="189"/>
      <c r="BJ116" s="189"/>
      <c r="BK116" s="189"/>
      <c r="BL116" s="189"/>
    </row>
    <row r="117" spans="1:64" ht="13.5" hidden="1" customHeight="1" thickBot="1">
      <c r="A117" s="90">
        <f>+A81+1</f>
        <v>5</v>
      </c>
      <c r="B117" s="117"/>
      <c r="C117" s="160" t="s">
        <v>712</v>
      </c>
      <c r="D117" s="347" t="s">
        <v>501</v>
      </c>
      <c r="E117" s="347"/>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4"/>
      <c r="AF117" s="284"/>
      <c r="AG117" s="284"/>
      <c r="AH117" s="284"/>
      <c r="AI117" s="284"/>
      <c r="AJ117" s="284"/>
      <c r="AK117" s="284"/>
      <c r="AL117" s="284"/>
      <c r="AM117" s="284"/>
      <c r="AN117" s="284"/>
      <c r="AO117" s="221"/>
      <c r="AP117" s="117"/>
      <c r="AS117" s="54" t="s">
        <v>125</v>
      </c>
      <c r="AT117" s="54" t="str">
        <f ca="1">SUBSTITUTE(CELL("address",F117),"$","")</f>
        <v>F117</v>
      </c>
      <c r="AU117" s="227" t="str">
        <f ca="1">CHAR(CODE(AT117))</f>
        <v>F</v>
      </c>
      <c r="AV117" s="227">
        <f>ROW(AT117)</f>
        <v>117</v>
      </c>
      <c r="AW117" s="180" t="str">
        <f ca="1">CONCATENATE(AU117&amp;AV117)</f>
        <v>F117</v>
      </c>
      <c r="AX117" s="180">
        <f t="shared" si="1"/>
        <v>9</v>
      </c>
      <c r="AY117" s="180" t="str">
        <f t="shared" ca="1" si="11"/>
        <v>6. Ownership - Operating Costs</v>
      </c>
      <c r="AZ117" s="189" t="s">
        <v>702</v>
      </c>
      <c r="BA117" s="180" t="s">
        <v>713</v>
      </c>
      <c r="BB117" s="180">
        <f>$F$8</f>
        <v>2020</v>
      </c>
      <c r="BC117" s="180" t="str">
        <f ca="1">AX117&amp;"_"&amp;AW117&amp;"_"&amp;BA117&amp;"_"&amp;BB117</f>
        <v>9_F117_Planned_outage_rate_2020</v>
      </c>
      <c r="BD117" s="180" t="s">
        <v>322</v>
      </c>
      <c r="BE117" s="180"/>
      <c r="BF117" s="189" t="s">
        <v>323</v>
      </c>
      <c r="BG117" s="189" t="s">
        <v>58</v>
      </c>
      <c r="BH117" s="189" t="s">
        <v>58</v>
      </c>
      <c r="BI117" s="189"/>
      <c r="BJ117" s="189"/>
      <c r="BK117" s="189"/>
      <c r="BL117" s="189"/>
    </row>
    <row r="118" spans="1:64" ht="13.5" hidden="1" customHeight="1" thickBot="1">
      <c r="A118" s="90"/>
      <c r="B118" s="117"/>
      <c r="C118" s="160"/>
      <c r="D118" s="347"/>
      <c r="E118" s="347"/>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10"/>
      <c r="AF118" s="310"/>
      <c r="AG118" s="310"/>
      <c r="AH118" s="310"/>
      <c r="AI118" s="310"/>
      <c r="AJ118" s="310"/>
      <c r="AK118" s="310"/>
      <c r="AL118" s="310"/>
      <c r="AM118" s="310"/>
      <c r="AN118" s="310"/>
      <c r="AO118" s="306"/>
      <c r="AP118" s="117"/>
      <c r="AQ118" s="54" t="s">
        <v>645</v>
      </c>
      <c r="AU118" s="292" t="str">
        <f ca="1">IF(AU117="Z","AA",IF(LEN(AU117)=1,CHAR(CODE(AU117)+1),IF(RIGHT(AU117,1)="Z",CHAR(CODE(LEFT(AU117,1))+1),LEFT(AU117,1))&amp;CHAR(65+MOD(CODE(RIGHT(AU117,1))+1-65,26))))</f>
        <v>G</v>
      </c>
      <c r="AV118" s="292">
        <f>AV117</f>
        <v>117</v>
      </c>
      <c r="AW118" s="180" t="str">
        <f t="shared" ref="AW118:AW152" ca="1" si="16">CONCATENATE(AU118&amp;AV118)</f>
        <v>G117</v>
      </c>
      <c r="AX118" s="180">
        <f t="shared" si="1"/>
        <v>9</v>
      </c>
      <c r="AY118" s="180" t="str">
        <f t="shared" ca="1" si="11"/>
        <v>6. Ownership - Operating Costs</v>
      </c>
      <c r="AZ118" s="189" t="s">
        <v>702</v>
      </c>
      <c r="BA118" s="180" t="s">
        <v>713</v>
      </c>
      <c r="BB118" s="180">
        <f>$G$8</f>
        <v>2021</v>
      </c>
      <c r="BC118" s="180" t="str">
        <f t="shared" ref="BC118:BC152" ca="1" si="17">AX118&amp;"_"&amp;AW118&amp;"_"&amp;BA118&amp;"_"&amp;BB118</f>
        <v>9_G117_Planned_outage_rate_2021</v>
      </c>
      <c r="BD118" s="180" t="s">
        <v>322</v>
      </c>
      <c r="BE118" s="180"/>
      <c r="BF118" s="189" t="s">
        <v>323</v>
      </c>
      <c r="BG118" s="189" t="s">
        <v>58</v>
      </c>
      <c r="BH118" s="189" t="s">
        <v>58</v>
      </c>
      <c r="BI118" s="189"/>
      <c r="BJ118" s="189"/>
      <c r="BK118" s="189"/>
      <c r="BL118" s="189"/>
    </row>
    <row r="119" spans="1:64" ht="13.5" hidden="1" customHeight="1" thickBot="1">
      <c r="A119" s="90"/>
      <c r="B119" s="117"/>
      <c r="C119" s="160"/>
      <c r="D119" s="347"/>
      <c r="E119" s="347"/>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309"/>
      <c r="AE119" s="310"/>
      <c r="AF119" s="310"/>
      <c r="AG119" s="310"/>
      <c r="AH119" s="310"/>
      <c r="AI119" s="310"/>
      <c r="AJ119" s="310"/>
      <c r="AK119" s="310"/>
      <c r="AL119" s="310"/>
      <c r="AM119" s="310"/>
      <c r="AN119" s="310"/>
      <c r="AO119" s="306"/>
      <c r="AP119" s="117"/>
      <c r="AQ119" s="54" t="s">
        <v>645</v>
      </c>
      <c r="AU119" s="292" t="str">
        <f t="shared" ref="AU119:AU152" ca="1" si="18">IF(AU118="Z","AA",IF(LEN(AU118)=1,CHAR(CODE(AU118)+1),IF(RIGHT(AU118,1)="Z",CHAR(CODE(LEFT(AU118,1))+1),LEFT(AU118,1))&amp;CHAR(65+MOD(CODE(RIGHT(AU118,1))+1-65,26))))</f>
        <v>H</v>
      </c>
      <c r="AV119" s="292">
        <f t="shared" ref="AV119:AV152" si="19">AV118</f>
        <v>117</v>
      </c>
      <c r="AW119" s="180" t="str">
        <f t="shared" ca="1" si="16"/>
        <v>H117</v>
      </c>
      <c r="AX119" s="180">
        <f t="shared" si="1"/>
        <v>9</v>
      </c>
      <c r="AY119" s="180" t="str">
        <f t="shared" ca="1" si="11"/>
        <v>6. Ownership - Operating Costs</v>
      </c>
      <c r="AZ119" s="189" t="s">
        <v>702</v>
      </c>
      <c r="BA119" s="180" t="s">
        <v>713</v>
      </c>
      <c r="BB119" s="180">
        <f>$H$8</f>
        <v>2022</v>
      </c>
      <c r="BC119" s="180" t="str">
        <f t="shared" ca="1" si="17"/>
        <v>9_H117_Planned_outage_rate_2022</v>
      </c>
      <c r="BD119" s="180" t="s">
        <v>322</v>
      </c>
      <c r="BE119" s="180"/>
      <c r="BF119" s="189" t="s">
        <v>323</v>
      </c>
      <c r="BG119" s="189" t="s">
        <v>58</v>
      </c>
      <c r="BH119" s="189" t="s">
        <v>58</v>
      </c>
      <c r="BI119" s="189"/>
      <c r="BJ119" s="189"/>
      <c r="BK119" s="189"/>
      <c r="BL119" s="189"/>
    </row>
    <row r="120" spans="1:64" ht="13.5" hidden="1" customHeight="1" thickBot="1">
      <c r="A120" s="90"/>
      <c r="B120" s="117"/>
      <c r="C120" s="160"/>
      <c r="D120" s="347"/>
      <c r="E120" s="347"/>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309"/>
      <c r="AE120" s="310"/>
      <c r="AF120" s="310"/>
      <c r="AG120" s="310"/>
      <c r="AH120" s="310"/>
      <c r="AI120" s="310"/>
      <c r="AJ120" s="310"/>
      <c r="AK120" s="310"/>
      <c r="AL120" s="310"/>
      <c r="AM120" s="310"/>
      <c r="AN120" s="310"/>
      <c r="AO120" s="306"/>
      <c r="AP120" s="117"/>
      <c r="AQ120" s="54" t="s">
        <v>645</v>
      </c>
      <c r="AU120" s="292" t="str">
        <f t="shared" ca="1" si="18"/>
        <v>I</v>
      </c>
      <c r="AV120" s="292">
        <f t="shared" si="19"/>
        <v>117</v>
      </c>
      <c r="AW120" s="180" t="str">
        <f t="shared" ca="1" si="16"/>
        <v>I117</v>
      </c>
      <c r="AX120" s="180">
        <f t="shared" si="1"/>
        <v>9</v>
      </c>
      <c r="AY120" s="180" t="str">
        <f t="shared" ca="1" si="11"/>
        <v>6. Ownership - Operating Costs</v>
      </c>
      <c r="AZ120" s="189" t="s">
        <v>702</v>
      </c>
      <c r="BA120" s="180" t="s">
        <v>713</v>
      </c>
      <c r="BB120" s="180">
        <f>$I$8</f>
        <v>2023</v>
      </c>
      <c r="BC120" s="180" t="str">
        <f t="shared" ca="1" si="17"/>
        <v>9_I117_Planned_outage_rate_2023</v>
      </c>
      <c r="BD120" s="180" t="s">
        <v>322</v>
      </c>
      <c r="BE120" s="180"/>
      <c r="BF120" s="189" t="s">
        <v>323</v>
      </c>
      <c r="BG120" s="189" t="s">
        <v>58</v>
      </c>
      <c r="BH120" s="189" t="s">
        <v>58</v>
      </c>
      <c r="BI120" s="189"/>
      <c r="BJ120" s="189"/>
      <c r="BK120" s="189"/>
      <c r="BL120" s="189"/>
    </row>
    <row r="121" spans="1:64" ht="13.5" hidden="1" customHeight="1" thickBot="1">
      <c r="A121" s="90"/>
      <c r="B121" s="117"/>
      <c r="C121" s="160"/>
      <c r="D121" s="347"/>
      <c r="E121" s="347"/>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309"/>
      <c r="AE121" s="310"/>
      <c r="AF121" s="310"/>
      <c r="AG121" s="310"/>
      <c r="AH121" s="310"/>
      <c r="AI121" s="310"/>
      <c r="AJ121" s="310"/>
      <c r="AK121" s="310"/>
      <c r="AL121" s="310"/>
      <c r="AM121" s="310"/>
      <c r="AN121" s="310"/>
      <c r="AO121" s="306"/>
      <c r="AP121" s="117"/>
      <c r="AQ121" s="54" t="s">
        <v>645</v>
      </c>
      <c r="AU121" s="292" t="str">
        <f t="shared" ca="1" si="18"/>
        <v>J</v>
      </c>
      <c r="AV121" s="292">
        <f t="shared" si="19"/>
        <v>117</v>
      </c>
      <c r="AW121" s="180" t="str">
        <f t="shared" ca="1" si="16"/>
        <v>J117</v>
      </c>
      <c r="AX121" s="180">
        <f t="shared" si="1"/>
        <v>9</v>
      </c>
      <c r="AY121" s="180" t="str">
        <f t="shared" ca="1" si="11"/>
        <v>6. Ownership - Operating Costs</v>
      </c>
      <c r="AZ121" s="189" t="s">
        <v>702</v>
      </c>
      <c r="BA121" s="180" t="s">
        <v>713</v>
      </c>
      <c r="BB121" s="180">
        <f>$J$8</f>
        <v>2024</v>
      </c>
      <c r="BC121" s="180" t="str">
        <f t="shared" ca="1" si="17"/>
        <v>9_J117_Planned_outage_rate_2024</v>
      </c>
      <c r="BD121" s="180" t="s">
        <v>322</v>
      </c>
      <c r="BE121" s="180"/>
      <c r="BF121" s="189" t="s">
        <v>323</v>
      </c>
      <c r="BG121" s="189" t="s">
        <v>58</v>
      </c>
      <c r="BH121" s="189" t="s">
        <v>58</v>
      </c>
      <c r="BI121" s="189"/>
      <c r="BJ121" s="189"/>
      <c r="BK121" s="189"/>
      <c r="BL121" s="189"/>
    </row>
    <row r="122" spans="1:64" ht="13.5" hidden="1" customHeight="1" thickBot="1">
      <c r="A122" s="90"/>
      <c r="B122" s="117"/>
      <c r="C122" s="160"/>
      <c r="D122" s="347"/>
      <c r="E122" s="347"/>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10"/>
      <c r="AF122" s="310"/>
      <c r="AG122" s="310"/>
      <c r="AH122" s="310"/>
      <c r="AI122" s="310"/>
      <c r="AJ122" s="310"/>
      <c r="AK122" s="310"/>
      <c r="AL122" s="310"/>
      <c r="AM122" s="310"/>
      <c r="AN122" s="310"/>
      <c r="AO122" s="306"/>
      <c r="AP122" s="117"/>
      <c r="AQ122" s="54" t="s">
        <v>645</v>
      </c>
      <c r="AU122" s="292" t="str">
        <f t="shared" ca="1" si="18"/>
        <v>K</v>
      </c>
      <c r="AV122" s="292">
        <f t="shared" si="19"/>
        <v>117</v>
      </c>
      <c r="AW122" s="180" t="str">
        <f t="shared" ca="1" si="16"/>
        <v>K117</v>
      </c>
      <c r="AX122" s="180">
        <f t="shared" si="1"/>
        <v>9</v>
      </c>
      <c r="AY122" s="180" t="str">
        <f t="shared" ca="1" si="11"/>
        <v>6. Ownership - Operating Costs</v>
      </c>
      <c r="AZ122" s="189" t="s">
        <v>702</v>
      </c>
      <c r="BA122" s="180" t="s">
        <v>713</v>
      </c>
      <c r="BB122" s="180">
        <f>$K$8</f>
        <v>2025</v>
      </c>
      <c r="BC122" s="180" t="str">
        <f t="shared" ca="1" si="17"/>
        <v>9_K117_Planned_outage_rate_2025</v>
      </c>
      <c r="BD122" s="180" t="s">
        <v>322</v>
      </c>
      <c r="BE122" s="180"/>
      <c r="BF122" s="189" t="s">
        <v>323</v>
      </c>
      <c r="BG122" s="189" t="s">
        <v>58</v>
      </c>
      <c r="BH122" s="189" t="s">
        <v>58</v>
      </c>
      <c r="BI122" s="189"/>
      <c r="BJ122" s="189"/>
      <c r="BK122" s="189"/>
      <c r="BL122" s="189"/>
    </row>
    <row r="123" spans="1:64" ht="13.5" hidden="1" customHeight="1" thickBot="1">
      <c r="A123" s="90"/>
      <c r="B123" s="117"/>
      <c r="C123" s="160"/>
      <c r="D123" s="347"/>
      <c r="E123" s="347"/>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10"/>
      <c r="AF123" s="310"/>
      <c r="AG123" s="310"/>
      <c r="AH123" s="310"/>
      <c r="AI123" s="310"/>
      <c r="AJ123" s="310"/>
      <c r="AK123" s="310"/>
      <c r="AL123" s="310"/>
      <c r="AM123" s="310"/>
      <c r="AN123" s="310"/>
      <c r="AO123" s="306"/>
      <c r="AP123" s="117"/>
      <c r="AQ123" s="54" t="s">
        <v>645</v>
      </c>
      <c r="AU123" s="292" t="str">
        <f t="shared" ca="1" si="18"/>
        <v>L</v>
      </c>
      <c r="AV123" s="292">
        <f t="shared" si="19"/>
        <v>117</v>
      </c>
      <c r="AW123" s="180" t="str">
        <f t="shared" ca="1" si="16"/>
        <v>L117</v>
      </c>
      <c r="AX123" s="180">
        <f t="shared" si="1"/>
        <v>9</v>
      </c>
      <c r="AY123" s="180" t="str">
        <f t="shared" ca="1" si="11"/>
        <v>6. Ownership - Operating Costs</v>
      </c>
      <c r="AZ123" s="189" t="s">
        <v>702</v>
      </c>
      <c r="BA123" s="180" t="s">
        <v>713</v>
      </c>
      <c r="BB123" s="180">
        <f>$L$8</f>
        <v>2026</v>
      </c>
      <c r="BC123" s="180" t="str">
        <f t="shared" ca="1" si="17"/>
        <v>9_L117_Planned_outage_rate_2026</v>
      </c>
      <c r="BD123" s="180" t="s">
        <v>322</v>
      </c>
      <c r="BE123" s="180"/>
      <c r="BF123" s="189" t="s">
        <v>323</v>
      </c>
      <c r="BG123" s="189" t="s">
        <v>58</v>
      </c>
      <c r="BH123" s="189" t="s">
        <v>58</v>
      </c>
      <c r="BI123" s="189"/>
      <c r="BJ123" s="189"/>
      <c r="BK123" s="189"/>
      <c r="BL123" s="189"/>
    </row>
    <row r="124" spans="1:64" ht="13.5" hidden="1" customHeight="1" thickBot="1">
      <c r="A124" s="90"/>
      <c r="B124" s="117"/>
      <c r="C124" s="160"/>
      <c r="D124" s="347"/>
      <c r="E124" s="347"/>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310"/>
      <c r="AF124" s="310"/>
      <c r="AG124" s="310"/>
      <c r="AH124" s="310"/>
      <c r="AI124" s="310"/>
      <c r="AJ124" s="310"/>
      <c r="AK124" s="310"/>
      <c r="AL124" s="310"/>
      <c r="AM124" s="310"/>
      <c r="AN124" s="310"/>
      <c r="AO124" s="306"/>
      <c r="AP124" s="117"/>
      <c r="AQ124" s="54" t="s">
        <v>645</v>
      </c>
      <c r="AU124" s="292" t="str">
        <f t="shared" ca="1" si="18"/>
        <v>M</v>
      </c>
      <c r="AV124" s="292">
        <f t="shared" si="19"/>
        <v>117</v>
      </c>
      <c r="AW124" s="180" t="str">
        <f t="shared" ca="1" si="16"/>
        <v>M117</v>
      </c>
      <c r="AX124" s="180">
        <f t="shared" si="1"/>
        <v>9</v>
      </c>
      <c r="AY124" s="180" t="str">
        <f t="shared" ca="1" si="11"/>
        <v>6. Ownership - Operating Costs</v>
      </c>
      <c r="AZ124" s="189" t="s">
        <v>702</v>
      </c>
      <c r="BA124" s="180" t="s">
        <v>713</v>
      </c>
      <c r="BB124" s="180">
        <f>$M$8</f>
        <v>2027</v>
      </c>
      <c r="BC124" s="180" t="str">
        <f t="shared" ca="1" si="17"/>
        <v>9_M117_Planned_outage_rate_2027</v>
      </c>
      <c r="BD124" s="180" t="s">
        <v>322</v>
      </c>
      <c r="BE124" s="180"/>
      <c r="BF124" s="189" t="s">
        <v>323</v>
      </c>
      <c r="BG124" s="189" t="s">
        <v>58</v>
      </c>
      <c r="BH124" s="189" t="s">
        <v>58</v>
      </c>
      <c r="BI124" s="189"/>
      <c r="BJ124" s="189"/>
      <c r="BK124" s="189"/>
      <c r="BL124" s="189"/>
    </row>
    <row r="125" spans="1:64" ht="13.5" hidden="1" customHeight="1" thickBot="1">
      <c r="A125" s="90"/>
      <c r="B125" s="117"/>
      <c r="C125" s="160"/>
      <c r="D125" s="347"/>
      <c r="E125" s="347"/>
      <c r="F125" s="309"/>
      <c r="G125" s="309"/>
      <c r="H125" s="309"/>
      <c r="I125" s="309"/>
      <c r="J125" s="309"/>
      <c r="K125" s="309"/>
      <c r="L125" s="309"/>
      <c r="M125" s="309"/>
      <c r="N125" s="309"/>
      <c r="O125" s="309"/>
      <c r="P125" s="309"/>
      <c r="Q125" s="309"/>
      <c r="R125" s="309"/>
      <c r="S125" s="309"/>
      <c r="T125" s="309"/>
      <c r="U125" s="309"/>
      <c r="V125" s="309"/>
      <c r="W125" s="309"/>
      <c r="X125" s="309"/>
      <c r="Y125" s="309"/>
      <c r="Z125" s="309"/>
      <c r="AA125" s="309"/>
      <c r="AB125" s="309"/>
      <c r="AC125" s="309"/>
      <c r="AD125" s="309"/>
      <c r="AE125" s="310"/>
      <c r="AF125" s="310"/>
      <c r="AG125" s="310"/>
      <c r="AH125" s="310"/>
      <c r="AI125" s="310"/>
      <c r="AJ125" s="310"/>
      <c r="AK125" s="310"/>
      <c r="AL125" s="310"/>
      <c r="AM125" s="310"/>
      <c r="AN125" s="310"/>
      <c r="AO125" s="306"/>
      <c r="AP125" s="117"/>
      <c r="AQ125" s="54" t="s">
        <v>645</v>
      </c>
      <c r="AU125" s="292" t="str">
        <f t="shared" ca="1" si="18"/>
        <v>N</v>
      </c>
      <c r="AV125" s="292">
        <f t="shared" si="19"/>
        <v>117</v>
      </c>
      <c r="AW125" s="180" t="str">
        <f t="shared" ca="1" si="16"/>
        <v>N117</v>
      </c>
      <c r="AX125" s="180">
        <f t="shared" si="1"/>
        <v>9</v>
      </c>
      <c r="AY125" s="180" t="str">
        <f t="shared" ca="1" si="11"/>
        <v>6. Ownership - Operating Costs</v>
      </c>
      <c r="AZ125" s="189" t="s">
        <v>702</v>
      </c>
      <c r="BA125" s="180" t="s">
        <v>713</v>
      </c>
      <c r="BB125" s="180">
        <f>$N$8</f>
        <v>2028</v>
      </c>
      <c r="BC125" s="180" t="str">
        <f t="shared" ca="1" si="17"/>
        <v>9_N117_Planned_outage_rate_2028</v>
      </c>
      <c r="BD125" s="180" t="s">
        <v>322</v>
      </c>
      <c r="BE125" s="180"/>
      <c r="BF125" s="189" t="s">
        <v>323</v>
      </c>
      <c r="BG125" s="189" t="s">
        <v>58</v>
      </c>
      <c r="BH125" s="189" t="s">
        <v>58</v>
      </c>
      <c r="BI125" s="189"/>
      <c r="BJ125" s="189"/>
      <c r="BK125" s="189"/>
      <c r="BL125" s="189"/>
    </row>
    <row r="126" spans="1:64" ht="13.5" hidden="1" customHeight="1" thickBot="1">
      <c r="A126" s="90"/>
      <c r="B126" s="117"/>
      <c r="C126" s="160"/>
      <c r="D126" s="347"/>
      <c r="E126" s="347"/>
      <c r="F126" s="309"/>
      <c r="G126" s="309"/>
      <c r="H126" s="309"/>
      <c r="I126" s="309"/>
      <c r="J126" s="309"/>
      <c r="K126" s="309"/>
      <c r="L126" s="309"/>
      <c r="M126" s="309"/>
      <c r="N126" s="309"/>
      <c r="O126" s="309"/>
      <c r="P126" s="309"/>
      <c r="Q126" s="309"/>
      <c r="R126" s="309"/>
      <c r="S126" s="309"/>
      <c r="T126" s="309"/>
      <c r="U126" s="309"/>
      <c r="V126" s="309"/>
      <c r="W126" s="309"/>
      <c r="X126" s="309"/>
      <c r="Y126" s="309"/>
      <c r="Z126" s="309"/>
      <c r="AA126" s="309"/>
      <c r="AB126" s="309"/>
      <c r="AC126" s="309"/>
      <c r="AD126" s="309"/>
      <c r="AE126" s="310"/>
      <c r="AF126" s="310"/>
      <c r="AG126" s="310"/>
      <c r="AH126" s="310"/>
      <c r="AI126" s="310"/>
      <c r="AJ126" s="310"/>
      <c r="AK126" s="310"/>
      <c r="AL126" s="310"/>
      <c r="AM126" s="310"/>
      <c r="AN126" s="310"/>
      <c r="AO126" s="306"/>
      <c r="AP126" s="117"/>
      <c r="AQ126" s="54" t="s">
        <v>645</v>
      </c>
      <c r="AU126" s="292" t="str">
        <f t="shared" ca="1" si="18"/>
        <v>O</v>
      </c>
      <c r="AV126" s="292">
        <f t="shared" si="19"/>
        <v>117</v>
      </c>
      <c r="AW126" s="180" t="str">
        <f t="shared" ca="1" si="16"/>
        <v>O117</v>
      </c>
      <c r="AX126" s="180">
        <f t="shared" si="1"/>
        <v>9</v>
      </c>
      <c r="AY126" s="180" t="str">
        <f t="shared" ca="1" si="11"/>
        <v>6. Ownership - Operating Costs</v>
      </c>
      <c r="AZ126" s="189" t="s">
        <v>702</v>
      </c>
      <c r="BA126" s="180" t="s">
        <v>713</v>
      </c>
      <c r="BB126" s="180">
        <f>$O$8</f>
        <v>2029</v>
      </c>
      <c r="BC126" s="180" t="str">
        <f t="shared" ca="1" si="17"/>
        <v>9_O117_Planned_outage_rate_2029</v>
      </c>
      <c r="BD126" s="180" t="s">
        <v>322</v>
      </c>
      <c r="BE126" s="180"/>
      <c r="BF126" s="189" t="s">
        <v>323</v>
      </c>
      <c r="BG126" s="189" t="s">
        <v>58</v>
      </c>
      <c r="BH126" s="189" t="s">
        <v>58</v>
      </c>
      <c r="BI126" s="189"/>
      <c r="BJ126" s="189"/>
      <c r="BK126" s="189"/>
      <c r="BL126" s="189"/>
    </row>
    <row r="127" spans="1:64" ht="13.5" hidden="1" customHeight="1" thickBot="1">
      <c r="A127" s="90"/>
      <c r="B127" s="117"/>
      <c r="C127" s="160"/>
      <c r="D127" s="347"/>
      <c r="E127" s="347"/>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10"/>
      <c r="AF127" s="310"/>
      <c r="AG127" s="310"/>
      <c r="AH127" s="310"/>
      <c r="AI127" s="310"/>
      <c r="AJ127" s="310"/>
      <c r="AK127" s="310"/>
      <c r="AL127" s="310"/>
      <c r="AM127" s="310"/>
      <c r="AN127" s="310"/>
      <c r="AO127" s="306"/>
      <c r="AP127" s="117"/>
      <c r="AQ127" s="54" t="s">
        <v>645</v>
      </c>
      <c r="AU127" s="292" t="str">
        <f t="shared" ca="1" si="18"/>
        <v>P</v>
      </c>
      <c r="AV127" s="292">
        <f t="shared" si="19"/>
        <v>117</v>
      </c>
      <c r="AW127" s="180" t="str">
        <f t="shared" ca="1" si="16"/>
        <v>P117</v>
      </c>
      <c r="AX127" s="180">
        <f t="shared" si="1"/>
        <v>9</v>
      </c>
      <c r="AY127" s="180" t="str">
        <f t="shared" ca="1" si="11"/>
        <v>6. Ownership - Operating Costs</v>
      </c>
      <c r="AZ127" s="189" t="s">
        <v>702</v>
      </c>
      <c r="BA127" s="180" t="s">
        <v>713</v>
      </c>
      <c r="BB127" s="180">
        <f>$P$8</f>
        <v>2030</v>
      </c>
      <c r="BC127" s="180" t="str">
        <f t="shared" ca="1" si="17"/>
        <v>9_P117_Planned_outage_rate_2030</v>
      </c>
      <c r="BD127" s="180" t="s">
        <v>322</v>
      </c>
      <c r="BE127" s="180"/>
      <c r="BF127" s="189" t="s">
        <v>323</v>
      </c>
      <c r="BG127" s="189" t="s">
        <v>58</v>
      </c>
      <c r="BH127" s="189" t="s">
        <v>58</v>
      </c>
      <c r="BI127" s="189"/>
      <c r="BJ127" s="189"/>
      <c r="BK127" s="189"/>
      <c r="BL127" s="189"/>
    </row>
    <row r="128" spans="1:64" ht="13.5" hidden="1" customHeight="1" thickBot="1">
      <c r="A128" s="90"/>
      <c r="B128" s="117"/>
      <c r="C128" s="160"/>
      <c r="D128" s="347"/>
      <c r="E128" s="347"/>
      <c r="F128" s="309"/>
      <c r="G128" s="309"/>
      <c r="H128" s="309"/>
      <c r="I128" s="309"/>
      <c r="J128" s="309"/>
      <c r="K128" s="309"/>
      <c r="L128" s="309"/>
      <c r="M128" s="309"/>
      <c r="N128" s="309"/>
      <c r="O128" s="309"/>
      <c r="P128" s="309"/>
      <c r="Q128" s="309"/>
      <c r="R128" s="309"/>
      <c r="S128" s="309"/>
      <c r="T128" s="309"/>
      <c r="U128" s="309"/>
      <c r="V128" s="309"/>
      <c r="W128" s="309"/>
      <c r="X128" s="309"/>
      <c r="Y128" s="309"/>
      <c r="Z128" s="309"/>
      <c r="AA128" s="309"/>
      <c r="AB128" s="309"/>
      <c r="AC128" s="309"/>
      <c r="AD128" s="309"/>
      <c r="AE128" s="310"/>
      <c r="AF128" s="310"/>
      <c r="AG128" s="310"/>
      <c r="AH128" s="310"/>
      <c r="AI128" s="310"/>
      <c r="AJ128" s="310"/>
      <c r="AK128" s="310"/>
      <c r="AL128" s="310"/>
      <c r="AM128" s="310"/>
      <c r="AN128" s="310"/>
      <c r="AO128" s="306"/>
      <c r="AP128" s="117"/>
      <c r="AQ128" s="54" t="s">
        <v>645</v>
      </c>
      <c r="AU128" s="292" t="str">
        <f t="shared" ca="1" si="18"/>
        <v>Q</v>
      </c>
      <c r="AV128" s="292">
        <f t="shared" si="19"/>
        <v>117</v>
      </c>
      <c r="AW128" s="180" t="str">
        <f t="shared" ca="1" si="16"/>
        <v>Q117</v>
      </c>
      <c r="AX128" s="180">
        <f t="shared" si="1"/>
        <v>9</v>
      </c>
      <c r="AY128" s="180" t="str">
        <f t="shared" ca="1" si="11"/>
        <v>6. Ownership - Operating Costs</v>
      </c>
      <c r="AZ128" s="189" t="s">
        <v>702</v>
      </c>
      <c r="BA128" s="180" t="s">
        <v>713</v>
      </c>
      <c r="BB128" s="180">
        <f>$Q$8</f>
        <v>2031</v>
      </c>
      <c r="BC128" s="180" t="str">
        <f t="shared" ca="1" si="17"/>
        <v>9_Q117_Planned_outage_rate_2031</v>
      </c>
      <c r="BD128" s="180" t="s">
        <v>322</v>
      </c>
      <c r="BE128" s="180"/>
      <c r="BF128" s="189" t="s">
        <v>323</v>
      </c>
      <c r="BG128" s="189" t="s">
        <v>58</v>
      </c>
      <c r="BH128" s="189" t="s">
        <v>58</v>
      </c>
      <c r="BI128" s="189"/>
      <c r="BJ128" s="189"/>
      <c r="BK128" s="189"/>
      <c r="BL128" s="189"/>
    </row>
    <row r="129" spans="1:64" ht="13.5" hidden="1" customHeight="1" thickBot="1">
      <c r="A129" s="90"/>
      <c r="B129" s="117"/>
      <c r="C129" s="160"/>
      <c r="D129" s="347"/>
      <c r="E129" s="347"/>
      <c r="F129" s="309"/>
      <c r="G129" s="309"/>
      <c r="H129" s="309"/>
      <c r="I129" s="309"/>
      <c r="J129" s="309"/>
      <c r="K129" s="309"/>
      <c r="L129" s="309"/>
      <c r="M129" s="309"/>
      <c r="N129" s="309"/>
      <c r="O129" s="309"/>
      <c r="P129" s="309"/>
      <c r="Q129" s="309"/>
      <c r="R129" s="309"/>
      <c r="S129" s="309"/>
      <c r="T129" s="309"/>
      <c r="U129" s="309"/>
      <c r="V129" s="309"/>
      <c r="W129" s="309"/>
      <c r="X129" s="309"/>
      <c r="Y129" s="309"/>
      <c r="Z129" s="309"/>
      <c r="AA129" s="309"/>
      <c r="AB129" s="309"/>
      <c r="AC129" s="309"/>
      <c r="AD129" s="309"/>
      <c r="AE129" s="310"/>
      <c r="AF129" s="310"/>
      <c r="AG129" s="310"/>
      <c r="AH129" s="310"/>
      <c r="AI129" s="310"/>
      <c r="AJ129" s="310"/>
      <c r="AK129" s="310"/>
      <c r="AL129" s="310"/>
      <c r="AM129" s="310"/>
      <c r="AN129" s="310"/>
      <c r="AO129" s="306"/>
      <c r="AP129" s="117"/>
      <c r="AQ129" s="54" t="s">
        <v>645</v>
      </c>
      <c r="AU129" s="292" t="str">
        <f t="shared" ca="1" si="18"/>
        <v>R</v>
      </c>
      <c r="AV129" s="292">
        <f t="shared" si="19"/>
        <v>117</v>
      </c>
      <c r="AW129" s="180" t="str">
        <f t="shared" ca="1" si="16"/>
        <v>R117</v>
      </c>
      <c r="AX129" s="180">
        <f t="shared" si="1"/>
        <v>9</v>
      </c>
      <c r="AY129" s="180" t="str">
        <f t="shared" ca="1" si="11"/>
        <v>6. Ownership - Operating Costs</v>
      </c>
      <c r="AZ129" s="189" t="s">
        <v>702</v>
      </c>
      <c r="BA129" s="180" t="s">
        <v>713</v>
      </c>
      <c r="BB129" s="180">
        <f>$R$8</f>
        <v>2032</v>
      </c>
      <c r="BC129" s="180" t="str">
        <f t="shared" ca="1" si="17"/>
        <v>9_R117_Planned_outage_rate_2032</v>
      </c>
      <c r="BD129" s="180" t="s">
        <v>322</v>
      </c>
      <c r="BE129" s="180"/>
      <c r="BF129" s="189" t="s">
        <v>323</v>
      </c>
      <c r="BG129" s="189" t="s">
        <v>58</v>
      </c>
      <c r="BH129" s="189" t="s">
        <v>58</v>
      </c>
      <c r="BI129" s="189"/>
      <c r="BJ129" s="189"/>
      <c r="BK129" s="189"/>
      <c r="BL129" s="189"/>
    </row>
    <row r="130" spans="1:64" ht="13.5" hidden="1" customHeight="1" thickBot="1">
      <c r="A130" s="90"/>
      <c r="B130" s="117"/>
      <c r="C130" s="160"/>
      <c r="D130" s="347"/>
      <c r="E130" s="347"/>
      <c r="F130" s="309"/>
      <c r="G130" s="309"/>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10"/>
      <c r="AF130" s="310"/>
      <c r="AG130" s="310"/>
      <c r="AH130" s="310"/>
      <c r="AI130" s="310"/>
      <c r="AJ130" s="310"/>
      <c r="AK130" s="310"/>
      <c r="AL130" s="310"/>
      <c r="AM130" s="310"/>
      <c r="AN130" s="310"/>
      <c r="AO130" s="306"/>
      <c r="AP130" s="117"/>
      <c r="AQ130" s="54" t="s">
        <v>645</v>
      </c>
      <c r="AU130" s="292" t="str">
        <f t="shared" ca="1" si="18"/>
        <v>S</v>
      </c>
      <c r="AV130" s="292">
        <f t="shared" si="19"/>
        <v>117</v>
      </c>
      <c r="AW130" s="180" t="str">
        <f t="shared" ca="1" si="16"/>
        <v>S117</v>
      </c>
      <c r="AX130" s="180">
        <f t="shared" si="1"/>
        <v>9</v>
      </c>
      <c r="AY130" s="180" t="str">
        <f t="shared" ca="1" si="11"/>
        <v>6. Ownership - Operating Costs</v>
      </c>
      <c r="AZ130" s="189" t="s">
        <v>702</v>
      </c>
      <c r="BA130" s="180" t="s">
        <v>713</v>
      </c>
      <c r="BB130" s="180">
        <f>$S$8</f>
        <v>2033</v>
      </c>
      <c r="BC130" s="180" t="str">
        <f t="shared" ca="1" si="17"/>
        <v>9_S117_Planned_outage_rate_2033</v>
      </c>
      <c r="BD130" s="180" t="s">
        <v>322</v>
      </c>
      <c r="BE130" s="180"/>
      <c r="BF130" s="189" t="s">
        <v>323</v>
      </c>
      <c r="BG130" s="189" t="s">
        <v>58</v>
      </c>
      <c r="BH130" s="189" t="s">
        <v>58</v>
      </c>
      <c r="BI130" s="189"/>
      <c r="BJ130" s="189"/>
      <c r="BK130" s="189"/>
      <c r="BL130" s="189"/>
    </row>
    <row r="131" spans="1:64" ht="13.5" hidden="1" customHeight="1" thickBot="1">
      <c r="A131" s="90"/>
      <c r="B131" s="117"/>
      <c r="C131" s="160"/>
      <c r="D131" s="347"/>
      <c r="E131" s="347"/>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309"/>
      <c r="AE131" s="310"/>
      <c r="AF131" s="310"/>
      <c r="AG131" s="310"/>
      <c r="AH131" s="310"/>
      <c r="AI131" s="310"/>
      <c r="AJ131" s="310"/>
      <c r="AK131" s="310"/>
      <c r="AL131" s="310"/>
      <c r="AM131" s="310"/>
      <c r="AN131" s="310"/>
      <c r="AO131" s="306"/>
      <c r="AP131" s="117"/>
      <c r="AQ131" s="54" t="s">
        <v>645</v>
      </c>
      <c r="AU131" s="292" t="str">
        <f t="shared" ca="1" si="18"/>
        <v>T</v>
      </c>
      <c r="AV131" s="292">
        <f t="shared" si="19"/>
        <v>117</v>
      </c>
      <c r="AW131" s="180" t="str">
        <f t="shared" ca="1" si="16"/>
        <v>T117</v>
      </c>
      <c r="AX131" s="180">
        <f t="shared" si="1"/>
        <v>9</v>
      </c>
      <c r="AY131" s="180" t="str">
        <f t="shared" ca="1" si="11"/>
        <v>6. Ownership - Operating Costs</v>
      </c>
      <c r="AZ131" s="189" t="s">
        <v>702</v>
      </c>
      <c r="BA131" s="180" t="s">
        <v>713</v>
      </c>
      <c r="BB131" s="180">
        <f>$T$8</f>
        <v>2034</v>
      </c>
      <c r="BC131" s="180" t="str">
        <f t="shared" ca="1" si="17"/>
        <v>9_T117_Planned_outage_rate_2034</v>
      </c>
      <c r="BD131" s="180" t="s">
        <v>322</v>
      </c>
      <c r="BE131" s="180"/>
      <c r="BF131" s="189" t="s">
        <v>323</v>
      </c>
      <c r="BG131" s="189" t="s">
        <v>58</v>
      </c>
      <c r="BH131" s="189" t="s">
        <v>58</v>
      </c>
      <c r="BI131" s="189"/>
      <c r="BJ131" s="189"/>
      <c r="BK131" s="189"/>
      <c r="BL131" s="189"/>
    </row>
    <row r="132" spans="1:64" ht="13.5" hidden="1" customHeight="1" thickBot="1">
      <c r="A132" s="90"/>
      <c r="B132" s="117"/>
      <c r="C132" s="160"/>
      <c r="D132" s="347"/>
      <c r="E132" s="347"/>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309"/>
      <c r="AE132" s="310"/>
      <c r="AF132" s="310"/>
      <c r="AG132" s="310"/>
      <c r="AH132" s="310"/>
      <c r="AI132" s="310"/>
      <c r="AJ132" s="310"/>
      <c r="AK132" s="310"/>
      <c r="AL132" s="310"/>
      <c r="AM132" s="310"/>
      <c r="AN132" s="310"/>
      <c r="AO132" s="306"/>
      <c r="AP132" s="117"/>
      <c r="AQ132" s="54" t="s">
        <v>645</v>
      </c>
      <c r="AU132" s="292" t="str">
        <f t="shared" ca="1" si="18"/>
        <v>U</v>
      </c>
      <c r="AV132" s="292">
        <f t="shared" si="19"/>
        <v>117</v>
      </c>
      <c r="AW132" s="180" t="str">
        <f t="shared" ca="1" si="16"/>
        <v>U117</v>
      </c>
      <c r="AX132" s="180">
        <f t="shared" si="1"/>
        <v>9</v>
      </c>
      <c r="AY132" s="180" t="str">
        <f t="shared" ca="1" si="11"/>
        <v>6. Ownership - Operating Costs</v>
      </c>
      <c r="AZ132" s="189" t="s">
        <v>702</v>
      </c>
      <c r="BA132" s="180" t="s">
        <v>713</v>
      </c>
      <c r="BB132" s="180">
        <f>$U$8</f>
        <v>2035</v>
      </c>
      <c r="BC132" s="180" t="str">
        <f t="shared" ca="1" si="17"/>
        <v>9_U117_Planned_outage_rate_2035</v>
      </c>
      <c r="BD132" s="180" t="s">
        <v>322</v>
      </c>
      <c r="BE132" s="180"/>
      <c r="BF132" s="189" t="s">
        <v>323</v>
      </c>
      <c r="BG132" s="189" t="s">
        <v>58</v>
      </c>
      <c r="BH132" s="189" t="s">
        <v>58</v>
      </c>
      <c r="BI132" s="189"/>
      <c r="BJ132" s="189"/>
      <c r="BK132" s="189"/>
      <c r="BL132" s="189"/>
    </row>
    <row r="133" spans="1:64" ht="13.5" hidden="1" customHeight="1" thickBot="1">
      <c r="A133" s="90"/>
      <c r="B133" s="117"/>
      <c r="C133" s="160"/>
      <c r="D133" s="347"/>
      <c r="E133" s="347"/>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310"/>
      <c r="AF133" s="310"/>
      <c r="AG133" s="310"/>
      <c r="AH133" s="310"/>
      <c r="AI133" s="310"/>
      <c r="AJ133" s="310"/>
      <c r="AK133" s="310"/>
      <c r="AL133" s="310"/>
      <c r="AM133" s="310"/>
      <c r="AN133" s="310"/>
      <c r="AO133" s="306"/>
      <c r="AP133" s="117"/>
      <c r="AQ133" s="54" t="s">
        <v>645</v>
      </c>
      <c r="AU133" s="292" t="str">
        <f t="shared" ca="1" si="18"/>
        <v>V</v>
      </c>
      <c r="AV133" s="292">
        <f t="shared" si="19"/>
        <v>117</v>
      </c>
      <c r="AW133" s="180" t="str">
        <f t="shared" ca="1" si="16"/>
        <v>V117</v>
      </c>
      <c r="AX133" s="180">
        <f t="shared" si="1"/>
        <v>9</v>
      </c>
      <c r="AY133" s="180" t="str">
        <f t="shared" ca="1" si="11"/>
        <v>6. Ownership - Operating Costs</v>
      </c>
      <c r="AZ133" s="189" t="s">
        <v>702</v>
      </c>
      <c r="BA133" s="180" t="s">
        <v>713</v>
      </c>
      <c r="BB133" s="180">
        <f>$V$8</f>
        <v>2036</v>
      </c>
      <c r="BC133" s="180" t="str">
        <f t="shared" ca="1" si="17"/>
        <v>9_V117_Planned_outage_rate_2036</v>
      </c>
      <c r="BD133" s="180" t="s">
        <v>322</v>
      </c>
      <c r="BE133" s="180"/>
      <c r="BF133" s="189" t="s">
        <v>323</v>
      </c>
      <c r="BG133" s="189" t="s">
        <v>58</v>
      </c>
      <c r="BH133" s="189" t="s">
        <v>58</v>
      </c>
      <c r="BI133" s="189"/>
      <c r="BJ133" s="189"/>
      <c r="BK133" s="189"/>
      <c r="BL133" s="189"/>
    </row>
    <row r="134" spans="1:64" ht="13.5" hidden="1" customHeight="1" thickBot="1">
      <c r="A134" s="90"/>
      <c r="B134" s="117"/>
      <c r="C134" s="160"/>
      <c r="D134" s="347"/>
      <c r="E134" s="347"/>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10"/>
      <c r="AF134" s="310"/>
      <c r="AG134" s="310"/>
      <c r="AH134" s="310"/>
      <c r="AI134" s="310"/>
      <c r="AJ134" s="310"/>
      <c r="AK134" s="310"/>
      <c r="AL134" s="310"/>
      <c r="AM134" s="310"/>
      <c r="AN134" s="310"/>
      <c r="AO134" s="306"/>
      <c r="AP134" s="117"/>
      <c r="AQ134" s="54" t="s">
        <v>645</v>
      </c>
      <c r="AU134" s="292" t="str">
        <f t="shared" ca="1" si="18"/>
        <v>W</v>
      </c>
      <c r="AV134" s="292">
        <f t="shared" si="19"/>
        <v>117</v>
      </c>
      <c r="AW134" s="180" t="str">
        <f t="shared" ca="1" si="16"/>
        <v>W117</v>
      </c>
      <c r="AX134" s="180">
        <f t="shared" si="1"/>
        <v>9</v>
      </c>
      <c r="AY134" s="180" t="str">
        <f t="shared" ca="1" si="11"/>
        <v>6. Ownership - Operating Costs</v>
      </c>
      <c r="AZ134" s="189" t="s">
        <v>702</v>
      </c>
      <c r="BA134" s="180" t="s">
        <v>713</v>
      </c>
      <c r="BB134" s="180">
        <f>$W$8</f>
        <v>2037</v>
      </c>
      <c r="BC134" s="180" t="str">
        <f t="shared" ca="1" si="17"/>
        <v>9_W117_Planned_outage_rate_2037</v>
      </c>
      <c r="BD134" s="180" t="s">
        <v>322</v>
      </c>
      <c r="BE134" s="180"/>
      <c r="BF134" s="189" t="s">
        <v>323</v>
      </c>
      <c r="BG134" s="189" t="s">
        <v>58</v>
      </c>
      <c r="BH134" s="189" t="s">
        <v>58</v>
      </c>
      <c r="BI134" s="189"/>
      <c r="BJ134" s="189"/>
      <c r="BK134" s="189"/>
      <c r="BL134" s="189"/>
    </row>
    <row r="135" spans="1:64" ht="13.5" hidden="1" customHeight="1" thickBot="1">
      <c r="A135" s="90"/>
      <c r="B135" s="117"/>
      <c r="C135" s="160"/>
      <c r="D135" s="347"/>
      <c r="E135" s="347"/>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10"/>
      <c r="AF135" s="310"/>
      <c r="AG135" s="310"/>
      <c r="AH135" s="310"/>
      <c r="AI135" s="310"/>
      <c r="AJ135" s="310"/>
      <c r="AK135" s="310"/>
      <c r="AL135" s="310"/>
      <c r="AM135" s="310"/>
      <c r="AN135" s="310"/>
      <c r="AO135" s="306"/>
      <c r="AP135" s="117"/>
      <c r="AQ135" s="54" t="s">
        <v>645</v>
      </c>
      <c r="AU135" s="292" t="str">
        <f t="shared" ca="1" si="18"/>
        <v>X</v>
      </c>
      <c r="AV135" s="292">
        <f t="shared" si="19"/>
        <v>117</v>
      </c>
      <c r="AW135" s="180" t="str">
        <f t="shared" ca="1" si="16"/>
        <v>X117</v>
      </c>
      <c r="AX135" s="180">
        <f t="shared" si="1"/>
        <v>9</v>
      </c>
      <c r="AY135" s="180" t="str">
        <f t="shared" ca="1" si="11"/>
        <v>6. Ownership - Operating Costs</v>
      </c>
      <c r="AZ135" s="189" t="s">
        <v>702</v>
      </c>
      <c r="BA135" s="180" t="s">
        <v>713</v>
      </c>
      <c r="BB135" s="180">
        <f>$X$8</f>
        <v>2038</v>
      </c>
      <c r="BC135" s="180" t="str">
        <f t="shared" ca="1" si="17"/>
        <v>9_X117_Planned_outage_rate_2038</v>
      </c>
      <c r="BD135" s="180" t="s">
        <v>322</v>
      </c>
      <c r="BE135" s="180"/>
      <c r="BF135" s="189" t="s">
        <v>323</v>
      </c>
      <c r="BG135" s="189" t="s">
        <v>58</v>
      </c>
      <c r="BH135" s="189" t="s">
        <v>58</v>
      </c>
      <c r="BI135" s="189"/>
      <c r="BJ135" s="189"/>
      <c r="BK135" s="189"/>
      <c r="BL135" s="189"/>
    </row>
    <row r="136" spans="1:64" ht="13.5" hidden="1" customHeight="1" thickBot="1">
      <c r="A136" s="90"/>
      <c r="B136" s="117"/>
      <c r="C136" s="160"/>
      <c r="D136" s="347"/>
      <c r="E136" s="347"/>
      <c r="F136" s="309"/>
      <c r="G136" s="309"/>
      <c r="H136" s="309"/>
      <c r="I136" s="309"/>
      <c r="J136" s="309"/>
      <c r="K136" s="309"/>
      <c r="L136" s="309"/>
      <c r="M136" s="309"/>
      <c r="N136" s="309"/>
      <c r="O136" s="309"/>
      <c r="P136" s="309"/>
      <c r="Q136" s="309"/>
      <c r="R136" s="309"/>
      <c r="S136" s="309"/>
      <c r="T136" s="309"/>
      <c r="U136" s="309"/>
      <c r="V136" s="309"/>
      <c r="W136" s="309"/>
      <c r="X136" s="309"/>
      <c r="Y136" s="309"/>
      <c r="Z136" s="309"/>
      <c r="AA136" s="309"/>
      <c r="AB136" s="309"/>
      <c r="AC136" s="309"/>
      <c r="AD136" s="309"/>
      <c r="AE136" s="310"/>
      <c r="AF136" s="310"/>
      <c r="AG136" s="310"/>
      <c r="AH136" s="310"/>
      <c r="AI136" s="310"/>
      <c r="AJ136" s="310"/>
      <c r="AK136" s="310"/>
      <c r="AL136" s="310"/>
      <c r="AM136" s="310"/>
      <c r="AN136" s="310"/>
      <c r="AO136" s="306"/>
      <c r="AP136" s="117"/>
      <c r="AQ136" s="54" t="s">
        <v>645</v>
      </c>
      <c r="AU136" s="292" t="str">
        <f t="shared" ca="1" si="18"/>
        <v>Y</v>
      </c>
      <c r="AV136" s="292">
        <f t="shared" si="19"/>
        <v>117</v>
      </c>
      <c r="AW136" s="180" t="str">
        <f t="shared" ca="1" si="16"/>
        <v>Y117</v>
      </c>
      <c r="AX136" s="180">
        <f t="shared" si="1"/>
        <v>9</v>
      </c>
      <c r="AY136" s="180" t="str">
        <f t="shared" ca="1" si="11"/>
        <v>6. Ownership - Operating Costs</v>
      </c>
      <c r="AZ136" s="189" t="s">
        <v>702</v>
      </c>
      <c r="BA136" s="180" t="s">
        <v>713</v>
      </c>
      <c r="BB136" s="180">
        <f>$Y$8</f>
        <v>2039</v>
      </c>
      <c r="BC136" s="180" t="str">
        <f t="shared" ca="1" si="17"/>
        <v>9_Y117_Planned_outage_rate_2039</v>
      </c>
      <c r="BD136" s="180" t="s">
        <v>322</v>
      </c>
      <c r="BE136" s="180"/>
      <c r="BF136" s="189" t="s">
        <v>323</v>
      </c>
      <c r="BG136" s="189" t="s">
        <v>58</v>
      </c>
      <c r="BH136" s="189" t="s">
        <v>58</v>
      </c>
      <c r="BI136" s="189"/>
      <c r="BJ136" s="189"/>
      <c r="BK136" s="189"/>
      <c r="BL136" s="189"/>
    </row>
    <row r="137" spans="1:64" ht="13.5" hidden="1" customHeight="1" thickBot="1">
      <c r="A137" s="90"/>
      <c r="B137" s="117"/>
      <c r="C137" s="160"/>
      <c r="D137" s="347"/>
      <c r="E137" s="347"/>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309"/>
      <c r="AE137" s="310"/>
      <c r="AF137" s="310"/>
      <c r="AG137" s="310"/>
      <c r="AH137" s="310"/>
      <c r="AI137" s="310"/>
      <c r="AJ137" s="310"/>
      <c r="AK137" s="310"/>
      <c r="AL137" s="310"/>
      <c r="AM137" s="310"/>
      <c r="AN137" s="310"/>
      <c r="AO137" s="306"/>
      <c r="AP137" s="117"/>
      <c r="AQ137" s="54" t="s">
        <v>645</v>
      </c>
      <c r="AU137" s="292" t="str">
        <f t="shared" ca="1" si="18"/>
        <v>Z</v>
      </c>
      <c r="AV137" s="292">
        <f t="shared" si="19"/>
        <v>117</v>
      </c>
      <c r="AW137" s="180" t="str">
        <f t="shared" ca="1" si="16"/>
        <v>Z117</v>
      </c>
      <c r="AX137" s="180">
        <f t="shared" si="1"/>
        <v>9</v>
      </c>
      <c r="AY137" s="180" t="str">
        <f t="shared" ca="1" si="11"/>
        <v>6. Ownership - Operating Costs</v>
      </c>
      <c r="AZ137" s="189" t="s">
        <v>702</v>
      </c>
      <c r="BA137" s="180" t="s">
        <v>713</v>
      </c>
      <c r="BB137" s="180">
        <f>$Z$8</f>
        <v>2040</v>
      </c>
      <c r="BC137" s="180" t="str">
        <f t="shared" ca="1" si="17"/>
        <v>9_Z117_Planned_outage_rate_2040</v>
      </c>
      <c r="BD137" s="180" t="s">
        <v>322</v>
      </c>
      <c r="BE137" s="180"/>
      <c r="BF137" s="189" t="s">
        <v>323</v>
      </c>
      <c r="BG137" s="189" t="s">
        <v>58</v>
      </c>
      <c r="BH137" s="189" t="s">
        <v>58</v>
      </c>
      <c r="BI137" s="189"/>
      <c r="BJ137" s="189"/>
      <c r="BK137" s="189"/>
      <c r="BL137" s="189"/>
    </row>
    <row r="138" spans="1:64" ht="13.5" hidden="1" customHeight="1" thickBot="1">
      <c r="A138" s="90"/>
      <c r="B138" s="117"/>
      <c r="C138" s="160"/>
      <c r="D138" s="347"/>
      <c r="E138" s="347"/>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10"/>
      <c r="AF138" s="310"/>
      <c r="AG138" s="310"/>
      <c r="AH138" s="310"/>
      <c r="AI138" s="310"/>
      <c r="AJ138" s="310"/>
      <c r="AK138" s="310"/>
      <c r="AL138" s="310"/>
      <c r="AM138" s="310"/>
      <c r="AN138" s="310"/>
      <c r="AO138" s="306"/>
      <c r="AP138" s="117"/>
      <c r="AQ138" s="54" t="s">
        <v>645</v>
      </c>
      <c r="AU138" s="292" t="str">
        <f t="shared" ca="1" si="18"/>
        <v>AA</v>
      </c>
      <c r="AV138" s="292">
        <f t="shared" si="19"/>
        <v>117</v>
      </c>
      <c r="AW138" s="180" t="str">
        <f t="shared" ca="1" si="16"/>
        <v>AA117</v>
      </c>
      <c r="AX138" s="180">
        <f t="shared" si="1"/>
        <v>9</v>
      </c>
      <c r="AY138" s="180" t="str">
        <f t="shared" ref="AY138:AY201" ca="1" si="20">MID(CELL("filename",AX138),FIND("]",CELL("filename",AX138))+1,256)</f>
        <v>6. Ownership - Operating Costs</v>
      </c>
      <c r="AZ138" s="189" t="s">
        <v>702</v>
      </c>
      <c r="BA138" s="180" t="s">
        <v>713</v>
      </c>
      <c r="BB138" s="180">
        <f>$AA$8</f>
        <v>2041</v>
      </c>
      <c r="BC138" s="180" t="str">
        <f t="shared" ca="1" si="17"/>
        <v>9_AA117_Planned_outage_rate_2041</v>
      </c>
      <c r="BD138" s="180" t="s">
        <v>322</v>
      </c>
      <c r="BE138" s="180"/>
      <c r="BF138" s="189" t="s">
        <v>323</v>
      </c>
      <c r="BG138" s="189" t="s">
        <v>58</v>
      </c>
      <c r="BH138" s="189" t="s">
        <v>58</v>
      </c>
      <c r="BI138" s="189"/>
      <c r="BJ138" s="189"/>
      <c r="BK138" s="189"/>
      <c r="BL138" s="189"/>
    </row>
    <row r="139" spans="1:64" ht="13.5" hidden="1" customHeight="1" thickBot="1">
      <c r="A139" s="90"/>
      <c r="B139" s="117"/>
      <c r="C139" s="160"/>
      <c r="D139" s="347"/>
      <c r="E139" s="347"/>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10"/>
      <c r="AF139" s="310"/>
      <c r="AG139" s="310"/>
      <c r="AH139" s="310"/>
      <c r="AI139" s="310"/>
      <c r="AJ139" s="310"/>
      <c r="AK139" s="310"/>
      <c r="AL139" s="310"/>
      <c r="AM139" s="310"/>
      <c r="AN139" s="310"/>
      <c r="AO139" s="306"/>
      <c r="AP139" s="117"/>
      <c r="AQ139" s="54" t="s">
        <v>645</v>
      </c>
      <c r="AU139" s="292" t="str">
        <f t="shared" ca="1" si="18"/>
        <v>AB</v>
      </c>
      <c r="AV139" s="292">
        <f t="shared" si="19"/>
        <v>117</v>
      </c>
      <c r="AW139" s="180" t="str">
        <f t="shared" ca="1" si="16"/>
        <v>AB117</v>
      </c>
      <c r="AX139" s="180">
        <f t="shared" si="1"/>
        <v>9</v>
      </c>
      <c r="AY139" s="180" t="str">
        <f t="shared" ca="1" si="20"/>
        <v>6. Ownership - Operating Costs</v>
      </c>
      <c r="AZ139" s="189" t="s">
        <v>702</v>
      </c>
      <c r="BA139" s="180" t="s">
        <v>713</v>
      </c>
      <c r="BB139" s="180">
        <f>$AB$8</f>
        <v>2042</v>
      </c>
      <c r="BC139" s="180" t="str">
        <f t="shared" ca="1" si="17"/>
        <v>9_AB117_Planned_outage_rate_2042</v>
      </c>
      <c r="BD139" s="180" t="s">
        <v>322</v>
      </c>
      <c r="BE139" s="180"/>
      <c r="BF139" s="189" t="s">
        <v>323</v>
      </c>
      <c r="BG139" s="189" t="s">
        <v>58</v>
      </c>
      <c r="BH139" s="189" t="s">
        <v>58</v>
      </c>
      <c r="BI139" s="189"/>
      <c r="BJ139" s="189"/>
      <c r="BK139" s="189"/>
      <c r="BL139" s="189"/>
    </row>
    <row r="140" spans="1:64" ht="13.5" hidden="1" customHeight="1" thickBot="1">
      <c r="A140" s="90"/>
      <c r="B140" s="117"/>
      <c r="C140" s="160"/>
      <c r="D140" s="347"/>
      <c r="E140" s="347"/>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310"/>
      <c r="AF140" s="310"/>
      <c r="AG140" s="310"/>
      <c r="AH140" s="310"/>
      <c r="AI140" s="310"/>
      <c r="AJ140" s="310"/>
      <c r="AK140" s="310"/>
      <c r="AL140" s="310"/>
      <c r="AM140" s="310"/>
      <c r="AN140" s="310"/>
      <c r="AO140" s="306"/>
      <c r="AP140" s="117"/>
      <c r="AQ140" s="54" t="s">
        <v>645</v>
      </c>
      <c r="AU140" s="292" t="str">
        <f t="shared" ca="1" si="18"/>
        <v>AC</v>
      </c>
      <c r="AV140" s="292">
        <f t="shared" si="19"/>
        <v>117</v>
      </c>
      <c r="AW140" s="180" t="str">
        <f t="shared" ca="1" si="16"/>
        <v>AC117</v>
      </c>
      <c r="AX140" s="180">
        <f t="shared" si="1"/>
        <v>9</v>
      </c>
      <c r="AY140" s="180" t="str">
        <f t="shared" ca="1" si="20"/>
        <v>6. Ownership - Operating Costs</v>
      </c>
      <c r="AZ140" s="189" t="s">
        <v>702</v>
      </c>
      <c r="BA140" s="180" t="s">
        <v>713</v>
      </c>
      <c r="BB140" s="180">
        <f>$AC$8</f>
        <v>2043</v>
      </c>
      <c r="BC140" s="180" t="str">
        <f t="shared" ca="1" si="17"/>
        <v>9_AC117_Planned_outage_rate_2043</v>
      </c>
      <c r="BD140" s="180" t="s">
        <v>322</v>
      </c>
      <c r="BE140" s="180"/>
      <c r="BF140" s="189" t="s">
        <v>323</v>
      </c>
      <c r="BG140" s="189" t="s">
        <v>58</v>
      </c>
      <c r="BH140" s="189" t="s">
        <v>58</v>
      </c>
      <c r="BI140" s="189"/>
      <c r="BJ140" s="189"/>
      <c r="BK140" s="189"/>
      <c r="BL140" s="189"/>
    </row>
    <row r="141" spans="1:64" ht="13.5" hidden="1" customHeight="1" thickBot="1">
      <c r="A141" s="90"/>
      <c r="B141" s="117"/>
      <c r="C141" s="160"/>
      <c r="D141" s="347"/>
      <c r="E141" s="347"/>
      <c r="F141" s="309"/>
      <c r="G141" s="309"/>
      <c r="H141" s="309"/>
      <c r="I141" s="309"/>
      <c r="J141" s="309"/>
      <c r="K141" s="309"/>
      <c r="L141" s="309"/>
      <c r="M141" s="309"/>
      <c r="N141" s="309"/>
      <c r="O141" s="309"/>
      <c r="P141" s="309"/>
      <c r="Q141" s="309"/>
      <c r="R141" s="309"/>
      <c r="S141" s="309"/>
      <c r="T141" s="309"/>
      <c r="U141" s="309"/>
      <c r="V141" s="309"/>
      <c r="W141" s="309"/>
      <c r="X141" s="309"/>
      <c r="Y141" s="309"/>
      <c r="Z141" s="309"/>
      <c r="AA141" s="309"/>
      <c r="AB141" s="309"/>
      <c r="AC141" s="309"/>
      <c r="AD141" s="309"/>
      <c r="AE141" s="310"/>
      <c r="AF141" s="310"/>
      <c r="AG141" s="310"/>
      <c r="AH141" s="310"/>
      <c r="AI141" s="310"/>
      <c r="AJ141" s="310"/>
      <c r="AK141" s="310"/>
      <c r="AL141" s="310"/>
      <c r="AM141" s="310"/>
      <c r="AN141" s="310"/>
      <c r="AO141" s="306"/>
      <c r="AP141" s="117"/>
      <c r="AQ141" s="54" t="s">
        <v>645</v>
      </c>
      <c r="AU141" s="292" t="str">
        <f t="shared" ca="1" si="18"/>
        <v>AD</v>
      </c>
      <c r="AV141" s="292">
        <f t="shared" si="19"/>
        <v>117</v>
      </c>
      <c r="AW141" s="180" t="str">
        <f t="shared" ca="1" si="16"/>
        <v>AD117</v>
      </c>
      <c r="AX141" s="180">
        <f t="shared" si="1"/>
        <v>9</v>
      </c>
      <c r="AY141" s="180" t="str">
        <f t="shared" ca="1" si="20"/>
        <v>6. Ownership - Operating Costs</v>
      </c>
      <c r="AZ141" s="189" t="s">
        <v>702</v>
      </c>
      <c r="BA141" s="180" t="s">
        <v>713</v>
      </c>
      <c r="BB141" s="180">
        <f>$AD$8</f>
        <v>2044</v>
      </c>
      <c r="BC141" s="180" t="str">
        <f t="shared" ca="1" si="17"/>
        <v>9_AD117_Planned_outage_rate_2044</v>
      </c>
      <c r="BD141" s="180" t="s">
        <v>322</v>
      </c>
      <c r="BE141" s="180"/>
      <c r="BF141" s="189" t="s">
        <v>323</v>
      </c>
      <c r="BG141" s="189" t="s">
        <v>58</v>
      </c>
      <c r="BH141" s="189" t="s">
        <v>58</v>
      </c>
      <c r="BI141" s="189"/>
      <c r="BJ141" s="189"/>
      <c r="BK141" s="189"/>
      <c r="BL141" s="189"/>
    </row>
    <row r="142" spans="1:64" ht="13.5" hidden="1" customHeight="1" thickBot="1">
      <c r="A142" s="90"/>
      <c r="B142" s="117"/>
      <c r="C142" s="160"/>
      <c r="D142" s="347"/>
      <c r="E142" s="347"/>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309"/>
      <c r="AE142" s="310"/>
      <c r="AF142" s="310"/>
      <c r="AG142" s="310"/>
      <c r="AH142" s="310"/>
      <c r="AI142" s="310"/>
      <c r="AJ142" s="310"/>
      <c r="AK142" s="310"/>
      <c r="AL142" s="310"/>
      <c r="AM142" s="310"/>
      <c r="AN142" s="310"/>
      <c r="AO142" s="306"/>
      <c r="AP142" s="117"/>
      <c r="AQ142" s="54" t="s">
        <v>645</v>
      </c>
      <c r="AU142" s="292" t="str">
        <f t="shared" ca="1" si="18"/>
        <v>AE</v>
      </c>
      <c r="AV142" s="292">
        <f t="shared" si="19"/>
        <v>117</v>
      </c>
      <c r="AW142" s="180" t="str">
        <f t="shared" ca="1" si="16"/>
        <v>AE117</v>
      </c>
      <c r="AX142" s="180">
        <f t="shared" si="1"/>
        <v>9</v>
      </c>
      <c r="AY142" s="180" t="str">
        <f t="shared" ca="1" si="20"/>
        <v>6. Ownership - Operating Costs</v>
      </c>
      <c r="AZ142" s="189" t="s">
        <v>702</v>
      </c>
      <c r="BA142" s="180" t="s">
        <v>713</v>
      </c>
      <c r="BB142" s="180">
        <f>$AE$8</f>
        <v>2045</v>
      </c>
      <c r="BC142" s="180" t="str">
        <f t="shared" ca="1" si="17"/>
        <v>9_AE117_Planned_outage_rate_2045</v>
      </c>
      <c r="BD142" s="180" t="s">
        <v>322</v>
      </c>
      <c r="BE142" s="180"/>
      <c r="BF142" s="189" t="s">
        <v>323</v>
      </c>
      <c r="BG142" s="189" t="s">
        <v>58</v>
      </c>
      <c r="BH142" s="189" t="s">
        <v>58</v>
      </c>
      <c r="BI142" s="189"/>
      <c r="BJ142" s="189"/>
      <c r="BK142" s="189"/>
      <c r="BL142" s="189"/>
    </row>
    <row r="143" spans="1:64" ht="13.5" hidden="1" customHeight="1" thickBot="1">
      <c r="A143" s="90"/>
      <c r="B143" s="117"/>
      <c r="C143" s="160"/>
      <c r="D143" s="347"/>
      <c r="E143" s="347"/>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309"/>
      <c r="AE143" s="310"/>
      <c r="AF143" s="310"/>
      <c r="AG143" s="310"/>
      <c r="AH143" s="310"/>
      <c r="AI143" s="310"/>
      <c r="AJ143" s="310"/>
      <c r="AK143" s="310"/>
      <c r="AL143" s="310"/>
      <c r="AM143" s="310"/>
      <c r="AN143" s="310"/>
      <c r="AO143" s="306"/>
      <c r="AP143" s="117"/>
      <c r="AQ143" s="54" t="s">
        <v>645</v>
      </c>
      <c r="AU143" s="292" t="str">
        <f t="shared" ca="1" si="18"/>
        <v>AF</v>
      </c>
      <c r="AV143" s="292">
        <f t="shared" si="19"/>
        <v>117</v>
      </c>
      <c r="AW143" s="180" t="str">
        <f t="shared" ca="1" si="16"/>
        <v>AF117</v>
      </c>
      <c r="AX143" s="180">
        <f t="shared" si="1"/>
        <v>9</v>
      </c>
      <c r="AY143" s="180" t="str">
        <f t="shared" ca="1" si="20"/>
        <v>6. Ownership - Operating Costs</v>
      </c>
      <c r="AZ143" s="189" t="s">
        <v>702</v>
      </c>
      <c r="BA143" s="180" t="s">
        <v>713</v>
      </c>
      <c r="BB143" s="180">
        <f>$AF$8</f>
        <v>2046</v>
      </c>
      <c r="BC143" s="180" t="str">
        <f t="shared" ca="1" si="17"/>
        <v>9_AF117_Planned_outage_rate_2046</v>
      </c>
      <c r="BD143" s="180" t="s">
        <v>322</v>
      </c>
      <c r="BE143" s="180"/>
      <c r="BF143" s="189" t="s">
        <v>323</v>
      </c>
      <c r="BG143" s="189" t="s">
        <v>58</v>
      </c>
      <c r="BH143" s="189" t="s">
        <v>58</v>
      </c>
      <c r="BI143" s="189"/>
      <c r="BJ143" s="189"/>
      <c r="BK143" s="189"/>
      <c r="BL143" s="189"/>
    </row>
    <row r="144" spans="1:64" ht="13.5" hidden="1" customHeight="1" thickBot="1">
      <c r="A144" s="90"/>
      <c r="B144" s="117"/>
      <c r="C144" s="160"/>
      <c r="D144" s="347"/>
      <c r="E144" s="347"/>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309"/>
      <c r="AE144" s="310"/>
      <c r="AF144" s="310"/>
      <c r="AG144" s="310"/>
      <c r="AH144" s="310"/>
      <c r="AI144" s="310"/>
      <c r="AJ144" s="310"/>
      <c r="AK144" s="310"/>
      <c r="AL144" s="310"/>
      <c r="AM144" s="310"/>
      <c r="AN144" s="310"/>
      <c r="AO144" s="306"/>
      <c r="AP144" s="117"/>
      <c r="AQ144" s="54" t="s">
        <v>645</v>
      </c>
      <c r="AU144" s="292" t="str">
        <f t="shared" ca="1" si="18"/>
        <v>AG</v>
      </c>
      <c r="AV144" s="292">
        <f t="shared" si="19"/>
        <v>117</v>
      </c>
      <c r="AW144" s="180" t="str">
        <f t="shared" ca="1" si="16"/>
        <v>AG117</v>
      </c>
      <c r="AX144" s="180">
        <f t="shared" si="1"/>
        <v>9</v>
      </c>
      <c r="AY144" s="180" t="str">
        <f t="shared" ca="1" si="20"/>
        <v>6. Ownership - Operating Costs</v>
      </c>
      <c r="AZ144" s="189" t="s">
        <v>702</v>
      </c>
      <c r="BA144" s="180" t="s">
        <v>713</v>
      </c>
      <c r="BB144" s="180">
        <f>$AG$8</f>
        <v>2047</v>
      </c>
      <c r="BC144" s="180" t="str">
        <f t="shared" ca="1" si="17"/>
        <v>9_AG117_Planned_outage_rate_2047</v>
      </c>
      <c r="BD144" s="180" t="s">
        <v>322</v>
      </c>
      <c r="BE144" s="180"/>
      <c r="BF144" s="189" t="s">
        <v>323</v>
      </c>
      <c r="BG144" s="189" t="s">
        <v>58</v>
      </c>
      <c r="BH144" s="189" t="s">
        <v>58</v>
      </c>
      <c r="BI144" s="189"/>
      <c r="BJ144" s="189"/>
      <c r="BK144" s="189"/>
      <c r="BL144" s="189"/>
    </row>
    <row r="145" spans="1:64" ht="13.5" hidden="1" customHeight="1" thickBot="1">
      <c r="A145" s="90"/>
      <c r="B145" s="117"/>
      <c r="C145" s="160"/>
      <c r="D145" s="347"/>
      <c r="E145" s="347"/>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309"/>
      <c r="AE145" s="310"/>
      <c r="AF145" s="310"/>
      <c r="AG145" s="310"/>
      <c r="AH145" s="310"/>
      <c r="AI145" s="310"/>
      <c r="AJ145" s="310"/>
      <c r="AK145" s="310"/>
      <c r="AL145" s="310"/>
      <c r="AM145" s="310"/>
      <c r="AN145" s="310"/>
      <c r="AO145" s="306"/>
      <c r="AP145" s="117"/>
      <c r="AQ145" s="54" t="s">
        <v>645</v>
      </c>
      <c r="AU145" s="292" t="str">
        <f t="shared" ca="1" si="18"/>
        <v>AH</v>
      </c>
      <c r="AV145" s="292">
        <f t="shared" si="19"/>
        <v>117</v>
      </c>
      <c r="AW145" s="180" t="str">
        <f t="shared" ca="1" si="16"/>
        <v>AH117</v>
      </c>
      <c r="AX145" s="180">
        <f t="shared" si="1"/>
        <v>9</v>
      </c>
      <c r="AY145" s="180" t="str">
        <f t="shared" ca="1" si="20"/>
        <v>6. Ownership - Operating Costs</v>
      </c>
      <c r="AZ145" s="189" t="s">
        <v>702</v>
      </c>
      <c r="BA145" s="180" t="s">
        <v>713</v>
      </c>
      <c r="BB145" s="180">
        <f>$AH$8</f>
        <v>2048</v>
      </c>
      <c r="BC145" s="180" t="str">
        <f t="shared" ca="1" si="17"/>
        <v>9_AH117_Planned_outage_rate_2048</v>
      </c>
      <c r="BD145" s="180" t="s">
        <v>322</v>
      </c>
      <c r="BE145" s="180"/>
      <c r="BF145" s="189" t="s">
        <v>323</v>
      </c>
      <c r="BG145" s="189" t="s">
        <v>58</v>
      </c>
      <c r="BH145" s="189" t="s">
        <v>58</v>
      </c>
      <c r="BI145" s="189"/>
      <c r="BJ145" s="189"/>
      <c r="BK145" s="189"/>
      <c r="BL145" s="189"/>
    </row>
    <row r="146" spans="1:64" ht="13.5" hidden="1" customHeight="1" thickBot="1">
      <c r="A146" s="90"/>
      <c r="B146" s="117"/>
      <c r="C146" s="160"/>
      <c r="D146" s="347"/>
      <c r="E146" s="347"/>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309"/>
      <c r="AE146" s="310"/>
      <c r="AF146" s="310"/>
      <c r="AG146" s="310"/>
      <c r="AH146" s="310"/>
      <c r="AI146" s="310"/>
      <c r="AJ146" s="310"/>
      <c r="AK146" s="310"/>
      <c r="AL146" s="310"/>
      <c r="AM146" s="310"/>
      <c r="AN146" s="310"/>
      <c r="AO146" s="306"/>
      <c r="AP146" s="117"/>
      <c r="AQ146" s="54" t="s">
        <v>645</v>
      </c>
      <c r="AU146" s="292" t="str">
        <f t="shared" ca="1" si="18"/>
        <v>AI</v>
      </c>
      <c r="AV146" s="292">
        <f t="shared" si="19"/>
        <v>117</v>
      </c>
      <c r="AW146" s="180" t="str">
        <f t="shared" ca="1" si="16"/>
        <v>AI117</v>
      </c>
      <c r="AX146" s="180">
        <f t="shared" si="1"/>
        <v>9</v>
      </c>
      <c r="AY146" s="180" t="str">
        <f t="shared" ca="1" si="20"/>
        <v>6. Ownership - Operating Costs</v>
      </c>
      <c r="AZ146" s="189" t="s">
        <v>702</v>
      </c>
      <c r="BA146" s="180" t="s">
        <v>713</v>
      </c>
      <c r="BB146" s="180">
        <f>$AI$8</f>
        <v>2049</v>
      </c>
      <c r="BC146" s="180" t="str">
        <f t="shared" ca="1" si="17"/>
        <v>9_AI117_Planned_outage_rate_2049</v>
      </c>
      <c r="BD146" s="180" t="s">
        <v>322</v>
      </c>
      <c r="BE146" s="180"/>
      <c r="BF146" s="189" t="s">
        <v>323</v>
      </c>
      <c r="BG146" s="189" t="s">
        <v>58</v>
      </c>
      <c r="BH146" s="189" t="s">
        <v>58</v>
      </c>
      <c r="BI146" s="189"/>
      <c r="BJ146" s="189"/>
      <c r="BK146" s="189"/>
      <c r="BL146" s="189"/>
    </row>
    <row r="147" spans="1:64" ht="13.5" hidden="1" customHeight="1" thickBot="1">
      <c r="A147" s="90"/>
      <c r="B147" s="117"/>
      <c r="C147" s="160"/>
      <c r="D147" s="347"/>
      <c r="E147" s="347"/>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309"/>
      <c r="AE147" s="310"/>
      <c r="AF147" s="310"/>
      <c r="AG147" s="310"/>
      <c r="AH147" s="310"/>
      <c r="AI147" s="310"/>
      <c r="AJ147" s="310"/>
      <c r="AK147" s="310"/>
      <c r="AL147" s="310"/>
      <c r="AM147" s="310"/>
      <c r="AN147" s="310"/>
      <c r="AO147" s="306"/>
      <c r="AP147" s="117"/>
      <c r="AQ147" s="54" t="s">
        <v>645</v>
      </c>
      <c r="AU147" s="292" t="str">
        <f t="shared" ca="1" si="18"/>
        <v>AJ</v>
      </c>
      <c r="AV147" s="292">
        <f t="shared" si="19"/>
        <v>117</v>
      </c>
      <c r="AW147" s="180" t="str">
        <f t="shared" ca="1" si="16"/>
        <v>AJ117</v>
      </c>
      <c r="AX147" s="180">
        <f t="shared" si="1"/>
        <v>9</v>
      </c>
      <c r="AY147" s="180" t="str">
        <f t="shared" ca="1" si="20"/>
        <v>6. Ownership - Operating Costs</v>
      </c>
      <c r="AZ147" s="189" t="s">
        <v>702</v>
      </c>
      <c r="BA147" s="180" t="s">
        <v>713</v>
      </c>
      <c r="BB147" s="180">
        <f>$AJ$8</f>
        <v>2050</v>
      </c>
      <c r="BC147" s="180" t="str">
        <f t="shared" ca="1" si="17"/>
        <v>9_AJ117_Planned_outage_rate_2050</v>
      </c>
      <c r="BD147" s="180" t="s">
        <v>322</v>
      </c>
      <c r="BE147" s="180"/>
      <c r="BF147" s="189" t="s">
        <v>323</v>
      </c>
      <c r="BG147" s="189" t="s">
        <v>58</v>
      </c>
      <c r="BH147" s="189" t="s">
        <v>58</v>
      </c>
      <c r="BI147" s="189"/>
      <c r="BJ147" s="189"/>
      <c r="BK147" s="189"/>
      <c r="BL147" s="189"/>
    </row>
    <row r="148" spans="1:64" ht="13.5" hidden="1" customHeight="1" thickBot="1">
      <c r="A148" s="90"/>
      <c r="B148" s="117"/>
      <c r="C148" s="160"/>
      <c r="D148" s="347"/>
      <c r="E148" s="347"/>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10"/>
      <c r="AF148" s="310"/>
      <c r="AG148" s="310"/>
      <c r="AH148" s="310"/>
      <c r="AI148" s="310"/>
      <c r="AJ148" s="310"/>
      <c r="AK148" s="310"/>
      <c r="AL148" s="310"/>
      <c r="AM148" s="310"/>
      <c r="AN148" s="310"/>
      <c r="AO148" s="306"/>
      <c r="AP148" s="117"/>
      <c r="AQ148" s="54" t="s">
        <v>645</v>
      </c>
      <c r="AU148" s="292" t="str">
        <f t="shared" ca="1" si="18"/>
        <v>AK</v>
      </c>
      <c r="AV148" s="292">
        <f t="shared" si="19"/>
        <v>117</v>
      </c>
      <c r="AW148" s="180" t="str">
        <f t="shared" ca="1" si="16"/>
        <v>AK117</v>
      </c>
      <c r="AX148" s="180">
        <f t="shared" si="1"/>
        <v>9</v>
      </c>
      <c r="AY148" s="180" t="str">
        <f t="shared" ca="1" si="20"/>
        <v>6. Ownership - Operating Costs</v>
      </c>
      <c r="AZ148" s="189" t="s">
        <v>702</v>
      </c>
      <c r="BA148" s="180" t="s">
        <v>713</v>
      </c>
      <c r="BB148" s="180">
        <f>$AK$8</f>
        <v>2051</v>
      </c>
      <c r="BC148" s="180" t="str">
        <f t="shared" ca="1" si="17"/>
        <v>9_AK117_Planned_outage_rate_2051</v>
      </c>
      <c r="BD148" s="180" t="s">
        <v>322</v>
      </c>
      <c r="BE148" s="180"/>
      <c r="BF148" s="189" t="s">
        <v>323</v>
      </c>
      <c r="BG148" s="189" t="s">
        <v>58</v>
      </c>
      <c r="BH148" s="189" t="s">
        <v>58</v>
      </c>
      <c r="BI148" s="189"/>
      <c r="BJ148" s="189"/>
      <c r="BK148" s="189"/>
      <c r="BL148" s="189"/>
    </row>
    <row r="149" spans="1:64" ht="13.5" hidden="1" customHeight="1" thickBot="1">
      <c r="A149" s="90"/>
      <c r="B149" s="117"/>
      <c r="C149" s="160"/>
      <c r="D149" s="347"/>
      <c r="E149" s="347"/>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310"/>
      <c r="AF149" s="310"/>
      <c r="AG149" s="310"/>
      <c r="AH149" s="310"/>
      <c r="AI149" s="310"/>
      <c r="AJ149" s="310"/>
      <c r="AK149" s="310"/>
      <c r="AL149" s="310"/>
      <c r="AM149" s="310"/>
      <c r="AN149" s="310"/>
      <c r="AO149" s="306"/>
      <c r="AP149" s="117"/>
      <c r="AQ149" s="54" t="s">
        <v>645</v>
      </c>
      <c r="AU149" s="292" t="str">
        <f t="shared" ca="1" si="18"/>
        <v>AL</v>
      </c>
      <c r="AV149" s="292">
        <f t="shared" si="19"/>
        <v>117</v>
      </c>
      <c r="AW149" s="180" t="str">
        <f t="shared" ca="1" si="16"/>
        <v>AL117</v>
      </c>
      <c r="AX149" s="180">
        <f t="shared" si="1"/>
        <v>9</v>
      </c>
      <c r="AY149" s="180" t="str">
        <f t="shared" ca="1" si="20"/>
        <v>6. Ownership - Operating Costs</v>
      </c>
      <c r="AZ149" s="189" t="s">
        <v>702</v>
      </c>
      <c r="BA149" s="180" t="s">
        <v>713</v>
      </c>
      <c r="BB149" s="180">
        <f>$AL$8</f>
        <v>2052</v>
      </c>
      <c r="BC149" s="180" t="str">
        <f t="shared" ca="1" si="17"/>
        <v>9_AL117_Planned_outage_rate_2052</v>
      </c>
      <c r="BD149" s="180" t="s">
        <v>322</v>
      </c>
      <c r="BE149" s="180"/>
      <c r="BF149" s="189" t="s">
        <v>323</v>
      </c>
      <c r="BG149" s="189" t="s">
        <v>58</v>
      </c>
      <c r="BH149" s="189" t="s">
        <v>58</v>
      </c>
      <c r="BI149" s="189"/>
      <c r="BJ149" s="189"/>
      <c r="BK149" s="189"/>
      <c r="BL149" s="189"/>
    </row>
    <row r="150" spans="1:64" ht="13.5" hidden="1" customHeight="1" thickBot="1">
      <c r="A150" s="90"/>
      <c r="B150" s="117"/>
      <c r="C150" s="160"/>
      <c r="D150" s="347"/>
      <c r="E150" s="347"/>
      <c r="F150" s="309"/>
      <c r="G150" s="309"/>
      <c r="H150" s="309"/>
      <c r="I150" s="309"/>
      <c r="J150" s="309"/>
      <c r="K150" s="309"/>
      <c r="L150" s="309"/>
      <c r="M150" s="309"/>
      <c r="N150" s="309"/>
      <c r="O150" s="309"/>
      <c r="P150" s="309"/>
      <c r="Q150" s="309"/>
      <c r="R150" s="309"/>
      <c r="S150" s="309"/>
      <c r="T150" s="309"/>
      <c r="U150" s="309"/>
      <c r="V150" s="309"/>
      <c r="W150" s="309"/>
      <c r="X150" s="309"/>
      <c r="Y150" s="309"/>
      <c r="Z150" s="309"/>
      <c r="AA150" s="309"/>
      <c r="AB150" s="309"/>
      <c r="AC150" s="309"/>
      <c r="AD150" s="309"/>
      <c r="AE150" s="310"/>
      <c r="AF150" s="310"/>
      <c r="AG150" s="310"/>
      <c r="AH150" s="310"/>
      <c r="AI150" s="310"/>
      <c r="AJ150" s="310"/>
      <c r="AK150" s="310"/>
      <c r="AL150" s="310"/>
      <c r="AM150" s="310"/>
      <c r="AN150" s="310"/>
      <c r="AO150" s="306"/>
      <c r="AP150" s="117"/>
      <c r="AQ150" s="54" t="s">
        <v>645</v>
      </c>
      <c r="AU150" s="292" t="str">
        <f t="shared" ca="1" si="18"/>
        <v>AM</v>
      </c>
      <c r="AV150" s="292">
        <f t="shared" si="19"/>
        <v>117</v>
      </c>
      <c r="AW150" s="180" t="str">
        <f t="shared" ca="1" si="16"/>
        <v>AM117</v>
      </c>
      <c r="AX150" s="180">
        <f t="shared" si="1"/>
        <v>9</v>
      </c>
      <c r="AY150" s="180" t="str">
        <f t="shared" ca="1" si="20"/>
        <v>6. Ownership - Operating Costs</v>
      </c>
      <c r="AZ150" s="189" t="s">
        <v>702</v>
      </c>
      <c r="BA150" s="180" t="s">
        <v>713</v>
      </c>
      <c r="BB150" s="180">
        <f>$AM$8</f>
        <v>2053</v>
      </c>
      <c r="BC150" s="180" t="str">
        <f t="shared" ca="1" si="17"/>
        <v>9_AM117_Planned_outage_rate_2053</v>
      </c>
      <c r="BD150" s="180" t="s">
        <v>322</v>
      </c>
      <c r="BE150" s="180"/>
      <c r="BF150" s="189" t="s">
        <v>323</v>
      </c>
      <c r="BG150" s="189" t="s">
        <v>58</v>
      </c>
      <c r="BH150" s="189" t="s">
        <v>58</v>
      </c>
      <c r="BI150" s="189"/>
      <c r="BJ150" s="189"/>
      <c r="BK150" s="189"/>
      <c r="BL150" s="189"/>
    </row>
    <row r="151" spans="1:64" ht="13.5" hidden="1" customHeight="1" thickBot="1">
      <c r="A151" s="90"/>
      <c r="B151" s="117"/>
      <c r="C151" s="160"/>
      <c r="D151" s="347"/>
      <c r="E151" s="347"/>
      <c r="F151" s="309"/>
      <c r="G151" s="309"/>
      <c r="H151" s="309"/>
      <c r="I151" s="309"/>
      <c r="J151" s="309"/>
      <c r="K151" s="309"/>
      <c r="L151" s="309"/>
      <c r="M151" s="309"/>
      <c r="N151" s="309"/>
      <c r="O151" s="309"/>
      <c r="P151" s="309"/>
      <c r="Q151" s="309"/>
      <c r="R151" s="309"/>
      <c r="S151" s="309"/>
      <c r="T151" s="309"/>
      <c r="U151" s="309"/>
      <c r="V151" s="309"/>
      <c r="W151" s="309"/>
      <c r="X151" s="309"/>
      <c r="Y151" s="309"/>
      <c r="Z151" s="309"/>
      <c r="AA151" s="309"/>
      <c r="AB151" s="309"/>
      <c r="AC151" s="309"/>
      <c r="AD151" s="309"/>
      <c r="AE151" s="310"/>
      <c r="AF151" s="310"/>
      <c r="AG151" s="310"/>
      <c r="AH151" s="310"/>
      <c r="AI151" s="310"/>
      <c r="AJ151" s="310"/>
      <c r="AK151" s="310"/>
      <c r="AL151" s="310"/>
      <c r="AM151" s="310"/>
      <c r="AN151" s="310"/>
      <c r="AO151" s="306"/>
      <c r="AP151" s="117"/>
      <c r="AQ151" s="54" t="s">
        <v>645</v>
      </c>
      <c r="AU151" s="292" t="str">
        <f t="shared" ca="1" si="18"/>
        <v>AN</v>
      </c>
      <c r="AV151" s="292">
        <f t="shared" si="19"/>
        <v>117</v>
      </c>
      <c r="AW151" s="180" t="str">
        <f t="shared" ca="1" si="16"/>
        <v>AN117</v>
      </c>
      <c r="AX151" s="180">
        <f t="shared" si="1"/>
        <v>9</v>
      </c>
      <c r="AY151" s="180" t="str">
        <f t="shared" ca="1" si="20"/>
        <v>6. Ownership - Operating Costs</v>
      </c>
      <c r="AZ151" s="189" t="s">
        <v>702</v>
      </c>
      <c r="BA151" s="180" t="s">
        <v>713</v>
      </c>
      <c r="BB151" s="180">
        <f>$AN$8</f>
        <v>2054</v>
      </c>
      <c r="BC151" s="180" t="str">
        <f t="shared" ca="1" si="17"/>
        <v>9_AN117_Planned_outage_rate_2054</v>
      </c>
      <c r="BD151" s="180" t="s">
        <v>322</v>
      </c>
      <c r="BE151" s="180"/>
      <c r="BF151" s="189" t="s">
        <v>323</v>
      </c>
      <c r="BG151" s="189" t="s">
        <v>58</v>
      </c>
      <c r="BH151" s="189" t="s">
        <v>58</v>
      </c>
      <c r="BI151" s="189"/>
      <c r="BJ151" s="189"/>
      <c r="BK151" s="189"/>
      <c r="BL151" s="189"/>
    </row>
    <row r="152" spans="1:64" ht="13.5" hidden="1" customHeight="1" thickBot="1">
      <c r="A152" s="90"/>
      <c r="B152" s="117"/>
      <c r="C152" s="160"/>
      <c r="D152" s="347"/>
      <c r="E152" s="347"/>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10"/>
      <c r="AF152" s="310"/>
      <c r="AG152" s="310"/>
      <c r="AH152" s="310"/>
      <c r="AI152" s="310"/>
      <c r="AJ152" s="310"/>
      <c r="AK152" s="310"/>
      <c r="AL152" s="310"/>
      <c r="AM152" s="310"/>
      <c r="AN152" s="310"/>
      <c r="AO152" s="306"/>
      <c r="AP152" s="117"/>
      <c r="AQ152" s="307" t="s">
        <v>645</v>
      </c>
      <c r="AR152" s="307"/>
      <c r="AS152" s="307"/>
      <c r="AT152" s="307"/>
      <c r="AU152" s="308" t="str">
        <f t="shared" ca="1" si="18"/>
        <v>AO</v>
      </c>
      <c r="AV152" s="308">
        <f t="shared" si="19"/>
        <v>117</v>
      </c>
      <c r="AW152" s="254" t="str">
        <f t="shared" ca="1" si="16"/>
        <v>AO117</v>
      </c>
      <c r="AX152" s="254">
        <f t="shared" si="1"/>
        <v>9</v>
      </c>
      <c r="AY152" s="254" t="str">
        <f t="shared" ca="1" si="20"/>
        <v>6. Ownership - Operating Costs</v>
      </c>
      <c r="AZ152" s="259" t="s">
        <v>702</v>
      </c>
      <c r="BA152" s="254" t="s">
        <v>713</v>
      </c>
      <c r="BB152" s="254" t="s">
        <v>646</v>
      </c>
      <c r="BC152" s="254" t="str">
        <f t="shared" ca="1" si="17"/>
        <v>9_AO117_Planned_outage_rate_Additional_Info</v>
      </c>
      <c r="BD152" s="259" t="s">
        <v>133</v>
      </c>
      <c r="BE152" s="259">
        <v>100</v>
      </c>
      <c r="BF152" s="259"/>
      <c r="BG152" s="259" t="s">
        <v>58</v>
      </c>
      <c r="BH152" s="259" t="s">
        <v>58</v>
      </c>
      <c r="BI152" s="189"/>
      <c r="BJ152" s="189"/>
      <c r="BK152" s="189"/>
      <c r="BL152" s="189"/>
    </row>
    <row r="153" spans="1:64" ht="13.5" thickBot="1">
      <c r="A153" s="90">
        <f>+A117+1</f>
        <v>6</v>
      </c>
      <c r="B153" s="117"/>
      <c r="C153" s="160" t="s">
        <v>714</v>
      </c>
      <c r="D153" s="347" t="s">
        <v>501</v>
      </c>
      <c r="E153" s="347"/>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4"/>
      <c r="AF153" s="284"/>
      <c r="AG153" s="284"/>
      <c r="AH153" s="284"/>
      <c r="AI153" s="284"/>
      <c r="AJ153" s="284"/>
      <c r="AK153" s="284"/>
      <c r="AL153" s="284"/>
      <c r="AM153" s="284"/>
      <c r="AN153" s="284"/>
      <c r="AO153" s="221"/>
      <c r="AP153" s="117"/>
      <c r="AS153" s="54" t="s">
        <v>125</v>
      </c>
      <c r="AT153" s="54" t="str">
        <f ca="1">SUBSTITUTE(CELL("address",F153),"$","")</f>
        <v>F153</v>
      </c>
      <c r="AU153" s="227" t="str">
        <f ca="1">CHAR(CODE(AT153))</f>
        <v>F</v>
      </c>
      <c r="AV153" s="227">
        <f>ROW(AT153)</f>
        <v>153</v>
      </c>
      <c r="AW153" s="180" t="str">
        <f ca="1">CONCATENATE(AU153&amp;AV153)</f>
        <v>F153</v>
      </c>
      <c r="AX153" s="180">
        <f t="shared" si="1"/>
        <v>9</v>
      </c>
      <c r="AY153" s="180" t="str">
        <f t="shared" ca="1" si="20"/>
        <v>6. Ownership - Operating Costs</v>
      </c>
      <c r="AZ153" s="189" t="s">
        <v>702</v>
      </c>
      <c r="BA153" s="180" t="s">
        <v>715</v>
      </c>
      <c r="BB153" s="180">
        <f>$F$8</f>
        <v>2020</v>
      </c>
      <c r="BC153" s="180" t="str">
        <f ca="1">AX153&amp;"_"&amp;AW153&amp;"_"&amp;BA153&amp;"_"&amp;BB153</f>
        <v>9_F153_Annual_availability_factor_2020</v>
      </c>
      <c r="BD153" s="180" t="s">
        <v>322</v>
      </c>
      <c r="BE153" s="180"/>
      <c r="BF153" s="189" t="s">
        <v>323</v>
      </c>
      <c r="BG153" s="189" t="s">
        <v>58</v>
      </c>
      <c r="BH153" s="189" t="s">
        <v>58</v>
      </c>
      <c r="BI153" s="189"/>
      <c r="BJ153" s="189"/>
      <c r="BK153" s="189"/>
      <c r="BL153" s="189"/>
    </row>
    <row r="154" spans="1:64" ht="13.5" hidden="1" customHeight="1" thickBot="1">
      <c r="A154" s="90"/>
      <c r="B154" s="117"/>
      <c r="C154" s="160"/>
      <c r="D154" s="347"/>
      <c r="E154" s="347"/>
      <c r="F154" s="309"/>
      <c r="G154" s="309"/>
      <c r="H154" s="309"/>
      <c r="I154" s="309"/>
      <c r="J154" s="309"/>
      <c r="K154" s="309"/>
      <c r="L154" s="309"/>
      <c r="M154" s="309"/>
      <c r="N154" s="309"/>
      <c r="O154" s="309"/>
      <c r="P154" s="309"/>
      <c r="Q154" s="309"/>
      <c r="R154" s="309"/>
      <c r="S154" s="309"/>
      <c r="T154" s="309"/>
      <c r="U154" s="309"/>
      <c r="V154" s="309"/>
      <c r="W154" s="309"/>
      <c r="X154" s="309"/>
      <c r="Y154" s="309"/>
      <c r="Z154" s="309"/>
      <c r="AA154" s="309"/>
      <c r="AB154" s="309"/>
      <c r="AC154" s="309"/>
      <c r="AD154" s="309"/>
      <c r="AE154" s="310"/>
      <c r="AF154" s="310"/>
      <c r="AG154" s="310"/>
      <c r="AH154" s="310"/>
      <c r="AI154" s="310"/>
      <c r="AJ154" s="310"/>
      <c r="AK154" s="310"/>
      <c r="AL154" s="310"/>
      <c r="AM154" s="310"/>
      <c r="AN154" s="310"/>
      <c r="AO154" s="306"/>
      <c r="AP154" s="117"/>
      <c r="AQ154" s="54" t="s">
        <v>645</v>
      </c>
      <c r="AU154" s="292" t="str">
        <f ca="1">IF(AU153="Z","AA",IF(LEN(AU153)=1,CHAR(CODE(AU153)+1),IF(RIGHT(AU153,1)="Z",CHAR(CODE(LEFT(AU153,1))+1),LEFT(AU153,1))&amp;CHAR(65+MOD(CODE(RIGHT(AU153,1))+1-65,26))))</f>
        <v>G</v>
      </c>
      <c r="AV154" s="292">
        <f>AV153</f>
        <v>153</v>
      </c>
      <c r="AW154" s="180" t="str">
        <f t="shared" ref="AW154:AW188" ca="1" si="21">CONCATENATE(AU154&amp;AV154)</f>
        <v>G153</v>
      </c>
      <c r="AX154" s="180">
        <f t="shared" si="1"/>
        <v>9</v>
      </c>
      <c r="AY154" s="180" t="str">
        <f t="shared" ca="1" si="20"/>
        <v>6. Ownership - Operating Costs</v>
      </c>
      <c r="AZ154" s="189" t="s">
        <v>702</v>
      </c>
      <c r="BA154" s="180" t="s">
        <v>715</v>
      </c>
      <c r="BB154" s="180">
        <f>$G$8</f>
        <v>2021</v>
      </c>
      <c r="BC154" s="180" t="str">
        <f t="shared" ref="BC154:BC188" ca="1" si="22">AX154&amp;"_"&amp;AW154&amp;"_"&amp;BA154&amp;"_"&amp;BB154</f>
        <v>9_G153_Annual_availability_factor_2021</v>
      </c>
      <c r="BD154" s="180" t="s">
        <v>322</v>
      </c>
      <c r="BE154" s="180"/>
      <c r="BF154" s="189" t="s">
        <v>323</v>
      </c>
      <c r="BG154" s="189" t="s">
        <v>58</v>
      </c>
      <c r="BH154" s="189" t="s">
        <v>58</v>
      </c>
      <c r="BI154" s="189"/>
      <c r="BJ154" s="189"/>
      <c r="BK154" s="189"/>
      <c r="BL154" s="189"/>
    </row>
    <row r="155" spans="1:64" ht="13.5" hidden="1" customHeight="1" thickBot="1">
      <c r="A155" s="90"/>
      <c r="B155" s="117"/>
      <c r="C155" s="160"/>
      <c r="D155" s="347"/>
      <c r="E155" s="347"/>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309"/>
      <c r="AE155" s="310"/>
      <c r="AF155" s="310"/>
      <c r="AG155" s="310"/>
      <c r="AH155" s="310"/>
      <c r="AI155" s="310"/>
      <c r="AJ155" s="310"/>
      <c r="AK155" s="310"/>
      <c r="AL155" s="310"/>
      <c r="AM155" s="310"/>
      <c r="AN155" s="310"/>
      <c r="AO155" s="306"/>
      <c r="AP155" s="117"/>
      <c r="AQ155" s="54" t="s">
        <v>645</v>
      </c>
      <c r="AU155" s="292" t="str">
        <f t="shared" ref="AU155:AU188" ca="1" si="23">IF(AU154="Z","AA",IF(LEN(AU154)=1,CHAR(CODE(AU154)+1),IF(RIGHT(AU154,1)="Z",CHAR(CODE(LEFT(AU154,1))+1),LEFT(AU154,1))&amp;CHAR(65+MOD(CODE(RIGHT(AU154,1))+1-65,26))))</f>
        <v>H</v>
      </c>
      <c r="AV155" s="292">
        <f t="shared" ref="AV155:AV188" si="24">AV154</f>
        <v>153</v>
      </c>
      <c r="AW155" s="180" t="str">
        <f t="shared" ca="1" si="21"/>
        <v>H153</v>
      </c>
      <c r="AX155" s="180">
        <f t="shared" si="1"/>
        <v>9</v>
      </c>
      <c r="AY155" s="180" t="str">
        <f t="shared" ca="1" si="20"/>
        <v>6. Ownership - Operating Costs</v>
      </c>
      <c r="AZ155" s="189" t="s">
        <v>702</v>
      </c>
      <c r="BA155" s="180" t="s">
        <v>715</v>
      </c>
      <c r="BB155" s="180">
        <f>$H$8</f>
        <v>2022</v>
      </c>
      <c r="BC155" s="180" t="str">
        <f t="shared" ca="1" si="22"/>
        <v>9_H153_Annual_availability_factor_2022</v>
      </c>
      <c r="BD155" s="180" t="s">
        <v>322</v>
      </c>
      <c r="BE155" s="180"/>
      <c r="BF155" s="189" t="s">
        <v>323</v>
      </c>
      <c r="BG155" s="189" t="s">
        <v>58</v>
      </c>
      <c r="BH155" s="189" t="s">
        <v>58</v>
      </c>
      <c r="BI155" s="189"/>
      <c r="BJ155" s="189"/>
      <c r="BK155" s="189"/>
      <c r="BL155" s="189"/>
    </row>
    <row r="156" spans="1:64" ht="13.5" hidden="1" customHeight="1" thickBot="1">
      <c r="A156" s="90"/>
      <c r="B156" s="117"/>
      <c r="C156" s="160"/>
      <c r="D156" s="347"/>
      <c r="E156" s="347"/>
      <c r="F156" s="309"/>
      <c r="G156" s="309"/>
      <c r="H156" s="309"/>
      <c r="I156" s="309"/>
      <c r="J156" s="309"/>
      <c r="K156" s="309"/>
      <c r="L156" s="309"/>
      <c r="M156" s="309"/>
      <c r="N156" s="309"/>
      <c r="O156" s="309"/>
      <c r="P156" s="309"/>
      <c r="Q156" s="309"/>
      <c r="R156" s="309"/>
      <c r="S156" s="309"/>
      <c r="T156" s="309"/>
      <c r="U156" s="309"/>
      <c r="V156" s="309"/>
      <c r="W156" s="309"/>
      <c r="X156" s="309"/>
      <c r="Y156" s="309"/>
      <c r="Z156" s="309"/>
      <c r="AA156" s="309"/>
      <c r="AB156" s="309"/>
      <c r="AC156" s="309"/>
      <c r="AD156" s="309"/>
      <c r="AE156" s="310"/>
      <c r="AF156" s="310"/>
      <c r="AG156" s="310"/>
      <c r="AH156" s="310"/>
      <c r="AI156" s="310"/>
      <c r="AJ156" s="310"/>
      <c r="AK156" s="310"/>
      <c r="AL156" s="310"/>
      <c r="AM156" s="310"/>
      <c r="AN156" s="310"/>
      <c r="AO156" s="306"/>
      <c r="AP156" s="117"/>
      <c r="AQ156" s="54" t="s">
        <v>645</v>
      </c>
      <c r="AU156" s="292" t="str">
        <f t="shared" ca="1" si="23"/>
        <v>I</v>
      </c>
      <c r="AV156" s="292">
        <f t="shared" si="24"/>
        <v>153</v>
      </c>
      <c r="AW156" s="180" t="str">
        <f t="shared" ca="1" si="21"/>
        <v>I153</v>
      </c>
      <c r="AX156" s="180">
        <f t="shared" si="1"/>
        <v>9</v>
      </c>
      <c r="AY156" s="180" t="str">
        <f t="shared" ca="1" si="20"/>
        <v>6. Ownership - Operating Costs</v>
      </c>
      <c r="AZ156" s="189" t="s">
        <v>702</v>
      </c>
      <c r="BA156" s="180" t="s">
        <v>715</v>
      </c>
      <c r="BB156" s="180">
        <f>$I$8</f>
        <v>2023</v>
      </c>
      <c r="BC156" s="180" t="str">
        <f t="shared" ca="1" si="22"/>
        <v>9_I153_Annual_availability_factor_2023</v>
      </c>
      <c r="BD156" s="180" t="s">
        <v>322</v>
      </c>
      <c r="BE156" s="180"/>
      <c r="BF156" s="189" t="s">
        <v>323</v>
      </c>
      <c r="BG156" s="189" t="s">
        <v>58</v>
      </c>
      <c r="BH156" s="189" t="s">
        <v>58</v>
      </c>
      <c r="BI156" s="189"/>
      <c r="BJ156" s="189"/>
      <c r="BK156" s="189"/>
      <c r="BL156" s="189"/>
    </row>
    <row r="157" spans="1:64" ht="13.5" hidden="1" customHeight="1" thickBot="1">
      <c r="A157" s="90"/>
      <c r="B157" s="117"/>
      <c r="C157" s="160"/>
      <c r="D157" s="347"/>
      <c r="E157" s="347"/>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10"/>
      <c r="AF157" s="310"/>
      <c r="AG157" s="310"/>
      <c r="AH157" s="310"/>
      <c r="AI157" s="310"/>
      <c r="AJ157" s="310"/>
      <c r="AK157" s="310"/>
      <c r="AL157" s="310"/>
      <c r="AM157" s="310"/>
      <c r="AN157" s="310"/>
      <c r="AO157" s="306"/>
      <c r="AP157" s="117"/>
      <c r="AQ157" s="54" t="s">
        <v>645</v>
      </c>
      <c r="AU157" s="292" t="str">
        <f t="shared" ca="1" si="23"/>
        <v>J</v>
      </c>
      <c r="AV157" s="292">
        <f t="shared" si="24"/>
        <v>153</v>
      </c>
      <c r="AW157" s="180" t="str">
        <f t="shared" ca="1" si="21"/>
        <v>J153</v>
      </c>
      <c r="AX157" s="180">
        <f t="shared" si="1"/>
        <v>9</v>
      </c>
      <c r="AY157" s="180" t="str">
        <f t="shared" ca="1" si="20"/>
        <v>6. Ownership - Operating Costs</v>
      </c>
      <c r="AZ157" s="189" t="s">
        <v>702</v>
      </c>
      <c r="BA157" s="180" t="s">
        <v>715</v>
      </c>
      <c r="BB157" s="180">
        <f>$J$8</f>
        <v>2024</v>
      </c>
      <c r="BC157" s="180" t="str">
        <f t="shared" ca="1" si="22"/>
        <v>9_J153_Annual_availability_factor_2024</v>
      </c>
      <c r="BD157" s="180" t="s">
        <v>322</v>
      </c>
      <c r="BE157" s="180"/>
      <c r="BF157" s="189" t="s">
        <v>323</v>
      </c>
      <c r="BG157" s="189" t="s">
        <v>58</v>
      </c>
      <c r="BH157" s="189" t="s">
        <v>58</v>
      </c>
      <c r="BI157" s="189"/>
      <c r="BJ157" s="189"/>
      <c r="BK157" s="189"/>
      <c r="BL157" s="189"/>
    </row>
    <row r="158" spans="1:64" ht="13.5" hidden="1" customHeight="1" thickBot="1">
      <c r="A158" s="90"/>
      <c r="B158" s="117"/>
      <c r="C158" s="160"/>
      <c r="D158" s="347"/>
      <c r="E158" s="347"/>
      <c r="F158" s="309"/>
      <c r="G158" s="309"/>
      <c r="H158" s="309"/>
      <c r="I158" s="309"/>
      <c r="J158" s="309"/>
      <c r="K158" s="309"/>
      <c r="L158" s="309"/>
      <c r="M158" s="309"/>
      <c r="N158" s="309"/>
      <c r="O158" s="309"/>
      <c r="P158" s="309"/>
      <c r="Q158" s="309"/>
      <c r="R158" s="309"/>
      <c r="S158" s="309"/>
      <c r="T158" s="309"/>
      <c r="U158" s="309"/>
      <c r="V158" s="309"/>
      <c r="W158" s="309"/>
      <c r="X158" s="309"/>
      <c r="Y158" s="309"/>
      <c r="Z158" s="309"/>
      <c r="AA158" s="309"/>
      <c r="AB158" s="309"/>
      <c r="AC158" s="309"/>
      <c r="AD158" s="309"/>
      <c r="AE158" s="310"/>
      <c r="AF158" s="310"/>
      <c r="AG158" s="310"/>
      <c r="AH158" s="310"/>
      <c r="AI158" s="310"/>
      <c r="AJ158" s="310"/>
      <c r="AK158" s="310"/>
      <c r="AL158" s="310"/>
      <c r="AM158" s="310"/>
      <c r="AN158" s="310"/>
      <c r="AO158" s="306"/>
      <c r="AP158" s="117"/>
      <c r="AQ158" s="54" t="s">
        <v>645</v>
      </c>
      <c r="AU158" s="292" t="str">
        <f t="shared" ca="1" si="23"/>
        <v>K</v>
      </c>
      <c r="AV158" s="292">
        <f t="shared" si="24"/>
        <v>153</v>
      </c>
      <c r="AW158" s="180" t="str">
        <f t="shared" ca="1" si="21"/>
        <v>K153</v>
      </c>
      <c r="AX158" s="180">
        <f t="shared" si="1"/>
        <v>9</v>
      </c>
      <c r="AY158" s="180" t="str">
        <f t="shared" ca="1" si="20"/>
        <v>6. Ownership - Operating Costs</v>
      </c>
      <c r="AZ158" s="189" t="s">
        <v>702</v>
      </c>
      <c r="BA158" s="180" t="s">
        <v>715</v>
      </c>
      <c r="BB158" s="180">
        <f>$K$8</f>
        <v>2025</v>
      </c>
      <c r="BC158" s="180" t="str">
        <f t="shared" ca="1" si="22"/>
        <v>9_K153_Annual_availability_factor_2025</v>
      </c>
      <c r="BD158" s="180" t="s">
        <v>322</v>
      </c>
      <c r="BE158" s="180"/>
      <c r="BF158" s="189" t="s">
        <v>323</v>
      </c>
      <c r="BG158" s="189" t="s">
        <v>58</v>
      </c>
      <c r="BH158" s="189" t="s">
        <v>58</v>
      </c>
      <c r="BI158" s="189"/>
      <c r="BJ158" s="189"/>
      <c r="BK158" s="189"/>
      <c r="BL158" s="189"/>
    </row>
    <row r="159" spans="1:64" ht="13.5" hidden="1" customHeight="1" thickBot="1">
      <c r="A159" s="90"/>
      <c r="B159" s="117"/>
      <c r="C159" s="160"/>
      <c r="D159" s="347"/>
      <c r="E159" s="347"/>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10"/>
      <c r="AF159" s="310"/>
      <c r="AG159" s="310"/>
      <c r="AH159" s="310"/>
      <c r="AI159" s="310"/>
      <c r="AJ159" s="310"/>
      <c r="AK159" s="310"/>
      <c r="AL159" s="310"/>
      <c r="AM159" s="310"/>
      <c r="AN159" s="310"/>
      <c r="AO159" s="306"/>
      <c r="AP159" s="117"/>
      <c r="AQ159" s="54" t="s">
        <v>645</v>
      </c>
      <c r="AU159" s="292" t="str">
        <f t="shared" ca="1" si="23"/>
        <v>L</v>
      </c>
      <c r="AV159" s="292">
        <f t="shared" si="24"/>
        <v>153</v>
      </c>
      <c r="AW159" s="180" t="str">
        <f t="shared" ca="1" si="21"/>
        <v>L153</v>
      </c>
      <c r="AX159" s="180">
        <f t="shared" si="1"/>
        <v>9</v>
      </c>
      <c r="AY159" s="180" t="str">
        <f t="shared" ca="1" si="20"/>
        <v>6. Ownership - Operating Costs</v>
      </c>
      <c r="AZ159" s="189" t="s">
        <v>702</v>
      </c>
      <c r="BA159" s="180" t="s">
        <v>715</v>
      </c>
      <c r="BB159" s="180">
        <f>$L$8</f>
        <v>2026</v>
      </c>
      <c r="BC159" s="180" t="str">
        <f t="shared" ca="1" si="22"/>
        <v>9_L153_Annual_availability_factor_2026</v>
      </c>
      <c r="BD159" s="180" t="s">
        <v>322</v>
      </c>
      <c r="BE159" s="180"/>
      <c r="BF159" s="189" t="s">
        <v>323</v>
      </c>
      <c r="BG159" s="189" t="s">
        <v>58</v>
      </c>
      <c r="BH159" s="189" t="s">
        <v>58</v>
      </c>
      <c r="BI159" s="189"/>
      <c r="BJ159" s="189"/>
      <c r="BK159" s="189"/>
      <c r="BL159" s="189"/>
    </row>
    <row r="160" spans="1:64" ht="13.5" hidden="1" customHeight="1" thickBot="1">
      <c r="A160" s="90"/>
      <c r="B160" s="117"/>
      <c r="C160" s="160"/>
      <c r="D160" s="347"/>
      <c r="E160" s="347"/>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10"/>
      <c r="AF160" s="310"/>
      <c r="AG160" s="310"/>
      <c r="AH160" s="310"/>
      <c r="AI160" s="310"/>
      <c r="AJ160" s="310"/>
      <c r="AK160" s="310"/>
      <c r="AL160" s="310"/>
      <c r="AM160" s="310"/>
      <c r="AN160" s="310"/>
      <c r="AO160" s="306"/>
      <c r="AP160" s="117"/>
      <c r="AQ160" s="54" t="s">
        <v>645</v>
      </c>
      <c r="AU160" s="292" t="str">
        <f t="shared" ca="1" si="23"/>
        <v>M</v>
      </c>
      <c r="AV160" s="292">
        <f t="shared" si="24"/>
        <v>153</v>
      </c>
      <c r="AW160" s="180" t="str">
        <f t="shared" ca="1" si="21"/>
        <v>M153</v>
      </c>
      <c r="AX160" s="180">
        <f t="shared" si="1"/>
        <v>9</v>
      </c>
      <c r="AY160" s="180" t="str">
        <f t="shared" ca="1" si="20"/>
        <v>6. Ownership - Operating Costs</v>
      </c>
      <c r="AZ160" s="189" t="s">
        <v>702</v>
      </c>
      <c r="BA160" s="180" t="s">
        <v>715</v>
      </c>
      <c r="BB160" s="180">
        <f>$M$8</f>
        <v>2027</v>
      </c>
      <c r="BC160" s="180" t="str">
        <f t="shared" ca="1" si="22"/>
        <v>9_M153_Annual_availability_factor_2027</v>
      </c>
      <c r="BD160" s="180" t="s">
        <v>322</v>
      </c>
      <c r="BE160" s="180"/>
      <c r="BF160" s="189" t="s">
        <v>323</v>
      </c>
      <c r="BG160" s="189" t="s">
        <v>58</v>
      </c>
      <c r="BH160" s="189" t="s">
        <v>58</v>
      </c>
      <c r="BI160" s="189"/>
      <c r="BJ160" s="189"/>
      <c r="BK160" s="189"/>
      <c r="BL160" s="189"/>
    </row>
    <row r="161" spans="1:64" ht="13.5" hidden="1" customHeight="1" thickBot="1">
      <c r="A161" s="90"/>
      <c r="B161" s="117"/>
      <c r="C161" s="160"/>
      <c r="D161" s="347"/>
      <c r="E161" s="347"/>
      <c r="F161" s="309"/>
      <c r="G161" s="309"/>
      <c r="H161" s="309"/>
      <c r="I161" s="309"/>
      <c r="J161" s="309"/>
      <c r="K161" s="309"/>
      <c r="L161" s="309"/>
      <c r="M161" s="309"/>
      <c r="N161" s="309"/>
      <c r="O161" s="309"/>
      <c r="P161" s="309"/>
      <c r="Q161" s="309"/>
      <c r="R161" s="309"/>
      <c r="S161" s="309"/>
      <c r="T161" s="309"/>
      <c r="U161" s="309"/>
      <c r="V161" s="309"/>
      <c r="W161" s="309"/>
      <c r="X161" s="309"/>
      <c r="Y161" s="309"/>
      <c r="Z161" s="309"/>
      <c r="AA161" s="309"/>
      <c r="AB161" s="309"/>
      <c r="AC161" s="309"/>
      <c r="AD161" s="309"/>
      <c r="AE161" s="310"/>
      <c r="AF161" s="310"/>
      <c r="AG161" s="310"/>
      <c r="AH161" s="310"/>
      <c r="AI161" s="310"/>
      <c r="AJ161" s="310"/>
      <c r="AK161" s="310"/>
      <c r="AL161" s="310"/>
      <c r="AM161" s="310"/>
      <c r="AN161" s="310"/>
      <c r="AO161" s="306"/>
      <c r="AP161" s="117"/>
      <c r="AQ161" s="54" t="s">
        <v>645</v>
      </c>
      <c r="AU161" s="292" t="str">
        <f t="shared" ca="1" si="23"/>
        <v>N</v>
      </c>
      <c r="AV161" s="292">
        <f t="shared" si="24"/>
        <v>153</v>
      </c>
      <c r="AW161" s="180" t="str">
        <f t="shared" ca="1" si="21"/>
        <v>N153</v>
      </c>
      <c r="AX161" s="180">
        <f t="shared" si="1"/>
        <v>9</v>
      </c>
      <c r="AY161" s="180" t="str">
        <f t="shared" ca="1" si="20"/>
        <v>6. Ownership - Operating Costs</v>
      </c>
      <c r="AZ161" s="189" t="s">
        <v>702</v>
      </c>
      <c r="BA161" s="180" t="s">
        <v>715</v>
      </c>
      <c r="BB161" s="180">
        <f>$N$8</f>
        <v>2028</v>
      </c>
      <c r="BC161" s="180" t="str">
        <f t="shared" ca="1" si="22"/>
        <v>9_N153_Annual_availability_factor_2028</v>
      </c>
      <c r="BD161" s="180" t="s">
        <v>322</v>
      </c>
      <c r="BE161" s="180"/>
      <c r="BF161" s="189" t="s">
        <v>323</v>
      </c>
      <c r="BG161" s="189" t="s">
        <v>58</v>
      </c>
      <c r="BH161" s="189" t="s">
        <v>58</v>
      </c>
      <c r="BI161" s="189"/>
      <c r="BJ161" s="189"/>
      <c r="BK161" s="189"/>
      <c r="BL161" s="189"/>
    </row>
    <row r="162" spans="1:64" ht="13.5" hidden="1" customHeight="1" thickBot="1">
      <c r="A162" s="90"/>
      <c r="B162" s="117"/>
      <c r="C162" s="160"/>
      <c r="D162" s="347"/>
      <c r="E162" s="347"/>
      <c r="F162" s="309"/>
      <c r="G162" s="309"/>
      <c r="H162" s="309"/>
      <c r="I162" s="309"/>
      <c r="J162" s="309"/>
      <c r="K162" s="309"/>
      <c r="L162" s="309"/>
      <c r="M162" s="309"/>
      <c r="N162" s="309"/>
      <c r="O162" s="309"/>
      <c r="P162" s="309"/>
      <c r="Q162" s="309"/>
      <c r="R162" s="309"/>
      <c r="S162" s="309"/>
      <c r="T162" s="309"/>
      <c r="U162" s="309"/>
      <c r="V162" s="309"/>
      <c r="W162" s="309"/>
      <c r="X162" s="309"/>
      <c r="Y162" s="309"/>
      <c r="Z162" s="309"/>
      <c r="AA162" s="309"/>
      <c r="AB162" s="309"/>
      <c r="AC162" s="309"/>
      <c r="AD162" s="309"/>
      <c r="AE162" s="310"/>
      <c r="AF162" s="310"/>
      <c r="AG162" s="310"/>
      <c r="AH162" s="310"/>
      <c r="AI162" s="310"/>
      <c r="AJ162" s="310"/>
      <c r="AK162" s="310"/>
      <c r="AL162" s="310"/>
      <c r="AM162" s="310"/>
      <c r="AN162" s="310"/>
      <c r="AO162" s="306"/>
      <c r="AP162" s="117"/>
      <c r="AQ162" s="54" t="s">
        <v>645</v>
      </c>
      <c r="AU162" s="292" t="str">
        <f t="shared" ca="1" si="23"/>
        <v>O</v>
      </c>
      <c r="AV162" s="292">
        <f t="shared" si="24"/>
        <v>153</v>
      </c>
      <c r="AW162" s="180" t="str">
        <f t="shared" ca="1" si="21"/>
        <v>O153</v>
      </c>
      <c r="AX162" s="180">
        <f t="shared" si="1"/>
        <v>9</v>
      </c>
      <c r="AY162" s="180" t="str">
        <f t="shared" ca="1" si="20"/>
        <v>6. Ownership - Operating Costs</v>
      </c>
      <c r="AZ162" s="189" t="s">
        <v>702</v>
      </c>
      <c r="BA162" s="180" t="s">
        <v>715</v>
      </c>
      <c r="BB162" s="180">
        <f>$O$8</f>
        <v>2029</v>
      </c>
      <c r="BC162" s="180" t="str">
        <f t="shared" ca="1" si="22"/>
        <v>9_O153_Annual_availability_factor_2029</v>
      </c>
      <c r="BD162" s="180" t="s">
        <v>322</v>
      </c>
      <c r="BE162" s="180"/>
      <c r="BF162" s="189" t="s">
        <v>323</v>
      </c>
      <c r="BG162" s="189" t="s">
        <v>58</v>
      </c>
      <c r="BH162" s="189" t="s">
        <v>58</v>
      </c>
      <c r="BI162" s="189"/>
      <c r="BJ162" s="189"/>
      <c r="BK162" s="189"/>
      <c r="BL162" s="189"/>
    </row>
    <row r="163" spans="1:64" ht="13.5" hidden="1" customHeight="1" thickBot="1">
      <c r="A163" s="90"/>
      <c r="B163" s="117"/>
      <c r="C163" s="160"/>
      <c r="D163" s="347"/>
      <c r="E163" s="347"/>
      <c r="F163" s="309"/>
      <c r="G163" s="309"/>
      <c r="H163" s="309"/>
      <c r="I163" s="309"/>
      <c r="J163" s="309"/>
      <c r="K163" s="309"/>
      <c r="L163" s="309"/>
      <c r="M163" s="309"/>
      <c r="N163" s="309"/>
      <c r="O163" s="309"/>
      <c r="P163" s="309"/>
      <c r="Q163" s="309"/>
      <c r="R163" s="309"/>
      <c r="S163" s="309"/>
      <c r="T163" s="309"/>
      <c r="U163" s="309"/>
      <c r="V163" s="309"/>
      <c r="W163" s="309"/>
      <c r="X163" s="309"/>
      <c r="Y163" s="309"/>
      <c r="Z163" s="309"/>
      <c r="AA163" s="309"/>
      <c r="AB163" s="309"/>
      <c r="AC163" s="309"/>
      <c r="AD163" s="309"/>
      <c r="AE163" s="310"/>
      <c r="AF163" s="310"/>
      <c r="AG163" s="310"/>
      <c r="AH163" s="310"/>
      <c r="AI163" s="310"/>
      <c r="AJ163" s="310"/>
      <c r="AK163" s="310"/>
      <c r="AL163" s="310"/>
      <c r="AM163" s="310"/>
      <c r="AN163" s="310"/>
      <c r="AO163" s="306"/>
      <c r="AP163" s="117"/>
      <c r="AQ163" s="54" t="s">
        <v>645</v>
      </c>
      <c r="AU163" s="292" t="str">
        <f t="shared" ca="1" si="23"/>
        <v>P</v>
      </c>
      <c r="AV163" s="292">
        <f t="shared" si="24"/>
        <v>153</v>
      </c>
      <c r="AW163" s="180" t="str">
        <f t="shared" ca="1" si="21"/>
        <v>P153</v>
      </c>
      <c r="AX163" s="180">
        <f t="shared" si="1"/>
        <v>9</v>
      </c>
      <c r="AY163" s="180" t="str">
        <f t="shared" ca="1" si="20"/>
        <v>6. Ownership - Operating Costs</v>
      </c>
      <c r="AZ163" s="189" t="s">
        <v>702</v>
      </c>
      <c r="BA163" s="180" t="s">
        <v>715</v>
      </c>
      <c r="BB163" s="180">
        <f>$P$8</f>
        <v>2030</v>
      </c>
      <c r="BC163" s="180" t="str">
        <f t="shared" ca="1" si="22"/>
        <v>9_P153_Annual_availability_factor_2030</v>
      </c>
      <c r="BD163" s="180" t="s">
        <v>322</v>
      </c>
      <c r="BE163" s="180"/>
      <c r="BF163" s="189" t="s">
        <v>323</v>
      </c>
      <c r="BG163" s="189" t="s">
        <v>58</v>
      </c>
      <c r="BH163" s="189" t="s">
        <v>58</v>
      </c>
      <c r="BI163" s="189"/>
      <c r="BJ163" s="189"/>
      <c r="BK163" s="189"/>
      <c r="BL163" s="189"/>
    </row>
    <row r="164" spans="1:64" ht="13.5" hidden="1" customHeight="1" thickBot="1">
      <c r="A164" s="90"/>
      <c r="B164" s="117"/>
      <c r="C164" s="160"/>
      <c r="D164" s="347"/>
      <c r="E164" s="347"/>
      <c r="F164" s="309"/>
      <c r="G164" s="309"/>
      <c r="H164" s="309"/>
      <c r="I164" s="309"/>
      <c r="J164" s="309"/>
      <c r="K164" s="309"/>
      <c r="L164" s="309"/>
      <c r="M164" s="309"/>
      <c r="N164" s="309"/>
      <c r="O164" s="309"/>
      <c r="P164" s="309"/>
      <c r="Q164" s="309"/>
      <c r="R164" s="309"/>
      <c r="S164" s="309"/>
      <c r="T164" s="309"/>
      <c r="U164" s="309"/>
      <c r="V164" s="309"/>
      <c r="W164" s="309"/>
      <c r="X164" s="309"/>
      <c r="Y164" s="309"/>
      <c r="Z164" s="309"/>
      <c r="AA164" s="309"/>
      <c r="AB164" s="309"/>
      <c r="AC164" s="309"/>
      <c r="AD164" s="309"/>
      <c r="AE164" s="310"/>
      <c r="AF164" s="310"/>
      <c r="AG164" s="310"/>
      <c r="AH164" s="310"/>
      <c r="AI164" s="310"/>
      <c r="AJ164" s="310"/>
      <c r="AK164" s="310"/>
      <c r="AL164" s="310"/>
      <c r="AM164" s="310"/>
      <c r="AN164" s="310"/>
      <c r="AO164" s="306"/>
      <c r="AP164" s="117"/>
      <c r="AQ164" s="54" t="s">
        <v>645</v>
      </c>
      <c r="AU164" s="292" t="str">
        <f t="shared" ca="1" si="23"/>
        <v>Q</v>
      </c>
      <c r="AV164" s="292">
        <f t="shared" si="24"/>
        <v>153</v>
      </c>
      <c r="AW164" s="180" t="str">
        <f t="shared" ca="1" si="21"/>
        <v>Q153</v>
      </c>
      <c r="AX164" s="180">
        <f t="shared" si="1"/>
        <v>9</v>
      </c>
      <c r="AY164" s="180" t="str">
        <f t="shared" ca="1" si="20"/>
        <v>6. Ownership - Operating Costs</v>
      </c>
      <c r="AZ164" s="189" t="s">
        <v>702</v>
      </c>
      <c r="BA164" s="180" t="s">
        <v>715</v>
      </c>
      <c r="BB164" s="180">
        <f>$Q$8</f>
        <v>2031</v>
      </c>
      <c r="BC164" s="180" t="str">
        <f t="shared" ca="1" si="22"/>
        <v>9_Q153_Annual_availability_factor_2031</v>
      </c>
      <c r="BD164" s="180" t="s">
        <v>322</v>
      </c>
      <c r="BE164" s="180"/>
      <c r="BF164" s="189" t="s">
        <v>323</v>
      </c>
      <c r="BG164" s="189" t="s">
        <v>58</v>
      </c>
      <c r="BH164" s="189" t="s">
        <v>58</v>
      </c>
      <c r="BI164" s="189"/>
      <c r="BJ164" s="189"/>
      <c r="BK164" s="189"/>
      <c r="BL164" s="189"/>
    </row>
    <row r="165" spans="1:64" ht="13.5" hidden="1" customHeight="1" thickBot="1">
      <c r="A165" s="90"/>
      <c r="B165" s="117"/>
      <c r="C165" s="160"/>
      <c r="D165" s="347"/>
      <c r="E165" s="347"/>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10"/>
      <c r="AF165" s="310"/>
      <c r="AG165" s="310"/>
      <c r="AH165" s="310"/>
      <c r="AI165" s="310"/>
      <c r="AJ165" s="310"/>
      <c r="AK165" s="310"/>
      <c r="AL165" s="310"/>
      <c r="AM165" s="310"/>
      <c r="AN165" s="310"/>
      <c r="AO165" s="306"/>
      <c r="AP165" s="117"/>
      <c r="AQ165" s="54" t="s">
        <v>645</v>
      </c>
      <c r="AU165" s="292" t="str">
        <f t="shared" ca="1" si="23"/>
        <v>R</v>
      </c>
      <c r="AV165" s="292">
        <f t="shared" si="24"/>
        <v>153</v>
      </c>
      <c r="AW165" s="180" t="str">
        <f t="shared" ca="1" si="21"/>
        <v>R153</v>
      </c>
      <c r="AX165" s="180">
        <f t="shared" si="1"/>
        <v>9</v>
      </c>
      <c r="AY165" s="180" t="str">
        <f t="shared" ca="1" si="20"/>
        <v>6. Ownership - Operating Costs</v>
      </c>
      <c r="AZ165" s="189" t="s">
        <v>702</v>
      </c>
      <c r="BA165" s="180" t="s">
        <v>715</v>
      </c>
      <c r="BB165" s="180">
        <f>$R$8</f>
        <v>2032</v>
      </c>
      <c r="BC165" s="180" t="str">
        <f t="shared" ca="1" si="22"/>
        <v>9_R153_Annual_availability_factor_2032</v>
      </c>
      <c r="BD165" s="180" t="s">
        <v>322</v>
      </c>
      <c r="BE165" s="180"/>
      <c r="BF165" s="189" t="s">
        <v>323</v>
      </c>
      <c r="BG165" s="189" t="s">
        <v>58</v>
      </c>
      <c r="BH165" s="189" t="s">
        <v>58</v>
      </c>
      <c r="BI165" s="189"/>
      <c r="BJ165" s="189"/>
      <c r="BK165" s="189"/>
      <c r="BL165" s="189"/>
    </row>
    <row r="166" spans="1:64" ht="13.5" hidden="1" customHeight="1" thickBot="1">
      <c r="A166" s="90"/>
      <c r="B166" s="117"/>
      <c r="C166" s="160"/>
      <c r="D166" s="347"/>
      <c r="E166" s="347"/>
      <c r="F166" s="309"/>
      <c r="G166" s="309"/>
      <c r="H166" s="309"/>
      <c r="I166" s="309"/>
      <c r="J166" s="309"/>
      <c r="K166" s="309"/>
      <c r="L166" s="309"/>
      <c r="M166" s="309"/>
      <c r="N166" s="309"/>
      <c r="O166" s="309"/>
      <c r="P166" s="309"/>
      <c r="Q166" s="309"/>
      <c r="R166" s="309"/>
      <c r="S166" s="309"/>
      <c r="T166" s="309"/>
      <c r="U166" s="309"/>
      <c r="V166" s="309"/>
      <c r="W166" s="309"/>
      <c r="X166" s="309"/>
      <c r="Y166" s="309"/>
      <c r="Z166" s="309"/>
      <c r="AA166" s="309"/>
      <c r="AB166" s="309"/>
      <c r="AC166" s="309"/>
      <c r="AD166" s="309"/>
      <c r="AE166" s="310"/>
      <c r="AF166" s="310"/>
      <c r="AG166" s="310"/>
      <c r="AH166" s="310"/>
      <c r="AI166" s="310"/>
      <c r="AJ166" s="310"/>
      <c r="AK166" s="310"/>
      <c r="AL166" s="310"/>
      <c r="AM166" s="310"/>
      <c r="AN166" s="310"/>
      <c r="AO166" s="306"/>
      <c r="AP166" s="117"/>
      <c r="AQ166" s="54" t="s">
        <v>645</v>
      </c>
      <c r="AU166" s="292" t="str">
        <f t="shared" ca="1" si="23"/>
        <v>S</v>
      </c>
      <c r="AV166" s="292">
        <f t="shared" si="24"/>
        <v>153</v>
      </c>
      <c r="AW166" s="180" t="str">
        <f t="shared" ca="1" si="21"/>
        <v>S153</v>
      </c>
      <c r="AX166" s="180">
        <f t="shared" si="1"/>
        <v>9</v>
      </c>
      <c r="AY166" s="180" t="str">
        <f t="shared" ca="1" si="20"/>
        <v>6. Ownership - Operating Costs</v>
      </c>
      <c r="AZ166" s="189" t="s">
        <v>702</v>
      </c>
      <c r="BA166" s="180" t="s">
        <v>715</v>
      </c>
      <c r="BB166" s="180">
        <f>$S$8</f>
        <v>2033</v>
      </c>
      <c r="BC166" s="180" t="str">
        <f t="shared" ca="1" si="22"/>
        <v>9_S153_Annual_availability_factor_2033</v>
      </c>
      <c r="BD166" s="180" t="s">
        <v>322</v>
      </c>
      <c r="BE166" s="180"/>
      <c r="BF166" s="189" t="s">
        <v>323</v>
      </c>
      <c r="BG166" s="189" t="s">
        <v>58</v>
      </c>
      <c r="BH166" s="189" t="s">
        <v>58</v>
      </c>
      <c r="BI166" s="189"/>
      <c r="BJ166" s="189"/>
      <c r="BK166" s="189"/>
      <c r="BL166" s="189"/>
    </row>
    <row r="167" spans="1:64" ht="13.5" hidden="1" customHeight="1" thickBot="1">
      <c r="A167" s="90"/>
      <c r="B167" s="117"/>
      <c r="C167" s="160"/>
      <c r="D167" s="347"/>
      <c r="E167" s="347"/>
      <c r="F167" s="309"/>
      <c r="G167" s="309"/>
      <c r="H167" s="309"/>
      <c r="I167" s="309"/>
      <c r="J167" s="309"/>
      <c r="K167" s="309"/>
      <c r="L167" s="309"/>
      <c r="M167" s="309"/>
      <c r="N167" s="309"/>
      <c r="O167" s="309"/>
      <c r="P167" s="309"/>
      <c r="Q167" s="309"/>
      <c r="R167" s="309"/>
      <c r="S167" s="309"/>
      <c r="T167" s="309"/>
      <c r="U167" s="309"/>
      <c r="V167" s="309"/>
      <c r="W167" s="309"/>
      <c r="X167" s="309"/>
      <c r="Y167" s="309"/>
      <c r="Z167" s="309"/>
      <c r="AA167" s="309"/>
      <c r="AB167" s="309"/>
      <c r="AC167" s="309"/>
      <c r="AD167" s="309"/>
      <c r="AE167" s="310"/>
      <c r="AF167" s="310"/>
      <c r="AG167" s="310"/>
      <c r="AH167" s="310"/>
      <c r="AI167" s="310"/>
      <c r="AJ167" s="310"/>
      <c r="AK167" s="310"/>
      <c r="AL167" s="310"/>
      <c r="AM167" s="310"/>
      <c r="AN167" s="310"/>
      <c r="AO167" s="306"/>
      <c r="AP167" s="117"/>
      <c r="AQ167" s="54" t="s">
        <v>645</v>
      </c>
      <c r="AU167" s="292" t="str">
        <f t="shared" ca="1" si="23"/>
        <v>T</v>
      </c>
      <c r="AV167" s="292">
        <f t="shared" si="24"/>
        <v>153</v>
      </c>
      <c r="AW167" s="180" t="str">
        <f t="shared" ca="1" si="21"/>
        <v>T153</v>
      </c>
      <c r="AX167" s="180">
        <f t="shared" si="1"/>
        <v>9</v>
      </c>
      <c r="AY167" s="180" t="str">
        <f t="shared" ca="1" si="20"/>
        <v>6. Ownership - Operating Costs</v>
      </c>
      <c r="AZ167" s="189" t="s">
        <v>702</v>
      </c>
      <c r="BA167" s="180" t="s">
        <v>715</v>
      </c>
      <c r="BB167" s="180">
        <f>$T$8</f>
        <v>2034</v>
      </c>
      <c r="BC167" s="180" t="str">
        <f t="shared" ca="1" si="22"/>
        <v>9_T153_Annual_availability_factor_2034</v>
      </c>
      <c r="BD167" s="180" t="s">
        <v>322</v>
      </c>
      <c r="BE167" s="180"/>
      <c r="BF167" s="189" t="s">
        <v>323</v>
      </c>
      <c r="BG167" s="189" t="s">
        <v>58</v>
      </c>
      <c r="BH167" s="189" t="s">
        <v>58</v>
      </c>
      <c r="BI167" s="189"/>
      <c r="BJ167" s="189"/>
      <c r="BK167" s="189"/>
      <c r="BL167" s="189"/>
    </row>
    <row r="168" spans="1:64" ht="13.5" hidden="1" customHeight="1" thickBot="1">
      <c r="A168" s="90"/>
      <c r="B168" s="117"/>
      <c r="C168" s="160"/>
      <c r="D168" s="347"/>
      <c r="E168" s="347"/>
      <c r="F168" s="309"/>
      <c r="G168" s="309"/>
      <c r="H168" s="309"/>
      <c r="I168" s="309"/>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10"/>
      <c r="AF168" s="310"/>
      <c r="AG168" s="310"/>
      <c r="AH168" s="310"/>
      <c r="AI168" s="310"/>
      <c r="AJ168" s="310"/>
      <c r="AK168" s="310"/>
      <c r="AL168" s="310"/>
      <c r="AM168" s="310"/>
      <c r="AN168" s="310"/>
      <c r="AO168" s="306"/>
      <c r="AP168" s="117"/>
      <c r="AQ168" s="54" t="s">
        <v>645</v>
      </c>
      <c r="AU168" s="292" t="str">
        <f t="shared" ca="1" si="23"/>
        <v>U</v>
      </c>
      <c r="AV168" s="292">
        <f t="shared" si="24"/>
        <v>153</v>
      </c>
      <c r="AW168" s="180" t="str">
        <f t="shared" ca="1" si="21"/>
        <v>U153</v>
      </c>
      <c r="AX168" s="180">
        <f t="shared" si="1"/>
        <v>9</v>
      </c>
      <c r="AY168" s="180" t="str">
        <f t="shared" ca="1" si="20"/>
        <v>6. Ownership - Operating Costs</v>
      </c>
      <c r="AZ168" s="189" t="s">
        <v>702</v>
      </c>
      <c r="BA168" s="180" t="s">
        <v>715</v>
      </c>
      <c r="BB168" s="180">
        <f>$U$8</f>
        <v>2035</v>
      </c>
      <c r="BC168" s="180" t="str">
        <f t="shared" ca="1" si="22"/>
        <v>9_U153_Annual_availability_factor_2035</v>
      </c>
      <c r="BD168" s="180" t="s">
        <v>322</v>
      </c>
      <c r="BE168" s="180"/>
      <c r="BF168" s="189" t="s">
        <v>323</v>
      </c>
      <c r="BG168" s="189" t="s">
        <v>58</v>
      </c>
      <c r="BH168" s="189" t="s">
        <v>58</v>
      </c>
      <c r="BI168" s="189"/>
      <c r="BJ168" s="189"/>
      <c r="BK168" s="189"/>
      <c r="BL168" s="189"/>
    </row>
    <row r="169" spans="1:64" ht="13.5" hidden="1" customHeight="1" thickBot="1">
      <c r="A169" s="90"/>
      <c r="B169" s="117"/>
      <c r="C169" s="160"/>
      <c r="D169" s="347"/>
      <c r="E169" s="347"/>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10"/>
      <c r="AF169" s="310"/>
      <c r="AG169" s="310"/>
      <c r="AH169" s="310"/>
      <c r="AI169" s="310"/>
      <c r="AJ169" s="310"/>
      <c r="AK169" s="310"/>
      <c r="AL169" s="310"/>
      <c r="AM169" s="310"/>
      <c r="AN169" s="310"/>
      <c r="AO169" s="306"/>
      <c r="AP169" s="117"/>
      <c r="AQ169" s="54" t="s">
        <v>645</v>
      </c>
      <c r="AU169" s="292" t="str">
        <f t="shared" ca="1" si="23"/>
        <v>V</v>
      </c>
      <c r="AV169" s="292">
        <f t="shared" si="24"/>
        <v>153</v>
      </c>
      <c r="AW169" s="180" t="str">
        <f t="shared" ca="1" si="21"/>
        <v>V153</v>
      </c>
      <c r="AX169" s="180">
        <f t="shared" si="1"/>
        <v>9</v>
      </c>
      <c r="AY169" s="180" t="str">
        <f t="shared" ca="1" si="20"/>
        <v>6. Ownership - Operating Costs</v>
      </c>
      <c r="AZ169" s="189" t="s">
        <v>702</v>
      </c>
      <c r="BA169" s="180" t="s">
        <v>715</v>
      </c>
      <c r="BB169" s="180">
        <f>$V$8</f>
        <v>2036</v>
      </c>
      <c r="BC169" s="180" t="str">
        <f t="shared" ca="1" si="22"/>
        <v>9_V153_Annual_availability_factor_2036</v>
      </c>
      <c r="BD169" s="180" t="s">
        <v>322</v>
      </c>
      <c r="BE169" s="180"/>
      <c r="BF169" s="189" t="s">
        <v>323</v>
      </c>
      <c r="BG169" s="189" t="s">
        <v>58</v>
      </c>
      <c r="BH169" s="189" t="s">
        <v>58</v>
      </c>
      <c r="BI169" s="189"/>
      <c r="BJ169" s="189"/>
      <c r="BK169" s="189"/>
      <c r="BL169" s="189"/>
    </row>
    <row r="170" spans="1:64" ht="13.5" hidden="1" customHeight="1" thickBot="1">
      <c r="A170" s="90"/>
      <c r="B170" s="117"/>
      <c r="C170" s="160"/>
      <c r="D170" s="347"/>
      <c r="E170" s="347"/>
      <c r="F170" s="309"/>
      <c r="G170" s="309"/>
      <c r="H170" s="309"/>
      <c r="I170" s="309"/>
      <c r="J170" s="309"/>
      <c r="K170" s="309"/>
      <c r="L170" s="309"/>
      <c r="M170" s="309"/>
      <c r="N170" s="309"/>
      <c r="O170" s="309"/>
      <c r="P170" s="309"/>
      <c r="Q170" s="309"/>
      <c r="R170" s="309"/>
      <c r="S170" s="309"/>
      <c r="T170" s="309"/>
      <c r="U170" s="309"/>
      <c r="V170" s="309"/>
      <c r="W170" s="309"/>
      <c r="X170" s="309"/>
      <c r="Y170" s="309"/>
      <c r="Z170" s="309"/>
      <c r="AA170" s="309"/>
      <c r="AB170" s="309"/>
      <c r="AC170" s="309"/>
      <c r="AD170" s="309"/>
      <c r="AE170" s="310"/>
      <c r="AF170" s="310"/>
      <c r="AG170" s="310"/>
      <c r="AH170" s="310"/>
      <c r="AI170" s="310"/>
      <c r="AJ170" s="310"/>
      <c r="AK170" s="310"/>
      <c r="AL170" s="310"/>
      <c r="AM170" s="310"/>
      <c r="AN170" s="310"/>
      <c r="AO170" s="306"/>
      <c r="AP170" s="117"/>
      <c r="AQ170" s="54" t="s">
        <v>645</v>
      </c>
      <c r="AU170" s="292" t="str">
        <f t="shared" ca="1" si="23"/>
        <v>W</v>
      </c>
      <c r="AV170" s="292">
        <f t="shared" si="24"/>
        <v>153</v>
      </c>
      <c r="AW170" s="180" t="str">
        <f t="shared" ca="1" si="21"/>
        <v>W153</v>
      </c>
      <c r="AX170" s="180">
        <f t="shared" si="1"/>
        <v>9</v>
      </c>
      <c r="AY170" s="180" t="str">
        <f t="shared" ca="1" si="20"/>
        <v>6. Ownership - Operating Costs</v>
      </c>
      <c r="AZ170" s="189" t="s">
        <v>702</v>
      </c>
      <c r="BA170" s="180" t="s">
        <v>715</v>
      </c>
      <c r="BB170" s="180">
        <f>$W$8</f>
        <v>2037</v>
      </c>
      <c r="BC170" s="180" t="str">
        <f t="shared" ca="1" si="22"/>
        <v>9_W153_Annual_availability_factor_2037</v>
      </c>
      <c r="BD170" s="180" t="s">
        <v>322</v>
      </c>
      <c r="BE170" s="180"/>
      <c r="BF170" s="189" t="s">
        <v>323</v>
      </c>
      <c r="BG170" s="189" t="s">
        <v>58</v>
      </c>
      <c r="BH170" s="189" t="s">
        <v>58</v>
      </c>
      <c r="BI170" s="189"/>
      <c r="BJ170" s="189"/>
      <c r="BK170" s="189"/>
      <c r="BL170" s="189"/>
    </row>
    <row r="171" spans="1:64" ht="13.5" hidden="1" customHeight="1" thickBot="1">
      <c r="A171" s="90"/>
      <c r="B171" s="117"/>
      <c r="C171" s="160"/>
      <c r="D171" s="347"/>
      <c r="E171" s="347"/>
      <c r="F171" s="309"/>
      <c r="G171" s="309"/>
      <c r="H171" s="309"/>
      <c r="I171" s="309"/>
      <c r="J171" s="309"/>
      <c r="K171" s="309"/>
      <c r="L171" s="309"/>
      <c r="M171" s="309"/>
      <c r="N171" s="309"/>
      <c r="O171" s="309"/>
      <c r="P171" s="309"/>
      <c r="Q171" s="309"/>
      <c r="R171" s="309"/>
      <c r="S171" s="309"/>
      <c r="T171" s="309"/>
      <c r="U171" s="309"/>
      <c r="V171" s="309"/>
      <c r="W171" s="309"/>
      <c r="X171" s="309"/>
      <c r="Y171" s="309"/>
      <c r="Z171" s="309"/>
      <c r="AA171" s="309"/>
      <c r="AB171" s="309"/>
      <c r="AC171" s="309"/>
      <c r="AD171" s="309"/>
      <c r="AE171" s="310"/>
      <c r="AF171" s="310"/>
      <c r="AG171" s="310"/>
      <c r="AH171" s="310"/>
      <c r="AI171" s="310"/>
      <c r="AJ171" s="310"/>
      <c r="AK171" s="310"/>
      <c r="AL171" s="310"/>
      <c r="AM171" s="310"/>
      <c r="AN171" s="310"/>
      <c r="AO171" s="306"/>
      <c r="AP171" s="117"/>
      <c r="AQ171" s="54" t="s">
        <v>645</v>
      </c>
      <c r="AU171" s="292" t="str">
        <f t="shared" ca="1" si="23"/>
        <v>X</v>
      </c>
      <c r="AV171" s="292">
        <f t="shared" si="24"/>
        <v>153</v>
      </c>
      <c r="AW171" s="180" t="str">
        <f t="shared" ca="1" si="21"/>
        <v>X153</v>
      </c>
      <c r="AX171" s="180">
        <f t="shared" si="1"/>
        <v>9</v>
      </c>
      <c r="AY171" s="180" t="str">
        <f t="shared" ca="1" si="20"/>
        <v>6. Ownership - Operating Costs</v>
      </c>
      <c r="AZ171" s="189" t="s">
        <v>702</v>
      </c>
      <c r="BA171" s="180" t="s">
        <v>715</v>
      </c>
      <c r="BB171" s="180">
        <f>$X$8</f>
        <v>2038</v>
      </c>
      <c r="BC171" s="180" t="str">
        <f t="shared" ca="1" si="22"/>
        <v>9_X153_Annual_availability_factor_2038</v>
      </c>
      <c r="BD171" s="180" t="s">
        <v>322</v>
      </c>
      <c r="BE171" s="180"/>
      <c r="BF171" s="189" t="s">
        <v>323</v>
      </c>
      <c r="BG171" s="189" t="s">
        <v>58</v>
      </c>
      <c r="BH171" s="189" t="s">
        <v>58</v>
      </c>
      <c r="BI171" s="189"/>
      <c r="BJ171" s="189"/>
      <c r="BK171" s="189"/>
      <c r="BL171" s="189"/>
    </row>
    <row r="172" spans="1:64" ht="13.5" hidden="1" customHeight="1" thickBot="1">
      <c r="A172" s="90"/>
      <c r="B172" s="117"/>
      <c r="C172" s="160"/>
      <c r="D172" s="347"/>
      <c r="E172" s="347"/>
      <c r="F172" s="309"/>
      <c r="G172" s="309"/>
      <c r="H172" s="309"/>
      <c r="I172" s="309"/>
      <c r="J172" s="309"/>
      <c r="K172" s="309"/>
      <c r="L172" s="309"/>
      <c r="M172" s="309"/>
      <c r="N172" s="309"/>
      <c r="O172" s="309"/>
      <c r="P172" s="309"/>
      <c r="Q172" s="309"/>
      <c r="R172" s="309"/>
      <c r="S172" s="309"/>
      <c r="T172" s="309"/>
      <c r="U172" s="309"/>
      <c r="V172" s="309"/>
      <c r="W172" s="309"/>
      <c r="X172" s="309"/>
      <c r="Y172" s="309"/>
      <c r="Z172" s="309"/>
      <c r="AA172" s="309"/>
      <c r="AB172" s="309"/>
      <c r="AC172" s="309"/>
      <c r="AD172" s="309"/>
      <c r="AE172" s="310"/>
      <c r="AF172" s="310"/>
      <c r="AG172" s="310"/>
      <c r="AH172" s="310"/>
      <c r="AI172" s="310"/>
      <c r="AJ172" s="310"/>
      <c r="AK172" s="310"/>
      <c r="AL172" s="310"/>
      <c r="AM172" s="310"/>
      <c r="AN172" s="310"/>
      <c r="AO172" s="306"/>
      <c r="AP172" s="117"/>
      <c r="AQ172" s="54" t="s">
        <v>645</v>
      </c>
      <c r="AU172" s="292" t="str">
        <f t="shared" ca="1" si="23"/>
        <v>Y</v>
      </c>
      <c r="AV172" s="292">
        <f t="shared" si="24"/>
        <v>153</v>
      </c>
      <c r="AW172" s="180" t="str">
        <f t="shared" ca="1" si="21"/>
        <v>Y153</v>
      </c>
      <c r="AX172" s="180">
        <f t="shared" si="1"/>
        <v>9</v>
      </c>
      <c r="AY172" s="180" t="str">
        <f t="shared" ca="1" si="20"/>
        <v>6. Ownership - Operating Costs</v>
      </c>
      <c r="AZ172" s="189" t="s">
        <v>702</v>
      </c>
      <c r="BA172" s="180" t="s">
        <v>715</v>
      </c>
      <c r="BB172" s="180">
        <f>$Y$8</f>
        <v>2039</v>
      </c>
      <c r="BC172" s="180" t="str">
        <f t="shared" ca="1" si="22"/>
        <v>9_Y153_Annual_availability_factor_2039</v>
      </c>
      <c r="BD172" s="180" t="s">
        <v>322</v>
      </c>
      <c r="BE172" s="180"/>
      <c r="BF172" s="189" t="s">
        <v>323</v>
      </c>
      <c r="BG172" s="189" t="s">
        <v>58</v>
      </c>
      <c r="BH172" s="189" t="s">
        <v>58</v>
      </c>
      <c r="BI172" s="189"/>
      <c r="BJ172" s="189"/>
      <c r="BK172" s="189"/>
      <c r="BL172" s="189"/>
    </row>
    <row r="173" spans="1:64" ht="13.5" hidden="1" customHeight="1" thickBot="1">
      <c r="A173" s="90"/>
      <c r="B173" s="117"/>
      <c r="C173" s="160"/>
      <c r="D173" s="347"/>
      <c r="E173" s="347"/>
      <c r="F173" s="309"/>
      <c r="G173" s="309"/>
      <c r="H173" s="309"/>
      <c r="I173" s="309"/>
      <c r="J173" s="309"/>
      <c r="K173" s="309"/>
      <c r="L173" s="309"/>
      <c r="M173" s="309"/>
      <c r="N173" s="309"/>
      <c r="O173" s="309"/>
      <c r="P173" s="309"/>
      <c r="Q173" s="309"/>
      <c r="R173" s="309"/>
      <c r="S173" s="309"/>
      <c r="T173" s="309"/>
      <c r="U173" s="309"/>
      <c r="V173" s="309"/>
      <c r="W173" s="309"/>
      <c r="X173" s="309"/>
      <c r="Y173" s="309"/>
      <c r="Z173" s="309"/>
      <c r="AA173" s="309"/>
      <c r="AB173" s="309"/>
      <c r="AC173" s="309"/>
      <c r="AD173" s="309"/>
      <c r="AE173" s="310"/>
      <c r="AF173" s="310"/>
      <c r="AG173" s="310"/>
      <c r="AH173" s="310"/>
      <c r="AI173" s="310"/>
      <c r="AJ173" s="310"/>
      <c r="AK173" s="310"/>
      <c r="AL173" s="310"/>
      <c r="AM173" s="310"/>
      <c r="AN173" s="310"/>
      <c r="AO173" s="306"/>
      <c r="AP173" s="117"/>
      <c r="AQ173" s="54" t="s">
        <v>645</v>
      </c>
      <c r="AU173" s="292" t="str">
        <f t="shared" ca="1" si="23"/>
        <v>Z</v>
      </c>
      <c r="AV173" s="292">
        <f t="shared" si="24"/>
        <v>153</v>
      </c>
      <c r="AW173" s="180" t="str">
        <f t="shared" ca="1" si="21"/>
        <v>Z153</v>
      </c>
      <c r="AX173" s="180">
        <f t="shared" si="1"/>
        <v>9</v>
      </c>
      <c r="AY173" s="180" t="str">
        <f t="shared" ca="1" si="20"/>
        <v>6. Ownership - Operating Costs</v>
      </c>
      <c r="AZ173" s="189" t="s">
        <v>702</v>
      </c>
      <c r="BA173" s="180" t="s">
        <v>715</v>
      </c>
      <c r="BB173" s="180">
        <f>$Z$8</f>
        <v>2040</v>
      </c>
      <c r="BC173" s="180" t="str">
        <f t="shared" ca="1" si="22"/>
        <v>9_Z153_Annual_availability_factor_2040</v>
      </c>
      <c r="BD173" s="180" t="s">
        <v>322</v>
      </c>
      <c r="BE173" s="180"/>
      <c r="BF173" s="189" t="s">
        <v>323</v>
      </c>
      <c r="BG173" s="189" t="s">
        <v>58</v>
      </c>
      <c r="BH173" s="189" t="s">
        <v>58</v>
      </c>
      <c r="BI173" s="189"/>
      <c r="BJ173" s="189"/>
      <c r="BK173" s="189"/>
      <c r="BL173" s="189"/>
    </row>
    <row r="174" spans="1:64" ht="13.5" hidden="1" customHeight="1" thickBot="1">
      <c r="A174" s="90"/>
      <c r="B174" s="117"/>
      <c r="C174" s="160"/>
      <c r="D174" s="347"/>
      <c r="E174" s="347"/>
      <c r="F174" s="309"/>
      <c r="G174" s="309"/>
      <c r="H174" s="309"/>
      <c r="I174" s="309"/>
      <c r="J174" s="309"/>
      <c r="K174" s="309"/>
      <c r="L174" s="309"/>
      <c r="M174" s="309"/>
      <c r="N174" s="309"/>
      <c r="O174" s="309"/>
      <c r="P174" s="309"/>
      <c r="Q174" s="309"/>
      <c r="R174" s="309"/>
      <c r="S174" s="309"/>
      <c r="T174" s="309"/>
      <c r="U174" s="309"/>
      <c r="V174" s="309"/>
      <c r="W174" s="309"/>
      <c r="X174" s="309"/>
      <c r="Y174" s="309"/>
      <c r="Z174" s="309"/>
      <c r="AA174" s="309"/>
      <c r="AB174" s="309"/>
      <c r="AC174" s="309"/>
      <c r="AD174" s="309"/>
      <c r="AE174" s="310"/>
      <c r="AF174" s="310"/>
      <c r="AG174" s="310"/>
      <c r="AH174" s="310"/>
      <c r="AI174" s="310"/>
      <c r="AJ174" s="310"/>
      <c r="AK174" s="310"/>
      <c r="AL174" s="310"/>
      <c r="AM174" s="310"/>
      <c r="AN174" s="310"/>
      <c r="AO174" s="306"/>
      <c r="AP174" s="117"/>
      <c r="AQ174" s="54" t="s">
        <v>645</v>
      </c>
      <c r="AU174" s="292" t="str">
        <f t="shared" ca="1" si="23"/>
        <v>AA</v>
      </c>
      <c r="AV174" s="292">
        <f t="shared" si="24"/>
        <v>153</v>
      </c>
      <c r="AW174" s="180" t="str">
        <f t="shared" ca="1" si="21"/>
        <v>AA153</v>
      </c>
      <c r="AX174" s="180">
        <f t="shared" si="1"/>
        <v>9</v>
      </c>
      <c r="AY174" s="180" t="str">
        <f t="shared" ca="1" si="20"/>
        <v>6. Ownership - Operating Costs</v>
      </c>
      <c r="AZ174" s="189" t="s">
        <v>702</v>
      </c>
      <c r="BA174" s="180" t="s">
        <v>715</v>
      </c>
      <c r="BB174" s="180">
        <f>$AA$8</f>
        <v>2041</v>
      </c>
      <c r="BC174" s="180" t="str">
        <f t="shared" ca="1" si="22"/>
        <v>9_AA153_Annual_availability_factor_2041</v>
      </c>
      <c r="BD174" s="180" t="s">
        <v>322</v>
      </c>
      <c r="BE174" s="180"/>
      <c r="BF174" s="189" t="s">
        <v>323</v>
      </c>
      <c r="BG174" s="189" t="s">
        <v>58</v>
      </c>
      <c r="BH174" s="189" t="s">
        <v>58</v>
      </c>
      <c r="BI174" s="189"/>
      <c r="BJ174" s="189"/>
      <c r="BK174" s="189"/>
      <c r="BL174" s="189"/>
    </row>
    <row r="175" spans="1:64" ht="13.5" hidden="1" customHeight="1" thickBot="1">
      <c r="A175" s="90"/>
      <c r="B175" s="117"/>
      <c r="C175" s="160"/>
      <c r="D175" s="347"/>
      <c r="E175" s="347"/>
      <c r="F175" s="309"/>
      <c r="G175" s="309"/>
      <c r="H175" s="309"/>
      <c r="I175" s="309"/>
      <c r="J175" s="309"/>
      <c r="K175" s="309"/>
      <c r="L175" s="309"/>
      <c r="M175" s="309"/>
      <c r="N175" s="309"/>
      <c r="O175" s="309"/>
      <c r="P175" s="309"/>
      <c r="Q175" s="309"/>
      <c r="R175" s="309"/>
      <c r="S175" s="309"/>
      <c r="T175" s="309"/>
      <c r="U175" s="309"/>
      <c r="V175" s="309"/>
      <c r="W175" s="309"/>
      <c r="X175" s="309"/>
      <c r="Y175" s="309"/>
      <c r="Z175" s="309"/>
      <c r="AA175" s="309"/>
      <c r="AB175" s="309"/>
      <c r="AC175" s="309"/>
      <c r="AD175" s="309"/>
      <c r="AE175" s="310"/>
      <c r="AF175" s="310"/>
      <c r="AG175" s="310"/>
      <c r="AH175" s="310"/>
      <c r="AI175" s="310"/>
      <c r="AJ175" s="310"/>
      <c r="AK175" s="310"/>
      <c r="AL175" s="310"/>
      <c r="AM175" s="310"/>
      <c r="AN175" s="310"/>
      <c r="AO175" s="306"/>
      <c r="AP175" s="117"/>
      <c r="AQ175" s="54" t="s">
        <v>645</v>
      </c>
      <c r="AU175" s="292" t="str">
        <f t="shared" ca="1" si="23"/>
        <v>AB</v>
      </c>
      <c r="AV175" s="292">
        <f t="shared" si="24"/>
        <v>153</v>
      </c>
      <c r="AW175" s="180" t="str">
        <f t="shared" ca="1" si="21"/>
        <v>AB153</v>
      </c>
      <c r="AX175" s="180">
        <f t="shared" si="1"/>
        <v>9</v>
      </c>
      <c r="AY175" s="180" t="str">
        <f t="shared" ca="1" si="20"/>
        <v>6. Ownership - Operating Costs</v>
      </c>
      <c r="AZ175" s="189" t="s">
        <v>702</v>
      </c>
      <c r="BA175" s="180" t="s">
        <v>715</v>
      </c>
      <c r="BB175" s="180">
        <f>$AB$8</f>
        <v>2042</v>
      </c>
      <c r="BC175" s="180" t="str">
        <f t="shared" ca="1" si="22"/>
        <v>9_AB153_Annual_availability_factor_2042</v>
      </c>
      <c r="BD175" s="180" t="s">
        <v>322</v>
      </c>
      <c r="BE175" s="180"/>
      <c r="BF175" s="189" t="s">
        <v>323</v>
      </c>
      <c r="BG175" s="189" t="s">
        <v>58</v>
      </c>
      <c r="BH175" s="189" t="s">
        <v>58</v>
      </c>
      <c r="BI175" s="189"/>
      <c r="BJ175" s="189"/>
      <c r="BK175" s="189"/>
      <c r="BL175" s="189"/>
    </row>
    <row r="176" spans="1:64" ht="13.5" hidden="1" customHeight="1" thickBot="1">
      <c r="A176" s="90"/>
      <c r="B176" s="117"/>
      <c r="C176" s="160"/>
      <c r="D176" s="347"/>
      <c r="E176" s="347"/>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0"/>
      <c r="AF176" s="310"/>
      <c r="AG176" s="310"/>
      <c r="AH176" s="310"/>
      <c r="AI176" s="310"/>
      <c r="AJ176" s="310"/>
      <c r="AK176" s="310"/>
      <c r="AL176" s="310"/>
      <c r="AM176" s="310"/>
      <c r="AN176" s="310"/>
      <c r="AO176" s="306"/>
      <c r="AP176" s="117"/>
      <c r="AQ176" s="54" t="s">
        <v>645</v>
      </c>
      <c r="AU176" s="292" t="str">
        <f t="shared" ca="1" si="23"/>
        <v>AC</v>
      </c>
      <c r="AV176" s="292">
        <f t="shared" si="24"/>
        <v>153</v>
      </c>
      <c r="AW176" s="180" t="str">
        <f t="shared" ca="1" si="21"/>
        <v>AC153</v>
      </c>
      <c r="AX176" s="180">
        <f t="shared" si="1"/>
        <v>9</v>
      </c>
      <c r="AY176" s="180" t="str">
        <f t="shared" ca="1" si="20"/>
        <v>6. Ownership - Operating Costs</v>
      </c>
      <c r="AZ176" s="189" t="s">
        <v>702</v>
      </c>
      <c r="BA176" s="180" t="s">
        <v>715</v>
      </c>
      <c r="BB176" s="180">
        <f>$AC$8</f>
        <v>2043</v>
      </c>
      <c r="BC176" s="180" t="str">
        <f t="shared" ca="1" si="22"/>
        <v>9_AC153_Annual_availability_factor_2043</v>
      </c>
      <c r="BD176" s="180" t="s">
        <v>322</v>
      </c>
      <c r="BE176" s="180"/>
      <c r="BF176" s="189" t="s">
        <v>323</v>
      </c>
      <c r="BG176" s="189" t="s">
        <v>58</v>
      </c>
      <c r="BH176" s="189" t="s">
        <v>58</v>
      </c>
      <c r="BI176" s="189"/>
      <c r="BJ176" s="189"/>
      <c r="BK176" s="189"/>
      <c r="BL176" s="189"/>
    </row>
    <row r="177" spans="1:64" ht="13.5" hidden="1" customHeight="1" thickBot="1">
      <c r="A177" s="90"/>
      <c r="B177" s="117"/>
      <c r="C177" s="160"/>
      <c r="D177" s="347"/>
      <c r="E177" s="347"/>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0"/>
      <c r="AF177" s="310"/>
      <c r="AG177" s="310"/>
      <c r="AH177" s="310"/>
      <c r="AI177" s="310"/>
      <c r="AJ177" s="310"/>
      <c r="AK177" s="310"/>
      <c r="AL177" s="310"/>
      <c r="AM177" s="310"/>
      <c r="AN177" s="310"/>
      <c r="AO177" s="306"/>
      <c r="AP177" s="117"/>
      <c r="AQ177" s="54" t="s">
        <v>645</v>
      </c>
      <c r="AU177" s="292" t="str">
        <f t="shared" ca="1" si="23"/>
        <v>AD</v>
      </c>
      <c r="AV177" s="292">
        <f t="shared" si="24"/>
        <v>153</v>
      </c>
      <c r="AW177" s="180" t="str">
        <f t="shared" ca="1" si="21"/>
        <v>AD153</v>
      </c>
      <c r="AX177" s="180">
        <f t="shared" si="1"/>
        <v>9</v>
      </c>
      <c r="AY177" s="180" t="str">
        <f t="shared" ca="1" si="20"/>
        <v>6. Ownership - Operating Costs</v>
      </c>
      <c r="AZ177" s="189" t="s">
        <v>702</v>
      </c>
      <c r="BA177" s="180" t="s">
        <v>715</v>
      </c>
      <c r="BB177" s="180">
        <f>$AD$8</f>
        <v>2044</v>
      </c>
      <c r="BC177" s="180" t="str">
        <f t="shared" ca="1" si="22"/>
        <v>9_AD153_Annual_availability_factor_2044</v>
      </c>
      <c r="BD177" s="180" t="s">
        <v>322</v>
      </c>
      <c r="BE177" s="180"/>
      <c r="BF177" s="189" t="s">
        <v>323</v>
      </c>
      <c r="BG177" s="189" t="s">
        <v>58</v>
      </c>
      <c r="BH177" s="189" t="s">
        <v>58</v>
      </c>
      <c r="BI177" s="189"/>
      <c r="BJ177" s="189"/>
      <c r="BK177" s="189"/>
      <c r="BL177" s="189"/>
    </row>
    <row r="178" spans="1:64" ht="13.5" hidden="1" customHeight="1" thickBot="1">
      <c r="A178" s="90"/>
      <c r="B178" s="117"/>
      <c r="C178" s="160"/>
      <c r="D178" s="347"/>
      <c r="E178" s="347"/>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0"/>
      <c r="AF178" s="310"/>
      <c r="AG178" s="310"/>
      <c r="AH178" s="310"/>
      <c r="AI178" s="310"/>
      <c r="AJ178" s="310"/>
      <c r="AK178" s="310"/>
      <c r="AL178" s="310"/>
      <c r="AM178" s="310"/>
      <c r="AN178" s="310"/>
      <c r="AO178" s="306"/>
      <c r="AP178" s="117"/>
      <c r="AQ178" s="54" t="s">
        <v>645</v>
      </c>
      <c r="AU178" s="292" t="str">
        <f t="shared" ca="1" si="23"/>
        <v>AE</v>
      </c>
      <c r="AV178" s="292">
        <f t="shared" si="24"/>
        <v>153</v>
      </c>
      <c r="AW178" s="180" t="str">
        <f t="shared" ca="1" si="21"/>
        <v>AE153</v>
      </c>
      <c r="AX178" s="180">
        <f t="shared" si="1"/>
        <v>9</v>
      </c>
      <c r="AY178" s="180" t="str">
        <f t="shared" ca="1" si="20"/>
        <v>6. Ownership - Operating Costs</v>
      </c>
      <c r="AZ178" s="189" t="s">
        <v>702</v>
      </c>
      <c r="BA178" s="180" t="s">
        <v>715</v>
      </c>
      <c r="BB178" s="180">
        <f>$AE$8</f>
        <v>2045</v>
      </c>
      <c r="BC178" s="180" t="str">
        <f t="shared" ca="1" si="22"/>
        <v>9_AE153_Annual_availability_factor_2045</v>
      </c>
      <c r="BD178" s="180" t="s">
        <v>322</v>
      </c>
      <c r="BE178" s="180"/>
      <c r="BF178" s="189" t="s">
        <v>323</v>
      </c>
      <c r="BG178" s="189" t="s">
        <v>58</v>
      </c>
      <c r="BH178" s="189" t="s">
        <v>58</v>
      </c>
      <c r="BI178" s="189"/>
      <c r="BJ178" s="189"/>
      <c r="BK178" s="189"/>
      <c r="BL178" s="189"/>
    </row>
    <row r="179" spans="1:64" ht="13.5" hidden="1" customHeight="1" thickBot="1">
      <c r="A179" s="90"/>
      <c r="B179" s="117"/>
      <c r="C179" s="160"/>
      <c r="D179" s="347"/>
      <c r="E179" s="347"/>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0"/>
      <c r="AF179" s="310"/>
      <c r="AG179" s="310"/>
      <c r="AH179" s="310"/>
      <c r="AI179" s="310"/>
      <c r="AJ179" s="310"/>
      <c r="AK179" s="310"/>
      <c r="AL179" s="310"/>
      <c r="AM179" s="310"/>
      <c r="AN179" s="310"/>
      <c r="AO179" s="306"/>
      <c r="AP179" s="117"/>
      <c r="AQ179" s="54" t="s">
        <v>645</v>
      </c>
      <c r="AU179" s="292" t="str">
        <f t="shared" ca="1" si="23"/>
        <v>AF</v>
      </c>
      <c r="AV179" s="292">
        <f t="shared" si="24"/>
        <v>153</v>
      </c>
      <c r="AW179" s="180" t="str">
        <f t="shared" ca="1" si="21"/>
        <v>AF153</v>
      </c>
      <c r="AX179" s="180">
        <f t="shared" si="1"/>
        <v>9</v>
      </c>
      <c r="AY179" s="180" t="str">
        <f t="shared" ca="1" si="20"/>
        <v>6. Ownership - Operating Costs</v>
      </c>
      <c r="AZ179" s="189" t="s">
        <v>702</v>
      </c>
      <c r="BA179" s="180" t="s">
        <v>715</v>
      </c>
      <c r="BB179" s="180">
        <f>$AF$8</f>
        <v>2046</v>
      </c>
      <c r="BC179" s="180" t="str">
        <f t="shared" ca="1" si="22"/>
        <v>9_AF153_Annual_availability_factor_2046</v>
      </c>
      <c r="BD179" s="180" t="s">
        <v>322</v>
      </c>
      <c r="BE179" s="180"/>
      <c r="BF179" s="189" t="s">
        <v>323</v>
      </c>
      <c r="BG179" s="189" t="s">
        <v>58</v>
      </c>
      <c r="BH179" s="189" t="s">
        <v>58</v>
      </c>
      <c r="BI179" s="189"/>
      <c r="BJ179" s="189"/>
      <c r="BK179" s="189"/>
      <c r="BL179" s="189"/>
    </row>
    <row r="180" spans="1:64" ht="13.5" hidden="1" customHeight="1" thickBot="1">
      <c r="A180" s="90"/>
      <c r="B180" s="117"/>
      <c r="C180" s="160"/>
      <c r="D180" s="347"/>
      <c r="E180" s="347"/>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0"/>
      <c r="AF180" s="310"/>
      <c r="AG180" s="310"/>
      <c r="AH180" s="310"/>
      <c r="AI180" s="310"/>
      <c r="AJ180" s="310"/>
      <c r="AK180" s="310"/>
      <c r="AL180" s="310"/>
      <c r="AM180" s="310"/>
      <c r="AN180" s="310"/>
      <c r="AO180" s="306"/>
      <c r="AP180" s="117"/>
      <c r="AQ180" s="54" t="s">
        <v>645</v>
      </c>
      <c r="AU180" s="292" t="str">
        <f t="shared" ca="1" si="23"/>
        <v>AG</v>
      </c>
      <c r="AV180" s="292">
        <f t="shared" si="24"/>
        <v>153</v>
      </c>
      <c r="AW180" s="180" t="str">
        <f t="shared" ca="1" si="21"/>
        <v>AG153</v>
      </c>
      <c r="AX180" s="180">
        <f t="shared" si="1"/>
        <v>9</v>
      </c>
      <c r="AY180" s="180" t="str">
        <f t="shared" ca="1" si="20"/>
        <v>6. Ownership - Operating Costs</v>
      </c>
      <c r="AZ180" s="189" t="s">
        <v>702</v>
      </c>
      <c r="BA180" s="180" t="s">
        <v>715</v>
      </c>
      <c r="BB180" s="180">
        <f>$AG$8</f>
        <v>2047</v>
      </c>
      <c r="BC180" s="180" t="str">
        <f t="shared" ca="1" si="22"/>
        <v>9_AG153_Annual_availability_factor_2047</v>
      </c>
      <c r="BD180" s="180" t="s">
        <v>322</v>
      </c>
      <c r="BE180" s="180"/>
      <c r="BF180" s="189" t="s">
        <v>323</v>
      </c>
      <c r="BG180" s="189" t="s">
        <v>58</v>
      </c>
      <c r="BH180" s="189" t="s">
        <v>58</v>
      </c>
      <c r="BI180" s="189"/>
      <c r="BJ180" s="189"/>
      <c r="BK180" s="189"/>
      <c r="BL180" s="189"/>
    </row>
    <row r="181" spans="1:64" ht="13.5" hidden="1" customHeight="1" thickBot="1">
      <c r="A181" s="90"/>
      <c r="B181" s="117"/>
      <c r="C181" s="160"/>
      <c r="D181" s="347"/>
      <c r="E181" s="347"/>
      <c r="F181" s="309"/>
      <c r="G181" s="309"/>
      <c r="H181" s="309"/>
      <c r="I181" s="309"/>
      <c r="J181" s="309"/>
      <c r="K181" s="309"/>
      <c r="L181" s="309"/>
      <c r="M181" s="309"/>
      <c r="N181" s="309"/>
      <c r="O181" s="309"/>
      <c r="P181" s="309"/>
      <c r="Q181" s="309"/>
      <c r="R181" s="309"/>
      <c r="S181" s="309"/>
      <c r="T181" s="309"/>
      <c r="U181" s="309"/>
      <c r="V181" s="309"/>
      <c r="W181" s="309"/>
      <c r="X181" s="309"/>
      <c r="Y181" s="309"/>
      <c r="Z181" s="309"/>
      <c r="AA181" s="309"/>
      <c r="AB181" s="309"/>
      <c r="AC181" s="309"/>
      <c r="AD181" s="309"/>
      <c r="AE181" s="310"/>
      <c r="AF181" s="310"/>
      <c r="AG181" s="310"/>
      <c r="AH181" s="310"/>
      <c r="AI181" s="310"/>
      <c r="AJ181" s="310"/>
      <c r="AK181" s="310"/>
      <c r="AL181" s="310"/>
      <c r="AM181" s="310"/>
      <c r="AN181" s="310"/>
      <c r="AO181" s="306"/>
      <c r="AP181" s="117"/>
      <c r="AQ181" s="54" t="s">
        <v>645</v>
      </c>
      <c r="AU181" s="292" t="str">
        <f t="shared" ca="1" si="23"/>
        <v>AH</v>
      </c>
      <c r="AV181" s="292">
        <f t="shared" si="24"/>
        <v>153</v>
      </c>
      <c r="AW181" s="180" t="str">
        <f t="shared" ca="1" si="21"/>
        <v>AH153</v>
      </c>
      <c r="AX181" s="180">
        <f t="shared" si="1"/>
        <v>9</v>
      </c>
      <c r="AY181" s="180" t="str">
        <f t="shared" ca="1" si="20"/>
        <v>6. Ownership - Operating Costs</v>
      </c>
      <c r="AZ181" s="189" t="s">
        <v>702</v>
      </c>
      <c r="BA181" s="180" t="s">
        <v>715</v>
      </c>
      <c r="BB181" s="180">
        <f>$AH$8</f>
        <v>2048</v>
      </c>
      <c r="BC181" s="180" t="str">
        <f t="shared" ca="1" si="22"/>
        <v>9_AH153_Annual_availability_factor_2048</v>
      </c>
      <c r="BD181" s="180" t="s">
        <v>322</v>
      </c>
      <c r="BE181" s="180"/>
      <c r="BF181" s="189" t="s">
        <v>323</v>
      </c>
      <c r="BG181" s="189" t="s">
        <v>58</v>
      </c>
      <c r="BH181" s="189" t="s">
        <v>58</v>
      </c>
      <c r="BI181" s="189"/>
      <c r="BJ181" s="189"/>
      <c r="BK181" s="189"/>
      <c r="BL181" s="189"/>
    </row>
    <row r="182" spans="1:64" ht="13.5" hidden="1" customHeight="1" thickBot="1">
      <c r="A182" s="90"/>
      <c r="B182" s="117"/>
      <c r="C182" s="160"/>
      <c r="D182" s="347"/>
      <c r="E182" s="347"/>
      <c r="F182" s="309"/>
      <c r="G182" s="309"/>
      <c r="H182" s="309"/>
      <c r="I182" s="309"/>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10"/>
      <c r="AF182" s="310"/>
      <c r="AG182" s="310"/>
      <c r="AH182" s="310"/>
      <c r="AI182" s="310"/>
      <c r="AJ182" s="310"/>
      <c r="AK182" s="310"/>
      <c r="AL182" s="310"/>
      <c r="AM182" s="310"/>
      <c r="AN182" s="310"/>
      <c r="AO182" s="306"/>
      <c r="AP182" s="117"/>
      <c r="AQ182" s="54" t="s">
        <v>645</v>
      </c>
      <c r="AU182" s="292" t="str">
        <f t="shared" ca="1" si="23"/>
        <v>AI</v>
      </c>
      <c r="AV182" s="292">
        <f t="shared" si="24"/>
        <v>153</v>
      </c>
      <c r="AW182" s="180" t="str">
        <f t="shared" ca="1" si="21"/>
        <v>AI153</v>
      </c>
      <c r="AX182" s="180">
        <f t="shared" si="1"/>
        <v>9</v>
      </c>
      <c r="AY182" s="180" t="str">
        <f t="shared" ca="1" si="20"/>
        <v>6. Ownership - Operating Costs</v>
      </c>
      <c r="AZ182" s="189" t="s">
        <v>702</v>
      </c>
      <c r="BA182" s="180" t="s">
        <v>715</v>
      </c>
      <c r="BB182" s="180">
        <f>$AI$8</f>
        <v>2049</v>
      </c>
      <c r="BC182" s="180" t="str">
        <f t="shared" ca="1" si="22"/>
        <v>9_AI153_Annual_availability_factor_2049</v>
      </c>
      <c r="BD182" s="180" t="s">
        <v>322</v>
      </c>
      <c r="BE182" s="180"/>
      <c r="BF182" s="189" t="s">
        <v>323</v>
      </c>
      <c r="BG182" s="189" t="s">
        <v>58</v>
      </c>
      <c r="BH182" s="189" t="s">
        <v>58</v>
      </c>
      <c r="BI182" s="189"/>
      <c r="BJ182" s="189"/>
      <c r="BK182" s="189"/>
      <c r="BL182" s="189"/>
    </row>
    <row r="183" spans="1:64" ht="13.5" hidden="1" customHeight="1" thickBot="1">
      <c r="A183" s="90"/>
      <c r="B183" s="117"/>
      <c r="C183" s="160"/>
      <c r="D183" s="347"/>
      <c r="E183" s="347"/>
      <c r="F183" s="309"/>
      <c r="G183" s="309"/>
      <c r="H183" s="309"/>
      <c r="I183" s="309"/>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10"/>
      <c r="AF183" s="310"/>
      <c r="AG183" s="310"/>
      <c r="AH183" s="310"/>
      <c r="AI183" s="310"/>
      <c r="AJ183" s="310"/>
      <c r="AK183" s="310"/>
      <c r="AL183" s="310"/>
      <c r="AM183" s="310"/>
      <c r="AN183" s="310"/>
      <c r="AO183" s="306"/>
      <c r="AP183" s="117"/>
      <c r="AQ183" s="54" t="s">
        <v>645</v>
      </c>
      <c r="AU183" s="292" t="str">
        <f t="shared" ca="1" si="23"/>
        <v>AJ</v>
      </c>
      <c r="AV183" s="292">
        <f t="shared" si="24"/>
        <v>153</v>
      </c>
      <c r="AW183" s="180" t="str">
        <f t="shared" ca="1" si="21"/>
        <v>AJ153</v>
      </c>
      <c r="AX183" s="180">
        <f t="shared" si="1"/>
        <v>9</v>
      </c>
      <c r="AY183" s="180" t="str">
        <f t="shared" ca="1" si="20"/>
        <v>6. Ownership - Operating Costs</v>
      </c>
      <c r="AZ183" s="189" t="s">
        <v>702</v>
      </c>
      <c r="BA183" s="180" t="s">
        <v>715</v>
      </c>
      <c r="BB183" s="180">
        <f>$AJ$8</f>
        <v>2050</v>
      </c>
      <c r="BC183" s="180" t="str">
        <f t="shared" ca="1" si="22"/>
        <v>9_AJ153_Annual_availability_factor_2050</v>
      </c>
      <c r="BD183" s="180" t="s">
        <v>322</v>
      </c>
      <c r="BE183" s="180"/>
      <c r="BF183" s="189" t="s">
        <v>323</v>
      </c>
      <c r="BG183" s="189" t="s">
        <v>58</v>
      </c>
      <c r="BH183" s="189" t="s">
        <v>58</v>
      </c>
      <c r="BI183" s="189"/>
      <c r="BJ183" s="189"/>
      <c r="BK183" s="189"/>
      <c r="BL183" s="189"/>
    </row>
    <row r="184" spans="1:64" ht="13.5" hidden="1" customHeight="1" thickBot="1">
      <c r="A184" s="90"/>
      <c r="B184" s="117"/>
      <c r="C184" s="160"/>
      <c r="D184" s="347"/>
      <c r="E184" s="347"/>
      <c r="F184" s="309"/>
      <c r="G184" s="309"/>
      <c r="H184" s="309"/>
      <c r="I184" s="309"/>
      <c r="J184" s="309"/>
      <c r="K184" s="309"/>
      <c r="L184" s="309"/>
      <c r="M184" s="309"/>
      <c r="N184" s="309"/>
      <c r="O184" s="309"/>
      <c r="P184" s="309"/>
      <c r="Q184" s="309"/>
      <c r="R184" s="309"/>
      <c r="S184" s="309"/>
      <c r="T184" s="309"/>
      <c r="U184" s="309"/>
      <c r="V184" s="309"/>
      <c r="W184" s="309"/>
      <c r="X184" s="309"/>
      <c r="Y184" s="309"/>
      <c r="Z184" s="309"/>
      <c r="AA184" s="309"/>
      <c r="AB184" s="309"/>
      <c r="AC184" s="309"/>
      <c r="AD184" s="309"/>
      <c r="AE184" s="310"/>
      <c r="AF184" s="310"/>
      <c r="AG184" s="310"/>
      <c r="AH184" s="310"/>
      <c r="AI184" s="310"/>
      <c r="AJ184" s="310"/>
      <c r="AK184" s="310"/>
      <c r="AL184" s="310"/>
      <c r="AM184" s="310"/>
      <c r="AN184" s="310"/>
      <c r="AO184" s="306"/>
      <c r="AP184" s="117"/>
      <c r="AQ184" s="54" t="s">
        <v>645</v>
      </c>
      <c r="AU184" s="292" t="str">
        <f t="shared" ca="1" si="23"/>
        <v>AK</v>
      </c>
      <c r="AV184" s="292">
        <f t="shared" si="24"/>
        <v>153</v>
      </c>
      <c r="AW184" s="180" t="str">
        <f t="shared" ca="1" si="21"/>
        <v>AK153</v>
      </c>
      <c r="AX184" s="180">
        <f t="shared" si="1"/>
        <v>9</v>
      </c>
      <c r="AY184" s="180" t="str">
        <f t="shared" ca="1" si="20"/>
        <v>6. Ownership - Operating Costs</v>
      </c>
      <c r="AZ184" s="189" t="s">
        <v>702</v>
      </c>
      <c r="BA184" s="180" t="s">
        <v>715</v>
      </c>
      <c r="BB184" s="180">
        <f>$AK$8</f>
        <v>2051</v>
      </c>
      <c r="BC184" s="180" t="str">
        <f t="shared" ca="1" si="22"/>
        <v>9_AK153_Annual_availability_factor_2051</v>
      </c>
      <c r="BD184" s="180" t="s">
        <v>322</v>
      </c>
      <c r="BE184" s="180"/>
      <c r="BF184" s="189" t="s">
        <v>323</v>
      </c>
      <c r="BG184" s="189" t="s">
        <v>58</v>
      </c>
      <c r="BH184" s="189" t="s">
        <v>58</v>
      </c>
      <c r="BI184" s="189"/>
      <c r="BJ184" s="189"/>
      <c r="BK184" s="189"/>
      <c r="BL184" s="189"/>
    </row>
    <row r="185" spans="1:64" ht="13.5" hidden="1" customHeight="1" thickBot="1">
      <c r="A185" s="90"/>
      <c r="B185" s="117"/>
      <c r="C185" s="160"/>
      <c r="D185" s="347"/>
      <c r="E185" s="347"/>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309"/>
      <c r="AE185" s="310"/>
      <c r="AF185" s="310"/>
      <c r="AG185" s="310"/>
      <c r="AH185" s="310"/>
      <c r="AI185" s="310"/>
      <c r="AJ185" s="310"/>
      <c r="AK185" s="310"/>
      <c r="AL185" s="310"/>
      <c r="AM185" s="310"/>
      <c r="AN185" s="310"/>
      <c r="AO185" s="306"/>
      <c r="AP185" s="117"/>
      <c r="AQ185" s="54" t="s">
        <v>645</v>
      </c>
      <c r="AU185" s="292" t="str">
        <f t="shared" ca="1" si="23"/>
        <v>AL</v>
      </c>
      <c r="AV185" s="292">
        <f t="shared" si="24"/>
        <v>153</v>
      </c>
      <c r="AW185" s="180" t="str">
        <f t="shared" ca="1" si="21"/>
        <v>AL153</v>
      </c>
      <c r="AX185" s="180">
        <f t="shared" si="1"/>
        <v>9</v>
      </c>
      <c r="AY185" s="180" t="str">
        <f t="shared" ca="1" si="20"/>
        <v>6. Ownership - Operating Costs</v>
      </c>
      <c r="AZ185" s="189" t="s">
        <v>702</v>
      </c>
      <c r="BA185" s="180" t="s">
        <v>715</v>
      </c>
      <c r="BB185" s="180">
        <f>$AL$8</f>
        <v>2052</v>
      </c>
      <c r="BC185" s="180" t="str">
        <f t="shared" ca="1" si="22"/>
        <v>9_AL153_Annual_availability_factor_2052</v>
      </c>
      <c r="BD185" s="180" t="s">
        <v>322</v>
      </c>
      <c r="BE185" s="180"/>
      <c r="BF185" s="189" t="s">
        <v>323</v>
      </c>
      <c r="BG185" s="189" t="s">
        <v>58</v>
      </c>
      <c r="BH185" s="189" t="s">
        <v>58</v>
      </c>
      <c r="BI185" s="189"/>
      <c r="BJ185" s="189"/>
      <c r="BK185" s="189"/>
      <c r="BL185" s="189"/>
    </row>
    <row r="186" spans="1:64" ht="13.5" hidden="1" customHeight="1" thickBot="1">
      <c r="A186" s="90"/>
      <c r="B186" s="117"/>
      <c r="C186" s="160"/>
      <c r="D186" s="347"/>
      <c r="E186" s="347"/>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10"/>
      <c r="AF186" s="310"/>
      <c r="AG186" s="310"/>
      <c r="AH186" s="310"/>
      <c r="AI186" s="310"/>
      <c r="AJ186" s="310"/>
      <c r="AK186" s="310"/>
      <c r="AL186" s="310"/>
      <c r="AM186" s="310"/>
      <c r="AN186" s="310"/>
      <c r="AO186" s="306"/>
      <c r="AP186" s="117"/>
      <c r="AQ186" s="54" t="s">
        <v>645</v>
      </c>
      <c r="AU186" s="292" t="str">
        <f t="shared" ca="1" si="23"/>
        <v>AM</v>
      </c>
      <c r="AV186" s="292">
        <f t="shared" si="24"/>
        <v>153</v>
      </c>
      <c r="AW186" s="180" t="str">
        <f t="shared" ca="1" si="21"/>
        <v>AM153</v>
      </c>
      <c r="AX186" s="180">
        <f t="shared" si="1"/>
        <v>9</v>
      </c>
      <c r="AY186" s="180" t="str">
        <f t="shared" ca="1" si="20"/>
        <v>6. Ownership - Operating Costs</v>
      </c>
      <c r="AZ186" s="189" t="s">
        <v>702</v>
      </c>
      <c r="BA186" s="180" t="s">
        <v>715</v>
      </c>
      <c r="BB186" s="180">
        <f>$AM$8</f>
        <v>2053</v>
      </c>
      <c r="BC186" s="180" t="str">
        <f t="shared" ca="1" si="22"/>
        <v>9_AM153_Annual_availability_factor_2053</v>
      </c>
      <c r="BD186" s="180" t="s">
        <v>322</v>
      </c>
      <c r="BE186" s="180"/>
      <c r="BF186" s="189" t="s">
        <v>323</v>
      </c>
      <c r="BG186" s="189" t="s">
        <v>58</v>
      </c>
      <c r="BH186" s="189" t="s">
        <v>58</v>
      </c>
      <c r="BI186" s="189"/>
      <c r="BJ186" s="189"/>
      <c r="BK186" s="189"/>
      <c r="BL186" s="189"/>
    </row>
    <row r="187" spans="1:64" ht="13.5" hidden="1" customHeight="1" thickBot="1">
      <c r="A187" s="90"/>
      <c r="B187" s="117"/>
      <c r="C187" s="160"/>
      <c r="D187" s="347"/>
      <c r="E187" s="347"/>
      <c r="F187" s="309"/>
      <c r="G187" s="309"/>
      <c r="H187" s="309"/>
      <c r="I187" s="309"/>
      <c r="J187" s="309"/>
      <c r="K187" s="309"/>
      <c r="L187" s="309"/>
      <c r="M187" s="309"/>
      <c r="N187" s="309"/>
      <c r="O187" s="309"/>
      <c r="P187" s="309"/>
      <c r="Q187" s="309"/>
      <c r="R187" s="309"/>
      <c r="S187" s="309"/>
      <c r="T187" s="309"/>
      <c r="U187" s="309"/>
      <c r="V187" s="309"/>
      <c r="W187" s="309"/>
      <c r="X187" s="309"/>
      <c r="Y187" s="309"/>
      <c r="Z187" s="309"/>
      <c r="AA187" s="309"/>
      <c r="AB187" s="309"/>
      <c r="AC187" s="309"/>
      <c r="AD187" s="309"/>
      <c r="AE187" s="310"/>
      <c r="AF187" s="310"/>
      <c r="AG187" s="310"/>
      <c r="AH187" s="310"/>
      <c r="AI187" s="310"/>
      <c r="AJ187" s="310"/>
      <c r="AK187" s="310"/>
      <c r="AL187" s="310"/>
      <c r="AM187" s="310"/>
      <c r="AN187" s="310"/>
      <c r="AO187" s="306"/>
      <c r="AP187" s="117"/>
      <c r="AQ187" s="54" t="s">
        <v>645</v>
      </c>
      <c r="AU187" s="292" t="str">
        <f t="shared" ca="1" si="23"/>
        <v>AN</v>
      </c>
      <c r="AV187" s="292">
        <f t="shared" si="24"/>
        <v>153</v>
      </c>
      <c r="AW187" s="180" t="str">
        <f t="shared" ca="1" si="21"/>
        <v>AN153</v>
      </c>
      <c r="AX187" s="180">
        <f t="shared" si="1"/>
        <v>9</v>
      </c>
      <c r="AY187" s="180" t="str">
        <f t="shared" ca="1" si="20"/>
        <v>6. Ownership - Operating Costs</v>
      </c>
      <c r="AZ187" s="189" t="s">
        <v>702</v>
      </c>
      <c r="BA187" s="180" t="s">
        <v>715</v>
      </c>
      <c r="BB187" s="180">
        <f>$AN$8</f>
        <v>2054</v>
      </c>
      <c r="BC187" s="180" t="str">
        <f t="shared" ca="1" si="22"/>
        <v>9_AN153_Annual_availability_factor_2054</v>
      </c>
      <c r="BD187" s="180" t="s">
        <v>322</v>
      </c>
      <c r="BE187" s="180"/>
      <c r="BF187" s="189" t="s">
        <v>323</v>
      </c>
      <c r="BG187" s="189" t="s">
        <v>58</v>
      </c>
      <c r="BH187" s="189" t="s">
        <v>58</v>
      </c>
      <c r="BI187" s="189"/>
      <c r="BJ187" s="189"/>
      <c r="BK187" s="189"/>
      <c r="BL187" s="189"/>
    </row>
    <row r="188" spans="1:64" ht="13.5" hidden="1" customHeight="1" thickBot="1">
      <c r="A188" s="90"/>
      <c r="B188" s="117"/>
      <c r="C188" s="160"/>
      <c r="D188" s="347"/>
      <c r="E188" s="347"/>
      <c r="F188" s="309"/>
      <c r="G188" s="309"/>
      <c r="H188" s="309"/>
      <c r="I188" s="309"/>
      <c r="J188" s="309"/>
      <c r="K188" s="309"/>
      <c r="L188" s="309"/>
      <c r="M188" s="309"/>
      <c r="N188" s="309"/>
      <c r="O188" s="309"/>
      <c r="P188" s="309"/>
      <c r="Q188" s="309"/>
      <c r="R188" s="309"/>
      <c r="S188" s="309"/>
      <c r="T188" s="309"/>
      <c r="U188" s="309"/>
      <c r="V188" s="309"/>
      <c r="W188" s="309"/>
      <c r="X188" s="309"/>
      <c r="Y188" s="309"/>
      <c r="Z188" s="309"/>
      <c r="AA188" s="309"/>
      <c r="AB188" s="309"/>
      <c r="AC188" s="309"/>
      <c r="AD188" s="309"/>
      <c r="AE188" s="310"/>
      <c r="AF188" s="310"/>
      <c r="AG188" s="310"/>
      <c r="AH188" s="310"/>
      <c r="AI188" s="310"/>
      <c r="AJ188" s="310"/>
      <c r="AK188" s="310"/>
      <c r="AL188" s="310"/>
      <c r="AM188" s="310"/>
      <c r="AN188" s="310"/>
      <c r="AO188" s="306"/>
      <c r="AP188" s="117"/>
      <c r="AQ188" s="307" t="s">
        <v>645</v>
      </c>
      <c r="AR188" s="307"/>
      <c r="AS188" s="307"/>
      <c r="AT188" s="307"/>
      <c r="AU188" s="308" t="str">
        <f t="shared" ca="1" si="23"/>
        <v>AO</v>
      </c>
      <c r="AV188" s="308">
        <f t="shared" si="24"/>
        <v>153</v>
      </c>
      <c r="AW188" s="254" t="str">
        <f t="shared" ca="1" si="21"/>
        <v>AO153</v>
      </c>
      <c r="AX188" s="254">
        <f t="shared" si="1"/>
        <v>9</v>
      </c>
      <c r="AY188" s="254" t="str">
        <f t="shared" ca="1" si="20"/>
        <v>6. Ownership - Operating Costs</v>
      </c>
      <c r="AZ188" s="259" t="s">
        <v>702</v>
      </c>
      <c r="BA188" s="254" t="s">
        <v>715</v>
      </c>
      <c r="BB188" s="254" t="s">
        <v>646</v>
      </c>
      <c r="BC188" s="254" t="str">
        <f t="shared" ca="1" si="22"/>
        <v>9_AO153_Annual_availability_factor_Additional_Info</v>
      </c>
      <c r="BD188" s="259" t="s">
        <v>133</v>
      </c>
      <c r="BE188" s="259">
        <v>100</v>
      </c>
      <c r="BF188" s="259"/>
      <c r="BG188" s="259" t="s">
        <v>58</v>
      </c>
      <c r="BH188" s="259" t="s">
        <v>58</v>
      </c>
      <c r="BI188" s="189"/>
      <c r="BJ188" s="189"/>
      <c r="BK188" s="189"/>
      <c r="BL188" s="189"/>
    </row>
    <row r="189" spans="1:64" ht="13.5" thickBot="1">
      <c r="A189" s="90">
        <f>+A153+1</f>
        <v>7</v>
      </c>
      <c r="B189" s="117"/>
      <c r="C189" s="160" t="s">
        <v>716</v>
      </c>
      <c r="D189" s="347" t="s">
        <v>501</v>
      </c>
      <c r="E189" s="347"/>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4"/>
      <c r="AF189" s="284"/>
      <c r="AG189" s="284"/>
      <c r="AH189" s="284"/>
      <c r="AI189" s="284"/>
      <c r="AJ189" s="284"/>
      <c r="AK189" s="284"/>
      <c r="AL189" s="284"/>
      <c r="AM189" s="284"/>
      <c r="AN189" s="284"/>
      <c r="AO189" s="221"/>
      <c r="AP189" s="117"/>
      <c r="AS189" s="54" t="s">
        <v>125</v>
      </c>
      <c r="AT189" s="54" t="str">
        <f ca="1">SUBSTITUTE(CELL("address",F189),"$","")</f>
        <v>F189</v>
      </c>
      <c r="AU189" s="227" t="str">
        <f ca="1">CHAR(CODE(AT189))</f>
        <v>F</v>
      </c>
      <c r="AV189" s="227">
        <f>ROW(AT189)</f>
        <v>189</v>
      </c>
      <c r="AW189" s="180" t="str">
        <f ca="1">CONCATENATE(AU189&amp;AV189)</f>
        <v>F189</v>
      </c>
      <c r="AX189" s="180">
        <f t="shared" si="1"/>
        <v>9</v>
      </c>
      <c r="AY189" s="180" t="str">
        <f t="shared" ca="1" si="20"/>
        <v>6. Ownership - Operating Costs</v>
      </c>
      <c r="AZ189" s="189" t="s">
        <v>702</v>
      </c>
      <c r="BA189" s="180" t="s">
        <v>717</v>
      </c>
      <c r="BB189" s="180">
        <f>$F$8</f>
        <v>2020</v>
      </c>
      <c r="BC189" s="180" t="str">
        <f ca="1">AX189&amp;"_"&amp;AW189&amp;"_"&amp;BA189&amp;"_"&amp;BB189</f>
        <v>9_F189_Net_capacity_factor_2020</v>
      </c>
      <c r="BD189" s="180" t="s">
        <v>322</v>
      </c>
      <c r="BE189" s="180"/>
      <c r="BF189" s="189" t="s">
        <v>323</v>
      </c>
      <c r="BG189" s="189" t="s">
        <v>58</v>
      </c>
      <c r="BH189" s="189" t="s">
        <v>58</v>
      </c>
      <c r="BI189" s="189"/>
      <c r="BJ189" s="189"/>
      <c r="BK189" s="189"/>
      <c r="BL189" s="189"/>
    </row>
    <row r="190" spans="1:64" ht="13.5" hidden="1" customHeight="1" thickBot="1">
      <c r="A190" s="90"/>
      <c r="B190" s="117"/>
      <c r="C190" s="160"/>
      <c r="D190" s="347"/>
      <c r="E190" s="347"/>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10"/>
      <c r="AF190" s="310"/>
      <c r="AG190" s="310"/>
      <c r="AH190" s="310"/>
      <c r="AI190" s="310"/>
      <c r="AJ190" s="310"/>
      <c r="AK190" s="310"/>
      <c r="AL190" s="310"/>
      <c r="AM190" s="310"/>
      <c r="AN190" s="310"/>
      <c r="AO190" s="306"/>
      <c r="AP190" s="117"/>
      <c r="AQ190" s="54" t="s">
        <v>645</v>
      </c>
      <c r="AU190" s="292" t="str">
        <f ca="1">IF(AU189="Z","AA",IF(LEN(AU189)=1,CHAR(CODE(AU189)+1),IF(RIGHT(AU189,1)="Z",CHAR(CODE(LEFT(AU189,1))+1),LEFT(AU189,1))&amp;CHAR(65+MOD(CODE(RIGHT(AU189,1))+1-65,26))))</f>
        <v>G</v>
      </c>
      <c r="AV190" s="292">
        <f>AV189</f>
        <v>189</v>
      </c>
      <c r="AW190" s="180" t="str">
        <f t="shared" ref="AW190:AW224" ca="1" si="25">CONCATENATE(AU190&amp;AV190)</f>
        <v>G189</v>
      </c>
      <c r="AX190" s="180">
        <f t="shared" si="1"/>
        <v>9</v>
      </c>
      <c r="AY190" s="180" t="str">
        <f t="shared" ca="1" si="20"/>
        <v>6. Ownership - Operating Costs</v>
      </c>
      <c r="AZ190" s="189" t="s">
        <v>702</v>
      </c>
      <c r="BA190" s="180" t="s">
        <v>717</v>
      </c>
      <c r="BB190" s="180">
        <f>$G$8</f>
        <v>2021</v>
      </c>
      <c r="BC190" s="180" t="str">
        <f t="shared" ref="BC190:BC224" ca="1" si="26">AX190&amp;"_"&amp;AW190&amp;"_"&amp;BA190&amp;"_"&amp;BB190</f>
        <v>9_G189_Net_capacity_factor_2021</v>
      </c>
      <c r="BD190" s="180" t="s">
        <v>322</v>
      </c>
      <c r="BE190" s="180"/>
      <c r="BF190" s="189" t="s">
        <v>323</v>
      </c>
      <c r="BG190" s="189" t="s">
        <v>58</v>
      </c>
      <c r="BH190" s="189" t="s">
        <v>58</v>
      </c>
      <c r="BI190" s="189"/>
      <c r="BJ190" s="189"/>
      <c r="BK190" s="189"/>
      <c r="BL190" s="189"/>
    </row>
    <row r="191" spans="1:64" ht="13.5" hidden="1" customHeight="1" thickBot="1">
      <c r="A191" s="90"/>
      <c r="B191" s="117"/>
      <c r="C191" s="160"/>
      <c r="D191" s="347"/>
      <c r="E191" s="347"/>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309"/>
      <c r="AE191" s="310"/>
      <c r="AF191" s="310"/>
      <c r="AG191" s="310"/>
      <c r="AH191" s="310"/>
      <c r="AI191" s="310"/>
      <c r="AJ191" s="310"/>
      <c r="AK191" s="310"/>
      <c r="AL191" s="310"/>
      <c r="AM191" s="310"/>
      <c r="AN191" s="310"/>
      <c r="AO191" s="306"/>
      <c r="AP191" s="117"/>
      <c r="AQ191" s="54" t="s">
        <v>645</v>
      </c>
      <c r="AU191" s="292" t="str">
        <f t="shared" ref="AU191:AU224" ca="1" si="27">IF(AU190="Z","AA",IF(LEN(AU190)=1,CHAR(CODE(AU190)+1),IF(RIGHT(AU190,1)="Z",CHAR(CODE(LEFT(AU190,1))+1),LEFT(AU190,1))&amp;CHAR(65+MOD(CODE(RIGHT(AU190,1))+1-65,26))))</f>
        <v>H</v>
      </c>
      <c r="AV191" s="292">
        <f t="shared" ref="AV191:AV224" si="28">AV190</f>
        <v>189</v>
      </c>
      <c r="AW191" s="180" t="str">
        <f t="shared" ca="1" si="25"/>
        <v>H189</v>
      </c>
      <c r="AX191" s="180">
        <f t="shared" si="1"/>
        <v>9</v>
      </c>
      <c r="AY191" s="180" t="str">
        <f t="shared" ca="1" si="20"/>
        <v>6. Ownership - Operating Costs</v>
      </c>
      <c r="AZ191" s="189" t="s">
        <v>702</v>
      </c>
      <c r="BA191" s="180" t="s">
        <v>717</v>
      </c>
      <c r="BB191" s="180">
        <f>$H$8</f>
        <v>2022</v>
      </c>
      <c r="BC191" s="180" t="str">
        <f t="shared" ca="1" si="26"/>
        <v>9_H189_Net_capacity_factor_2022</v>
      </c>
      <c r="BD191" s="180" t="s">
        <v>322</v>
      </c>
      <c r="BE191" s="180"/>
      <c r="BF191" s="189" t="s">
        <v>323</v>
      </c>
      <c r="BG191" s="189" t="s">
        <v>58</v>
      </c>
      <c r="BH191" s="189" t="s">
        <v>58</v>
      </c>
      <c r="BI191" s="189"/>
      <c r="BJ191" s="189"/>
      <c r="BK191" s="189"/>
      <c r="BL191" s="189"/>
    </row>
    <row r="192" spans="1:64" ht="13.5" hidden="1" customHeight="1" thickBot="1">
      <c r="A192" s="90"/>
      <c r="B192" s="117"/>
      <c r="C192" s="160"/>
      <c r="D192" s="347"/>
      <c r="E192" s="347"/>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309"/>
      <c r="AE192" s="310"/>
      <c r="AF192" s="310"/>
      <c r="AG192" s="310"/>
      <c r="AH192" s="310"/>
      <c r="AI192" s="310"/>
      <c r="AJ192" s="310"/>
      <c r="AK192" s="310"/>
      <c r="AL192" s="310"/>
      <c r="AM192" s="310"/>
      <c r="AN192" s="310"/>
      <c r="AO192" s="306"/>
      <c r="AP192" s="117"/>
      <c r="AQ192" s="54" t="s">
        <v>645</v>
      </c>
      <c r="AU192" s="292" t="str">
        <f t="shared" ca="1" si="27"/>
        <v>I</v>
      </c>
      <c r="AV192" s="292">
        <f t="shared" si="28"/>
        <v>189</v>
      </c>
      <c r="AW192" s="180" t="str">
        <f t="shared" ca="1" si="25"/>
        <v>I189</v>
      </c>
      <c r="AX192" s="180">
        <f t="shared" si="1"/>
        <v>9</v>
      </c>
      <c r="AY192" s="180" t="str">
        <f t="shared" ca="1" si="20"/>
        <v>6. Ownership - Operating Costs</v>
      </c>
      <c r="AZ192" s="189" t="s">
        <v>702</v>
      </c>
      <c r="BA192" s="180" t="s">
        <v>717</v>
      </c>
      <c r="BB192" s="180">
        <f>$I$8</f>
        <v>2023</v>
      </c>
      <c r="BC192" s="180" t="str">
        <f t="shared" ca="1" si="26"/>
        <v>9_I189_Net_capacity_factor_2023</v>
      </c>
      <c r="BD192" s="180" t="s">
        <v>322</v>
      </c>
      <c r="BE192" s="180"/>
      <c r="BF192" s="189" t="s">
        <v>323</v>
      </c>
      <c r="BG192" s="189" t="s">
        <v>58</v>
      </c>
      <c r="BH192" s="189" t="s">
        <v>58</v>
      </c>
      <c r="BI192" s="189"/>
      <c r="BJ192" s="189"/>
      <c r="BK192" s="189"/>
      <c r="BL192" s="189"/>
    </row>
    <row r="193" spans="1:64" ht="13.5" hidden="1" customHeight="1" thickBot="1">
      <c r="A193" s="90"/>
      <c r="B193" s="117"/>
      <c r="C193" s="160"/>
      <c r="D193" s="347"/>
      <c r="E193" s="347"/>
      <c r="F193" s="309"/>
      <c r="G193" s="309"/>
      <c r="H193" s="309"/>
      <c r="I193" s="309"/>
      <c r="J193" s="309"/>
      <c r="K193" s="309"/>
      <c r="L193" s="309"/>
      <c r="M193" s="309"/>
      <c r="N193" s="309"/>
      <c r="O193" s="309"/>
      <c r="P193" s="309"/>
      <c r="Q193" s="309"/>
      <c r="R193" s="309"/>
      <c r="S193" s="309"/>
      <c r="T193" s="309"/>
      <c r="U193" s="309"/>
      <c r="V193" s="309"/>
      <c r="W193" s="309"/>
      <c r="X193" s="309"/>
      <c r="Y193" s="309"/>
      <c r="Z193" s="309"/>
      <c r="AA193" s="309"/>
      <c r="AB193" s="309"/>
      <c r="AC193" s="309"/>
      <c r="AD193" s="309"/>
      <c r="AE193" s="310"/>
      <c r="AF193" s="310"/>
      <c r="AG193" s="310"/>
      <c r="AH193" s="310"/>
      <c r="AI193" s="310"/>
      <c r="AJ193" s="310"/>
      <c r="AK193" s="310"/>
      <c r="AL193" s="310"/>
      <c r="AM193" s="310"/>
      <c r="AN193" s="310"/>
      <c r="AO193" s="306"/>
      <c r="AP193" s="117"/>
      <c r="AQ193" s="54" t="s">
        <v>645</v>
      </c>
      <c r="AU193" s="292" t="str">
        <f t="shared" ca="1" si="27"/>
        <v>J</v>
      </c>
      <c r="AV193" s="292">
        <f t="shared" si="28"/>
        <v>189</v>
      </c>
      <c r="AW193" s="180" t="str">
        <f t="shared" ca="1" si="25"/>
        <v>J189</v>
      </c>
      <c r="AX193" s="180">
        <f t="shared" si="1"/>
        <v>9</v>
      </c>
      <c r="AY193" s="180" t="str">
        <f t="shared" ca="1" si="20"/>
        <v>6. Ownership - Operating Costs</v>
      </c>
      <c r="AZ193" s="189" t="s">
        <v>702</v>
      </c>
      <c r="BA193" s="180" t="s">
        <v>717</v>
      </c>
      <c r="BB193" s="180">
        <f>$J$8</f>
        <v>2024</v>
      </c>
      <c r="BC193" s="180" t="str">
        <f t="shared" ca="1" si="26"/>
        <v>9_J189_Net_capacity_factor_2024</v>
      </c>
      <c r="BD193" s="180" t="s">
        <v>322</v>
      </c>
      <c r="BE193" s="180"/>
      <c r="BF193" s="189" t="s">
        <v>323</v>
      </c>
      <c r="BG193" s="189" t="s">
        <v>58</v>
      </c>
      <c r="BH193" s="189" t="s">
        <v>58</v>
      </c>
      <c r="BI193" s="189"/>
      <c r="BJ193" s="189"/>
      <c r="BK193" s="189"/>
      <c r="BL193" s="189"/>
    </row>
    <row r="194" spans="1:64" ht="13.5" hidden="1" customHeight="1" thickBot="1">
      <c r="A194" s="90"/>
      <c r="B194" s="117"/>
      <c r="C194" s="160"/>
      <c r="D194" s="347"/>
      <c r="E194" s="347"/>
      <c r="F194" s="309"/>
      <c r="G194" s="309"/>
      <c r="H194" s="309"/>
      <c r="I194" s="309"/>
      <c r="J194" s="309"/>
      <c r="K194" s="309"/>
      <c r="L194" s="309"/>
      <c r="M194" s="309"/>
      <c r="N194" s="309"/>
      <c r="O194" s="309"/>
      <c r="P194" s="309"/>
      <c r="Q194" s="309"/>
      <c r="R194" s="309"/>
      <c r="S194" s="309"/>
      <c r="T194" s="309"/>
      <c r="U194" s="309"/>
      <c r="V194" s="309"/>
      <c r="W194" s="309"/>
      <c r="X194" s="309"/>
      <c r="Y194" s="309"/>
      <c r="Z194" s="309"/>
      <c r="AA194" s="309"/>
      <c r="AB194" s="309"/>
      <c r="AC194" s="309"/>
      <c r="AD194" s="309"/>
      <c r="AE194" s="310"/>
      <c r="AF194" s="310"/>
      <c r="AG194" s="310"/>
      <c r="AH194" s="310"/>
      <c r="AI194" s="310"/>
      <c r="AJ194" s="310"/>
      <c r="AK194" s="310"/>
      <c r="AL194" s="310"/>
      <c r="AM194" s="310"/>
      <c r="AN194" s="310"/>
      <c r="AO194" s="306"/>
      <c r="AP194" s="117"/>
      <c r="AQ194" s="54" t="s">
        <v>645</v>
      </c>
      <c r="AU194" s="292" t="str">
        <f t="shared" ca="1" si="27"/>
        <v>K</v>
      </c>
      <c r="AV194" s="292">
        <f t="shared" si="28"/>
        <v>189</v>
      </c>
      <c r="AW194" s="180" t="str">
        <f t="shared" ca="1" si="25"/>
        <v>K189</v>
      </c>
      <c r="AX194" s="180">
        <f t="shared" si="1"/>
        <v>9</v>
      </c>
      <c r="AY194" s="180" t="str">
        <f t="shared" ca="1" si="20"/>
        <v>6. Ownership - Operating Costs</v>
      </c>
      <c r="AZ194" s="189" t="s">
        <v>702</v>
      </c>
      <c r="BA194" s="180" t="s">
        <v>717</v>
      </c>
      <c r="BB194" s="180">
        <f>$K$8</f>
        <v>2025</v>
      </c>
      <c r="BC194" s="180" t="str">
        <f t="shared" ca="1" si="26"/>
        <v>9_K189_Net_capacity_factor_2025</v>
      </c>
      <c r="BD194" s="180" t="s">
        <v>322</v>
      </c>
      <c r="BE194" s="180"/>
      <c r="BF194" s="189" t="s">
        <v>323</v>
      </c>
      <c r="BG194" s="189" t="s">
        <v>58</v>
      </c>
      <c r="BH194" s="189" t="s">
        <v>58</v>
      </c>
      <c r="BI194" s="189"/>
      <c r="BJ194" s="189"/>
      <c r="BK194" s="189"/>
      <c r="BL194" s="189"/>
    </row>
    <row r="195" spans="1:64" ht="13.5" hidden="1" customHeight="1" thickBot="1">
      <c r="A195" s="90"/>
      <c r="B195" s="117"/>
      <c r="C195" s="160"/>
      <c r="D195" s="347"/>
      <c r="E195" s="347"/>
      <c r="F195" s="309"/>
      <c r="G195" s="309"/>
      <c r="H195" s="309"/>
      <c r="I195" s="309"/>
      <c r="J195" s="309"/>
      <c r="K195" s="309"/>
      <c r="L195" s="309"/>
      <c r="M195" s="309"/>
      <c r="N195" s="309"/>
      <c r="O195" s="309"/>
      <c r="P195" s="309"/>
      <c r="Q195" s="309"/>
      <c r="R195" s="309"/>
      <c r="S195" s="309"/>
      <c r="T195" s="309"/>
      <c r="U195" s="309"/>
      <c r="V195" s="309"/>
      <c r="W195" s="309"/>
      <c r="X195" s="309"/>
      <c r="Y195" s="309"/>
      <c r="Z195" s="309"/>
      <c r="AA195" s="309"/>
      <c r="AB195" s="309"/>
      <c r="AC195" s="309"/>
      <c r="AD195" s="309"/>
      <c r="AE195" s="310"/>
      <c r="AF195" s="310"/>
      <c r="AG195" s="310"/>
      <c r="AH195" s="310"/>
      <c r="AI195" s="310"/>
      <c r="AJ195" s="310"/>
      <c r="AK195" s="310"/>
      <c r="AL195" s="310"/>
      <c r="AM195" s="310"/>
      <c r="AN195" s="310"/>
      <c r="AO195" s="306"/>
      <c r="AP195" s="117"/>
      <c r="AQ195" s="54" t="s">
        <v>645</v>
      </c>
      <c r="AU195" s="292" t="str">
        <f t="shared" ca="1" si="27"/>
        <v>L</v>
      </c>
      <c r="AV195" s="292">
        <f t="shared" si="28"/>
        <v>189</v>
      </c>
      <c r="AW195" s="180" t="str">
        <f t="shared" ca="1" si="25"/>
        <v>L189</v>
      </c>
      <c r="AX195" s="180">
        <f t="shared" si="1"/>
        <v>9</v>
      </c>
      <c r="AY195" s="180" t="str">
        <f t="shared" ca="1" si="20"/>
        <v>6. Ownership - Operating Costs</v>
      </c>
      <c r="AZ195" s="189" t="s">
        <v>702</v>
      </c>
      <c r="BA195" s="180" t="s">
        <v>717</v>
      </c>
      <c r="BB195" s="180">
        <f>$L$8</f>
        <v>2026</v>
      </c>
      <c r="BC195" s="180" t="str">
        <f t="shared" ca="1" si="26"/>
        <v>9_L189_Net_capacity_factor_2026</v>
      </c>
      <c r="BD195" s="180" t="s">
        <v>322</v>
      </c>
      <c r="BE195" s="180"/>
      <c r="BF195" s="189" t="s">
        <v>323</v>
      </c>
      <c r="BG195" s="189" t="s">
        <v>58</v>
      </c>
      <c r="BH195" s="189" t="s">
        <v>58</v>
      </c>
      <c r="BI195" s="189"/>
      <c r="BJ195" s="189"/>
      <c r="BK195" s="189"/>
      <c r="BL195" s="189"/>
    </row>
    <row r="196" spans="1:64" ht="13.5" hidden="1" customHeight="1" thickBot="1">
      <c r="A196" s="90"/>
      <c r="B196" s="117"/>
      <c r="C196" s="160"/>
      <c r="D196" s="347"/>
      <c r="E196" s="347"/>
      <c r="F196" s="309"/>
      <c r="G196" s="309"/>
      <c r="H196" s="309"/>
      <c r="I196" s="309"/>
      <c r="J196" s="309"/>
      <c r="K196" s="309"/>
      <c r="L196" s="309"/>
      <c r="M196" s="309"/>
      <c r="N196" s="309"/>
      <c r="O196" s="309"/>
      <c r="P196" s="309"/>
      <c r="Q196" s="309"/>
      <c r="R196" s="309"/>
      <c r="S196" s="309"/>
      <c r="T196" s="309"/>
      <c r="U196" s="309"/>
      <c r="V196" s="309"/>
      <c r="W196" s="309"/>
      <c r="X196" s="309"/>
      <c r="Y196" s="309"/>
      <c r="Z196" s="309"/>
      <c r="AA196" s="309"/>
      <c r="AB196" s="309"/>
      <c r="AC196" s="309"/>
      <c r="AD196" s="309"/>
      <c r="AE196" s="310"/>
      <c r="AF196" s="310"/>
      <c r="AG196" s="310"/>
      <c r="AH196" s="310"/>
      <c r="AI196" s="310"/>
      <c r="AJ196" s="310"/>
      <c r="AK196" s="310"/>
      <c r="AL196" s="310"/>
      <c r="AM196" s="310"/>
      <c r="AN196" s="310"/>
      <c r="AO196" s="306"/>
      <c r="AP196" s="117"/>
      <c r="AQ196" s="54" t="s">
        <v>645</v>
      </c>
      <c r="AU196" s="292" t="str">
        <f t="shared" ca="1" si="27"/>
        <v>M</v>
      </c>
      <c r="AV196" s="292">
        <f t="shared" si="28"/>
        <v>189</v>
      </c>
      <c r="AW196" s="180" t="str">
        <f t="shared" ca="1" si="25"/>
        <v>M189</v>
      </c>
      <c r="AX196" s="180">
        <f t="shared" si="1"/>
        <v>9</v>
      </c>
      <c r="AY196" s="180" t="str">
        <f t="shared" ca="1" si="20"/>
        <v>6. Ownership - Operating Costs</v>
      </c>
      <c r="AZ196" s="189" t="s">
        <v>702</v>
      </c>
      <c r="BA196" s="180" t="s">
        <v>717</v>
      </c>
      <c r="BB196" s="180">
        <f>$M$8</f>
        <v>2027</v>
      </c>
      <c r="BC196" s="180" t="str">
        <f t="shared" ca="1" si="26"/>
        <v>9_M189_Net_capacity_factor_2027</v>
      </c>
      <c r="BD196" s="180" t="s">
        <v>322</v>
      </c>
      <c r="BE196" s="180"/>
      <c r="BF196" s="189" t="s">
        <v>323</v>
      </c>
      <c r="BG196" s="189" t="s">
        <v>58</v>
      </c>
      <c r="BH196" s="189" t="s">
        <v>58</v>
      </c>
      <c r="BI196" s="189"/>
      <c r="BJ196" s="189"/>
      <c r="BK196" s="189"/>
      <c r="BL196" s="189"/>
    </row>
    <row r="197" spans="1:64" ht="13.5" hidden="1" customHeight="1" thickBot="1">
      <c r="A197" s="90"/>
      <c r="B197" s="117"/>
      <c r="C197" s="160"/>
      <c r="D197" s="347"/>
      <c r="E197" s="347"/>
      <c r="F197" s="309"/>
      <c r="G197" s="309"/>
      <c r="H197" s="309"/>
      <c r="I197" s="309"/>
      <c r="J197" s="309"/>
      <c r="K197" s="309"/>
      <c r="L197" s="309"/>
      <c r="M197" s="309"/>
      <c r="N197" s="309"/>
      <c r="O197" s="309"/>
      <c r="P197" s="309"/>
      <c r="Q197" s="309"/>
      <c r="R197" s="309"/>
      <c r="S197" s="309"/>
      <c r="T197" s="309"/>
      <c r="U197" s="309"/>
      <c r="V197" s="309"/>
      <c r="W197" s="309"/>
      <c r="X197" s="309"/>
      <c r="Y197" s="309"/>
      <c r="Z197" s="309"/>
      <c r="AA197" s="309"/>
      <c r="AB197" s="309"/>
      <c r="AC197" s="309"/>
      <c r="AD197" s="309"/>
      <c r="AE197" s="310"/>
      <c r="AF197" s="310"/>
      <c r="AG197" s="310"/>
      <c r="AH197" s="310"/>
      <c r="AI197" s="310"/>
      <c r="AJ197" s="310"/>
      <c r="AK197" s="310"/>
      <c r="AL197" s="310"/>
      <c r="AM197" s="310"/>
      <c r="AN197" s="310"/>
      <c r="AO197" s="306"/>
      <c r="AP197" s="117"/>
      <c r="AQ197" s="54" t="s">
        <v>645</v>
      </c>
      <c r="AU197" s="292" t="str">
        <f t="shared" ca="1" si="27"/>
        <v>N</v>
      </c>
      <c r="AV197" s="292">
        <f t="shared" si="28"/>
        <v>189</v>
      </c>
      <c r="AW197" s="180" t="str">
        <f t="shared" ca="1" si="25"/>
        <v>N189</v>
      </c>
      <c r="AX197" s="180">
        <f t="shared" si="1"/>
        <v>9</v>
      </c>
      <c r="AY197" s="180" t="str">
        <f t="shared" ca="1" si="20"/>
        <v>6. Ownership - Operating Costs</v>
      </c>
      <c r="AZ197" s="189" t="s">
        <v>702</v>
      </c>
      <c r="BA197" s="180" t="s">
        <v>717</v>
      </c>
      <c r="BB197" s="180">
        <f>$N$8</f>
        <v>2028</v>
      </c>
      <c r="BC197" s="180" t="str">
        <f t="shared" ca="1" si="26"/>
        <v>9_N189_Net_capacity_factor_2028</v>
      </c>
      <c r="BD197" s="180" t="s">
        <v>322</v>
      </c>
      <c r="BE197" s="180"/>
      <c r="BF197" s="189" t="s">
        <v>323</v>
      </c>
      <c r="BG197" s="189" t="s">
        <v>58</v>
      </c>
      <c r="BH197" s="189" t="s">
        <v>58</v>
      </c>
      <c r="BI197" s="189"/>
      <c r="BJ197" s="189"/>
      <c r="BK197" s="189"/>
      <c r="BL197" s="189"/>
    </row>
    <row r="198" spans="1:64" ht="13.5" hidden="1" customHeight="1" thickBot="1">
      <c r="A198" s="90"/>
      <c r="B198" s="117"/>
      <c r="C198" s="160"/>
      <c r="D198" s="347"/>
      <c r="E198" s="347"/>
      <c r="F198" s="309"/>
      <c r="G198" s="309"/>
      <c r="H198" s="309"/>
      <c r="I198" s="309"/>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10"/>
      <c r="AF198" s="310"/>
      <c r="AG198" s="310"/>
      <c r="AH198" s="310"/>
      <c r="AI198" s="310"/>
      <c r="AJ198" s="310"/>
      <c r="AK198" s="310"/>
      <c r="AL198" s="310"/>
      <c r="AM198" s="310"/>
      <c r="AN198" s="310"/>
      <c r="AO198" s="306"/>
      <c r="AP198" s="117"/>
      <c r="AQ198" s="54" t="s">
        <v>645</v>
      </c>
      <c r="AU198" s="292" t="str">
        <f t="shared" ca="1" si="27"/>
        <v>O</v>
      </c>
      <c r="AV198" s="292">
        <f t="shared" si="28"/>
        <v>189</v>
      </c>
      <c r="AW198" s="180" t="str">
        <f t="shared" ca="1" si="25"/>
        <v>O189</v>
      </c>
      <c r="AX198" s="180">
        <f t="shared" si="1"/>
        <v>9</v>
      </c>
      <c r="AY198" s="180" t="str">
        <f t="shared" ca="1" si="20"/>
        <v>6. Ownership - Operating Costs</v>
      </c>
      <c r="AZ198" s="189" t="s">
        <v>702</v>
      </c>
      <c r="BA198" s="180" t="s">
        <v>717</v>
      </c>
      <c r="BB198" s="180">
        <f>$O$8</f>
        <v>2029</v>
      </c>
      <c r="BC198" s="180" t="str">
        <f t="shared" ca="1" si="26"/>
        <v>9_O189_Net_capacity_factor_2029</v>
      </c>
      <c r="BD198" s="180" t="s">
        <v>322</v>
      </c>
      <c r="BE198" s="180"/>
      <c r="BF198" s="189" t="s">
        <v>323</v>
      </c>
      <c r="BG198" s="189" t="s">
        <v>58</v>
      </c>
      <c r="BH198" s="189" t="s">
        <v>58</v>
      </c>
      <c r="BI198" s="189"/>
      <c r="BJ198" s="189"/>
      <c r="BK198" s="189"/>
      <c r="BL198" s="189"/>
    </row>
    <row r="199" spans="1:64" ht="13.5" hidden="1" customHeight="1" thickBot="1">
      <c r="A199" s="90"/>
      <c r="B199" s="117"/>
      <c r="C199" s="160"/>
      <c r="D199" s="347"/>
      <c r="E199" s="347"/>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10"/>
      <c r="AF199" s="310"/>
      <c r="AG199" s="310"/>
      <c r="AH199" s="310"/>
      <c r="AI199" s="310"/>
      <c r="AJ199" s="310"/>
      <c r="AK199" s="310"/>
      <c r="AL199" s="310"/>
      <c r="AM199" s="310"/>
      <c r="AN199" s="310"/>
      <c r="AO199" s="306"/>
      <c r="AP199" s="117"/>
      <c r="AQ199" s="54" t="s">
        <v>645</v>
      </c>
      <c r="AU199" s="292" t="str">
        <f t="shared" ca="1" si="27"/>
        <v>P</v>
      </c>
      <c r="AV199" s="292">
        <f t="shared" si="28"/>
        <v>189</v>
      </c>
      <c r="AW199" s="180" t="str">
        <f t="shared" ca="1" si="25"/>
        <v>P189</v>
      </c>
      <c r="AX199" s="180">
        <f t="shared" si="1"/>
        <v>9</v>
      </c>
      <c r="AY199" s="180" t="str">
        <f t="shared" ca="1" si="20"/>
        <v>6. Ownership - Operating Costs</v>
      </c>
      <c r="AZ199" s="189" t="s">
        <v>702</v>
      </c>
      <c r="BA199" s="180" t="s">
        <v>717</v>
      </c>
      <c r="BB199" s="180">
        <f>$P$8</f>
        <v>2030</v>
      </c>
      <c r="BC199" s="180" t="str">
        <f t="shared" ca="1" si="26"/>
        <v>9_P189_Net_capacity_factor_2030</v>
      </c>
      <c r="BD199" s="180" t="s">
        <v>322</v>
      </c>
      <c r="BE199" s="180"/>
      <c r="BF199" s="189" t="s">
        <v>323</v>
      </c>
      <c r="BG199" s="189" t="s">
        <v>58</v>
      </c>
      <c r="BH199" s="189" t="s">
        <v>58</v>
      </c>
      <c r="BI199" s="189"/>
      <c r="BJ199" s="189"/>
      <c r="BK199" s="189"/>
      <c r="BL199" s="189"/>
    </row>
    <row r="200" spans="1:64" ht="13.5" hidden="1" customHeight="1" thickBot="1">
      <c r="A200" s="90"/>
      <c r="B200" s="117"/>
      <c r="C200" s="160"/>
      <c r="D200" s="347"/>
      <c r="E200" s="347"/>
      <c r="F200" s="309"/>
      <c r="G200" s="309"/>
      <c r="H200" s="309"/>
      <c r="I200" s="309"/>
      <c r="J200" s="309"/>
      <c r="K200" s="309"/>
      <c r="L200" s="309"/>
      <c r="M200" s="309"/>
      <c r="N200" s="309"/>
      <c r="O200" s="309"/>
      <c r="P200" s="309"/>
      <c r="Q200" s="309"/>
      <c r="R200" s="309"/>
      <c r="S200" s="309"/>
      <c r="T200" s="309"/>
      <c r="U200" s="309"/>
      <c r="V200" s="309"/>
      <c r="W200" s="309"/>
      <c r="X200" s="309"/>
      <c r="Y200" s="309"/>
      <c r="Z200" s="309"/>
      <c r="AA200" s="309"/>
      <c r="AB200" s="309"/>
      <c r="AC200" s="309"/>
      <c r="AD200" s="309"/>
      <c r="AE200" s="310"/>
      <c r="AF200" s="310"/>
      <c r="AG200" s="310"/>
      <c r="AH200" s="310"/>
      <c r="AI200" s="310"/>
      <c r="AJ200" s="310"/>
      <c r="AK200" s="310"/>
      <c r="AL200" s="310"/>
      <c r="AM200" s="310"/>
      <c r="AN200" s="310"/>
      <c r="AO200" s="306"/>
      <c r="AP200" s="117"/>
      <c r="AQ200" s="54" t="s">
        <v>645</v>
      </c>
      <c r="AU200" s="292" t="str">
        <f t="shared" ca="1" si="27"/>
        <v>Q</v>
      </c>
      <c r="AV200" s="292">
        <f t="shared" si="28"/>
        <v>189</v>
      </c>
      <c r="AW200" s="180" t="str">
        <f t="shared" ca="1" si="25"/>
        <v>Q189</v>
      </c>
      <c r="AX200" s="180">
        <f t="shared" si="1"/>
        <v>9</v>
      </c>
      <c r="AY200" s="180" t="str">
        <f t="shared" ca="1" si="20"/>
        <v>6. Ownership - Operating Costs</v>
      </c>
      <c r="AZ200" s="189" t="s">
        <v>702</v>
      </c>
      <c r="BA200" s="180" t="s">
        <v>717</v>
      </c>
      <c r="BB200" s="180">
        <f>$Q$8</f>
        <v>2031</v>
      </c>
      <c r="BC200" s="180" t="str">
        <f t="shared" ca="1" si="26"/>
        <v>9_Q189_Net_capacity_factor_2031</v>
      </c>
      <c r="BD200" s="180" t="s">
        <v>322</v>
      </c>
      <c r="BE200" s="180"/>
      <c r="BF200" s="189" t="s">
        <v>323</v>
      </c>
      <c r="BG200" s="189" t="s">
        <v>58</v>
      </c>
      <c r="BH200" s="189" t="s">
        <v>58</v>
      </c>
      <c r="BI200" s="189"/>
      <c r="BJ200" s="189"/>
      <c r="BK200" s="189"/>
      <c r="BL200" s="189"/>
    </row>
    <row r="201" spans="1:64" ht="13.5" hidden="1" customHeight="1" thickBot="1">
      <c r="A201" s="90"/>
      <c r="B201" s="117"/>
      <c r="C201" s="160"/>
      <c r="D201" s="347"/>
      <c r="E201" s="347"/>
      <c r="F201" s="309"/>
      <c r="G201" s="309"/>
      <c r="H201" s="309"/>
      <c r="I201" s="309"/>
      <c r="J201" s="309"/>
      <c r="K201" s="309"/>
      <c r="L201" s="309"/>
      <c r="M201" s="309"/>
      <c r="N201" s="309"/>
      <c r="O201" s="309"/>
      <c r="P201" s="309"/>
      <c r="Q201" s="309"/>
      <c r="R201" s="309"/>
      <c r="S201" s="309"/>
      <c r="T201" s="309"/>
      <c r="U201" s="309"/>
      <c r="V201" s="309"/>
      <c r="W201" s="309"/>
      <c r="X201" s="309"/>
      <c r="Y201" s="309"/>
      <c r="Z201" s="309"/>
      <c r="AA201" s="309"/>
      <c r="AB201" s="309"/>
      <c r="AC201" s="309"/>
      <c r="AD201" s="309"/>
      <c r="AE201" s="310"/>
      <c r="AF201" s="310"/>
      <c r="AG201" s="310"/>
      <c r="AH201" s="310"/>
      <c r="AI201" s="310"/>
      <c r="AJ201" s="310"/>
      <c r="AK201" s="310"/>
      <c r="AL201" s="310"/>
      <c r="AM201" s="310"/>
      <c r="AN201" s="310"/>
      <c r="AO201" s="306"/>
      <c r="AP201" s="117"/>
      <c r="AQ201" s="54" t="s">
        <v>645</v>
      </c>
      <c r="AU201" s="292" t="str">
        <f t="shared" ca="1" si="27"/>
        <v>R</v>
      </c>
      <c r="AV201" s="292">
        <f t="shared" si="28"/>
        <v>189</v>
      </c>
      <c r="AW201" s="180" t="str">
        <f t="shared" ca="1" si="25"/>
        <v>R189</v>
      </c>
      <c r="AX201" s="180">
        <f t="shared" si="1"/>
        <v>9</v>
      </c>
      <c r="AY201" s="180" t="str">
        <f t="shared" ca="1" si="20"/>
        <v>6. Ownership - Operating Costs</v>
      </c>
      <c r="AZ201" s="189" t="s">
        <v>702</v>
      </c>
      <c r="BA201" s="180" t="s">
        <v>717</v>
      </c>
      <c r="BB201" s="180">
        <f>$R$8</f>
        <v>2032</v>
      </c>
      <c r="BC201" s="180" t="str">
        <f t="shared" ca="1" si="26"/>
        <v>9_R189_Net_capacity_factor_2032</v>
      </c>
      <c r="BD201" s="180" t="s">
        <v>322</v>
      </c>
      <c r="BE201" s="180"/>
      <c r="BF201" s="189" t="s">
        <v>323</v>
      </c>
      <c r="BG201" s="189" t="s">
        <v>58</v>
      </c>
      <c r="BH201" s="189" t="s">
        <v>58</v>
      </c>
      <c r="BI201" s="189"/>
      <c r="BJ201" s="189"/>
      <c r="BK201" s="189"/>
      <c r="BL201" s="189"/>
    </row>
    <row r="202" spans="1:64" ht="13.5" hidden="1" customHeight="1" thickBot="1">
      <c r="A202" s="90"/>
      <c r="B202" s="117"/>
      <c r="C202" s="160"/>
      <c r="D202" s="347"/>
      <c r="E202" s="347"/>
      <c r="F202" s="309"/>
      <c r="G202" s="309"/>
      <c r="H202" s="309"/>
      <c r="I202" s="309"/>
      <c r="J202" s="309"/>
      <c r="K202" s="309"/>
      <c r="L202" s="309"/>
      <c r="M202" s="309"/>
      <c r="N202" s="309"/>
      <c r="O202" s="309"/>
      <c r="P202" s="309"/>
      <c r="Q202" s="309"/>
      <c r="R202" s="309"/>
      <c r="S202" s="309"/>
      <c r="T202" s="309"/>
      <c r="U202" s="309"/>
      <c r="V202" s="309"/>
      <c r="W202" s="309"/>
      <c r="X202" s="309"/>
      <c r="Y202" s="309"/>
      <c r="Z202" s="309"/>
      <c r="AA202" s="309"/>
      <c r="AB202" s="309"/>
      <c r="AC202" s="309"/>
      <c r="AD202" s="309"/>
      <c r="AE202" s="310"/>
      <c r="AF202" s="310"/>
      <c r="AG202" s="310"/>
      <c r="AH202" s="310"/>
      <c r="AI202" s="310"/>
      <c r="AJ202" s="310"/>
      <c r="AK202" s="310"/>
      <c r="AL202" s="310"/>
      <c r="AM202" s="310"/>
      <c r="AN202" s="310"/>
      <c r="AO202" s="306"/>
      <c r="AP202" s="117"/>
      <c r="AQ202" s="54" t="s">
        <v>645</v>
      </c>
      <c r="AU202" s="292" t="str">
        <f t="shared" ca="1" si="27"/>
        <v>S</v>
      </c>
      <c r="AV202" s="292">
        <f t="shared" si="28"/>
        <v>189</v>
      </c>
      <c r="AW202" s="180" t="str">
        <f t="shared" ca="1" si="25"/>
        <v>S189</v>
      </c>
      <c r="AX202" s="180">
        <f t="shared" si="1"/>
        <v>9</v>
      </c>
      <c r="AY202" s="180" t="str">
        <f t="shared" ref="AY202:AY260" ca="1" si="29">MID(CELL("filename",AX202),FIND("]",CELL("filename",AX202))+1,256)</f>
        <v>6. Ownership - Operating Costs</v>
      </c>
      <c r="AZ202" s="189" t="s">
        <v>702</v>
      </c>
      <c r="BA202" s="180" t="s">
        <v>717</v>
      </c>
      <c r="BB202" s="180">
        <f>$S$8</f>
        <v>2033</v>
      </c>
      <c r="BC202" s="180" t="str">
        <f t="shared" ca="1" si="26"/>
        <v>9_S189_Net_capacity_factor_2033</v>
      </c>
      <c r="BD202" s="180" t="s">
        <v>322</v>
      </c>
      <c r="BE202" s="180"/>
      <c r="BF202" s="189" t="s">
        <v>323</v>
      </c>
      <c r="BG202" s="189" t="s">
        <v>58</v>
      </c>
      <c r="BH202" s="189" t="s">
        <v>58</v>
      </c>
      <c r="BI202" s="189"/>
      <c r="BJ202" s="189"/>
      <c r="BK202" s="189"/>
      <c r="BL202" s="189"/>
    </row>
    <row r="203" spans="1:64" ht="13.5" hidden="1" customHeight="1" thickBot="1">
      <c r="A203" s="90"/>
      <c r="B203" s="117"/>
      <c r="C203" s="160"/>
      <c r="D203" s="347"/>
      <c r="E203" s="347"/>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10"/>
      <c r="AF203" s="310"/>
      <c r="AG203" s="310"/>
      <c r="AH203" s="310"/>
      <c r="AI203" s="310"/>
      <c r="AJ203" s="310"/>
      <c r="AK203" s="310"/>
      <c r="AL203" s="310"/>
      <c r="AM203" s="310"/>
      <c r="AN203" s="310"/>
      <c r="AO203" s="306"/>
      <c r="AP203" s="117"/>
      <c r="AQ203" s="54" t="s">
        <v>645</v>
      </c>
      <c r="AU203" s="292" t="str">
        <f t="shared" ca="1" si="27"/>
        <v>T</v>
      </c>
      <c r="AV203" s="292">
        <f t="shared" si="28"/>
        <v>189</v>
      </c>
      <c r="AW203" s="180" t="str">
        <f t="shared" ca="1" si="25"/>
        <v>T189</v>
      </c>
      <c r="AX203" s="180">
        <f t="shared" si="1"/>
        <v>9</v>
      </c>
      <c r="AY203" s="180" t="str">
        <f t="shared" ca="1" si="29"/>
        <v>6. Ownership - Operating Costs</v>
      </c>
      <c r="AZ203" s="189" t="s">
        <v>702</v>
      </c>
      <c r="BA203" s="180" t="s">
        <v>717</v>
      </c>
      <c r="BB203" s="180">
        <f>$T$8</f>
        <v>2034</v>
      </c>
      <c r="BC203" s="180" t="str">
        <f t="shared" ca="1" si="26"/>
        <v>9_T189_Net_capacity_factor_2034</v>
      </c>
      <c r="BD203" s="180" t="s">
        <v>322</v>
      </c>
      <c r="BE203" s="180"/>
      <c r="BF203" s="189" t="s">
        <v>323</v>
      </c>
      <c r="BG203" s="189" t="s">
        <v>58</v>
      </c>
      <c r="BH203" s="189" t="s">
        <v>58</v>
      </c>
      <c r="BI203" s="189"/>
      <c r="BJ203" s="189"/>
      <c r="BK203" s="189"/>
      <c r="BL203" s="189"/>
    </row>
    <row r="204" spans="1:64" ht="13.5" hidden="1" customHeight="1" thickBot="1">
      <c r="A204" s="90"/>
      <c r="B204" s="117"/>
      <c r="C204" s="160"/>
      <c r="D204" s="347"/>
      <c r="E204" s="347"/>
      <c r="F204" s="309"/>
      <c r="G204" s="309"/>
      <c r="H204" s="309"/>
      <c r="I204" s="309"/>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10"/>
      <c r="AF204" s="310"/>
      <c r="AG204" s="310"/>
      <c r="AH204" s="310"/>
      <c r="AI204" s="310"/>
      <c r="AJ204" s="310"/>
      <c r="AK204" s="310"/>
      <c r="AL204" s="310"/>
      <c r="AM204" s="310"/>
      <c r="AN204" s="310"/>
      <c r="AO204" s="306"/>
      <c r="AP204" s="117"/>
      <c r="AQ204" s="54" t="s">
        <v>645</v>
      </c>
      <c r="AU204" s="292" t="str">
        <f t="shared" ca="1" si="27"/>
        <v>U</v>
      </c>
      <c r="AV204" s="292">
        <f t="shared" si="28"/>
        <v>189</v>
      </c>
      <c r="AW204" s="180" t="str">
        <f t="shared" ca="1" si="25"/>
        <v>U189</v>
      </c>
      <c r="AX204" s="180">
        <f t="shared" si="1"/>
        <v>9</v>
      </c>
      <c r="AY204" s="180" t="str">
        <f t="shared" ca="1" si="29"/>
        <v>6. Ownership - Operating Costs</v>
      </c>
      <c r="AZ204" s="189" t="s">
        <v>702</v>
      </c>
      <c r="BA204" s="180" t="s">
        <v>717</v>
      </c>
      <c r="BB204" s="180">
        <f>$U$8</f>
        <v>2035</v>
      </c>
      <c r="BC204" s="180" t="str">
        <f t="shared" ca="1" si="26"/>
        <v>9_U189_Net_capacity_factor_2035</v>
      </c>
      <c r="BD204" s="180" t="s">
        <v>322</v>
      </c>
      <c r="BE204" s="180"/>
      <c r="BF204" s="189" t="s">
        <v>323</v>
      </c>
      <c r="BG204" s="189" t="s">
        <v>58</v>
      </c>
      <c r="BH204" s="189" t="s">
        <v>58</v>
      </c>
      <c r="BI204" s="189"/>
      <c r="BJ204" s="189"/>
      <c r="BK204" s="189"/>
      <c r="BL204" s="189"/>
    </row>
    <row r="205" spans="1:64" ht="13.5" hidden="1" customHeight="1" thickBot="1">
      <c r="A205" s="90"/>
      <c r="B205" s="117"/>
      <c r="C205" s="160"/>
      <c r="D205" s="347"/>
      <c r="E205" s="347"/>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10"/>
      <c r="AF205" s="310"/>
      <c r="AG205" s="310"/>
      <c r="AH205" s="310"/>
      <c r="AI205" s="310"/>
      <c r="AJ205" s="310"/>
      <c r="AK205" s="310"/>
      <c r="AL205" s="310"/>
      <c r="AM205" s="310"/>
      <c r="AN205" s="310"/>
      <c r="AO205" s="306"/>
      <c r="AP205" s="117"/>
      <c r="AQ205" s="54" t="s">
        <v>645</v>
      </c>
      <c r="AU205" s="292" t="str">
        <f t="shared" ca="1" si="27"/>
        <v>V</v>
      </c>
      <c r="AV205" s="292">
        <f t="shared" si="28"/>
        <v>189</v>
      </c>
      <c r="AW205" s="180" t="str">
        <f t="shared" ca="1" si="25"/>
        <v>V189</v>
      </c>
      <c r="AX205" s="180">
        <f t="shared" si="1"/>
        <v>9</v>
      </c>
      <c r="AY205" s="180" t="str">
        <f t="shared" ca="1" si="29"/>
        <v>6. Ownership - Operating Costs</v>
      </c>
      <c r="AZ205" s="189" t="s">
        <v>702</v>
      </c>
      <c r="BA205" s="180" t="s">
        <v>717</v>
      </c>
      <c r="BB205" s="180">
        <f>$V$8</f>
        <v>2036</v>
      </c>
      <c r="BC205" s="180" t="str">
        <f t="shared" ca="1" si="26"/>
        <v>9_V189_Net_capacity_factor_2036</v>
      </c>
      <c r="BD205" s="180" t="s">
        <v>322</v>
      </c>
      <c r="BE205" s="180"/>
      <c r="BF205" s="189" t="s">
        <v>323</v>
      </c>
      <c r="BG205" s="189" t="s">
        <v>58</v>
      </c>
      <c r="BH205" s="189" t="s">
        <v>58</v>
      </c>
      <c r="BI205" s="189"/>
      <c r="BJ205" s="189"/>
      <c r="BK205" s="189"/>
      <c r="BL205" s="189"/>
    </row>
    <row r="206" spans="1:64" ht="13.5" hidden="1" customHeight="1" thickBot="1">
      <c r="A206" s="90"/>
      <c r="B206" s="117"/>
      <c r="C206" s="160"/>
      <c r="D206" s="347"/>
      <c r="E206" s="347"/>
      <c r="F206" s="309"/>
      <c r="G206" s="309"/>
      <c r="H206" s="309"/>
      <c r="I206" s="309"/>
      <c r="J206" s="309"/>
      <c r="K206" s="309"/>
      <c r="L206" s="309"/>
      <c r="M206" s="309"/>
      <c r="N206" s="309"/>
      <c r="O206" s="309"/>
      <c r="P206" s="309"/>
      <c r="Q206" s="309"/>
      <c r="R206" s="309"/>
      <c r="S206" s="309"/>
      <c r="T206" s="309"/>
      <c r="U206" s="309"/>
      <c r="V206" s="309"/>
      <c r="W206" s="309"/>
      <c r="X206" s="309"/>
      <c r="Y206" s="309"/>
      <c r="Z206" s="309"/>
      <c r="AA206" s="309"/>
      <c r="AB206" s="309"/>
      <c r="AC206" s="309"/>
      <c r="AD206" s="309"/>
      <c r="AE206" s="310"/>
      <c r="AF206" s="310"/>
      <c r="AG206" s="310"/>
      <c r="AH206" s="310"/>
      <c r="AI206" s="310"/>
      <c r="AJ206" s="310"/>
      <c r="AK206" s="310"/>
      <c r="AL206" s="310"/>
      <c r="AM206" s="310"/>
      <c r="AN206" s="310"/>
      <c r="AO206" s="306"/>
      <c r="AP206" s="117"/>
      <c r="AQ206" s="54" t="s">
        <v>645</v>
      </c>
      <c r="AU206" s="292" t="str">
        <f t="shared" ca="1" si="27"/>
        <v>W</v>
      </c>
      <c r="AV206" s="292">
        <f t="shared" si="28"/>
        <v>189</v>
      </c>
      <c r="AW206" s="180" t="str">
        <f t="shared" ca="1" si="25"/>
        <v>W189</v>
      </c>
      <c r="AX206" s="180">
        <f t="shared" si="1"/>
        <v>9</v>
      </c>
      <c r="AY206" s="180" t="str">
        <f t="shared" ca="1" si="29"/>
        <v>6. Ownership - Operating Costs</v>
      </c>
      <c r="AZ206" s="189" t="s">
        <v>702</v>
      </c>
      <c r="BA206" s="180" t="s">
        <v>717</v>
      </c>
      <c r="BB206" s="180">
        <f>$W$8</f>
        <v>2037</v>
      </c>
      <c r="BC206" s="180" t="str">
        <f t="shared" ca="1" si="26"/>
        <v>9_W189_Net_capacity_factor_2037</v>
      </c>
      <c r="BD206" s="180" t="s">
        <v>322</v>
      </c>
      <c r="BE206" s="180"/>
      <c r="BF206" s="189" t="s">
        <v>323</v>
      </c>
      <c r="BG206" s="189" t="s">
        <v>58</v>
      </c>
      <c r="BH206" s="189" t="s">
        <v>58</v>
      </c>
      <c r="BI206" s="189"/>
      <c r="BJ206" s="189"/>
      <c r="BK206" s="189"/>
      <c r="BL206" s="189"/>
    </row>
    <row r="207" spans="1:64" ht="13.5" hidden="1" customHeight="1" thickBot="1">
      <c r="A207" s="90"/>
      <c r="B207" s="117"/>
      <c r="C207" s="160"/>
      <c r="D207" s="347"/>
      <c r="E207" s="347"/>
      <c r="F207" s="309"/>
      <c r="G207" s="309"/>
      <c r="H207" s="309"/>
      <c r="I207" s="309"/>
      <c r="J207" s="309"/>
      <c r="K207" s="309"/>
      <c r="L207" s="309"/>
      <c r="M207" s="309"/>
      <c r="N207" s="309"/>
      <c r="O207" s="309"/>
      <c r="P207" s="309"/>
      <c r="Q207" s="309"/>
      <c r="R207" s="309"/>
      <c r="S207" s="309"/>
      <c r="T207" s="309"/>
      <c r="U207" s="309"/>
      <c r="V207" s="309"/>
      <c r="W207" s="309"/>
      <c r="X207" s="309"/>
      <c r="Y207" s="309"/>
      <c r="Z207" s="309"/>
      <c r="AA207" s="309"/>
      <c r="AB207" s="309"/>
      <c r="AC207" s="309"/>
      <c r="AD207" s="309"/>
      <c r="AE207" s="310"/>
      <c r="AF207" s="310"/>
      <c r="AG207" s="310"/>
      <c r="AH207" s="310"/>
      <c r="AI207" s="310"/>
      <c r="AJ207" s="310"/>
      <c r="AK207" s="310"/>
      <c r="AL207" s="310"/>
      <c r="AM207" s="310"/>
      <c r="AN207" s="310"/>
      <c r="AO207" s="306"/>
      <c r="AP207" s="117"/>
      <c r="AQ207" s="54" t="s">
        <v>645</v>
      </c>
      <c r="AU207" s="292" t="str">
        <f t="shared" ca="1" si="27"/>
        <v>X</v>
      </c>
      <c r="AV207" s="292">
        <f t="shared" si="28"/>
        <v>189</v>
      </c>
      <c r="AW207" s="180" t="str">
        <f t="shared" ca="1" si="25"/>
        <v>X189</v>
      </c>
      <c r="AX207" s="180">
        <f t="shared" si="1"/>
        <v>9</v>
      </c>
      <c r="AY207" s="180" t="str">
        <f t="shared" ca="1" si="29"/>
        <v>6. Ownership - Operating Costs</v>
      </c>
      <c r="AZ207" s="189" t="s">
        <v>702</v>
      </c>
      <c r="BA207" s="180" t="s">
        <v>717</v>
      </c>
      <c r="BB207" s="180">
        <f>$X$8</f>
        <v>2038</v>
      </c>
      <c r="BC207" s="180" t="str">
        <f t="shared" ca="1" si="26"/>
        <v>9_X189_Net_capacity_factor_2038</v>
      </c>
      <c r="BD207" s="180" t="s">
        <v>322</v>
      </c>
      <c r="BE207" s="180"/>
      <c r="BF207" s="189" t="s">
        <v>323</v>
      </c>
      <c r="BG207" s="189" t="s">
        <v>58</v>
      </c>
      <c r="BH207" s="189" t="s">
        <v>58</v>
      </c>
      <c r="BI207" s="189"/>
      <c r="BJ207" s="189"/>
      <c r="BK207" s="189"/>
      <c r="BL207" s="189"/>
    </row>
    <row r="208" spans="1:64" ht="13.5" hidden="1" customHeight="1" thickBot="1">
      <c r="A208" s="90"/>
      <c r="B208" s="117"/>
      <c r="C208" s="160"/>
      <c r="D208" s="347"/>
      <c r="E208" s="347"/>
      <c r="F208" s="309"/>
      <c r="G208" s="309"/>
      <c r="H208" s="309"/>
      <c r="I208" s="309"/>
      <c r="J208" s="309"/>
      <c r="K208" s="309"/>
      <c r="L208" s="309"/>
      <c r="M208" s="309"/>
      <c r="N208" s="309"/>
      <c r="O208" s="309"/>
      <c r="P208" s="309"/>
      <c r="Q208" s="309"/>
      <c r="R208" s="309"/>
      <c r="S208" s="309"/>
      <c r="T208" s="309"/>
      <c r="U208" s="309"/>
      <c r="V208" s="309"/>
      <c r="W208" s="309"/>
      <c r="X208" s="309"/>
      <c r="Y208" s="309"/>
      <c r="Z208" s="309"/>
      <c r="AA208" s="309"/>
      <c r="AB208" s="309"/>
      <c r="AC208" s="309"/>
      <c r="AD208" s="309"/>
      <c r="AE208" s="310"/>
      <c r="AF208" s="310"/>
      <c r="AG208" s="310"/>
      <c r="AH208" s="310"/>
      <c r="AI208" s="310"/>
      <c r="AJ208" s="310"/>
      <c r="AK208" s="310"/>
      <c r="AL208" s="310"/>
      <c r="AM208" s="310"/>
      <c r="AN208" s="310"/>
      <c r="AO208" s="306"/>
      <c r="AP208" s="117"/>
      <c r="AQ208" s="54" t="s">
        <v>645</v>
      </c>
      <c r="AU208" s="292" t="str">
        <f t="shared" ca="1" si="27"/>
        <v>Y</v>
      </c>
      <c r="AV208" s="292">
        <f t="shared" si="28"/>
        <v>189</v>
      </c>
      <c r="AW208" s="180" t="str">
        <f t="shared" ca="1" si="25"/>
        <v>Y189</v>
      </c>
      <c r="AX208" s="180">
        <f t="shared" si="1"/>
        <v>9</v>
      </c>
      <c r="AY208" s="180" t="str">
        <f t="shared" ca="1" si="29"/>
        <v>6. Ownership - Operating Costs</v>
      </c>
      <c r="AZ208" s="189" t="s">
        <v>702</v>
      </c>
      <c r="BA208" s="180" t="s">
        <v>717</v>
      </c>
      <c r="BB208" s="180">
        <f>$Y$8</f>
        <v>2039</v>
      </c>
      <c r="BC208" s="180" t="str">
        <f t="shared" ca="1" si="26"/>
        <v>9_Y189_Net_capacity_factor_2039</v>
      </c>
      <c r="BD208" s="180" t="s">
        <v>322</v>
      </c>
      <c r="BE208" s="180"/>
      <c r="BF208" s="189" t="s">
        <v>323</v>
      </c>
      <c r="BG208" s="189" t="s">
        <v>58</v>
      </c>
      <c r="BH208" s="189" t="s">
        <v>58</v>
      </c>
      <c r="BI208" s="189"/>
      <c r="BJ208" s="189"/>
      <c r="BK208" s="189"/>
      <c r="BL208" s="189"/>
    </row>
    <row r="209" spans="1:64" ht="13.5" hidden="1" customHeight="1" thickBot="1">
      <c r="A209" s="90"/>
      <c r="B209" s="117"/>
      <c r="C209" s="160"/>
      <c r="D209" s="347"/>
      <c r="E209" s="347"/>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10"/>
      <c r="AF209" s="310"/>
      <c r="AG209" s="310"/>
      <c r="AH209" s="310"/>
      <c r="AI209" s="310"/>
      <c r="AJ209" s="310"/>
      <c r="AK209" s="310"/>
      <c r="AL209" s="310"/>
      <c r="AM209" s="310"/>
      <c r="AN209" s="310"/>
      <c r="AO209" s="306"/>
      <c r="AP209" s="117"/>
      <c r="AQ209" s="54" t="s">
        <v>645</v>
      </c>
      <c r="AU209" s="292" t="str">
        <f t="shared" ca="1" si="27"/>
        <v>Z</v>
      </c>
      <c r="AV209" s="292">
        <f t="shared" si="28"/>
        <v>189</v>
      </c>
      <c r="AW209" s="180" t="str">
        <f t="shared" ca="1" si="25"/>
        <v>Z189</v>
      </c>
      <c r="AX209" s="180">
        <f t="shared" si="1"/>
        <v>9</v>
      </c>
      <c r="AY209" s="180" t="str">
        <f t="shared" ca="1" si="29"/>
        <v>6. Ownership - Operating Costs</v>
      </c>
      <c r="AZ209" s="189" t="s">
        <v>702</v>
      </c>
      <c r="BA209" s="180" t="s">
        <v>717</v>
      </c>
      <c r="BB209" s="180">
        <f>$Z$8</f>
        <v>2040</v>
      </c>
      <c r="BC209" s="180" t="str">
        <f t="shared" ca="1" si="26"/>
        <v>9_Z189_Net_capacity_factor_2040</v>
      </c>
      <c r="BD209" s="180" t="s">
        <v>322</v>
      </c>
      <c r="BE209" s="180"/>
      <c r="BF209" s="189" t="s">
        <v>323</v>
      </c>
      <c r="BG209" s="189" t="s">
        <v>58</v>
      </c>
      <c r="BH209" s="189" t="s">
        <v>58</v>
      </c>
      <c r="BI209" s="189"/>
      <c r="BJ209" s="189"/>
      <c r="BK209" s="189"/>
      <c r="BL209" s="189"/>
    </row>
    <row r="210" spans="1:64" ht="13.5" hidden="1" customHeight="1" thickBot="1">
      <c r="A210" s="90"/>
      <c r="B210" s="117"/>
      <c r="C210" s="160"/>
      <c r="D210" s="347"/>
      <c r="E210" s="347"/>
      <c r="F210" s="309"/>
      <c r="G210" s="309"/>
      <c r="H210" s="309"/>
      <c r="I210" s="309"/>
      <c r="J210" s="309"/>
      <c r="K210" s="309"/>
      <c r="L210" s="309"/>
      <c r="M210" s="309"/>
      <c r="N210" s="309"/>
      <c r="O210" s="309"/>
      <c r="P210" s="309"/>
      <c r="Q210" s="309"/>
      <c r="R210" s="309"/>
      <c r="S210" s="309"/>
      <c r="T210" s="309"/>
      <c r="U210" s="309"/>
      <c r="V210" s="309"/>
      <c r="W210" s="309"/>
      <c r="X210" s="309"/>
      <c r="Y210" s="309"/>
      <c r="Z210" s="309"/>
      <c r="AA210" s="309"/>
      <c r="AB210" s="309"/>
      <c r="AC210" s="309"/>
      <c r="AD210" s="309"/>
      <c r="AE210" s="310"/>
      <c r="AF210" s="310"/>
      <c r="AG210" s="310"/>
      <c r="AH210" s="310"/>
      <c r="AI210" s="310"/>
      <c r="AJ210" s="310"/>
      <c r="AK210" s="310"/>
      <c r="AL210" s="310"/>
      <c r="AM210" s="310"/>
      <c r="AN210" s="310"/>
      <c r="AO210" s="306"/>
      <c r="AP210" s="117"/>
      <c r="AQ210" s="54" t="s">
        <v>645</v>
      </c>
      <c r="AU210" s="292" t="str">
        <f t="shared" ca="1" si="27"/>
        <v>AA</v>
      </c>
      <c r="AV210" s="292">
        <f t="shared" si="28"/>
        <v>189</v>
      </c>
      <c r="AW210" s="180" t="str">
        <f t="shared" ca="1" si="25"/>
        <v>AA189</v>
      </c>
      <c r="AX210" s="180">
        <f t="shared" si="1"/>
        <v>9</v>
      </c>
      <c r="AY210" s="180" t="str">
        <f t="shared" ca="1" si="29"/>
        <v>6. Ownership - Operating Costs</v>
      </c>
      <c r="AZ210" s="189" t="s">
        <v>702</v>
      </c>
      <c r="BA210" s="180" t="s">
        <v>717</v>
      </c>
      <c r="BB210" s="180">
        <f>$AA$8</f>
        <v>2041</v>
      </c>
      <c r="BC210" s="180" t="str">
        <f t="shared" ca="1" si="26"/>
        <v>9_AA189_Net_capacity_factor_2041</v>
      </c>
      <c r="BD210" s="180" t="s">
        <v>322</v>
      </c>
      <c r="BE210" s="180"/>
      <c r="BF210" s="189" t="s">
        <v>323</v>
      </c>
      <c r="BG210" s="189" t="s">
        <v>58</v>
      </c>
      <c r="BH210" s="189" t="s">
        <v>58</v>
      </c>
      <c r="BI210" s="189"/>
      <c r="BJ210" s="189"/>
      <c r="BK210" s="189"/>
      <c r="BL210" s="189"/>
    </row>
    <row r="211" spans="1:64" ht="13.5" hidden="1" customHeight="1" thickBot="1">
      <c r="A211" s="90"/>
      <c r="B211" s="117"/>
      <c r="C211" s="160"/>
      <c r="D211" s="347"/>
      <c r="E211" s="347"/>
      <c r="F211" s="309"/>
      <c r="G211" s="309"/>
      <c r="H211" s="309"/>
      <c r="I211" s="309"/>
      <c r="J211" s="309"/>
      <c r="K211" s="309"/>
      <c r="L211" s="309"/>
      <c r="M211" s="309"/>
      <c r="N211" s="309"/>
      <c r="O211" s="309"/>
      <c r="P211" s="309"/>
      <c r="Q211" s="309"/>
      <c r="R211" s="309"/>
      <c r="S211" s="309"/>
      <c r="T211" s="309"/>
      <c r="U211" s="309"/>
      <c r="V211" s="309"/>
      <c r="W211" s="309"/>
      <c r="X211" s="309"/>
      <c r="Y211" s="309"/>
      <c r="Z211" s="309"/>
      <c r="AA211" s="309"/>
      <c r="AB211" s="309"/>
      <c r="AC211" s="309"/>
      <c r="AD211" s="309"/>
      <c r="AE211" s="310"/>
      <c r="AF211" s="310"/>
      <c r="AG211" s="310"/>
      <c r="AH211" s="310"/>
      <c r="AI211" s="310"/>
      <c r="AJ211" s="310"/>
      <c r="AK211" s="310"/>
      <c r="AL211" s="310"/>
      <c r="AM211" s="310"/>
      <c r="AN211" s="310"/>
      <c r="AO211" s="306"/>
      <c r="AP211" s="117"/>
      <c r="AQ211" s="54" t="s">
        <v>645</v>
      </c>
      <c r="AU211" s="292" t="str">
        <f t="shared" ca="1" si="27"/>
        <v>AB</v>
      </c>
      <c r="AV211" s="292">
        <f t="shared" si="28"/>
        <v>189</v>
      </c>
      <c r="AW211" s="180" t="str">
        <f t="shared" ca="1" si="25"/>
        <v>AB189</v>
      </c>
      <c r="AX211" s="180">
        <f t="shared" si="1"/>
        <v>9</v>
      </c>
      <c r="AY211" s="180" t="str">
        <f t="shared" ca="1" si="29"/>
        <v>6. Ownership - Operating Costs</v>
      </c>
      <c r="AZ211" s="189" t="s">
        <v>702</v>
      </c>
      <c r="BA211" s="180" t="s">
        <v>717</v>
      </c>
      <c r="BB211" s="180">
        <f>$AB$8</f>
        <v>2042</v>
      </c>
      <c r="BC211" s="180" t="str">
        <f t="shared" ca="1" si="26"/>
        <v>9_AB189_Net_capacity_factor_2042</v>
      </c>
      <c r="BD211" s="180" t="s">
        <v>322</v>
      </c>
      <c r="BE211" s="180"/>
      <c r="BF211" s="189" t="s">
        <v>323</v>
      </c>
      <c r="BG211" s="189" t="s">
        <v>58</v>
      </c>
      <c r="BH211" s="189" t="s">
        <v>58</v>
      </c>
      <c r="BI211" s="189"/>
      <c r="BJ211" s="189"/>
      <c r="BK211" s="189"/>
      <c r="BL211" s="189"/>
    </row>
    <row r="212" spans="1:64" ht="13.5" hidden="1" customHeight="1" thickBot="1">
      <c r="A212" s="90"/>
      <c r="B212" s="117"/>
      <c r="C212" s="160"/>
      <c r="D212" s="347"/>
      <c r="E212" s="347"/>
      <c r="F212" s="309"/>
      <c r="G212" s="309"/>
      <c r="H212" s="309"/>
      <c r="I212" s="309"/>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10"/>
      <c r="AF212" s="310"/>
      <c r="AG212" s="310"/>
      <c r="AH212" s="310"/>
      <c r="AI212" s="310"/>
      <c r="AJ212" s="310"/>
      <c r="AK212" s="310"/>
      <c r="AL212" s="310"/>
      <c r="AM212" s="310"/>
      <c r="AN212" s="310"/>
      <c r="AO212" s="306"/>
      <c r="AP212" s="117"/>
      <c r="AQ212" s="54" t="s">
        <v>645</v>
      </c>
      <c r="AU212" s="292" t="str">
        <f t="shared" ca="1" si="27"/>
        <v>AC</v>
      </c>
      <c r="AV212" s="292">
        <f t="shared" si="28"/>
        <v>189</v>
      </c>
      <c r="AW212" s="180" t="str">
        <f t="shared" ca="1" si="25"/>
        <v>AC189</v>
      </c>
      <c r="AX212" s="180">
        <f t="shared" si="1"/>
        <v>9</v>
      </c>
      <c r="AY212" s="180" t="str">
        <f t="shared" ca="1" si="29"/>
        <v>6. Ownership - Operating Costs</v>
      </c>
      <c r="AZ212" s="189" t="s">
        <v>702</v>
      </c>
      <c r="BA212" s="180" t="s">
        <v>717</v>
      </c>
      <c r="BB212" s="180">
        <f>$AC$8</f>
        <v>2043</v>
      </c>
      <c r="BC212" s="180" t="str">
        <f t="shared" ca="1" si="26"/>
        <v>9_AC189_Net_capacity_factor_2043</v>
      </c>
      <c r="BD212" s="180" t="s">
        <v>322</v>
      </c>
      <c r="BE212" s="180"/>
      <c r="BF212" s="189" t="s">
        <v>323</v>
      </c>
      <c r="BG212" s="189" t="s">
        <v>58</v>
      </c>
      <c r="BH212" s="189" t="s">
        <v>58</v>
      </c>
      <c r="BI212" s="189"/>
      <c r="BJ212" s="189"/>
      <c r="BK212" s="189"/>
      <c r="BL212" s="189"/>
    </row>
    <row r="213" spans="1:64" ht="13.5" hidden="1" customHeight="1" thickBot="1">
      <c r="A213" s="90"/>
      <c r="B213" s="117"/>
      <c r="C213" s="160"/>
      <c r="D213" s="347"/>
      <c r="E213" s="347"/>
      <c r="F213" s="309"/>
      <c r="G213" s="309"/>
      <c r="H213" s="309"/>
      <c r="I213" s="309"/>
      <c r="J213" s="309"/>
      <c r="K213" s="309"/>
      <c r="L213" s="309"/>
      <c r="M213" s="309"/>
      <c r="N213" s="309"/>
      <c r="O213" s="309"/>
      <c r="P213" s="309"/>
      <c r="Q213" s="309"/>
      <c r="R213" s="309"/>
      <c r="S213" s="309"/>
      <c r="T213" s="309"/>
      <c r="U213" s="309"/>
      <c r="V213" s="309"/>
      <c r="W213" s="309"/>
      <c r="X213" s="309"/>
      <c r="Y213" s="309"/>
      <c r="Z213" s="309"/>
      <c r="AA213" s="309"/>
      <c r="AB213" s="309"/>
      <c r="AC213" s="309"/>
      <c r="AD213" s="309"/>
      <c r="AE213" s="310"/>
      <c r="AF213" s="310"/>
      <c r="AG213" s="310"/>
      <c r="AH213" s="310"/>
      <c r="AI213" s="310"/>
      <c r="AJ213" s="310"/>
      <c r="AK213" s="310"/>
      <c r="AL213" s="310"/>
      <c r="AM213" s="310"/>
      <c r="AN213" s="310"/>
      <c r="AO213" s="306"/>
      <c r="AP213" s="117"/>
      <c r="AQ213" s="54" t="s">
        <v>645</v>
      </c>
      <c r="AU213" s="292" t="str">
        <f t="shared" ca="1" si="27"/>
        <v>AD</v>
      </c>
      <c r="AV213" s="292">
        <f t="shared" si="28"/>
        <v>189</v>
      </c>
      <c r="AW213" s="180" t="str">
        <f t="shared" ca="1" si="25"/>
        <v>AD189</v>
      </c>
      <c r="AX213" s="180">
        <f t="shared" si="1"/>
        <v>9</v>
      </c>
      <c r="AY213" s="180" t="str">
        <f t="shared" ca="1" si="29"/>
        <v>6. Ownership - Operating Costs</v>
      </c>
      <c r="AZ213" s="189" t="s">
        <v>702</v>
      </c>
      <c r="BA213" s="180" t="s">
        <v>717</v>
      </c>
      <c r="BB213" s="180">
        <f>$AD$8</f>
        <v>2044</v>
      </c>
      <c r="BC213" s="180" t="str">
        <f t="shared" ca="1" si="26"/>
        <v>9_AD189_Net_capacity_factor_2044</v>
      </c>
      <c r="BD213" s="180" t="s">
        <v>322</v>
      </c>
      <c r="BE213" s="180"/>
      <c r="BF213" s="189" t="s">
        <v>323</v>
      </c>
      <c r="BG213" s="189" t="s">
        <v>58</v>
      </c>
      <c r="BH213" s="189" t="s">
        <v>58</v>
      </c>
      <c r="BI213" s="189"/>
      <c r="BJ213" s="189"/>
      <c r="BK213" s="189"/>
      <c r="BL213" s="189"/>
    </row>
    <row r="214" spans="1:64" ht="13.5" hidden="1" customHeight="1" thickBot="1">
      <c r="A214" s="90"/>
      <c r="B214" s="117"/>
      <c r="C214" s="160"/>
      <c r="D214" s="347"/>
      <c r="E214" s="347"/>
      <c r="F214" s="309"/>
      <c r="G214" s="309"/>
      <c r="H214" s="309"/>
      <c r="I214" s="309"/>
      <c r="J214" s="309"/>
      <c r="K214" s="309"/>
      <c r="L214" s="309"/>
      <c r="M214" s="309"/>
      <c r="N214" s="309"/>
      <c r="O214" s="309"/>
      <c r="P214" s="309"/>
      <c r="Q214" s="309"/>
      <c r="R214" s="309"/>
      <c r="S214" s="309"/>
      <c r="T214" s="309"/>
      <c r="U214" s="309"/>
      <c r="V214" s="309"/>
      <c r="W214" s="309"/>
      <c r="X214" s="309"/>
      <c r="Y214" s="309"/>
      <c r="Z214" s="309"/>
      <c r="AA214" s="309"/>
      <c r="AB214" s="309"/>
      <c r="AC214" s="309"/>
      <c r="AD214" s="309"/>
      <c r="AE214" s="310"/>
      <c r="AF214" s="310"/>
      <c r="AG214" s="310"/>
      <c r="AH214" s="310"/>
      <c r="AI214" s="310"/>
      <c r="AJ214" s="310"/>
      <c r="AK214" s="310"/>
      <c r="AL214" s="310"/>
      <c r="AM214" s="310"/>
      <c r="AN214" s="310"/>
      <c r="AO214" s="306"/>
      <c r="AP214" s="117"/>
      <c r="AQ214" s="54" t="s">
        <v>645</v>
      </c>
      <c r="AU214" s="292" t="str">
        <f t="shared" ca="1" si="27"/>
        <v>AE</v>
      </c>
      <c r="AV214" s="292">
        <f t="shared" si="28"/>
        <v>189</v>
      </c>
      <c r="AW214" s="180" t="str">
        <f t="shared" ca="1" si="25"/>
        <v>AE189</v>
      </c>
      <c r="AX214" s="180">
        <f t="shared" si="1"/>
        <v>9</v>
      </c>
      <c r="AY214" s="180" t="str">
        <f t="shared" ca="1" si="29"/>
        <v>6. Ownership - Operating Costs</v>
      </c>
      <c r="AZ214" s="189" t="s">
        <v>702</v>
      </c>
      <c r="BA214" s="180" t="s">
        <v>717</v>
      </c>
      <c r="BB214" s="180">
        <f>$AE$8</f>
        <v>2045</v>
      </c>
      <c r="BC214" s="180" t="str">
        <f t="shared" ca="1" si="26"/>
        <v>9_AE189_Net_capacity_factor_2045</v>
      </c>
      <c r="BD214" s="180" t="s">
        <v>322</v>
      </c>
      <c r="BE214" s="180"/>
      <c r="BF214" s="189" t="s">
        <v>323</v>
      </c>
      <c r="BG214" s="189" t="s">
        <v>58</v>
      </c>
      <c r="BH214" s="189" t="s">
        <v>58</v>
      </c>
      <c r="BI214" s="189"/>
      <c r="BJ214" s="189"/>
      <c r="BK214" s="189"/>
      <c r="BL214" s="189"/>
    </row>
    <row r="215" spans="1:64" ht="13.5" hidden="1" customHeight="1" thickBot="1">
      <c r="A215" s="90"/>
      <c r="B215" s="117"/>
      <c r="C215" s="160"/>
      <c r="D215" s="347"/>
      <c r="E215" s="347"/>
      <c r="F215" s="309"/>
      <c r="G215" s="309"/>
      <c r="H215" s="309"/>
      <c r="I215" s="309"/>
      <c r="J215" s="309"/>
      <c r="K215" s="309"/>
      <c r="L215" s="309"/>
      <c r="M215" s="309"/>
      <c r="N215" s="309"/>
      <c r="O215" s="309"/>
      <c r="P215" s="309"/>
      <c r="Q215" s="309"/>
      <c r="R215" s="309"/>
      <c r="S215" s="309"/>
      <c r="T215" s="309"/>
      <c r="U215" s="309"/>
      <c r="V215" s="309"/>
      <c r="W215" s="309"/>
      <c r="X215" s="309"/>
      <c r="Y215" s="309"/>
      <c r="Z215" s="309"/>
      <c r="AA215" s="309"/>
      <c r="AB215" s="309"/>
      <c r="AC215" s="309"/>
      <c r="AD215" s="309"/>
      <c r="AE215" s="310"/>
      <c r="AF215" s="310"/>
      <c r="AG215" s="310"/>
      <c r="AH215" s="310"/>
      <c r="AI215" s="310"/>
      <c r="AJ215" s="310"/>
      <c r="AK215" s="310"/>
      <c r="AL215" s="310"/>
      <c r="AM215" s="310"/>
      <c r="AN215" s="310"/>
      <c r="AO215" s="306"/>
      <c r="AP215" s="117"/>
      <c r="AQ215" s="54" t="s">
        <v>645</v>
      </c>
      <c r="AU215" s="292" t="str">
        <f t="shared" ca="1" si="27"/>
        <v>AF</v>
      </c>
      <c r="AV215" s="292">
        <f t="shared" si="28"/>
        <v>189</v>
      </c>
      <c r="AW215" s="180" t="str">
        <f t="shared" ca="1" si="25"/>
        <v>AF189</v>
      </c>
      <c r="AX215" s="180">
        <f t="shared" si="1"/>
        <v>9</v>
      </c>
      <c r="AY215" s="180" t="str">
        <f t="shared" ca="1" si="29"/>
        <v>6. Ownership - Operating Costs</v>
      </c>
      <c r="AZ215" s="189" t="s">
        <v>702</v>
      </c>
      <c r="BA215" s="180" t="s">
        <v>717</v>
      </c>
      <c r="BB215" s="180">
        <f>$AF$8</f>
        <v>2046</v>
      </c>
      <c r="BC215" s="180" t="str">
        <f t="shared" ca="1" si="26"/>
        <v>9_AF189_Net_capacity_factor_2046</v>
      </c>
      <c r="BD215" s="180" t="s">
        <v>322</v>
      </c>
      <c r="BE215" s="180"/>
      <c r="BF215" s="189" t="s">
        <v>323</v>
      </c>
      <c r="BG215" s="189" t="s">
        <v>58</v>
      </c>
      <c r="BH215" s="189" t="s">
        <v>58</v>
      </c>
      <c r="BI215" s="189"/>
      <c r="BJ215" s="189"/>
      <c r="BK215" s="189"/>
      <c r="BL215" s="189"/>
    </row>
    <row r="216" spans="1:64" ht="13.5" hidden="1" customHeight="1" thickBot="1">
      <c r="A216" s="90"/>
      <c r="B216" s="117"/>
      <c r="C216" s="160"/>
      <c r="D216" s="347"/>
      <c r="E216" s="347"/>
      <c r="F216" s="309"/>
      <c r="G216" s="309"/>
      <c r="H216" s="309"/>
      <c r="I216" s="309"/>
      <c r="J216" s="309"/>
      <c r="K216" s="309"/>
      <c r="L216" s="309"/>
      <c r="M216" s="309"/>
      <c r="N216" s="309"/>
      <c r="O216" s="309"/>
      <c r="P216" s="309"/>
      <c r="Q216" s="309"/>
      <c r="R216" s="309"/>
      <c r="S216" s="309"/>
      <c r="T216" s="309"/>
      <c r="U216" s="309"/>
      <c r="V216" s="309"/>
      <c r="W216" s="309"/>
      <c r="X216" s="309"/>
      <c r="Y216" s="309"/>
      <c r="Z216" s="309"/>
      <c r="AA216" s="309"/>
      <c r="AB216" s="309"/>
      <c r="AC216" s="309"/>
      <c r="AD216" s="309"/>
      <c r="AE216" s="310"/>
      <c r="AF216" s="310"/>
      <c r="AG216" s="310"/>
      <c r="AH216" s="310"/>
      <c r="AI216" s="310"/>
      <c r="AJ216" s="310"/>
      <c r="AK216" s="310"/>
      <c r="AL216" s="310"/>
      <c r="AM216" s="310"/>
      <c r="AN216" s="310"/>
      <c r="AO216" s="306"/>
      <c r="AP216" s="117"/>
      <c r="AQ216" s="54" t="s">
        <v>645</v>
      </c>
      <c r="AU216" s="292" t="str">
        <f t="shared" ca="1" si="27"/>
        <v>AG</v>
      </c>
      <c r="AV216" s="292">
        <f t="shared" si="28"/>
        <v>189</v>
      </c>
      <c r="AW216" s="180" t="str">
        <f t="shared" ca="1" si="25"/>
        <v>AG189</v>
      </c>
      <c r="AX216" s="180">
        <f t="shared" si="1"/>
        <v>9</v>
      </c>
      <c r="AY216" s="180" t="str">
        <f t="shared" ca="1" si="29"/>
        <v>6. Ownership - Operating Costs</v>
      </c>
      <c r="AZ216" s="189" t="s">
        <v>702</v>
      </c>
      <c r="BA216" s="180" t="s">
        <v>717</v>
      </c>
      <c r="BB216" s="180">
        <f>$AG$8</f>
        <v>2047</v>
      </c>
      <c r="BC216" s="180" t="str">
        <f t="shared" ca="1" si="26"/>
        <v>9_AG189_Net_capacity_factor_2047</v>
      </c>
      <c r="BD216" s="180" t="s">
        <v>322</v>
      </c>
      <c r="BE216" s="180"/>
      <c r="BF216" s="189" t="s">
        <v>323</v>
      </c>
      <c r="BG216" s="189" t="s">
        <v>58</v>
      </c>
      <c r="BH216" s="189" t="s">
        <v>58</v>
      </c>
      <c r="BI216" s="189"/>
      <c r="BJ216" s="189"/>
      <c r="BK216" s="189"/>
      <c r="BL216" s="189"/>
    </row>
    <row r="217" spans="1:64" ht="13.5" hidden="1" customHeight="1" thickBot="1">
      <c r="A217" s="90"/>
      <c r="B217" s="117"/>
      <c r="C217" s="160"/>
      <c r="D217" s="347"/>
      <c r="E217" s="347"/>
      <c r="F217" s="309"/>
      <c r="G217" s="309"/>
      <c r="H217" s="309"/>
      <c r="I217" s="309"/>
      <c r="J217" s="309"/>
      <c r="K217" s="309"/>
      <c r="L217" s="309"/>
      <c r="M217" s="309"/>
      <c r="N217" s="309"/>
      <c r="O217" s="309"/>
      <c r="P217" s="309"/>
      <c r="Q217" s="309"/>
      <c r="R217" s="309"/>
      <c r="S217" s="309"/>
      <c r="T217" s="309"/>
      <c r="U217" s="309"/>
      <c r="V217" s="309"/>
      <c r="W217" s="309"/>
      <c r="X217" s="309"/>
      <c r="Y217" s="309"/>
      <c r="Z217" s="309"/>
      <c r="AA217" s="309"/>
      <c r="AB217" s="309"/>
      <c r="AC217" s="309"/>
      <c r="AD217" s="309"/>
      <c r="AE217" s="310"/>
      <c r="AF217" s="310"/>
      <c r="AG217" s="310"/>
      <c r="AH217" s="310"/>
      <c r="AI217" s="310"/>
      <c r="AJ217" s="310"/>
      <c r="AK217" s="310"/>
      <c r="AL217" s="310"/>
      <c r="AM217" s="310"/>
      <c r="AN217" s="310"/>
      <c r="AO217" s="306"/>
      <c r="AP217" s="117"/>
      <c r="AQ217" s="54" t="s">
        <v>645</v>
      </c>
      <c r="AU217" s="292" t="str">
        <f t="shared" ca="1" si="27"/>
        <v>AH</v>
      </c>
      <c r="AV217" s="292">
        <f t="shared" si="28"/>
        <v>189</v>
      </c>
      <c r="AW217" s="180" t="str">
        <f t="shared" ca="1" si="25"/>
        <v>AH189</v>
      </c>
      <c r="AX217" s="180">
        <f t="shared" si="1"/>
        <v>9</v>
      </c>
      <c r="AY217" s="180" t="str">
        <f t="shared" ca="1" si="29"/>
        <v>6. Ownership - Operating Costs</v>
      </c>
      <c r="AZ217" s="189" t="s">
        <v>702</v>
      </c>
      <c r="BA217" s="180" t="s">
        <v>717</v>
      </c>
      <c r="BB217" s="180">
        <f>$AH$8</f>
        <v>2048</v>
      </c>
      <c r="BC217" s="180" t="str">
        <f t="shared" ca="1" si="26"/>
        <v>9_AH189_Net_capacity_factor_2048</v>
      </c>
      <c r="BD217" s="180" t="s">
        <v>322</v>
      </c>
      <c r="BE217" s="180"/>
      <c r="BF217" s="189" t="s">
        <v>323</v>
      </c>
      <c r="BG217" s="189" t="s">
        <v>58</v>
      </c>
      <c r="BH217" s="189" t="s">
        <v>58</v>
      </c>
      <c r="BI217" s="189"/>
      <c r="BJ217" s="189"/>
      <c r="BK217" s="189"/>
      <c r="BL217" s="189"/>
    </row>
    <row r="218" spans="1:64" ht="13.5" hidden="1" customHeight="1" thickBot="1">
      <c r="A218" s="90"/>
      <c r="B218" s="117"/>
      <c r="C218" s="160"/>
      <c r="D218" s="347"/>
      <c r="E218" s="347"/>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10"/>
      <c r="AF218" s="310"/>
      <c r="AG218" s="310"/>
      <c r="AH218" s="310"/>
      <c r="AI218" s="310"/>
      <c r="AJ218" s="310"/>
      <c r="AK218" s="310"/>
      <c r="AL218" s="310"/>
      <c r="AM218" s="310"/>
      <c r="AN218" s="310"/>
      <c r="AO218" s="306"/>
      <c r="AP218" s="117"/>
      <c r="AQ218" s="54" t="s">
        <v>645</v>
      </c>
      <c r="AU218" s="292" t="str">
        <f t="shared" ca="1" si="27"/>
        <v>AI</v>
      </c>
      <c r="AV218" s="292">
        <f t="shared" si="28"/>
        <v>189</v>
      </c>
      <c r="AW218" s="180" t="str">
        <f t="shared" ca="1" si="25"/>
        <v>AI189</v>
      </c>
      <c r="AX218" s="180">
        <f t="shared" si="1"/>
        <v>9</v>
      </c>
      <c r="AY218" s="180" t="str">
        <f t="shared" ca="1" si="29"/>
        <v>6. Ownership - Operating Costs</v>
      </c>
      <c r="AZ218" s="189" t="s">
        <v>702</v>
      </c>
      <c r="BA218" s="180" t="s">
        <v>717</v>
      </c>
      <c r="BB218" s="180">
        <f>$AI$8</f>
        <v>2049</v>
      </c>
      <c r="BC218" s="180" t="str">
        <f t="shared" ca="1" si="26"/>
        <v>9_AI189_Net_capacity_factor_2049</v>
      </c>
      <c r="BD218" s="180" t="s">
        <v>322</v>
      </c>
      <c r="BE218" s="180"/>
      <c r="BF218" s="189" t="s">
        <v>323</v>
      </c>
      <c r="BG218" s="189" t="s">
        <v>58</v>
      </c>
      <c r="BH218" s="189" t="s">
        <v>58</v>
      </c>
      <c r="BI218" s="189"/>
      <c r="BJ218" s="189"/>
      <c r="BK218" s="189"/>
      <c r="BL218" s="189"/>
    </row>
    <row r="219" spans="1:64" ht="13.5" hidden="1" customHeight="1" thickBot="1">
      <c r="A219" s="90"/>
      <c r="B219" s="117"/>
      <c r="C219" s="160"/>
      <c r="D219" s="347"/>
      <c r="E219" s="347"/>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309"/>
      <c r="AE219" s="310"/>
      <c r="AF219" s="310"/>
      <c r="AG219" s="310"/>
      <c r="AH219" s="310"/>
      <c r="AI219" s="310"/>
      <c r="AJ219" s="310"/>
      <c r="AK219" s="310"/>
      <c r="AL219" s="310"/>
      <c r="AM219" s="310"/>
      <c r="AN219" s="310"/>
      <c r="AO219" s="306"/>
      <c r="AP219" s="117"/>
      <c r="AQ219" s="54" t="s">
        <v>645</v>
      </c>
      <c r="AU219" s="292" t="str">
        <f t="shared" ca="1" si="27"/>
        <v>AJ</v>
      </c>
      <c r="AV219" s="292">
        <f t="shared" si="28"/>
        <v>189</v>
      </c>
      <c r="AW219" s="180" t="str">
        <f t="shared" ca="1" si="25"/>
        <v>AJ189</v>
      </c>
      <c r="AX219" s="180">
        <f t="shared" si="1"/>
        <v>9</v>
      </c>
      <c r="AY219" s="180" t="str">
        <f t="shared" ca="1" si="29"/>
        <v>6. Ownership - Operating Costs</v>
      </c>
      <c r="AZ219" s="189" t="s">
        <v>702</v>
      </c>
      <c r="BA219" s="180" t="s">
        <v>717</v>
      </c>
      <c r="BB219" s="180">
        <f>$AJ$8</f>
        <v>2050</v>
      </c>
      <c r="BC219" s="180" t="str">
        <f t="shared" ca="1" si="26"/>
        <v>9_AJ189_Net_capacity_factor_2050</v>
      </c>
      <c r="BD219" s="180" t="s">
        <v>322</v>
      </c>
      <c r="BE219" s="180"/>
      <c r="BF219" s="189" t="s">
        <v>323</v>
      </c>
      <c r="BG219" s="189" t="s">
        <v>58</v>
      </c>
      <c r="BH219" s="189" t="s">
        <v>58</v>
      </c>
      <c r="BI219" s="189"/>
      <c r="BJ219" s="189"/>
      <c r="BK219" s="189"/>
      <c r="BL219" s="189"/>
    </row>
    <row r="220" spans="1:64" ht="13.5" hidden="1" customHeight="1" thickBot="1">
      <c r="A220" s="90"/>
      <c r="B220" s="117"/>
      <c r="C220" s="160"/>
      <c r="D220" s="347"/>
      <c r="E220" s="347"/>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10"/>
      <c r="AF220" s="310"/>
      <c r="AG220" s="310"/>
      <c r="AH220" s="310"/>
      <c r="AI220" s="310"/>
      <c r="AJ220" s="310"/>
      <c r="AK220" s="310"/>
      <c r="AL220" s="310"/>
      <c r="AM220" s="310"/>
      <c r="AN220" s="310"/>
      <c r="AO220" s="306"/>
      <c r="AP220" s="117"/>
      <c r="AQ220" s="54" t="s">
        <v>645</v>
      </c>
      <c r="AU220" s="292" t="str">
        <f t="shared" ca="1" si="27"/>
        <v>AK</v>
      </c>
      <c r="AV220" s="292">
        <f t="shared" si="28"/>
        <v>189</v>
      </c>
      <c r="AW220" s="180" t="str">
        <f t="shared" ca="1" si="25"/>
        <v>AK189</v>
      </c>
      <c r="AX220" s="180">
        <f t="shared" si="1"/>
        <v>9</v>
      </c>
      <c r="AY220" s="180" t="str">
        <f t="shared" ca="1" si="29"/>
        <v>6. Ownership - Operating Costs</v>
      </c>
      <c r="AZ220" s="189" t="s">
        <v>702</v>
      </c>
      <c r="BA220" s="180" t="s">
        <v>717</v>
      </c>
      <c r="BB220" s="180">
        <f>$AK$8</f>
        <v>2051</v>
      </c>
      <c r="BC220" s="180" t="str">
        <f t="shared" ca="1" si="26"/>
        <v>9_AK189_Net_capacity_factor_2051</v>
      </c>
      <c r="BD220" s="180" t="s">
        <v>322</v>
      </c>
      <c r="BE220" s="180"/>
      <c r="BF220" s="189" t="s">
        <v>323</v>
      </c>
      <c r="BG220" s="189" t="s">
        <v>58</v>
      </c>
      <c r="BH220" s="189" t="s">
        <v>58</v>
      </c>
      <c r="BI220" s="189"/>
      <c r="BJ220" s="189"/>
      <c r="BK220" s="189"/>
      <c r="BL220" s="189"/>
    </row>
    <row r="221" spans="1:64" ht="13.5" hidden="1" customHeight="1" thickBot="1">
      <c r="A221" s="90"/>
      <c r="B221" s="117"/>
      <c r="C221" s="160"/>
      <c r="D221" s="347"/>
      <c r="E221" s="347"/>
      <c r="F221" s="309"/>
      <c r="G221" s="309"/>
      <c r="H221" s="309"/>
      <c r="I221" s="309"/>
      <c r="J221" s="309"/>
      <c r="K221" s="309"/>
      <c r="L221" s="309"/>
      <c r="M221" s="309"/>
      <c r="N221" s="309"/>
      <c r="O221" s="309"/>
      <c r="P221" s="309"/>
      <c r="Q221" s="309"/>
      <c r="R221" s="309"/>
      <c r="S221" s="309"/>
      <c r="T221" s="309"/>
      <c r="U221" s="309"/>
      <c r="V221" s="309"/>
      <c r="W221" s="309"/>
      <c r="X221" s="309"/>
      <c r="Y221" s="309"/>
      <c r="Z221" s="309"/>
      <c r="AA221" s="309"/>
      <c r="AB221" s="309"/>
      <c r="AC221" s="309"/>
      <c r="AD221" s="309"/>
      <c r="AE221" s="310"/>
      <c r="AF221" s="310"/>
      <c r="AG221" s="310"/>
      <c r="AH221" s="310"/>
      <c r="AI221" s="310"/>
      <c r="AJ221" s="310"/>
      <c r="AK221" s="310"/>
      <c r="AL221" s="310"/>
      <c r="AM221" s="310"/>
      <c r="AN221" s="310"/>
      <c r="AO221" s="306"/>
      <c r="AP221" s="117"/>
      <c r="AQ221" s="54" t="s">
        <v>645</v>
      </c>
      <c r="AU221" s="292" t="str">
        <f t="shared" ca="1" si="27"/>
        <v>AL</v>
      </c>
      <c r="AV221" s="292">
        <f t="shared" si="28"/>
        <v>189</v>
      </c>
      <c r="AW221" s="180" t="str">
        <f t="shared" ca="1" si="25"/>
        <v>AL189</v>
      </c>
      <c r="AX221" s="180">
        <f t="shared" si="1"/>
        <v>9</v>
      </c>
      <c r="AY221" s="180" t="str">
        <f t="shared" ca="1" si="29"/>
        <v>6. Ownership - Operating Costs</v>
      </c>
      <c r="AZ221" s="189" t="s">
        <v>702</v>
      </c>
      <c r="BA221" s="180" t="s">
        <v>717</v>
      </c>
      <c r="BB221" s="180">
        <f>$AL$8</f>
        <v>2052</v>
      </c>
      <c r="BC221" s="180" t="str">
        <f t="shared" ca="1" si="26"/>
        <v>9_AL189_Net_capacity_factor_2052</v>
      </c>
      <c r="BD221" s="180" t="s">
        <v>322</v>
      </c>
      <c r="BE221" s="180"/>
      <c r="BF221" s="189" t="s">
        <v>323</v>
      </c>
      <c r="BG221" s="189" t="s">
        <v>58</v>
      </c>
      <c r="BH221" s="189" t="s">
        <v>58</v>
      </c>
      <c r="BI221" s="189"/>
      <c r="BJ221" s="189"/>
      <c r="BK221" s="189"/>
      <c r="BL221" s="189"/>
    </row>
    <row r="222" spans="1:64" ht="13.5" hidden="1" customHeight="1" thickBot="1">
      <c r="A222" s="90"/>
      <c r="B222" s="117"/>
      <c r="C222" s="160"/>
      <c r="D222" s="347"/>
      <c r="E222" s="347"/>
      <c r="F222" s="309"/>
      <c r="G222" s="309"/>
      <c r="H222" s="309"/>
      <c r="I222" s="309"/>
      <c r="J222" s="309"/>
      <c r="K222" s="309"/>
      <c r="L222" s="309"/>
      <c r="M222" s="309"/>
      <c r="N222" s="309"/>
      <c r="O222" s="309"/>
      <c r="P222" s="309"/>
      <c r="Q222" s="309"/>
      <c r="R222" s="309"/>
      <c r="S222" s="309"/>
      <c r="T222" s="309"/>
      <c r="U222" s="309"/>
      <c r="V222" s="309"/>
      <c r="W222" s="309"/>
      <c r="X222" s="309"/>
      <c r="Y222" s="309"/>
      <c r="Z222" s="309"/>
      <c r="AA222" s="309"/>
      <c r="AB222" s="309"/>
      <c r="AC222" s="309"/>
      <c r="AD222" s="309"/>
      <c r="AE222" s="310"/>
      <c r="AF222" s="310"/>
      <c r="AG222" s="310"/>
      <c r="AH222" s="310"/>
      <c r="AI222" s="310"/>
      <c r="AJ222" s="310"/>
      <c r="AK222" s="310"/>
      <c r="AL222" s="310"/>
      <c r="AM222" s="310"/>
      <c r="AN222" s="310"/>
      <c r="AO222" s="306"/>
      <c r="AP222" s="117"/>
      <c r="AQ222" s="54" t="s">
        <v>645</v>
      </c>
      <c r="AU222" s="292" t="str">
        <f t="shared" ca="1" si="27"/>
        <v>AM</v>
      </c>
      <c r="AV222" s="292">
        <f t="shared" si="28"/>
        <v>189</v>
      </c>
      <c r="AW222" s="180" t="str">
        <f t="shared" ca="1" si="25"/>
        <v>AM189</v>
      </c>
      <c r="AX222" s="180">
        <f t="shared" si="1"/>
        <v>9</v>
      </c>
      <c r="AY222" s="180" t="str">
        <f t="shared" ca="1" si="29"/>
        <v>6. Ownership - Operating Costs</v>
      </c>
      <c r="AZ222" s="189" t="s">
        <v>702</v>
      </c>
      <c r="BA222" s="180" t="s">
        <v>717</v>
      </c>
      <c r="BB222" s="180">
        <f>$AM$8</f>
        <v>2053</v>
      </c>
      <c r="BC222" s="180" t="str">
        <f t="shared" ca="1" si="26"/>
        <v>9_AM189_Net_capacity_factor_2053</v>
      </c>
      <c r="BD222" s="180" t="s">
        <v>322</v>
      </c>
      <c r="BE222" s="180"/>
      <c r="BF222" s="189" t="s">
        <v>323</v>
      </c>
      <c r="BG222" s="189" t="s">
        <v>58</v>
      </c>
      <c r="BH222" s="189" t="s">
        <v>58</v>
      </c>
      <c r="BI222" s="189"/>
      <c r="BJ222" s="189"/>
      <c r="BK222" s="189"/>
      <c r="BL222" s="189"/>
    </row>
    <row r="223" spans="1:64" ht="13.5" hidden="1" customHeight="1" thickBot="1">
      <c r="A223" s="90"/>
      <c r="B223" s="117"/>
      <c r="C223" s="160"/>
      <c r="D223" s="347"/>
      <c r="E223" s="347"/>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10"/>
      <c r="AF223" s="310"/>
      <c r="AG223" s="310"/>
      <c r="AH223" s="310"/>
      <c r="AI223" s="310"/>
      <c r="AJ223" s="310"/>
      <c r="AK223" s="310"/>
      <c r="AL223" s="310"/>
      <c r="AM223" s="310"/>
      <c r="AN223" s="310"/>
      <c r="AO223" s="306"/>
      <c r="AP223" s="117"/>
      <c r="AQ223" s="54" t="s">
        <v>645</v>
      </c>
      <c r="AU223" s="292" t="str">
        <f t="shared" ca="1" si="27"/>
        <v>AN</v>
      </c>
      <c r="AV223" s="292">
        <f t="shared" si="28"/>
        <v>189</v>
      </c>
      <c r="AW223" s="180" t="str">
        <f t="shared" ca="1" si="25"/>
        <v>AN189</v>
      </c>
      <c r="AX223" s="180">
        <f t="shared" si="1"/>
        <v>9</v>
      </c>
      <c r="AY223" s="180" t="str">
        <f t="shared" ca="1" si="29"/>
        <v>6. Ownership - Operating Costs</v>
      </c>
      <c r="AZ223" s="189" t="s">
        <v>702</v>
      </c>
      <c r="BA223" s="180" t="s">
        <v>717</v>
      </c>
      <c r="BB223" s="180">
        <f>$AN$8</f>
        <v>2054</v>
      </c>
      <c r="BC223" s="180" t="str">
        <f t="shared" ca="1" si="26"/>
        <v>9_AN189_Net_capacity_factor_2054</v>
      </c>
      <c r="BD223" s="180" t="s">
        <v>322</v>
      </c>
      <c r="BE223" s="180"/>
      <c r="BF223" s="189" t="s">
        <v>323</v>
      </c>
      <c r="BG223" s="189" t="s">
        <v>58</v>
      </c>
      <c r="BH223" s="189" t="s">
        <v>58</v>
      </c>
      <c r="BI223" s="189"/>
      <c r="BJ223" s="189"/>
      <c r="BK223" s="189"/>
      <c r="BL223" s="189"/>
    </row>
    <row r="224" spans="1:64" ht="13.5" hidden="1" customHeight="1" thickBot="1">
      <c r="A224" s="90"/>
      <c r="B224" s="117"/>
      <c r="C224" s="160"/>
      <c r="D224" s="347"/>
      <c r="E224" s="347"/>
      <c r="F224" s="309"/>
      <c r="G224" s="309"/>
      <c r="H224" s="309"/>
      <c r="I224" s="309"/>
      <c r="J224" s="309"/>
      <c r="K224" s="309"/>
      <c r="L224" s="309"/>
      <c r="M224" s="309"/>
      <c r="N224" s="309"/>
      <c r="O224" s="309"/>
      <c r="P224" s="309"/>
      <c r="Q224" s="309"/>
      <c r="R224" s="309"/>
      <c r="S224" s="309"/>
      <c r="T224" s="309"/>
      <c r="U224" s="309"/>
      <c r="V224" s="309"/>
      <c r="W224" s="309"/>
      <c r="X224" s="309"/>
      <c r="Y224" s="309"/>
      <c r="Z224" s="309"/>
      <c r="AA224" s="309"/>
      <c r="AB224" s="309"/>
      <c r="AC224" s="309"/>
      <c r="AD224" s="309"/>
      <c r="AE224" s="310"/>
      <c r="AF224" s="310"/>
      <c r="AG224" s="310"/>
      <c r="AH224" s="310"/>
      <c r="AI224" s="310"/>
      <c r="AJ224" s="310"/>
      <c r="AK224" s="310"/>
      <c r="AL224" s="310"/>
      <c r="AM224" s="310"/>
      <c r="AN224" s="310"/>
      <c r="AO224" s="306"/>
      <c r="AP224" s="117"/>
      <c r="AQ224" s="307" t="s">
        <v>645</v>
      </c>
      <c r="AR224" s="307"/>
      <c r="AS224" s="307"/>
      <c r="AT224" s="307"/>
      <c r="AU224" s="308" t="str">
        <f t="shared" ca="1" si="27"/>
        <v>AO</v>
      </c>
      <c r="AV224" s="308">
        <f t="shared" si="28"/>
        <v>189</v>
      </c>
      <c r="AW224" s="254" t="str">
        <f t="shared" ca="1" si="25"/>
        <v>AO189</v>
      </c>
      <c r="AX224" s="254">
        <f t="shared" si="1"/>
        <v>9</v>
      </c>
      <c r="AY224" s="254" t="str">
        <f t="shared" ca="1" si="29"/>
        <v>6. Ownership - Operating Costs</v>
      </c>
      <c r="AZ224" s="259" t="s">
        <v>702</v>
      </c>
      <c r="BA224" s="254" t="s">
        <v>717</v>
      </c>
      <c r="BB224" s="254" t="s">
        <v>646</v>
      </c>
      <c r="BC224" s="254" t="str">
        <f t="shared" ca="1" si="26"/>
        <v>9_AO189_Net_capacity_factor_Additional_Info</v>
      </c>
      <c r="BD224" s="259" t="s">
        <v>133</v>
      </c>
      <c r="BE224" s="259">
        <v>100</v>
      </c>
      <c r="BF224" s="259"/>
      <c r="BG224" s="259" t="s">
        <v>58</v>
      </c>
      <c r="BH224" s="259" t="s">
        <v>58</v>
      </c>
      <c r="BI224" s="189"/>
      <c r="BJ224" s="189"/>
      <c r="BK224" s="189"/>
      <c r="BL224" s="189"/>
    </row>
    <row r="225" spans="1:64" ht="13.5" thickBot="1">
      <c r="A225" s="90">
        <f>+A189+1</f>
        <v>8</v>
      </c>
      <c r="B225" s="117"/>
      <c r="C225" s="160" t="s">
        <v>718</v>
      </c>
      <c r="D225" s="347" t="s">
        <v>719</v>
      </c>
      <c r="E225" s="347"/>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1"/>
      <c r="AF225" s="281"/>
      <c r="AG225" s="281"/>
      <c r="AH225" s="281"/>
      <c r="AI225" s="281"/>
      <c r="AJ225" s="281"/>
      <c r="AK225" s="281"/>
      <c r="AL225" s="281"/>
      <c r="AM225" s="281"/>
      <c r="AN225" s="281"/>
      <c r="AO225" s="221"/>
      <c r="AP225" s="117"/>
      <c r="AS225" s="54" t="s">
        <v>125</v>
      </c>
      <c r="AT225" s="54" t="str">
        <f ca="1">SUBSTITUTE(CELL("address",F225),"$","")</f>
        <v>F225</v>
      </c>
      <c r="AU225" s="227" t="str">
        <f ca="1">CHAR(CODE(AT225))</f>
        <v>F</v>
      </c>
      <c r="AV225" s="227">
        <f>ROW(AT225)</f>
        <v>225</v>
      </c>
      <c r="AW225" s="180" t="str">
        <f ca="1">CONCATENATE(AU225&amp;AV225)</f>
        <v>F225</v>
      </c>
      <c r="AX225" s="180">
        <f t="shared" si="1"/>
        <v>9</v>
      </c>
      <c r="AY225" s="180" t="str">
        <f t="shared" ca="1" si="29"/>
        <v>6. Ownership - Operating Costs</v>
      </c>
      <c r="AZ225" s="189" t="s">
        <v>702</v>
      </c>
      <c r="BA225" s="180" t="s">
        <v>720</v>
      </c>
      <c r="BB225" s="180">
        <f>$F$8</f>
        <v>2020</v>
      </c>
      <c r="BC225" s="180" t="str">
        <f ca="1">AX225&amp;"_"&amp;AW225&amp;"_"&amp;BA225&amp;"_"&amp;BB225</f>
        <v>9_F225_Net_annual_generation_AC_2020</v>
      </c>
      <c r="BD225" s="180" t="s">
        <v>407</v>
      </c>
      <c r="BE225" s="180"/>
      <c r="BF225" s="189" t="str">
        <f t="shared" ref="BF225:BF259" si="30">"&gt;=0"</f>
        <v>&gt;=0</v>
      </c>
      <c r="BG225" s="189" t="s">
        <v>58</v>
      </c>
      <c r="BH225" s="189" t="s">
        <v>58</v>
      </c>
      <c r="BI225" s="189"/>
      <c r="BJ225" s="189"/>
      <c r="BK225" s="189"/>
      <c r="BL225" s="189"/>
    </row>
    <row r="226" spans="1:64" ht="12.75" hidden="1" customHeight="1">
      <c r="A226" s="90"/>
      <c r="B226" s="117"/>
      <c r="C226" s="160"/>
      <c r="D226" s="347"/>
      <c r="E226" s="347"/>
      <c r="F226" s="311"/>
      <c r="G226" s="311"/>
      <c r="H226" s="311"/>
      <c r="I226" s="311"/>
      <c r="J226" s="311"/>
      <c r="K226" s="311"/>
      <c r="L226" s="311"/>
      <c r="M226" s="311"/>
      <c r="N226" s="311"/>
      <c r="O226" s="311"/>
      <c r="P226" s="311"/>
      <c r="Q226" s="311"/>
      <c r="R226" s="311"/>
      <c r="S226" s="311"/>
      <c r="T226" s="311"/>
      <c r="U226" s="311"/>
      <c r="V226" s="311"/>
      <c r="W226" s="311"/>
      <c r="X226" s="311"/>
      <c r="Y226" s="311"/>
      <c r="Z226" s="311"/>
      <c r="AA226" s="311"/>
      <c r="AB226" s="311"/>
      <c r="AC226" s="311"/>
      <c r="AD226" s="311"/>
      <c r="AE226" s="311"/>
      <c r="AF226" s="311"/>
      <c r="AG226" s="311"/>
      <c r="AH226" s="311"/>
      <c r="AI226" s="311"/>
      <c r="AJ226" s="311"/>
      <c r="AK226" s="311"/>
      <c r="AL226" s="311"/>
      <c r="AM226" s="311"/>
      <c r="AN226" s="311"/>
      <c r="AO226" s="312"/>
      <c r="AP226" s="117"/>
      <c r="AQ226" s="54" t="s">
        <v>645</v>
      </c>
      <c r="AU226" s="292" t="str">
        <f ca="1">IF(AU225="Z","AA",IF(LEN(AU225)=1,CHAR(CODE(AU225)+1),IF(RIGHT(AU225,1)="Z",CHAR(CODE(LEFT(AU225,1))+1),LEFT(AU225,1))&amp;CHAR(65+MOD(CODE(RIGHT(AU225,1))+1-65,26))))</f>
        <v>G</v>
      </c>
      <c r="AV226" s="292">
        <f>AV225</f>
        <v>225</v>
      </c>
      <c r="AW226" s="180" t="str">
        <f t="shared" ref="AW226:AW260" ca="1" si="31">CONCATENATE(AU226&amp;AV226)</f>
        <v>G225</v>
      </c>
      <c r="AX226" s="180">
        <f t="shared" si="1"/>
        <v>9</v>
      </c>
      <c r="AY226" s="180" t="str">
        <f t="shared" ca="1" si="29"/>
        <v>6. Ownership - Operating Costs</v>
      </c>
      <c r="AZ226" s="189" t="s">
        <v>702</v>
      </c>
      <c r="BA226" s="180" t="s">
        <v>720</v>
      </c>
      <c r="BB226" s="180">
        <f>$G$8</f>
        <v>2021</v>
      </c>
      <c r="BC226" s="180" t="str">
        <f t="shared" ref="BC226:BC260" ca="1" si="32">AX226&amp;"_"&amp;AW226&amp;"_"&amp;BA226&amp;"_"&amp;BB226</f>
        <v>9_G225_Net_annual_generation_AC_2021</v>
      </c>
      <c r="BD226" s="180" t="s">
        <v>407</v>
      </c>
      <c r="BE226" s="180"/>
      <c r="BF226" s="189" t="str">
        <f t="shared" si="30"/>
        <v>&gt;=0</v>
      </c>
      <c r="BG226" s="189" t="s">
        <v>58</v>
      </c>
      <c r="BH226" s="189" t="s">
        <v>58</v>
      </c>
      <c r="BI226" s="189"/>
      <c r="BJ226" s="189"/>
      <c r="BK226" s="189"/>
      <c r="BL226" s="189"/>
    </row>
    <row r="227" spans="1:64" ht="12.75" hidden="1" customHeight="1">
      <c r="A227" s="90"/>
      <c r="B227" s="117"/>
      <c r="C227" s="160"/>
      <c r="D227" s="347"/>
      <c r="E227" s="347"/>
      <c r="F227" s="311"/>
      <c r="G227" s="311"/>
      <c r="H227" s="311"/>
      <c r="I227" s="311"/>
      <c r="J227" s="311"/>
      <c r="K227" s="311"/>
      <c r="L227" s="311"/>
      <c r="M227" s="311"/>
      <c r="N227" s="311"/>
      <c r="O227" s="311"/>
      <c r="P227" s="311"/>
      <c r="Q227" s="311"/>
      <c r="R227" s="311"/>
      <c r="S227" s="311"/>
      <c r="T227" s="311"/>
      <c r="U227" s="311"/>
      <c r="V227" s="311"/>
      <c r="W227" s="311"/>
      <c r="X227" s="311"/>
      <c r="Y227" s="311"/>
      <c r="Z227" s="311"/>
      <c r="AA227" s="311"/>
      <c r="AB227" s="311"/>
      <c r="AC227" s="311"/>
      <c r="AD227" s="311"/>
      <c r="AE227" s="311"/>
      <c r="AF227" s="311"/>
      <c r="AG227" s="311"/>
      <c r="AH227" s="311"/>
      <c r="AI227" s="311"/>
      <c r="AJ227" s="311"/>
      <c r="AK227" s="311"/>
      <c r="AL227" s="311"/>
      <c r="AM227" s="311"/>
      <c r="AN227" s="311"/>
      <c r="AO227" s="312"/>
      <c r="AP227" s="117"/>
      <c r="AQ227" s="54" t="s">
        <v>645</v>
      </c>
      <c r="AU227" s="292" t="str">
        <f t="shared" ref="AU227:AU260" ca="1" si="33">IF(AU226="Z","AA",IF(LEN(AU226)=1,CHAR(CODE(AU226)+1),IF(RIGHT(AU226,1)="Z",CHAR(CODE(LEFT(AU226,1))+1),LEFT(AU226,1))&amp;CHAR(65+MOD(CODE(RIGHT(AU226,1))+1-65,26))))</f>
        <v>H</v>
      </c>
      <c r="AV227" s="292">
        <f t="shared" ref="AV227:AV260" si="34">AV226</f>
        <v>225</v>
      </c>
      <c r="AW227" s="180" t="str">
        <f t="shared" ca="1" si="31"/>
        <v>H225</v>
      </c>
      <c r="AX227" s="180">
        <f t="shared" si="1"/>
        <v>9</v>
      </c>
      <c r="AY227" s="180" t="str">
        <f t="shared" ca="1" si="29"/>
        <v>6. Ownership - Operating Costs</v>
      </c>
      <c r="AZ227" s="189" t="s">
        <v>702</v>
      </c>
      <c r="BA227" s="180" t="s">
        <v>720</v>
      </c>
      <c r="BB227" s="180">
        <f>$H$8</f>
        <v>2022</v>
      </c>
      <c r="BC227" s="180" t="str">
        <f t="shared" ca="1" si="32"/>
        <v>9_H225_Net_annual_generation_AC_2022</v>
      </c>
      <c r="BD227" s="180" t="s">
        <v>407</v>
      </c>
      <c r="BE227" s="180"/>
      <c r="BF227" s="189" t="str">
        <f t="shared" si="30"/>
        <v>&gt;=0</v>
      </c>
      <c r="BG227" s="189" t="s">
        <v>58</v>
      </c>
      <c r="BH227" s="189" t="s">
        <v>58</v>
      </c>
      <c r="BI227" s="189"/>
      <c r="BJ227" s="189"/>
      <c r="BK227" s="189"/>
      <c r="BL227" s="189"/>
    </row>
    <row r="228" spans="1:64" ht="12.75" hidden="1" customHeight="1">
      <c r="A228" s="90"/>
      <c r="B228" s="117"/>
      <c r="C228" s="160"/>
      <c r="D228" s="347"/>
      <c r="E228" s="347"/>
      <c r="F228" s="311"/>
      <c r="G228" s="311"/>
      <c r="H228" s="311"/>
      <c r="I228" s="311"/>
      <c r="J228" s="311"/>
      <c r="K228" s="311"/>
      <c r="L228" s="311"/>
      <c r="M228" s="311"/>
      <c r="N228" s="311"/>
      <c r="O228" s="311"/>
      <c r="P228" s="311"/>
      <c r="Q228" s="311"/>
      <c r="R228" s="311"/>
      <c r="S228" s="311"/>
      <c r="T228" s="311"/>
      <c r="U228" s="311"/>
      <c r="V228" s="311"/>
      <c r="W228" s="311"/>
      <c r="X228" s="311"/>
      <c r="Y228" s="311"/>
      <c r="Z228" s="311"/>
      <c r="AA228" s="311"/>
      <c r="AB228" s="311"/>
      <c r="AC228" s="311"/>
      <c r="AD228" s="311"/>
      <c r="AE228" s="311"/>
      <c r="AF228" s="311"/>
      <c r="AG228" s="311"/>
      <c r="AH228" s="311"/>
      <c r="AI228" s="311"/>
      <c r="AJ228" s="311"/>
      <c r="AK228" s="311"/>
      <c r="AL228" s="311"/>
      <c r="AM228" s="311"/>
      <c r="AN228" s="311"/>
      <c r="AO228" s="312"/>
      <c r="AP228" s="117"/>
      <c r="AQ228" s="54" t="s">
        <v>645</v>
      </c>
      <c r="AU228" s="292" t="str">
        <f t="shared" ca="1" si="33"/>
        <v>I</v>
      </c>
      <c r="AV228" s="292">
        <f t="shared" si="34"/>
        <v>225</v>
      </c>
      <c r="AW228" s="180" t="str">
        <f t="shared" ca="1" si="31"/>
        <v>I225</v>
      </c>
      <c r="AX228" s="180">
        <f t="shared" si="1"/>
        <v>9</v>
      </c>
      <c r="AY228" s="180" t="str">
        <f t="shared" ca="1" si="29"/>
        <v>6. Ownership - Operating Costs</v>
      </c>
      <c r="AZ228" s="189" t="s">
        <v>702</v>
      </c>
      <c r="BA228" s="180" t="s">
        <v>720</v>
      </c>
      <c r="BB228" s="180">
        <f>$I$8</f>
        <v>2023</v>
      </c>
      <c r="BC228" s="180" t="str">
        <f t="shared" ca="1" si="32"/>
        <v>9_I225_Net_annual_generation_AC_2023</v>
      </c>
      <c r="BD228" s="180" t="s">
        <v>407</v>
      </c>
      <c r="BE228" s="180"/>
      <c r="BF228" s="189" t="str">
        <f t="shared" si="30"/>
        <v>&gt;=0</v>
      </c>
      <c r="BG228" s="189" t="s">
        <v>58</v>
      </c>
      <c r="BH228" s="189" t="s">
        <v>58</v>
      </c>
      <c r="BI228" s="189"/>
      <c r="BJ228" s="189"/>
      <c r="BK228" s="189"/>
      <c r="BL228" s="189"/>
    </row>
    <row r="229" spans="1:64" ht="12.75" hidden="1" customHeight="1">
      <c r="A229" s="90"/>
      <c r="B229" s="117"/>
      <c r="C229" s="160"/>
      <c r="D229" s="347"/>
      <c r="E229" s="347"/>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311"/>
      <c r="AF229" s="311"/>
      <c r="AG229" s="311"/>
      <c r="AH229" s="311"/>
      <c r="AI229" s="311"/>
      <c r="AJ229" s="311"/>
      <c r="AK229" s="311"/>
      <c r="AL229" s="311"/>
      <c r="AM229" s="311"/>
      <c r="AN229" s="311"/>
      <c r="AO229" s="312"/>
      <c r="AP229" s="117"/>
      <c r="AQ229" s="54" t="s">
        <v>645</v>
      </c>
      <c r="AU229" s="292" t="str">
        <f t="shared" ca="1" si="33"/>
        <v>J</v>
      </c>
      <c r="AV229" s="292">
        <f t="shared" si="34"/>
        <v>225</v>
      </c>
      <c r="AW229" s="180" t="str">
        <f t="shared" ca="1" si="31"/>
        <v>J225</v>
      </c>
      <c r="AX229" s="180">
        <f t="shared" si="1"/>
        <v>9</v>
      </c>
      <c r="AY229" s="180" t="str">
        <f t="shared" ca="1" si="29"/>
        <v>6. Ownership - Operating Costs</v>
      </c>
      <c r="AZ229" s="189" t="s">
        <v>702</v>
      </c>
      <c r="BA229" s="180" t="s">
        <v>720</v>
      </c>
      <c r="BB229" s="180">
        <f>$J$8</f>
        <v>2024</v>
      </c>
      <c r="BC229" s="180" t="str">
        <f t="shared" ca="1" si="32"/>
        <v>9_J225_Net_annual_generation_AC_2024</v>
      </c>
      <c r="BD229" s="180" t="s">
        <v>407</v>
      </c>
      <c r="BE229" s="180"/>
      <c r="BF229" s="189" t="str">
        <f t="shared" si="30"/>
        <v>&gt;=0</v>
      </c>
      <c r="BG229" s="189" t="s">
        <v>58</v>
      </c>
      <c r="BH229" s="189" t="s">
        <v>58</v>
      </c>
      <c r="BI229" s="189"/>
      <c r="BJ229" s="189"/>
      <c r="BK229" s="189"/>
      <c r="BL229" s="189"/>
    </row>
    <row r="230" spans="1:64" ht="12.75" hidden="1" customHeight="1">
      <c r="A230" s="90"/>
      <c r="B230" s="117"/>
      <c r="C230" s="160"/>
      <c r="D230" s="347"/>
      <c r="E230" s="347"/>
      <c r="F230" s="311"/>
      <c r="G230" s="311"/>
      <c r="H230" s="311"/>
      <c r="I230" s="311"/>
      <c r="J230" s="311"/>
      <c r="K230" s="311"/>
      <c r="L230" s="311"/>
      <c r="M230" s="311"/>
      <c r="N230" s="311"/>
      <c r="O230" s="311"/>
      <c r="P230" s="311"/>
      <c r="Q230" s="311"/>
      <c r="R230" s="311"/>
      <c r="S230" s="311"/>
      <c r="T230" s="311"/>
      <c r="U230" s="311"/>
      <c r="V230" s="311"/>
      <c r="W230" s="311"/>
      <c r="X230" s="311"/>
      <c r="Y230" s="311"/>
      <c r="Z230" s="311"/>
      <c r="AA230" s="311"/>
      <c r="AB230" s="311"/>
      <c r="AC230" s="311"/>
      <c r="AD230" s="311"/>
      <c r="AE230" s="311"/>
      <c r="AF230" s="311"/>
      <c r="AG230" s="311"/>
      <c r="AH230" s="311"/>
      <c r="AI230" s="311"/>
      <c r="AJ230" s="311"/>
      <c r="AK230" s="311"/>
      <c r="AL230" s="311"/>
      <c r="AM230" s="311"/>
      <c r="AN230" s="311"/>
      <c r="AO230" s="312"/>
      <c r="AP230" s="117"/>
      <c r="AQ230" s="54" t="s">
        <v>645</v>
      </c>
      <c r="AU230" s="292" t="str">
        <f t="shared" ca="1" si="33"/>
        <v>K</v>
      </c>
      <c r="AV230" s="292">
        <f t="shared" si="34"/>
        <v>225</v>
      </c>
      <c r="AW230" s="180" t="str">
        <f t="shared" ca="1" si="31"/>
        <v>K225</v>
      </c>
      <c r="AX230" s="180">
        <f t="shared" si="1"/>
        <v>9</v>
      </c>
      <c r="AY230" s="180" t="str">
        <f t="shared" ca="1" si="29"/>
        <v>6. Ownership - Operating Costs</v>
      </c>
      <c r="AZ230" s="189" t="s">
        <v>702</v>
      </c>
      <c r="BA230" s="180" t="s">
        <v>720</v>
      </c>
      <c r="BB230" s="180">
        <f>$K$8</f>
        <v>2025</v>
      </c>
      <c r="BC230" s="180" t="str">
        <f t="shared" ca="1" si="32"/>
        <v>9_K225_Net_annual_generation_AC_2025</v>
      </c>
      <c r="BD230" s="180" t="s">
        <v>407</v>
      </c>
      <c r="BE230" s="180"/>
      <c r="BF230" s="189" t="str">
        <f t="shared" si="30"/>
        <v>&gt;=0</v>
      </c>
      <c r="BG230" s="189" t="s">
        <v>58</v>
      </c>
      <c r="BH230" s="189" t="s">
        <v>58</v>
      </c>
      <c r="BI230" s="189"/>
      <c r="BJ230" s="189"/>
      <c r="BK230" s="189"/>
      <c r="BL230" s="189"/>
    </row>
    <row r="231" spans="1:64" ht="12.75" hidden="1" customHeight="1">
      <c r="A231" s="90"/>
      <c r="B231" s="117"/>
      <c r="C231" s="160"/>
      <c r="D231" s="347"/>
      <c r="E231" s="347"/>
      <c r="F231" s="311"/>
      <c r="G231" s="311"/>
      <c r="H231" s="311"/>
      <c r="I231" s="311"/>
      <c r="J231" s="311"/>
      <c r="K231" s="311"/>
      <c r="L231" s="311"/>
      <c r="M231" s="311"/>
      <c r="N231" s="311"/>
      <c r="O231" s="311"/>
      <c r="P231" s="311"/>
      <c r="Q231" s="311"/>
      <c r="R231" s="311"/>
      <c r="S231" s="311"/>
      <c r="T231" s="311"/>
      <c r="U231" s="311"/>
      <c r="V231" s="311"/>
      <c r="W231" s="311"/>
      <c r="X231" s="311"/>
      <c r="Y231" s="311"/>
      <c r="Z231" s="311"/>
      <c r="AA231" s="311"/>
      <c r="AB231" s="311"/>
      <c r="AC231" s="311"/>
      <c r="AD231" s="311"/>
      <c r="AE231" s="311"/>
      <c r="AF231" s="311"/>
      <c r="AG231" s="311"/>
      <c r="AH231" s="311"/>
      <c r="AI231" s="311"/>
      <c r="AJ231" s="311"/>
      <c r="AK231" s="311"/>
      <c r="AL231" s="311"/>
      <c r="AM231" s="311"/>
      <c r="AN231" s="311"/>
      <c r="AO231" s="312"/>
      <c r="AP231" s="117"/>
      <c r="AQ231" s="54" t="s">
        <v>645</v>
      </c>
      <c r="AU231" s="292" t="str">
        <f t="shared" ca="1" si="33"/>
        <v>L</v>
      </c>
      <c r="AV231" s="292">
        <f t="shared" si="34"/>
        <v>225</v>
      </c>
      <c r="AW231" s="180" t="str">
        <f t="shared" ca="1" si="31"/>
        <v>L225</v>
      </c>
      <c r="AX231" s="180">
        <f t="shared" si="1"/>
        <v>9</v>
      </c>
      <c r="AY231" s="180" t="str">
        <f t="shared" ca="1" si="29"/>
        <v>6. Ownership - Operating Costs</v>
      </c>
      <c r="AZ231" s="189" t="s">
        <v>702</v>
      </c>
      <c r="BA231" s="180" t="s">
        <v>720</v>
      </c>
      <c r="BB231" s="180">
        <f>$L$8</f>
        <v>2026</v>
      </c>
      <c r="BC231" s="180" t="str">
        <f t="shared" ca="1" si="32"/>
        <v>9_L225_Net_annual_generation_AC_2026</v>
      </c>
      <c r="BD231" s="180" t="s">
        <v>407</v>
      </c>
      <c r="BE231" s="180"/>
      <c r="BF231" s="189" t="str">
        <f t="shared" si="30"/>
        <v>&gt;=0</v>
      </c>
      <c r="BG231" s="189" t="s">
        <v>58</v>
      </c>
      <c r="BH231" s="189" t="s">
        <v>58</v>
      </c>
      <c r="BI231" s="189"/>
      <c r="BJ231" s="189"/>
      <c r="BK231" s="189"/>
      <c r="BL231" s="189"/>
    </row>
    <row r="232" spans="1:64" ht="12.75" hidden="1" customHeight="1">
      <c r="A232" s="90"/>
      <c r="B232" s="117"/>
      <c r="C232" s="160"/>
      <c r="D232" s="347"/>
      <c r="E232" s="347"/>
      <c r="F232" s="311"/>
      <c r="G232" s="311"/>
      <c r="H232" s="311"/>
      <c r="I232" s="311"/>
      <c r="J232" s="311"/>
      <c r="K232" s="311"/>
      <c r="L232" s="311"/>
      <c r="M232" s="311"/>
      <c r="N232" s="311"/>
      <c r="O232" s="311"/>
      <c r="P232" s="311"/>
      <c r="Q232" s="311"/>
      <c r="R232" s="311"/>
      <c r="S232" s="311"/>
      <c r="T232" s="311"/>
      <c r="U232" s="311"/>
      <c r="V232" s="311"/>
      <c r="W232" s="311"/>
      <c r="X232" s="311"/>
      <c r="Y232" s="311"/>
      <c r="Z232" s="311"/>
      <c r="AA232" s="311"/>
      <c r="AB232" s="311"/>
      <c r="AC232" s="311"/>
      <c r="AD232" s="311"/>
      <c r="AE232" s="311"/>
      <c r="AF232" s="311"/>
      <c r="AG232" s="311"/>
      <c r="AH232" s="311"/>
      <c r="AI232" s="311"/>
      <c r="AJ232" s="311"/>
      <c r="AK232" s="311"/>
      <c r="AL232" s="311"/>
      <c r="AM232" s="311"/>
      <c r="AN232" s="311"/>
      <c r="AO232" s="312"/>
      <c r="AP232" s="117"/>
      <c r="AQ232" s="54" t="s">
        <v>645</v>
      </c>
      <c r="AU232" s="292" t="str">
        <f t="shared" ca="1" si="33"/>
        <v>M</v>
      </c>
      <c r="AV232" s="292">
        <f t="shared" si="34"/>
        <v>225</v>
      </c>
      <c r="AW232" s="180" t="str">
        <f t="shared" ca="1" si="31"/>
        <v>M225</v>
      </c>
      <c r="AX232" s="180">
        <f t="shared" si="1"/>
        <v>9</v>
      </c>
      <c r="AY232" s="180" t="str">
        <f t="shared" ca="1" si="29"/>
        <v>6. Ownership - Operating Costs</v>
      </c>
      <c r="AZ232" s="189" t="s">
        <v>702</v>
      </c>
      <c r="BA232" s="180" t="s">
        <v>720</v>
      </c>
      <c r="BB232" s="180">
        <f>$M$8</f>
        <v>2027</v>
      </c>
      <c r="BC232" s="180" t="str">
        <f t="shared" ca="1" si="32"/>
        <v>9_M225_Net_annual_generation_AC_2027</v>
      </c>
      <c r="BD232" s="180" t="s">
        <v>407</v>
      </c>
      <c r="BE232" s="180"/>
      <c r="BF232" s="189" t="str">
        <f t="shared" si="30"/>
        <v>&gt;=0</v>
      </c>
      <c r="BG232" s="189" t="s">
        <v>58</v>
      </c>
      <c r="BH232" s="189" t="s">
        <v>58</v>
      </c>
      <c r="BI232" s="189"/>
      <c r="BJ232" s="189"/>
      <c r="BK232" s="189"/>
      <c r="BL232" s="189"/>
    </row>
    <row r="233" spans="1:64" ht="12.75" hidden="1" customHeight="1">
      <c r="A233" s="90"/>
      <c r="B233" s="117"/>
      <c r="C233" s="160"/>
      <c r="D233" s="347"/>
      <c r="E233" s="347"/>
      <c r="F233" s="311"/>
      <c r="G233" s="311"/>
      <c r="H233" s="311"/>
      <c r="I233" s="311"/>
      <c r="J233" s="311"/>
      <c r="K233" s="311"/>
      <c r="L233" s="311"/>
      <c r="M233" s="311"/>
      <c r="N233" s="311"/>
      <c r="O233" s="311"/>
      <c r="P233" s="311"/>
      <c r="Q233" s="311"/>
      <c r="R233" s="311"/>
      <c r="S233" s="311"/>
      <c r="T233" s="311"/>
      <c r="U233" s="311"/>
      <c r="V233" s="311"/>
      <c r="W233" s="311"/>
      <c r="X233" s="311"/>
      <c r="Y233" s="311"/>
      <c r="Z233" s="311"/>
      <c r="AA233" s="311"/>
      <c r="AB233" s="311"/>
      <c r="AC233" s="311"/>
      <c r="AD233" s="311"/>
      <c r="AE233" s="311"/>
      <c r="AF233" s="311"/>
      <c r="AG233" s="311"/>
      <c r="AH233" s="311"/>
      <c r="AI233" s="311"/>
      <c r="AJ233" s="311"/>
      <c r="AK233" s="311"/>
      <c r="AL233" s="311"/>
      <c r="AM233" s="311"/>
      <c r="AN233" s="311"/>
      <c r="AO233" s="312"/>
      <c r="AP233" s="117"/>
      <c r="AQ233" s="54" t="s">
        <v>645</v>
      </c>
      <c r="AU233" s="292" t="str">
        <f t="shared" ca="1" si="33"/>
        <v>N</v>
      </c>
      <c r="AV233" s="292">
        <f t="shared" si="34"/>
        <v>225</v>
      </c>
      <c r="AW233" s="180" t="str">
        <f t="shared" ca="1" si="31"/>
        <v>N225</v>
      </c>
      <c r="AX233" s="180">
        <f t="shared" si="1"/>
        <v>9</v>
      </c>
      <c r="AY233" s="180" t="str">
        <f t="shared" ca="1" si="29"/>
        <v>6. Ownership - Operating Costs</v>
      </c>
      <c r="AZ233" s="189" t="s">
        <v>702</v>
      </c>
      <c r="BA233" s="180" t="s">
        <v>720</v>
      </c>
      <c r="BB233" s="180">
        <f>$N$8</f>
        <v>2028</v>
      </c>
      <c r="BC233" s="180" t="str">
        <f t="shared" ca="1" si="32"/>
        <v>9_N225_Net_annual_generation_AC_2028</v>
      </c>
      <c r="BD233" s="180" t="s">
        <v>407</v>
      </c>
      <c r="BE233" s="180"/>
      <c r="BF233" s="189" t="str">
        <f t="shared" si="30"/>
        <v>&gt;=0</v>
      </c>
      <c r="BG233" s="189" t="s">
        <v>58</v>
      </c>
      <c r="BH233" s="189" t="s">
        <v>58</v>
      </c>
      <c r="BI233" s="189"/>
      <c r="BJ233" s="189"/>
      <c r="BK233" s="189"/>
      <c r="BL233" s="189"/>
    </row>
    <row r="234" spans="1:64" ht="12.75" hidden="1" customHeight="1">
      <c r="A234" s="90"/>
      <c r="B234" s="117"/>
      <c r="C234" s="160"/>
      <c r="D234" s="347"/>
      <c r="E234" s="347"/>
      <c r="F234" s="311"/>
      <c r="G234" s="311"/>
      <c r="H234" s="311"/>
      <c r="I234" s="311"/>
      <c r="J234" s="311"/>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1"/>
      <c r="AN234" s="311"/>
      <c r="AO234" s="312"/>
      <c r="AP234" s="117"/>
      <c r="AQ234" s="54" t="s">
        <v>645</v>
      </c>
      <c r="AU234" s="292" t="str">
        <f t="shared" ca="1" si="33"/>
        <v>O</v>
      </c>
      <c r="AV234" s="292">
        <f t="shared" si="34"/>
        <v>225</v>
      </c>
      <c r="AW234" s="180" t="str">
        <f t="shared" ca="1" si="31"/>
        <v>O225</v>
      </c>
      <c r="AX234" s="180">
        <f t="shared" si="1"/>
        <v>9</v>
      </c>
      <c r="AY234" s="180" t="str">
        <f t="shared" ca="1" si="29"/>
        <v>6. Ownership - Operating Costs</v>
      </c>
      <c r="AZ234" s="189" t="s">
        <v>702</v>
      </c>
      <c r="BA234" s="180" t="s">
        <v>720</v>
      </c>
      <c r="BB234" s="180">
        <f>$O$8</f>
        <v>2029</v>
      </c>
      <c r="BC234" s="180" t="str">
        <f t="shared" ca="1" si="32"/>
        <v>9_O225_Net_annual_generation_AC_2029</v>
      </c>
      <c r="BD234" s="180" t="s">
        <v>407</v>
      </c>
      <c r="BE234" s="180"/>
      <c r="BF234" s="189" t="str">
        <f t="shared" si="30"/>
        <v>&gt;=0</v>
      </c>
      <c r="BG234" s="189" t="s">
        <v>58</v>
      </c>
      <c r="BH234" s="189" t="s">
        <v>58</v>
      </c>
      <c r="BI234" s="189"/>
      <c r="BJ234" s="189"/>
      <c r="BK234" s="189"/>
      <c r="BL234" s="189"/>
    </row>
    <row r="235" spans="1:64" ht="12.75" hidden="1" customHeight="1">
      <c r="A235" s="90"/>
      <c r="B235" s="117"/>
      <c r="C235" s="160"/>
      <c r="D235" s="347"/>
      <c r="E235" s="347"/>
      <c r="F235" s="311"/>
      <c r="G235" s="311"/>
      <c r="H235" s="311"/>
      <c r="I235" s="311"/>
      <c r="J235" s="311"/>
      <c r="K235" s="311"/>
      <c r="L235" s="311"/>
      <c r="M235" s="311"/>
      <c r="N235" s="311"/>
      <c r="O235" s="311"/>
      <c r="P235" s="311"/>
      <c r="Q235" s="311"/>
      <c r="R235" s="311"/>
      <c r="S235" s="311"/>
      <c r="T235" s="311"/>
      <c r="U235" s="311"/>
      <c r="V235" s="311"/>
      <c r="W235" s="311"/>
      <c r="X235" s="311"/>
      <c r="Y235" s="311"/>
      <c r="Z235" s="311"/>
      <c r="AA235" s="311"/>
      <c r="AB235" s="311"/>
      <c r="AC235" s="311"/>
      <c r="AD235" s="311"/>
      <c r="AE235" s="311"/>
      <c r="AF235" s="311"/>
      <c r="AG235" s="311"/>
      <c r="AH235" s="311"/>
      <c r="AI235" s="311"/>
      <c r="AJ235" s="311"/>
      <c r="AK235" s="311"/>
      <c r="AL235" s="311"/>
      <c r="AM235" s="311"/>
      <c r="AN235" s="311"/>
      <c r="AO235" s="312"/>
      <c r="AP235" s="117"/>
      <c r="AQ235" s="54" t="s">
        <v>645</v>
      </c>
      <c r="AU235" s="292" t="str">
        <f t="shared" ca="1" si="33"/>
        <v>P</v>
      </c>
      <c r="AV235" s="292">
        <f t="shared" si="34"/>
        <v>225</v>
      </c>
      <c r="AW235" s="180" t="str">
        <f t="shared" ca="1" si="31"/>
        <v>P225</v>
      </c>
      <c r="AX235" s="180">
        <f t="shared" si="1"/>
        <v>9</v>
      </c>
      <c r="AY235" s="180" t="str">
        <f t="shared" ca="1" si="29"/>
        <v>6. Ownership - Operating Costs</v>
      </c>
      <c r="AZ235" s="189" t="s">
        <v>702</v>
      </c>
      <c r="BA235" s="180" t="s">
        <v>720</v>
      </c>
      <c r="BB235" s="180">
        <f>$P$8</f>
        <v>2030</v>
      </c>
      <c r="BC235" s="180" t="str">
        <f t="shared" ca="1" si="32"/>
        <v>9_P225_Net_annual_generation_AC_2030</v>
      </c>
      <c r="BD235" s="180" t="s">
        <v>407</v>
      </c>
      <c r="BE235" s="180"/>
      <c r="BF235" s="189" t="str">
        <f t="shared" si="30"/>
        <v>&gt;=0</v>
      </c>
      <c r="BG235" s="189" t="s">
        <v>58</v>
      </c>
      <c r="BH235" s="189" t="s">
        <v>58</v>
      </c>
      <c r="BI235" s="189"/>
      <c r="BJ235" s="189"/>
      <c r="BK235" s="189"/>
      <c r="BL235" s="189"/>
    </row>
    <row r="236" spans="1:64" ht="12.75" hidden="1" customHeight="1">
      <c r="A236" s="90"/>
      <c r="B236" s="117"/>
      <c r="C236" s="160"/>
      <c r="D236" s="347"/>
      <c r="E236" s="347"/>
      <c r="F236" s="311"/>
      <c r="G236" s="311"/>
      <c r="H236" s="311"/>
      <c r="I236" s="311"/>
      <c r="J236" s="311"/>
      <c r="K236" s="311"/>
      <c r="L236" s="311"/>
      <c r="M236" s="311"/>
      <c r="N236" s="311"/>
      <c r="O236" s="311"/>
      <c r="P236" s="311"/>
      <c r="Q236" s="311"/>
      <c r="R236" s="311"/>
      <c r="S236" s="311"/>
      <c r="T236" s="311"/>
      <c r="U236" s="311"/>
      <c r="V236" s="311"/>
      <c r="W236" s="311"/>
      <c r="X236" s="311"/>
      <c r="Y236" s="311"/>
      <c r="Z236" s="311"/>
      <c r="AA236" s="311"/>
      <c r="AB236" s="311"/>
      <c r="AC236" s="311"/>
      <c r="AD236" s="311"/>
      <c r="AE236" s="311"/>
      <c r="AF236" s="311"/>
      <c r="AG236" s="311"/>
      <c r="AH236" s="311"/>
      <c r="AI236" s="311"/>
      <c r="AJ236" s="311"/>
      <c r="AK236" s="311"/>
      <c r="AL236" s="311"/>
      <c r="AM236" s="311"/>
      <c r="AN236" s="311"/>
      <c r="AO236" s="312"/>
      <c r="AP236" s="117"/>
      <c r="AQ236" s="54" t="s">
        <v>645</v>
      </c>
      <c r="AU236" s="292" t="str">
        <f t="shared" ca="1" si="33"/>
        <v>Q</v>
      </c>
      <c r="AV236" s="292">
        <f t="shared" si="34"/>
        <v>225</v>
      </c>
      <c r="AW236" s="180" t="str">
        <f t="shared" ca="1" si="31"/>
        <v>Q225</v>
      </c>
      <c r="AX236" s="180">
        <f t="shared" si="1"/>
        <v>9</v>
      </c>
      <c r="AY236" s="180" t="str">
        <f t="shared" ca="1" si="29"/>
        <v>6. Ownership - Operating Costs</v>
      </c>
      <c r="AZ236" s="189" t="s">
        <v>702</v>
      </c>
      <c r="BA236" s="180" t="s">
        <v>720</v>
      </c>
      <c r="BB236" s="180">
        <f>$Q$8</f>
        <v>2031</v>
      </c>
      <c r="BC236" s="180" t="str">
        <f t="shared" ca="1" si="32"/>
        <v>9_Q225_Net_annual_generation_AC_2031</v>
      </c>
      <c r="BD236" s="180" t="s">
        <v>407</v>
      </c>
      <c r="BE236" s="180"/>
      <c r="BF236" s="189" t="str">
        <f t="shared" si="30"/>
        <v>&gt;=0</v>
      </c>
      <c r="BG236" s="189" t="s">
        <v>58</v>
      </c>
      <c r="BH236" s="189" t="s">
        <v>58</v>
      </c>
      <c r="BI236" s="189"/>
      <c r="BJ236" s="189"/>
      <c r="BK236" s="189"/>
      <c r="BL236" s="189"/>
    </row>
    <row r="237" spans="1:64" ht="12.75" hidden="1" customHeight="1">
      <c r="A237" s="90"/>
      <c r="B237" s="117"/>
      <c r="C237" s="160"/>
      <c r="D237" s="347"/>
      <c r="E237" s="347"/>
      <c r="F237" s="311"/>
      <c r="G237" s="311"/>
      <c r="H237" s="311"/>
      <c r="I237" s="311"/>
      <c r="J237" s="311"/>
      <c r="K237" s="311"/>
      <c r="L237" s="311"/>
      <c r="M237" s="311"/>
      <c r="N237" s="311"/>
      <c r="O237" s="311"/>
      <c r="P237" s="311"/>
      <c r="Q237" s="311"/>
      <c r="R237" s="311"/>
      <c r="S237" s="311"/>
      <c r="T237" s="311"/>
      <c r="U237" s="311"/>
      <c r="V237" s="311"/>
      <c r="W237" s="311"/>
      <c r="X237" s="311"/>
      <c r="Y237" s="311"/>
      <c r="Z237" s="311"/>
      <c r="AA237" s="311"/>
      <c r="AB237" s="311"/>
      <c r="AC237" s="311"/>
      <c r="AD237" s="311"/>
      <c r="AE237" s="311"/>
      <c r="AF237" s="311"/>
      <c r="AG237" s="311"/>
      <c r="AH237" s="311"/>
      <c r="AI237" s="311"/>
      <c r="AJ237" s="311"/>
      <c r="AK237" s="311"/>
      <c r="AL237" s="311"/>
      <c r="AM237" s="311"/>
      <c r="AN237" s="311"/>
      <c r="AO237" s="312"/>
      <c r="AP237" s="117"/>
      <c r="AQ237" s="54" t="s">
        <v>645</v>
      </c>
      <c r="AU237" s="292" t="str">
        <f t="shared" ca="1" si="33"/>
        <v>R</v>
      </c>
      <c r="AV237" s="292">
        <f t="shared" si="34"/>
        <v>225</v>
      </c>
      <c r="AW237" s="180" t="str">
        <f t="shared" ca="1" si="31"/>
        <v>R225</v>
      </c>
      <c r="AX237" s="180">
        <f t="shared" si="1"/>
        <v>9</v>
      </c>
      <c r="AY237" s="180" t="str">
        <f t="shared" ca="1" si="29"/>
        <v>6. Ownership - Operating Costs</v>
      </c>
      <c r="AZ237" s="189" t="s">
        <v>702</v>
      </c>
      <c r="BA237" s="180" t="s">
        <v>720</v>
      </c>
      <c r="BB237" s="180">
        <f>$R$8</f>
        <v>2032</v>
      </c>
      <c r="BC237" s="180" t="str">
        <f t="shared" ca="1" si="32"/>
        <v>9_R225_Net_annual_generation_AC_2032</v>
      </c>
      <c r="BD237" s="180" t="s">
        <v>407</v>
      </c>
      <c r="BE237" s="180"/>
      <c r="BF237" s="189" t="str">
        <f t="shared" si="30"/>
        <v>&gt;=0</v>
      </c>
      <c r="BG237" s="189" t="s">
        <v>58</v>
      </c>
      <c r="BH237" s="189" t="s">
        <v>58</v>
      </c>
      <c r="BI237" s="189"/>
      <c r="BJ237" s="189"/>
      <c r="BK237" s="189"/>
      <c r="BL237" s="189"/>
    </row>
    <row r="238" spans="1:64" ht="12.75" hidden="1" customHeight="1">
      <c r="A238" s="90"/>
      <c r="B238" s="117"/>
      <c r="C238" s="160"/>
      <c r="D238" s="347"/>
      <c r="E238" s="347"/>
      <c r="F238" s="311"/>
      <c r="G238" s="311"/>
      <c r="H238" s="311"/>
      <c r="I238" s="311"/>
      <c r="J238" s="311"/>
      <c r="K238" s="311"/>
      <c r="L238" s="311"/>
      <c r="M238" s="311"/>
      <c r="N238" s="311"/>
      <c r="O238" s="311"/>
      <c r="P238" s="311"/>
      <c r="Q238" s="311"/>
      <c r="R238" s="311"/>
      <c r="S238" s="311"/>
      <c r="T238" s="311"/>
      <c r="U238" s="311"/>
      <c r="V238" s="311"/>
      <c r="W238" s="311"/>
      <c r="X238" s="311"/>
      <c r="Y238" s="311"/>
      <c r="Z238" s="311"/>
      <c r="AA238" s="311"/>
      <c r="AB238" s="311"/>
      <c r="AC238" s="311"/>
      <c r="AD238" s="311"/>
      <c r="AE238" s="311"/>
      <c r="AF238" s="311"/>
      <c r="AG238" s="311"/>
      <c r="AH238" s="311"/>
      <c r="AI238" s="311"/>
      <c r="AJ238" s="311"/>
      <c r="AK238" s="311"/>
      <c r="AL238" s="311"/>
      <c r="AM238" s="311"/>
      <c r="AN238" s="311"/>
      <c r="AO238" s="312"/>
      <c r="AP238" s="117"/>
      <c r="AQ238" s="54" t="s">
        <v>645</v>
      </c>
      <c r="AU238" s="292" t="str">
        <f t="shared" ca="1" si="33"/>
        <v>S</v>
      </c>
      <c r="AV238" s="292">
        <f t="shared" si="34"/>
        <v>225</v>
      </c>
      <c r="AW238" s="180" t="str">
        <f t="shared" ca="1" si="31"/>
        <v>S225</v>
      </c>
      <c r="AX238" s="180">
        <f t="shared" si="1"/>
        <v>9</v>
      </c>
      <c r="AY238" s="180" t="str">
        <f t="shared" ca="1" si="29"/>
        <v>6. Ownership - Operating Costs</v>
      </c>
      <c r="AZ238" s="189" t="s">
        <v>702</v>
      </c>
      <c r="BA238" s="180" t="s">
        <v>720</v>
      </c>
      <c r="BB238" s="180">
        <f>$S$8</f>
        <v>2033</v>
      </c>
      <c r="BC238" s="180" t="str">
        <f t="shared" ca="1" si="32"/>
        <v>9_S225_Net_annual_generation_AC_2033</v>
      </c>
      <c r="BD238" s="180" t="s">
        <v>407</v>
      </c>
      <c r="BE238" s="180"/>
      <c r="BF238" s="189" t="str">
        <f t="shared" si="30"/>
        <v>&gt;=0</v>
      </c>
      <c r="BG238" s="189" t="s">
        <v>58</v>
      </c>
      <c r="BH238" s="189" t="s">
        <v>58</v>
      </c>
      <c r="BI238" s="189"/>
      <c r="BJ238" s="189"/>
      <c r="BK238" s="189"/>
      <c r="BL238" s="189"/>
    </row>
    <row r="239" spans="1:64" ht="12.75" hidden="1" customHeight="1">
      <c r="A239" s="90"/>
      <c r="B239" s="117"/>
      <c r="C239" s="160"/>
      <c r="D239" s="347"/>
      <c r="E239" s="347"/>
      <c r="F239" s="311"/>
      <c r="G239" s="311"/>
      <c r="H239" s="311"/>
      <c r="I239" s="311"/>
      <c r="J239" s="311"/>
      <c r="K239" s="311"/>
      <c r="L239" s="311"/>
      <c r="M239" s="311"/>
      <c r="N239" s="311"/>
      <c r="O239" s="311"/>
      <c r="P239" s="311"/>
      <c r="Q239" s="311"/>
      <c r="R239" s="311"/>
      <c r="S239" s="311"/>
      <c r="T239" s="311"/>
      <c r="U239" s="311"/>
      <c r="V239" s="311"/>
      <c r="W239" s="311"/>
      <c r="X239" s="311"/>
      <c r="Y239" s="311"/>
      <c r="Z239" s="311"/>
      <c r="AA239" s="311"/>
      <c r="AB239" s="311"/>
      <c r="AC239" s="311"/>
      <c r="AD239" s="311"/>
      <c r="AE239" s="311"/>
      <c r="AF239" s="311"/>
      <c r="AG239" s="311"/>
      <c r="AH239" s="311"/>
      <c r="AI239" s="311"/>
      <c r="AJ239" s="311"/>
      <c r="AK239" s="311"/>
      <c r="AL239" s="311"/>
      <c r="AM239" s="311"/>
      <c r="AN239" s="311"/>
      <c r="AO239" s="312"/>
      <c r="AP239" s="117"/>
      <c r="AQ239" s="54" t="s">
        <v>645</v>
      </c>
      <c r="AU239" s="292" t="str">
        <f t="shared" ca="1" si="33"/>
        <v>T</v>
      </c>
      <c r="AV239" s="292">
        <f t="shared" si="34"/>
        <v>225</v>
      </c>
      <c r="AW239" s="180" t="str">
        <f t="shared" ca="1" si="31"/>
        <v>T225</v>
      </c>
      <c r="AX239" s="180">
        <f t="shared" si="1"/>
        <v>9</v>
      </c>
      <c r="AY239" s="180" t="str">
        <f t="shared" ca="1" si="29"/>
        <v>6. Ownership - Operating Costs</v>
      </c>
      <c r="AZ239" s="189" t="s">
        <v>702</v>
      </c>
      <c r="BA239" s="180" t="s">
        <v>720</v>
      </c>
      <c r="BB239" s="180">
        <f>$T$8</f>
        <v>2034</v>
      </c>
      <c r="BC239" s="180" t="str">
        <f t="shared" ca="1" si="32"/>
        <v>9_T225_Net_annual_generation_AC_2034</v>
      </c>
      <c r="BD239" s="180" t="s">
        <v>407</v>
      </c>
      <c r="BE239" s="180"/>
      <c r="BF239" s="189" t="str">
        <f t="shared" si="30"/>
        <v>&gt;=0</v>
      </c>
      <c r="BG239" s="189" t="s">
        <v>58</v>
      </c>
      <c r="BH239" s="189" t="s">
        <v>58</v>
      </c>
      <c r="BI239" s="189"/>
      <c r="BJ239" s="189"/>
      <c r="BK239" s="189"/>
      <c r="BL239" s="189"/>
    </row>
    <row r="240" spans="1:64" ht="12.75" hidden="1" customHeight="1">
      <c r="A240" s="90"/>
      <c r="B240" s="117"/>
      <c r="C240" s="160"/>
      <c r="D240" s="347"/>
      <c r="E240" s="347"/>
      <c r="F240" s="311"/>
      <c r="G240" s="311"/>
      <c r="H240" s="311"/>
      <c r="I240" s="311"/>
      <c r="J240" s="311"/>
      <c r="K240" s="311"/>
      <c r="L240" s="311"/>
      <c r="M240" s="311"/>
      <c r="N240" s="311"/>
      <c r="O240" s="311"/>
      <c r="P240" s="311"/>
      <c r="Q240" s="311"/>
      <c r="R240" s="311"/>
      <c r="S240" s="311"/>
      <c r="T240" s="311"/>
      <c r="U240" s="311"/>
      <c r="V240" s="311"/>
      <c r="W240" s="311"/>
      <c r="X240" s="311"/>
      <c r="Y240" s="311"/>
      <c r="Z240" s="311"/>
      <c r="AA240" s="311"/>
      <c r="AB240" s="311"/>
      <c r="AC240" s="311"/>
      <c r="AD240" s="311"/>
      <c r="AE240" s="311"/>
      <c r="AF240" s="311"/>
      <c r="AG240" s="311"/>
      <c r="AH240" s="311"/>
      <c r="AI240" s="311"/>
      <c r="AJ240" s="311"/>
      <c r="AK240" s="311"/>
      <c r="AL240" s="311"/>
      <c r="AM240" s="311"/>
      <c r="AN240" s="311"/>
      <c r="AO240" s="312"/>
      <c r="AP240" s="117"/>
      <c r="AQ240" s="54" t="s">
        <v>645</v>
      </c>
      <c r="AU240" s="292" t="str">
        <f t="shared" ca="1" si="33"/>
        <v>U</v>
      </c>
      <c r="AV240" s="292">
        <f t="shared" si="34"/>
        <v>225</v>
      </c>
      <c r="AW240" s="180" t="str">
        <f t="shared" ca="1" si="31"/>
        <v>U225</v>
      </c>
      <c r="AX240" s="180">
        <f t="shared" si="1"/>
        <v>9</v>
      </c>
      <c r="AY240" s="180" t="str">
        <f t="shared" ca="1" si="29"/>
        <v>6. Ownership - Operating Costs</v>
      </c>
      <c r="AZ240" s="189" t="s">
        <v>702</v>
      </c>
      <c r="BA240" s="180" t="s">
        <v>720</v>
      </c>
      <c r="BB240" s="180">
        <f>$U$8</f>
        <v>2035</v>
      </c>
      <c r="BC240" s="180" t="str">
        <f t="shared" ca="1" si="32"/>
        <v>9_U225_Net_annual_generation_AC_2035</v>
      </c>
      <c r="BD240" s="180" t="s">
        <v>407</v>
      </c>
      <c r="BE240" s="180"/>
      <c r="BF240" s="189" t="str">
        <f t="shared" si="30"/>
        <v>&gt;=0</v>
      </c>
      <c r="BG240" s="189" t="s">
        <v>58</v>
      </c>
      <c r="BH240" s="189" t="s">
        <v>58</v>
      </c>
      <c r="BI240" s="189"/>
      <c r="BJ240" s="189"/>
      <c r="BK240" s="189"/>
      <c r="BL240" s="189"/>
    </row>
    <row r="241" spans="1:64" ht="12.75" hidden="1" customHeight="1">
      <c r="A241" s="90"/>
      <c r="B241" s="117"/>
      <c r="C241" s="160"/>
      <c r="D241" s="347"/>
      <c r="E241" s="347"/>
      <c r="F241" s="311"/>
      <c r="G241" s="311"/>
      <c r="H241" s="311"/>
      <c r="I241" s="311"/>
      <c r="J241" s="311"/>
      <c r="K241" s="311"/>
      <c r="L241" s="311"/>
      <c r="M241" s="311"/>
      <c r="N241" s="311"/>
      <c r="O241" s="311"/>
      <c r="P241" s="311"/>
      <c r="Q241" s="311"/>
      <c r="R241" s="311"/>
      <c r="S241" s="311"/>
      <c r="T241" s="311"/>
      <c r="U241" s="311"/>
      <c r="V241" s="311"/>
      <c r="W241" s="311"/>
      <c r="X241" s="311"/>
      <c r="Y241" s="311"/>
      <c r="Z241" s="311"/>
      <c r="AA241" s="311"/>
      <c r="AB241" s="311"/>
      <c r="AC241" s="311"/>
      <c r="AD241" s="311"/>
      <c r="AE241" s="311"/>
      <c r="AF241" s="311"/>
      <c r="AG241" s="311"/>
      <c r="AH241" s="311"/>
      <c r="AI241" s="311"/>
      <c r="AJ241" s="311"/>
      <c r="AK241" s="311"/>
      <c r="AL241" s="311"/>
      <c r="AM241" s="311"/>
      <c r="AN241" s="311"/>
      <c r="AO241" s="312"/>
      <c r="AP241" s="117"/>
      <c r="AQ241" s="54" t="s">
        <v>645</v>
      </c>
      <c r="AU241" s="292" t="str">
        <f t="shared" ca="1" si="33"/>
        <v>V</v>
      </c>
      <c r="AV241" s="292">
        <f t="shared" si="34"/>
        <v>225</v>
      </c>
      <c r="AW241" s="180" t="str">
        <f t="shared" ca="1" si="31"/>
        <v>V225</v>
      </c>
      <c r="AX241" s="180">
        <f t="shared" si="1"/>
        <v>9</v>
      </c>
      <c r="AY241" s="180" t="str">
        <f t="shared" ca="1" si="29"/>
        <v>6. Ownership - Operating Costs</v>
      </c>
      <c r="AZ241" s="189" t="s">
        <v>702</v>
      </c>
      <c r="BA241" s="180" t="s">
        <v>720</v>
      </c>
      <c r="BB241" s="180">
        <f>$V$8</f>
        <v>2036</v>
      </c>
      <c r="BC241" s="180" t="str">
        <f t="shared" ca="1" si="32"/>
        <v>9_V225_Net_annual_generation_AC_2036</v>
      </c>
      <c r="BD241" s="180" t="s">
        <v>407</v>
      </c>
      <c r="BE241" s="180"/>
      <c r="BF241" s="189" t="str">
        <f t="shared" si="30"/>
        <v>&gt;=0</v>
      </c>
      <c r="BG241" s="189" t="s">
        <v>58</v>
      </c>
      <c r="BH241" s="189" t="s">
        <v>58</v>
      </c>
      <c r="BI241" s="189"/>
      <c r="BJ241" s="189"/>
      <c r="BK241" s="189"/>
      <c r="BL241" s="189"/>
    </row>
    <row r="242" spans="1:64" ht="12.75" hidden="1" customHeight="1">
      <c r="A242" s="90"/>
      <c r="B242" s="117"/>
      <c r="C242" s="160"/>
      <c r="D242" s="347"/>
      <c r="E242" s="347"/>
      <c r="F242" s="311"/>
      <c r="G242" s="311"/>
      <c r="H242" s="311"/>
      <c r="I242" s="311"/>
      <c r="J242" s="311"/>
      <c r="K242" s="311"/>
      <c r="L242" s="311"/>
      <c r="M242" s="311"/>
      <c r="N242" s="311"/>
      <c r="O242" s="311"/>
      <c r="P242" s="311"/>
      <c r="Q242" s="311"/>
      <c r="R242" s="311"/>
      <c r="S242" s="311"/>
      <c r="T242" s="311"/>
      <c r="U242" s="311"/>
      <c r="V242" s="311"/>
      <c r="W242" s="311"/>
      <c r="X242" s="311"/>
      <c r="Y242" s="311"/>
      <c r="Z242" s="311"/>
      <c r="AA242" s="311"/>
      <c r="AB242" s="311"/>
      <c r="AC242" s="311"/>
      <c r="AD242" s="311"/>
      <c r="AE242" s="311"/>
      <c r="AF242" s="311"/>
      <c r="AG242" s="311"/>
      <c r="AH242" s="311"/>
      <c r="AI242" s="311"/>
      <c r="AJ242" s="311"/>
      <c r="AK242" s="311"/>
      <c r="AL242" s="311"/>
      <c r="AM242" s="311"/>
      <c r="AN242" s="311"/>
      <c r="AO242" s="312"/>
      <c r="AP242" s="117"/>
      <c r="AQ242" s="54" t="s">
        <v>645</v>
      </c>
      <c r="AU242" s="292" t="str">
        <f t="shared" ca="1" si="33"/>
        <v>W</v>
      </c>
      <c r="AV242" s="292">
        <f t="shared" si="34"/>
        <v>225</v>
      </c>
      <c r="AW242" s="180" t="str">
        <f t="shared" ca="1" si="31"/>
        <v>W225</v>
      </c>
      <c r="AX242" s="180">
        <f t="shared" si="1"/>
        <v>9</v>
      </c>
      <c r="AY242" s="180" t="str">
        <f t="shared" ca="1" si="29"/>
        <v>6. Ownership - Operating Costs</v>
      </c>
      <c r="AZ242" s="189" t="s">
        <v>702</v>
      </c>
      <c r="BA242" s="180" t="s">
        <v>720</v>
      </c>
      <c r="BB242" s="180">
        <f>$W$8</f>
        <v>2037</v>
      </c>
      <c r="BC242" s="180" t="str">
        <f t="shared" ca="1" si="32"/>
        <v>9_W225_Net_annual_generation_AC_2037</v>
      </c>
      <c r="BD242" s="180" t="s">
        <v>407</v>
      </c>
      <c r="BE242" s="180"/>
      <c r="BF242" s="189" t="str">
        <f t="shared" si="30"/>
        <v>&gt;=0</v>
      </c>
      <c r="BG242" s="189" t="s">
        <v>58</v>
      </c>
      <c r="BH242" s="189" t="s">
        <v>58</v>
      </c>
      <c r="BI242" s="189"/>
      <c r="BJ242" s="189"/>
      <c r="BK242" s="189"/>
      <c r="BL242" s="189"/>
    </row>
    <row r="243" spans="1:64" ht="12.75" hidden="1" customHeight="1">
      <c r="A243" s="90"/>
      <c r="B243" s="117"/>
      <c r="C243" s="160"/>
      <c r="D243" s="347"/>
      <c r="E243" s="347"/>
      <c r="F243" s="311"/>
      <c r="G243" s="311"/>
      <c r="H243" s="311"/>
      <c r="I243" s="311"/>
      <c r="J243" s="311"/>
      <c r="K243" s="311"/>
      <c r="L243" s="311"/>
      <c r="M243" s="311"/>
      <c r="N243" s="311"/>
      <c r="O243" s="311"/>
      <c r="P243" s="311"/>
      <c r="Q243" s="311"/>
      <c r="R243" s="311"/>
      <c r="S243" s="311"/>
      <c r="T243" s="311"/>
      <c r="U243" s="311"/>
      <c r="V243" s="311"/>
      <c r="W243" s="311"/>
      <c r="X243" s="311"/>
      <c r="Y243" s="311"/>
      <c r="Z243" s="311"/>
      <c r="AA243" s="311"/>
      <c r="AB243" s="311"/>
      <c r="AC243" s="311"/>
      <c r="AD243" s="311"/>
      <c r="AE243" s="311"/>
      <c r="AF243" s="311"/>
      <c r="AG243" s="311"/>
      <c r="AH243" s="311"/>
      <c r="AI243" s="311"/>
      <c r="AJ243" s="311"/>
      <c r="AK243" s="311"/>
      <c r="AL243" s="311"/>
      <c r="AM243" s="311"/>
      <c r="AN243" s="311"/>
      <c r="AO243" s="312"/>
      <c r="AP243" s="117"/>
      <c r="AQ243" s="54" t="s">
        <v>645</v>
      </c>
      <c r="AU243" s="292" t="str">
        <f t="shared" ca="1" si="33"/>
        <v>X</v>
      </c>
      <c r="AV243" s="292">
        <f t="shared" si="34"/>
        <v>225</v>
      </c>
      <c r="AW243" s="180" t="str">
        <f t="shared" ca="1" si="31"/>
        <v>X225</v>
      </c>
      <c r="AX243" s="180">
        <f t="shared" si="1"/>
        <v>9</v>
      </c>
      <c r="AY243" s="180" t="str">
        <f t="shared" ca="1" si="29"/>
        <v>6. Ownership - Operating Costs</v>
      </c>
      <c r="AZ243" s="189" t="s">
        <v>702</v>
      </c>
      <c r="BA243" s="180" t="s">
        <v>720</v>
      </c>
      <c r="BB243" s="180">
        <f>$X$8</f>
        <v>2038</v>
      </c>
      <c r="BC243" s="180" t="str">
        <f t="shared" ca="1" si="32"/>
        <v>9_X225_Net_annual_generation_AC_2038</v>
      </c>
      <c r="BD243" s="180" t="s">
        <v>407</v>
      </c>
      <c r="BE243" s="180"/>
      <c r="BF243" s="189" t="str">
        <f t="shared" si="30"/>
        <v>&gt;=0</v>
      </c>
      <c r="BG243" s="189" t="s">
        <v>58</v>
      </c>
      <c r="BH243" s="189" t="s">
        <v>58</v>
      </c>
      <c r="BI243" s="189"/>
      <c r="BJ243" s="189"/>
      <c r="BK243" s="189"/>
      <c r="BL243" s="189"/>
    </row>
    <row r="244" spans="1:64" ht="12.75" hidden="1" customHeight="1">
      <c r="A244" s="90"/>
      <c r="B244" s="117"/>
      <c r="C244" s="160"/>
      <c r="D244" s="347"/>
      <c r="E244" s="347"/>
      <c r="F244" s="311"/>
      <c r="G244" s="311"/>
      <c r="H244" s="311"/>
      <c r="I244" s="311"/>
      <c r="J244" s="311"/>
      <c r="K244" s="311"/>
      <c r="L244" s="311"/>
      <c r="M244" s="311"/>
      <c r="N244" s="311"/>
      <c r="O244" s="311"/>
      <c r="P244" s="311"/>
      <c r="Q244" s="311"/>
      <c r="R244" s="311"/>
      <c r="S244" s="311"/>
      <c r="T244" s="311"/>
      <c r="U244" s="311"/>
      <c r="V244" s="311"/>
      <c r="W244" s="311"/>
      <c r="X244" s="311"/>
      <c r="Y244" s="311"/>
      <c r="Z244" s="311"/>
      <c r="AA244" s="311"/>
      <c r="AB244" s="311"/>
      <c r="AC244" s="311"/>
      <c r="AD244" s="311"/>
      <c r="AE244" s="311"/>
      <c r="AF244" s="311"/>
      <c r="AG244" s="311"/>
      <c r="AH244" s="311"/>
      <c r="AI244" s="311"/>
      <c r="AJ244" s="311"/>
      <c r="AK244" s="311"/>
      <c r="AL244" s="311"/>
      <c r="AM244" s="311"/>
      <c r="AN244" s="311"/>
      <c r="AO244" s="312"/>
      <c r="AP244" s="117"/>
      <c r="AQ244" s="54" t="s">
        <v>645</v>
      </c>
      <c r="AU244" s="292" t="str">
        <f t="shared" ca="1" si="33"/>
        <v>Y</v>
      </c>
      <c r="AV244" s="292">
        <f t="shared" si="34"/>
        <v>225</v>
      </c>
      <c r="AW244" s="180" t="str">
        <f t="shared" ca="1" si="31"/>
        <v>Y225</v>
      </c>
      <c r="AX244" s="180">
        <f t="shared" si="1"/>
        <v>9</v>
      </c>
      <c r="AY244" s="180" t="str">
        <f t="shared" ca="1" si="29"/>
        <v>6. Ownership - Operating Costs</v>
      </c>
      <c r="AZ244" s="189" t="s">
        <v>702</v>
      </c>
      <c r="BA244" s="180" t="s">
        <v>720</v>
      </c>
      <c r="BB244" s="180">
        <f>$Y$8</f>
        <v>2039</v>
      </c>
      <c r="BC244" s="180" t="str">
        <f t="shared" ca="1" si="32"/>
        <v>9_Y225_Net_annual_generation_AC_2039</v>
      </c>
      <c r="BD244" s="180" t="s">
        <v>407</v>
      </c>
      <c r="BE244" s="180"/>
      <c r="BF244" s="189" t="str">
        <f t="shared" si="30"/>
        <v>&gt;=0</v>
      </c>
      <c r="BG244" s="189" t="s">
        <v>58</v>
      </c>
      <c r="BH244" s="189" t="s">
        <v>58</v>
      </c>
      <c r="BI244" s="189"/>
      <c r="BJ244" s="189"/>
      <c r="BK244" s="189"/>
      <c r="BL244" s="189"/>
    </row>
    <row r="245" spans="1:64" ht="12.75" hidden="1" customHeight="1">
      <c r="A245" s="90"/>
      <c r="B245" s="117"/>
      <c r="C245" s="160"/>
      <c r="D245" s="347"/>
      <c r="E245" s="347"/>
      <c r="F245" s="311"/>
      <c r="G245" s="311"/>
      <c r="H245" s="311"/>
      <c r="I245" s="311"/>
      <c r="J245" s="311"/>
      <c r="K245" s="311"/>
      <c r="L245" s="311"/>
      <c r="M245" s="311"/>
      <c r="N245" s="311"/>
      <c r="O245" s="311"/>
      <c r="P245" s="311"/>
      <c r="Q245" s="311"/>
      <c r="R245" s="311"/>
      <c r="S245" s="311"/>
      <c r="T245" s="311"/>
      <c r="U245" s="311"/>
      <c r="V245" s="311"/>
      <c r="W245" s="311"/>
      <c r="X245" s="311"/>
      <c r="Y245" s="311"/>
      <c r="Z245" s="311"/>
      <c r="AA245" s="311"/>
      <c r="AB245" s="311"/>
      <c r="AC245" s="311"/>
      <c r="AD245" s="311"/>
      <c r="AE245" s="311"/>
      <c r="AF245" s="311"/>
      <c r="AG245" s="311"/>
      <c r="AH245" s="311"/>
      <c r="AI245" s="311"/>
      <c r="AJ245" s="311"/>
      <c r="AK245" s="311"/>
      <c r="AL245" s="311"/>
      <c r="AM245" s="311"/>
      <c r="AN245" s="311"/>
      <c r="AO245" s="312"/>
      <c r="AP245" s="117"/>
      <c r="AQ245" s="54" t="s">
        <v>645</v>
      </c>
      <c r="AU245" s="292" t="str">
        <f t="shared" ca="1" si="33"/>
        <v>Z</v>
      </c>
      <c r="AV245" s="292">
        <f t="shared" si="34"/>
        <v>225</v>
      </c>
      <c r="AW245" s="180" t="str">
        <f t="shared" ca="1" si="31"/>
        <v>Z225</v>
      </c>
      <c r="AX245" s="180">
        <f t="shared" si="1"/>
        <v>9</v>
      </c>
      <c r="AY245" s="180" t="str">
        <f t="shared" ca="1" si="29"/>
        <v>6. Ownership - Operating Costs</v>
      </c>
      <c r="AZ245" s="189" t="s">
        <v>702</v>
      </c>
      <c r="BA245" s="180" t="s">
        <v>720</v>
      </c>
      <c r="BB245" s="180">
        <f>$Z$8</f>
        <v>2040</v>
      </c>
      <c r="BC245" s="180" t="str">
        <f t="shared" ca="1" si="32"/>
        <v>9_Z225_Net_annual_generation_AC_2040</v>
      </c>
      <c r="BD245" s="180" t="s">
        <v>407</v>
      </c>
      <c r="BE245" s="180"/>
      <c r="BF245" s="189" t="str">
        <f t="shared" si="30"/>
        <v>&gt;=0</v>
      </c>
      <c r="BG245" s="189" t="s">
        <v>58</v>
      </c>
      <c r="BH245" s="189" t="s">
        <v>58</v>
      </c>
      <c r="BI245" s="189"/>
      <c r="BJ245" s="189"/>
      <c r="BK245" s="189"/>
      <c r="BL245" s="189"/>
    </row>
    <row r="246" spans="1:64" ht="12.75" hidden="1" customHeight="1">
      <c r="A246" s="90"/>
      <c r="B246" s="117"/>
      <c r="C246" s="160"/>
      <c r="D246" s="347"/>
      <c r="E246" s="347"/>
      <c r="F246" s="311"/>
      <c r="G246" s="311"/>
      <c r="H246" s="311"/>
      <c r="I246" s="311"/>
      <c r="J246" s="311"/>
      <c r="K246" s="311"/>
      <c r="L246" s="311"/>
      <c r="M246" s="311"/>
      <c r="N246" s="311"/>
      <c r="O246" s="311"/>
      <c r="P246" s="311"/>
      <c r="Q246" s="311"/>
      <c r="R246" s="311"/>
      <c r="S246" s="311"/>
      <c r="T246" s="311"/>
      <c r="U246" s="311"/>
      <c r="V246" s="311"/>
      <c r="W246" s="311"/>
      <c r="X246" s="311"/>
      <c r="Y246" s="311"/>
      <c r="Z246" s="311"/>
      <c r="AA246" s="311"/>
      <c r="AB246" s="311"/>
      <c r="AC246" s="311"/>
      <c r="AD246" s="311"/>
      <c r="AE246" s="311"/>
      <c r="AF246" s="311"/>
      <c r="AG246" s="311"/>
      <c r="AH246" s="311"/>
      <c r="AI246" s="311"/>
      <c r="AJ246" s="311"/>
      <c r="AK246" s="311"/>
      <c r="AL246" s="311"/>
      <c r="AM246" s="311"/>
      <c r="AN246" s="311"/>
      <c r="AO246" s="312"/>
      <c r="AP246" s="117"/>
      <c r="AQ246" s="54" t="s">
        <v>645</v>
      </c>
      <c r="AU246" s="292" t="str">
        <f t="shared" ca="1" si="33"/>
        <v>AA</v>
      </c>
      <c r="AV246" s="292">
        <f t="shared" si="34"/>
        <v>225</v>
      </c>
      <c r="AW246" s="180" t="str">
        <f t="shared" ca="1" si="31"/>
        <v>AA225</v>
      </c>
      <c r="AX246" s="180">
        <f t="shared" si="1"/>
        <v>9</v>
      </c>
      <c r="AY246" s="180" t="str">
        <f t="shared" ca="1" si="29"/>
        <v>6. Ownership - Operating Costs</v>
      </c>
      <c r="AZ246" s="189" t="s">
        <v>702</v>
      </c>
      <c r="BA246" s="180" t="s">
        <v>720</v>
      </c>
      <c r="BB246" s="180">
        <f>$AA$8</f>
        <v>2041</v>
      </c>
      <c r="BC246" s="180" t="str">
        <f t="shared" ca="1" si="32"/>
        <v>9_AA225_Net_annual_generation_AC_2041</v>
      </c>
      <c r="BD246" s="180" t="s">
        <v>407</v>
      </c>
      <c r="BE246" s="180"/>
      <c r="BF246" s="189" t="str">
        <f t="shared" si="30"/>
        <v>&gt;=0</v>
      </c>
      <c r="BG246" s="189" t="s">
        <v>58</v>
      </c>
      <c r="BH246" s="189" t="s">
        <v>58</v>
      </c>
      <c r="BI246" s="189"/>
      <c r="BJ246" s="189"/>
      <c r="BK246" s="189"/>
      <c r="BL246" s="189"/>
    </row>
    <row r="247" spans="1:64" ht="12.75" hidden="1" customHeight="1">
      <c r="A247" s="90"/>
      <c r="B247" s="117"/>
      <c r="C247" s="160"/>
      <c r="D247" s="347"/>
      <c r="E247" s="347"/>
      <c r="F247" s="311"/>
      <c r="G247" s="311"/>
      <c r="H247" s="311"/>
      <c r="I247" s="311"/>
      <c r="J247" s="311"/>
      <c r="K247" s="311"/>
      <c r="L247" s="311"/>
      <c r="M247" s="311"/>
      <c r="N247" s="311"/>
      <c r="O247" s="311"/>
      <c r="P247" s="311"/>
      <c r="Q247" s="311"/>
      <c r="R247" s="311"/>
      <c r="S247" s="311"/>
      <c r="T247" s="311"/>
      <c r="U247" s="311"/>
      <c r="V247" s="311"/>
      <c r="W247" s="311"/>
      <c r="X247" s="311"/>
      <c r="Y247" s="311"/>
      <c r="Z247" s="311"/>
      <c r="AA247" s="311"/>
      <c r="AB247" s="311"/>
      <c r="AC247" s="311"/>
      <c r="AD247" s="311"/>
      <c r="AE247" s="311"/>
      <c r="AF247" s="311"/>
      <c r="AG247" s="311"/>
      <c r="AH247" s="311"/>
      <c r="AI247" s="311"/>
      <c r="AJ247" s="311"/>
      <c r="AK247" s="311"/>
      <c r="AL247" s="311"/>
      <c r="AM247" s="311"/>
      <c r="AN247" s="311"/>
      <c r="AO247" s="312"/>
      <c r="AP247" s="117"/>
      <c r="AQ247" s="54" t="s">
        <v>645</v>
      </c>
      <c r="AU247" s="292" t="str">
        <f t="shared" ca="1" si="33"/>
        <v>AB</v>
      </c>
      <c r="AV247" s="292">
        <f t="shared" si="34"/>
        <v>225</v>
      </c>
      <c r="AW247" s="180" t="str">
        <f t="shared" ca="1" si="31"/>
        <v>AB225</v>
      </c>
      <c r="AX247" s="180">
        <f t="shared" si="1"/>
        <v>9</v>
      </c>
      <c r="AY247" s="180" t="str">
        <f t="shared" ca="1" si="29"/>
        <v>6. Ownership - Operating Costs</v>
      </c>
      <c r="AZ247" s="189" t="s">
        <v>702</v>
      </c>
      <c r="BA247" s="180" t="s">
        <v>720</v>
      </c>
      <c r="BB247" s="180">
        <f>$AB$8</f>
        <v>2042</v>
      </c>
      <c r="BC247" s="180" t="str">
        <f t="shared" ca="1" si="32"/>
        <v>9_AB225_Net_annual_generation_AC_2042</v>
      </c>
      <c r="BD247" s="180" t="s">
        <v>407</v>
      </c>
      <c r="BE247" s="180"/>
      <c r="BF247" s="189" t="str">
        <f t="shared" si="30"/>
        <v>&gt;=0</v>
      </c>
      <c r="BG247" s="189" t="s">
        <v>58</v>
      </c>
      <c r="BH247" s="189" t="s">
        <v>58</v>
      </c>
      <c r="BI247" s="189"/>
      <c r="BJ247" s="189"/>
      <c r="BK247" s="189"/>
      <c r="BL247" s="189"/>
    </row>
    <row r="248" spans="1:64" ht="12.75" hidden="1" customHeight="1">
      <c r="A248" s="90"/>
      <c r="B248" s="117"/>
      <c r="C248" s="160"/>
      <c r="D248" s="347"/>
      <c r="E248" s="347"/>
      <c r="F248" s="311"/>
      <c r="G248" s="311"/>
      <c r="H248" s="311"/>
      <c r="I248" s="311"/>
      <c r="J248" s="311"/>
      <c r="K248" s="311"/>
      <c r="L248" s="311"/>
      <c r="M248" s="311"/>
      <c r="N248" s="311"/>
      <c r="O248" s="311"/>
      <c r="P248" s="311"/>
      <c r="Q248" s="311"/>
      <c r="R248" s="311"/>
      <c r="S248" s="311"/>
      <c r="T248" s="311"/>
      <c r="U248" s="311"/>
      <c r="V248" s="311"/>
      <c r="W248" s="311"/>
      <c r="X248" s="311"/>
      <c r="Y248" s="311"/>
      <c r="Z248" s="311"/>
      <c r="AA248" s="311"/>
      <c r="AB248" s="311"/>
      <c r="AC248" s="311"/>
      <c r="AD248" s="311"/>
      <c r="AE248" s="311"/>
      <c r="AF248" s="311"/>
      <c r="AG248" s="311"/>
      <c r="AH248" s="311"/>
      <c r="AI248" s="311"/>
      <c r="AJ248" s="311"/>
      <c r="AK248" s="311"/>
      <c r="AL248" s="311"/>
      <c r="AM248" s="311"/>
      <c r="AN248" s="311"/>
      <c r="AO248" s="312"/>
      <c r="AP248" s="117"/>
      <c r="AQ248" s="54" t="s">
        <v>645</v>
      </c>
      <c r="AU248" s="292" t="str">
        <f t="shared" ca="1" si="33"/>
        <v>AC</v>
      </c>
      <c r="AV248" s="292">
        <f t="shared" si="34"/>
        <v>225</v>
      </c>
      <c r="AW248" s="180" t="str">
        <f t="shared" ca="1" si="31"/>
        <v>AC225</v>
      </c>
      <c r="AX248" s="180">
        <f t="shared" si="1"/>
        <v>9</v>
      </c>
      <c r="AY248" s="180" t="str">
        <f t="shared" ca="1" si="29"/>
        <v>6. Ownership - Operating Costs</v>
      </c>
      <c r="AZ248" s="189" t="s">
        <v>702</v>
      </c>
      <c r="BA248" s="180" t="s">
        <v>720</v>
      </c>
      <c r="BB248" s="180">
        <f>$AC$8</f>
        <v>2043</v>
      </c>
      <c r="BC248" s="180" t="str">
        <f t="shared" ca="1" si="32"/>
        <v>9_AC225_Net_annual_generation_AC_2043</v>
      </c>
      <c r="BD248" s="180" t="s">
        <v>407</v>
      </c>
      <c r="BE248" s="180"/>
      <c r="BF248" s="189" t="str">
        <f t="shared" si="30"/>
        <v>&gt;=0</v>
      </c>
      <c r="BG248" s="189" t="s">
        <v>58</v>
      </c>
      <c r="BH248" s="189" t="s">
        <v>58</v>
      </c>
      <c r="BI248" s="189"/>
      <c r="BJ248" s="189"/>
      <c r="BK248" s="189"/>
      <c r="BL248" s="189"/>
    </row>
    <row r="249" spans="1:64" ht="12.75" hidden="1" customHeight="1">
      <c r="A249" s="90"/>
      <c r="B249" s="117"/>
      <c r="C249" s="160"/>
      <c r="D249" s="347"/>
      <c r="E249" s="347"/>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2"/>
      <c r="AP249" s="117"/>
      <c r="AQ249" s="54" t="s">
        <v>645</v>
      </c>
      <c r="AU249" s="292" t="str">
        <f t="shared" ca="1" si="33"/>
        <v>AD</v>
      </c>
      <c r="AV249" s="292">
        <f t="shared" si="34"/>
        <v>225</v>
      </c>
      <c r="AW249" s="180" t="str">
        <f t="shared" ca="1" si="31"/>
        <v>AD225</v>
      </c>
      <c r="AX249" s="180">
        <f t="shared" si="1"/>
        <v>9</v>
      </c>
      <c r="AY249" s="180" t="str">
        <f t="shared" ca="1" si="29"/>
        <v>6. Ownership - Operating Costs</v>
      </c>
      <c r="AZ249" s="189" t="s">
        <v>702</v>
      </c>
      <c r="BA249" s="180" t="s">
        <v>720</v>
      </c>
      <c r="BB249" s="180">
        <f>$AD$8</f>
        <v>2044</v>
      </c>
      <c r="BC249" s="180" t="str">
        <f t="shared" ca="1" si="32"/>
        <v>9_AD225_Net_annual_generation_AC_2044</v>
      </c>
      <c r="BD249" s="180" t="s">
        <v>407</v>
      </c>
      <c r="BE249" s="180"/>
      <c r="BF249" s="189" t="str">
        <f t="shared" si="30"/>
        <v>&gt;=0</v>
      </c>
      <c r="BG249" s="189" t="s">
        <v>58</v>
      </c>
      <c r="BH249" s="189" t="s">
        <v>58</v>
      </c>
      <c r="BI249" s="189"/>
      <c r="BJ249" s="189"/>
      <c r="BK249" s="189"/>
      <c r="BL249" s="189"/>
    </row>
    <row r="250" spans="1:64" ht="12.75" hidden="1" customHeight="1">
      <c r="A250" s="90"/>
      <c r="B250" s="117"/>
      <c r="C250" s="160"/>
      <c r="D250" s="347"/>
      <c r="E250" s="347"/>
      <c r="F250" s="311"/>
      <c r="G250" s="311"/>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2"/>
      <c r="AP250" s="117"/>
      <c r="AQ250" s="54" t="s">
        <v>645</v>
      </c>
      <c r="AU250" s="292" t="str">
        <f t="shared" ca="1" si="33"/>
        <v>AE</v>
      </c>
      <c r="AV250" s="292">
        <f t="shared" si="34"/>
        <v>225</v>
      </c>
      <c r="AW250" s="180" t="str">
        <f t="shared" ca="1" si="31"/>
        <v>AE225</v>
      </c>
      <c r="AX250" s="180">
        <f t="shared" si="1"/>
        <v>9</v>
      </c>
      <c r="AY250" s="180" t="str">
        <f t="shared" ca="1" si="29"/>
        <v>6. Ownership - Operating Costs</v>
      </c>
      <c r="AZ250" s="189" t="s">
        <v>702</v>
      </c>
      <c r="BA250" s="180" t="s">
        <v>720</v>
      </c>
      <c r="BB250" s="180">
        <f>$AE$8</f>
        <v>2045</v>
      </c>
      <c r="BC250" s="180" t="str">
        <f t="shared" ca="1" si="32"/>
        <v>9_AE225_Net_annual_generation_AC_2045</v>
      </c>
      <c r="BD250" s="180" t="s">
        <v>407</v>
      </c>
      <c r="BE250" s="180"/>
      <c r="BF250" s="189" t="str">
        <f t="shared" si="30"/>
        <v>&gt;=0</v>
      </c>
      <c r="BG250" s="189" t="s">
        <v>58</v>
      </c>
      <c r="BH250" s="189" t="s">
        <v>58</v>
      </c>
      <c r="BI250" s="189"/>
      <c r="BJ250" s="189"/>
      <c r="BK250" s="189"/>
      <c r="BL250" s="189"/>
    </row>
    <row r="251" spans="1:64" ht="12.75" hidden="1" customHeight="1">
      <c r="A251" s="90"/>
      <c r="B251" s="117"/>
      <c r="C251" s="160"/>
      <c r="D251" s="347"/>
      <c r="E251" s="347"/>
      <c r="F251" s="311"/>
      <c r="G251" s="311"/>
      <c r="H251" s="311"/>
      <c r="I251" s="311"/>
      <c r="J251" s="311"/>
      <c r="K251" s="311"/>
      <c r="L251" s="311"/>
      <c r="M251" s="311"/>
      <c r="N251" s="311"/>
      <c r="O251" s="311"/>
      <c r="P251" s="311"/>
      <c r="Q251" s="311"/>
      <c r="R251" s="311"/>
      <c r="S251" s="311"/>
      <c r="T251" s="311"/>
      <c r="U251" s="311"/>
      <c r="V251" s="311"/>
      <c r="W251" s="311"/>
      <c r="X251" s="311"/>
      <c r="Y251" s="311"/>
      <c r="Z251" s="311"/>
      <c r="AA251" s="311"/>
      <c r="AB251" s="311"/>
      <c r="AC251" s="311"/>
      <c r="AD251" s="311"/>
      <c r="AE251" s="311"/>
      <c r="AF251" s="311"/>
      <c r="AG251" s="311"/>
      <c r="AH251" s="311"/>
      <c r="AI251" s="311"/>
      <c r="AJ251" s="311"/>
      <c r="AK251" s="311"/>
      <c r="AL251" s="311"/>
      <c r="AM251" s="311"/>
      <c r="AN251" s="311"/>
      <c r="AO251" s="312"/>
      <c r="AP251" s="117"/>
      <c r="AQ251" s="54" t="s">
        <v>645</v>
      </c>
      <c r="AU251" s="292" t="str">
        <f t="shared" ca="1" si="33"/>
        <v>AF</v>
      </c>
      <c r="AV251" s="292">
        <f t="shared" si="34"/>
        <v>225</v>
      </c>
      <c r="AW251" s="180" t="str">
        <f t="shared" ca="1" si="31"/>
        <v>AF225</v>
      </c>
      <c r="AX251" s="180">
        <f t="shared" si="1"/>
        <v>9</v>
      </c>
      <c r="AY251" s="180" t="str">
        <f t="shared" ca="1" si="29"/>
        <v>6. Ownership - Operating Costs</v>
      </c>
      <c r="AZ251" s="189" t="s">
        <v>702</v>
      </c>
      <c r="BA251" s="180" t="s">
        <v>720</v>
      </c>
      <c r="BB251" s="180">
        <f>$AF$8</f>
        <v>2046</v>
      </c>
      <c r="BC251" s="180" t="str">
        <f t="shared" ca="1" si="32"/>
        <v>9_AF225_Net_annual_generation_AC_2046</v>
      </c>
      <c r="BD251" s="180" t="s">
        <v>407</v>
      </c>
      <c r="BE251" s="180"/>
      <c r="BF251" s="189" t="str">
        <f t="shared" si="30"/>
        <v>&gt;=0</v>
      </c>
      <c r="BG251" s="189" t="s">
        <v>58</v>
      </c>
      <c r="BH251" s="189" t="s">
        <v>58</v>
      </c>
      <c r="BI251" s="189"/>
      <c r="BJ251" s="189"/>
      <c r="BK251" s="189"/>
      <c r="BL251" s="189"/>
    </row>
    <row r="252" spans="1:64" ht="12.75" hidden="1" customHeight="1">
      <c r="A252" s="90"/>
      <c r="B252" s="117"/>
      <c r="C252" s="160"/>
      <c r="D252" s="347"/>
      <c r="E252" s="347"/>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311"/>
      <c r="AF252" s="311"/>
      <c r="AG252" s="311"/>
      <c r="AH252" s="311"/>
      <c r="AI252" s="311"/>
      <c r="AJ252" s="311"/>
      <c r="AK252" s="311"/>
      <c r="AL252" s="311"/>
      <c r="AM252" s="311"/>
      <c r="AN252" s="311"/>
      <c r="AO252" s="312"/>
      <c r="AP252" s="117"/>
      <c r="AQ252" s="54" t="s">
        <v>645</v>
      </c>
      <c r="AU252" s="292" t="str">
        <f t="shared" ca="1" si="33"/>
        <v>AG</v>
      </c>
      <c r="AV252" s="292">
        <f t="shared" si="34"/>
        <v>225</v>
      </c>
      <c r="AW252" s="180" t="str">
        <f t="shared" ca="1" si="31"/>
        <v>AG225</v>
      </c>
      <c r="AX252" s="180">
        <f t="shared" si="1"/>
        <v>9</v>
      </c>
      <c r="AY252" s="180" t="str">
        <f t="shared" ca="1" si="29"/>
        <v>6. Ownership - Operating Costs</v>
      </c>
      <c r="AZ252" s="189" t="s">
        <v>702</v>
      </c>
      <c r="BA252" s="180" t="s">
        <v>720</v>
      </c>
      <c r="BB252" s="180">
        <f>$AG$8</f>
        <v>2047</v>
      </c>
      <c r="BC252" s="180" t="str">
        <f t="shared" ca="1" si="32"/>
        <v>9_AG225_Net_annual_generation_AC_2047</v>
      </c>
      <c r="BD252" s="180" t="s">
        <v>407</v>
      </c>
      <c r="BE252" s="180"/>
      <c r="BF252" s="189" t="str">
        <f t="shared" si="30"/>
        <v>&gt;=0</v>
      </c>
      <c r="BG252" s="189" t="s">
        <v>58</v>
      </c>
      <c r="BH252" s="189" t="s">
        <v>58</v>
      </c>
      <c r="BI252" s="189"/>
      <c r="BJ252" s="189"/>
      <c r="BK252" s="189"/>
      <c r="BL252" s="189"/>
    </row>
    <row r="253" spans="1:64" ht="12.75" hidden="1" customHeight="1">
      <c r="A253" s="90"/>
      <c r="B253" s="117"/>
      <c r="C253" s="160"/>
      <c r="D253" s="347"/>
      <c r="E253" s="347"/>
      <c r="F253" s="311"/>
      <c r="G253" s="311"/>
      <c r="H253" s="311"/>
      <c r="I253" s="311"/>
      <c r="J253" s="311"/>
      <c r="K253" s="311"/>
      <c r="L253" s="311"/>
      <c r="M253" s="311"/>
      <c r="N253" s="311"/>
      <c r="O253" s="311"/>
      <c r="P253" s="311"/>
      <c r="Q253" s="311"/>
      <c r="R253" s="311"/>
      <c r="S253" s="311"/>
      <c r="T253" s="311"/>
      <c r="U253" s="311"/>
      <c r="V253" s="311"/>
      <c r="W253" s="311"/>
      <c r="X253" s="311"/>
      <c r="Y253" s="311"/>
      <c r="Z253" s="311"/>
      <c r="AA253" s="311"/>
      <c r="AB253" s="311"/>
      <c r="AC253" s="311"/>
      <c r="AD253" s="311"/>
      <c r="AE253" s="311"/>
      <c r="AF253" s="311"/>
      <c r="AG253" s="311"/>
      <c r="AH253" s="311"/>
      <c r="AI253" s="311"/>
      <c r="AJ253" s="311"/>
      <c r="AK253" s="311"/>
      <c r="AL253" s="311"/>
      <c r="AM253" s="311"/>
      <c r="AN253" s="311"/>
      <c r="AO253" s="312"/>
      <c r="AP253" s="117"/>
      <c r="AQ253" s="54" t="s">
        <v>645</v>
      </c>
      <c r="AU253" s="292" t="str">
        <f t="shared" ca="1" si="33"/>
        <v>AH</v>
      </c>
      <c r="AV253" s="292">
        <f t="shared" si="34"/>
        <v>225</v>
      </c>
      <c r="AW253" s="180" t="str">
        <f t="shared" ca="1" si="31"/>
        <v>AH225</v>
      </c>
      <c r="AX253" s="180">
        <f t="shared" si="1"/>
        <v>9</v>
      </c>
      <c r="AY253" s="180" t="str">
        <f t="shared" ca="1" si="29"/>
        <v>6. Ownership - Operating Costs</v>
      </c>
      <c r="AZ253" s="189" t="s">
        <v>702</v>
      </c>
      <c r="BA253" s="180" t="s">
        <v>720</v>
      </c>
      <c r="BB253" s="180">
        <f>$AH$8</f>
        <v>2048</v>
      </c>
      <c r="BC253" s="180" t="str">
        <f t="shared" ca="1" si="32"/>
        <v>9_AH225_Net_annual_generation_AC_2048</v>
      </c>
      <c r="BD253" s="180" t="s">
        <v>407</v>
      </c>
      <c r="BE253" s="180"/>
      <c r="BF253" s="189" t="str">
        <f t="shared" si="30"/>
        <v>&gt;=0</v>
      </c>
      <c r="BG253" s="189" t="s">
        <v>58</v>
      </c>
      <c r="BH253" s="189" t="s">
        <v>58</v>
      </c>
      <c r="BI253" s="189"/>
      <c r="BJ253" s="189"/>
      <c r="BK253" s="189"/>
      <c r="BL253" s="189"/>
    </row>
    <row r="254" spans="1:64" ht="12.75" hidden="1" customHeight="1">
      <c r="A254" s="90"/>
      <c r="B254" s="117"/>
      <c r="C254" s="160"/>
      <c r="D254" s="347"/>
      <c r="E254" s="347"/>
      <c r="F254" s="311"/>
      <c r="G254" s="311"/>
      <c r="H254" s="311"/>
      <c r="I254" s="311"/>
      <c r="J254" s="311"/>
      <c r="K254" s="311"/>
      <c r="L254" s="311"/>
      <c r="M254" s="311"/>
      <c r="N254" s="311"/>
      <c r="O254" s="311"/>
      <c r="P254" s="311"/>
      <c r="Q254" s="311"/>
      <c r="R254" s="311"/>
      <c r="S254" s="311"/>
      <c r="T254" s="311"/>
      <c r="U254" s="311"/>
      <c r="V254" s="311"/>
      <c r="W254" s="311"/>
      <c r="X254" s="311"/>
      <c r="Y254" s="311"/>
      <c r="Z254" s="311"/>
      <c r="AA254" s="311"/>
      <c r="AB254" s="311"/>
      <c r="AC254" s="311"/>
      <c r="AD254" s="311"/>
      <c r="AE254" s="311"/>
      <c r="AF254" s="311"/>
      <c r="AG254" s="311"/>
      <c r="AH254" s="311"/>
      <c r="AI254" s="311"/>
      <c r="AJ254" s="311"/>
      <c r="AK254" s="311"/>
      <c r="AL254" s="311"/>
      <c r="AM254" s="311"/>
      <c r="AN254" s="311"/>
      <c r="AO254" s="312"/>
      <c r="AP254" s="117"/>
      <c r="AQ254" s="54" t="s">
        <v>645</v>
      </c>
      <c r="AU254" s="292" t="str">
        <f t="shared" ca="1" si="33"/>
        <v>AI</v>
      </c>
      <c r="AV254" s="292">
        <f t="shared" si="34"/>
        <v>225</v>
      </c>
      <c r="AW254" s="180" t="str">
        <f t="shared" ca="1" si="31"/>
        <v>AI225</v>
      </c>
      <c r="AX254" s="180">
        <f t="shared" si="1"/>
        <v>9</v>
      </c>
      <c r="AY254" s="180" t="str">
        <f t="shared" ca="1" si="29"/>
        <v>6. Ownership - Operating Costs</v>
      </c>
      <c r="AZ254" s="189" t="s">
        <v>702</v>
      </c>
      <c r="BA254" s="180" t="s">
        <v>720</v>
      </c>
      <c r="BB254" s="180">
        <f>$AI$8</f>
        <v>2049</v>
      </c>
      <c r="BC254" s="180" t="str">
        <f t="shared" ca="1" si="32"/>
        <v>9_AI225_Net_annual_generation_AC_2049</v>
      </c>
      <c r="BD254" s="180" t="s">
        <v>407</v>
      </c>
      <c r="BE254" s="180"/>
      <c r="BF254" s="189" t="str">
        <f t="shared" si="30"/>
        <v>&gt;=0</v>
      </c>
      <c r="BG254" s="189" t="s">
        <v>58</v>
      </c>
      <c r="BH254" s="189" t="s">
        <v>58</v>
      </c>
      <c r="BI254" s="189"/>
      <c r="BJ254" s="189"/>
      <c r="BK254" s="189"/>
      <c r="BL254" s="189"/>
    </row>
    <row r="255" spans="1:64" ht="12.75" hidden="1" customHeight="1">
      <c r="A255" s="90"/>
      <c r="B255" s="117"/>
      <c r="C255" s="160"/>
      <c r="D255" s="347"/>
      <c r="E255" s="347"/>
      <c r="F255" s="311"/>
      <c r="G255" s="311"/>
      <c r="H255" s="311"/>
      <c r="I255" s="311"/>
      <c r="J255" s="311"/>
      <c r="K255" s="311"/>
      <c r="L255" s="311"/>
      <c r="M255" s="311"/>
      <c r="N255" s="311"/>
      <c r="O255" s="311"/>
      <c r="P255" s="311"/>
      <c r="Q255" s="311"/>
      <c r="R255" s="311"/>
      <c r="S255" s="311"/>
      <c r="T255" s="311"/>
      <c r="U255" s="311"/>
      <c r="V255" s="311"/>
      <c r="W255" s="311"/>
      <c r="X255" s="311"/>
      <c r="Y255" s="311"/>
      <c r="Z255" s="311"/>
      <c r="AA255" s="311"/>
      <c r="AB255" s="311"/>
      <c r="AC255" s="311"/>
      <c r="AD255" s="311"/>
      <c r="AE255" s="311"/>
      <c r="AF255" s="311"/>
      <c r="AG255" s="311"/>
      <c r="AH255" s="311"/>
      <c r="AI255" s="311"/>
      <c r="AJ255" s="311"/>
      <c r="AK255" s="311"/>
      <c r="AL255" s="311"/>
      <c r="AM255" s="311"/>
      <c r="AN255" s="311"/>
      <c r="AO255" s="312"/>
      <c r="AP255" s="117"/>
      <c r="AQ255" s="54" t="s">
        <v>645</v>
      </c>
      <c r="AU255" s="292" t="str">
        <f t="shared" ca="1" si="33"/>
        <v>AJ</v>
      </c>
      <c r="AV255" s="292">
        <f t="shared" si="34"/>
        <v>225</v>
      </c>
      <c r="AW255" s="180" t="str">
        <f t="shared" ca="1" si="31"/>
        <v>AJ225</v>
      </c>
      <c r="AX255" s="180">
        <f t="shared" si="1"/>
        <v>9</v>
      </c>
      <c r="AY255" s="180" t="str">
        <f t="shared" ca="1" si="29"/>
        <v>6. Ownership - Operating Costs</v>
      </c>
      <c r="AZ255" s="189" t="s">
        <v>702</v>
      </c>
      <c r="BA255" s="180" t="s">
        <v>720</v>
      </c>
      <c r="BB255" s="180">
        <f>$AJ$8</f>
        <v>2050</v>
      </c>
      <c r="BC255" s="180" t="str">
        <f t="shared" ca="1" si="32"/>
        <v>9_AJ225_Net_annual_generation_AC_2050</v>
      </c>
      <c r="BD255" s="180" t="s">
        <v>407</v>
      </c>
      <c r="BE255" s="180"/>
      <c r="BF255" s="189" t="str">
        <f t="shared" si="30"/>
        <v>&gt;=0</v>
      </c>
      <c r="BG255" s="189" t="s">
        <v>58</v>
      </c>
      <c r="BH255" s="189" t="s">
        <v>58</v>
      </c>
      <c r="BI255" s="189"/>
      <c r="BJ255" s="189"/>
      <c r="BK255" s="189"/>
      <c r="BL255" s="189"/>
    </row>
    <row r="256" spans="1:64" ht="12.75" hidden="1" customHeight="1">
      <c r="A256" s="90"/>
      <c r="B256" s="117"/>
      <c r="C256" s="160"/>
      <c r="D256" s="347"/>
      <c r="E256" s="347"/>
      <c r="F256" s="311"/>
      <c r="G256" s="311"/>
      <c r="H256" s="311"/>
      <c r="I256" s="311"/>
      <c r="J256" s="311"/>
      <c r="K256" s="311"/>
      <c r="L256" s="311"/>
      <c r="M256" s="311"/>
      <c r="N256" s="311"/>
      <c r="O256" s="311"/>
      <c r="P256" s="311"/>
      <c r="Q256" s="311"/>
      <c r="R256" s="311"/>
      <c r="S256" s="311"/>
      <c r="T256" s="311"/>
      <c r="U256" s="311"/>
      <c r="V256" s="311"/>
      <c r="W256" s="311"/>
      <c r="X256" s="311"/>
      <c r="Y256" s="311"/>
      <c r="Z256" s="311"/>
      <c r="AA256" s="311"/>
      <c r="AB256" s="311"/>
      <c r="AC256" s="311"/>
      <c r="AD256" s="311"/>
      <c r="AE256" s="311"/>
      <c r="AF256" s="311"/>
      <c r="AG256" s="311"/>
      <c r="AH256" s="311"/>
      <c r="AI256" s="311"/>
      <c r="AJ256" s="311"/>
      <c r="AK256" s="311"/>
      <c r="AL256" s="311"/>
      <c r="AM256" s="311"/>
      <c r="AN256" s="311"/>
      <c r="AO256" s="312"/>
      <c r="AP256" s="117"/>
      <c r="AQ256" s="54" t="s">
        <v>645</v>
      </c>
      <c r="AU256" s="292" t="str">
        <f t="shared" ca="1" si="33"/>
        <v>AK</v>
      </c>
      <c r="AV256" s="292">
        <f t="shared" si="34"/>
        <v>225</v>
      </c>
      <c r="AW256" s="180" t="str">
        <f t="shared" ca="1" si="31"/>
        <v>AK225</v>
      </c>
      <c r="AX256" s="180">
        <f t="shared" si="1"/>
        <v>9</v>
      </c>
      <c r="AY256" s="180" t="str">
        <f t="shared" ca="1" si="29"/>
        <v>6. Ownership - Operating Costs</v>
      </c>
      <c r="AZ256" s="189" t="s">
        <v>702</v>
      </c>
      <c r="BA256" s="180" t="s">
        <v>720</v>
      </c>
      <c r="BB256" s="180">
        <f>$AK$8</f>
        <v>2051</v>
      </c>
      <c r="BC256" s="180" t="str">
        <f t="shared" ca="1" si="32"/>
        <v>9_AK225_Net_annual_generation_AC_2051</v>
      </c>
      <c r="BD256" s="180" t="s">
        <v>407</v>
      </c>
      <c r="BE256" s="180"/>
      <c r="BF256" s="189" t="str">
        <f t="shared" si="30"/>
        <v>&gt;=0</v>
      </c>
      <c r="BG256" s="189" t="s">
        <v>58</v>
      </c>
      <c r="BH256" s="189" t="s">
        <v>58</v>
      </c>
      <c r="BI256" s="189"/>
      <c r="BJ256" s="189"/>
      <c r="BK256" s="189"/>
      <c r="BL256" s="189"/>
    </row>
    <row r="257" spans="1:64" ht="12.75" hidden="1" customHeight="1">
      <c r="A257" s="90"/>
      <c r="B257" s="117"/>
      <c r="C257" s="160"/>
      <c r="D257" s="347"/>
      <c r="E257" s="347"/>
      <c r="F257" s="311"/>
      <c r="G257" s="311"/>
      <c r="H257" s="311"/>
      <c r="I257" s="311"/>
      <c r="J257" s="311"/>
      <c r="K257" s="311"/>
      <c r="L257" s="311"/>
      <c r="M257" s="311"/>
      <c r="N257" s="311"/>
      <c r="O257" s="311"/>
      <c r="P257" s="311"/>
      <c r="Q257" s="311"/>
      <c r="R257" s="311"/>
      <c r="S257" s="311"/>
      <c r="T257" s="311"/>
      <c r="U257" s="311"/>
      <c r="V257" s="311"/>
      <c r="W257" s="311"/>
      <c r="X257" s="311"/>
      <c r="Y257" s="311"/>
      <c r="Z257" s="311"/>
      <c r="AA257" s="311"/>
      <c r="AB257" s="311"/>
      <c r="AC257" s="311"/>
      <c r="AD257" s="311"/>
      <c r="AE257" s="311"/>
      <c r="AF257" s="311"/>
      <c r="AG257" s="311"/>
      <c r="AH257" s="311"/>
      <c r="AI257" s="311"/>
      <c r="AJ257" s="311"/>
      <c r="AK257" s="311"/>
      <c r="AL257" s="311"/>
      <c r="AM257" s="311"/>
      <c r="AN257" s="311"/>
      <c r="AO257" s="312"/>
      <c r="AP257" s="117"/>
      <c r="AQ257" s="54" t="s">
        <v>645</v>
      </c>
      <c r="AU257" s="292" t="str">
        <f t="shared" ca="1" si="33"/>
        <v>AL</v>
      </c>
      <c r="AV257" s="292">
        <f t="shared" si="34"/>
        <v>225</v>
      </c>
      <c r="AW257" s="180" t="str">
        <f t="shared" ca="1" si="31"/>
        <v>AL225</v>
      </c>
      <c r="AX257" s="180">
        <f>$AX$5</f>
        <v>9</v>
      </c>
      <c r="AY257" s="180" t="str">
        <f t="shared" ca="1" si="29"/>
        <v>6. Ownership - Operating Costs</v>
      </c>
      <c r="AZ257" s="189" t="s">
        <v>702</v>
      </c>
      <c r="BA257" s="180" t="s">
        <v>720</v>
      </c>
      <c r="BB257" s="180">
        <f>$AL$8</f>
        <v>2052</v>
      </c>
      <c r="BC257" s="180" t="str">
        <f t="shared" ca="1" si="32"/>
        <v>9_AL225_Net_annual_generation_AC_2052</v>
      </c>
      <c r="BD257" s="180" t="s">
        <v>407</v>
      </c>
      <c r="BE257" s="180"/>
      <c r="BF257" s="189" t="str">
        <f t="shared" si="30"/>
        <v>&gt;=0</v>
      </c>
      <c r="BG257" s="189" t="s">
        <v>58</v>
      </c>
      <c r="BH257" s="189" t="s">
        <v>58</v>
      </c>
      <c r="BI257" s="189"/>
      <c r="BJ257" s="189"/>
      <c r="BK257" s="189"/>
      <c r="BL257" s="189"/>
    </row>
    <row r="258" spans="1:64" ht="12.75" hidden="1" customHeight="1">
      <c r="A258" s="90"/>
      <c r="B258" s="117"/>
      <c r="C258" s="160"/>
      <c r="D258" s="347"/>
      <c r="E258" s="347"/>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311"/>
      <c r="AF258" s="311"/>
      <c r="AG258" s="311"/>
      <c r="AH258" s="311"/>
      <c r="AI258" s="311"/>
      <c r="AJ258" s="311"/>
      <c r="AK258" s="311"/>
      <c r="AL258" s="311"/>
      <c r="AM258" s="311"/>
      <c r="AN258" s="311"/>
      <c r="AO258" s="312"/>
      <c r="AP258" s="117"/>
      <c r="AQ258" s="54" t="s">
        <v>645</v>
      </c>
      <c r="AU258" s="292" t="str">
        <f t="shared" ca="1" si="33"/>
        <v>AM</v>
      </c>
      <c r="AV258" s="292">
        <f t="shared" si="34"/>
        <v>225</v>
      </c>
      <c r="AW258" s="180" t="str">
        <f t="shared" ca="1" si="31"/>
        <v>AM225</v>
      </c>
      <c r="AX258" s="180">
        <f>$AX$5</f>
        <v>9</v>
      </c>
      <c r="AY258" s="180" t="str">
        <f t="shared" ca="1" si="29"/>
        <v>6. Ownership - Operating Costs</v>
      </c>
      <c r="AZ258" s="189" t="s">
        <v>702</v>
      </c>
      <c r="BA258" s="180" t="s">
        <v>720</v>
      </c>
      <c r="BB258" s="180">
        <f>$AM$8</f>
        <v>2053</v>
      </c>
      <c r="BC258" s="180" t="str">
        <f t="shared" ca="1" si="32"/>
        <v>9_AM225_Net_annual_generation_AC_2053</v>
      </c>
      <c r="BD258" s="180" t="s">
        <v>407</v>
      </c>
      <c r="BE258" s="180"/>
      <c r="BF258" s="189" t="str">
        <f t="shared" si="30"/>
        <v>&gt;=0</v>
      </c>
      <c r="BG258" s="189" t="s">
        <v>58</v>
      </c>
      <c r="BH258" s="189" t="s">
        <v>58</v>
      </c>
      <c r="BI258" s="189"/>
      <c r="BJ258" s="189"/>
      <c r="BK258" s="189"/>
      <c r="BL258" s="189"/>
    </row>
    <row r="259" spans="1:64" ht="12.75" hidden="1" customHeight="1">
      <c r="A259" s="90"/>
      <c r="B259" s="117"/>
      <c r="C259" s="160"/>
      <c r="D259" s="347"/>
      <c r="E259" s="347"/>
      <c r="F259" s="311"/>
      <c r="G259" s="311"/>
      <c r="H259" s="311"/>
      <c r="I259" s="311"/>
      <c r="J259" s="311"/>
      <c r="K259" s="311"/>
      <c r="L259" s="311"/>
      <c r="M259" s="311"/>
      <c r="N259" s="311"/>
      <c r="O259" s="311"/>
      <c r="P259" s="311"/>
      <c r="Q259" s="311"/>
      <c r="R259" s="311"/>
      <c r="S259" s="311"/>
      <c r="T259" s="311"/>
      <c r="U259" s="311"/>
      <c r="V259" s="311"/>
      <c r="W259" s="311"/>
      <c r="X259" s="311"/>
      <c r="Y259" s="311"/>
      <c r="Z259" s="311"/>
      <c r="AA259" s="311"/>
      <c r="AB259" s="311"/>
      <c r="AC259" s="311"/>
      <c r="AD259" s="311"/>
      <c r="AE259" s="311"/>
      <c r="AF259" s="311"/>
      <c r="AG259" s="311"/>
      <c r="AH259" s="311"/>
      <c r="AI259" s="311"/>
      <c r="AJ259" s="311"/>
      <c r="AK259" s="311"/>
      <c r="AL259" s="311"/>
      <c r="AM259" s="311"/>
      <c r="AN259" s="311"/>
      <c r="AO259" s="312"/>
      <c r="AP259" s="117"/>
      <c r="AQ259" s="54" t="s">
        <v>645</v>
      </c>
      <c r="AU259" s="292" t="str">
        <f t="shared" ca="1" si="33"/>
        <v>AN</v>
      </c>
      <c r="AV259" s="292">
        <f t="shared" si="34"/>
        <v>225</v>
      </c>
      <c r="AW259" s="180" t="str">
        <f t="shared" ca="1" si="31"/>
        <v>AN225</v>
      </c>
      <c r="AX259" s="180">
        <f>$AX$5</f>
        <v>9</v>
      </c>
      <c r="AY259" s="180" t="str">
        <f t="shared" ca="1" si="29"/>
        <v>6. Ownership - Operating Costs</v>
      </c>
      <c r="AZ259" s="189" t="s">
        <v>702</v>
      </c>
      <c r="BA259" s="180" t="s">
        <v>720</v>
      </c>
      <c r="BB259" s="180">
        <f>$AN$8</f>
        <v>2054</v>
      </c>
      <c r="BC259" s="180" t="str">
        <f t="shared" ca="1" si="32"/>
        <v>9_AN225_Net_annual_generation_AC_2054</v>
      </c>
      <c r="BD259" s="180" t="s">
        <v>407</v>
      </c>
      <c r="BE259" s="180"/>
      <c r="BF259" s="189" t="str">
        <f t="shared" si="30"/>
        <v>&gt;=0</v>
      </c>
      <c r="BG259" s="189" t="s">
        <v>58</v>
      </c>
      <c r="BH259" s="189" t="s">
        <v>58</v>
      </c>
      <c r="BI259" s="189"/>
      <c r="BJ259" s="189"/>
      <c r="BK259" s="189"/>
      <c r="BL259" s="189"/>
    </row>
    <row r="260" spans="1:64" ht="12.75" hidden="1" customHeight="1">
      <c r="A260" s="90"/>
      <c r="B260" s="117"/>
      <c r="C260" s="160"/>
      <c r="D260" s="347"/>
      <c r="E260" s="347"/>
      <c r="F260" s="311"/>
      <c r="G260" s="311"/>
      <c r="H260" s="311"/>
      <c r="I260" s="311"/>
      <c r="J260" s="311"/>
      <c r="K260" s="311"/>
      <c r="L260" s="311"/>
      <c r="M260" s="311"/>
      <c r="N260" s="311"/>
      <c r="O260" s="311"/>
      <c r="P260" s="311"/>
      <c r="Q260" s="311"/>
      <c r="R260" s="311"/>
      <c r="S260" s="311"/>
      <c r="T260" s="311"/>
      <c r="U260" s="311"/>
      <c r="V260" s="311"/>
      <c r="W260" s="311"/>
      <c r="X260" s="311"/>
      <c r="Y260" s="311"/>
      <c r="Z260" s="311"/>
      <c r="AA260" s="311"/>
      <c r="AB260" s="311"/>
      <c r="AC260" s="311"/>
      <c r="AD260" s="311"/>
      <c r="AE260" s="311"/>
      <c r="AF260" s="311"/>
      <c r="AG260" s="311"/>
      <c r="AH260" s="311"/>
      <c r="AI260" s="311"/>
      <c r="AJ260" s="311"/>
      <c r="AK260" s="311"/>
      <c r="AL260" s="311"/>
      <c r="AM260" s="311"/>
      <c r="AN260" s="311"/>
      <c r="AO260" s="312"/>
      <c r="AP260" s="117"/>
      <c r="AQ260" s="307" t="s">
        <v>645</v>
      </c>
      <c r="AR260" s="307"/>
      <c r="AS260" s="307"/>
      <c r="AT260" s="307"/>
      <c r="AU260" s="308" t="str">
        <f t="shared" ca="1" si="33"/>
        <v>AO</v>
      </c>
      <c r="AV260" s="308">
        <f t="shared" si="34"/>
        <v>225</v>
      </c>
      <c r="AW260" s="254" t="str">
        <f t="shared" ca="1" si="31"/>
        <v>AO225</v>
      </c>
      <c r="AX260" s="254">
        <f>$AX$5</f>
        <v>9</v>
      </c>
      <c r="AY260" s="254" t="str">
        <f t="shared" ca="1" si="29"/>
        <v>6. Ownership - Operating Costs</v>
      </c>
      <c r="AZ260" s="259" t="s">
        <v>702</v>
      </c>
      <c r="BA260" s="254" t="s">
        <v>720</v>
      </c>
      <c r="BB260" s="254" t="s">
        <v>646</v>
      </c>
      <c r="BC260" s="254" t="str">
        <f t="shared" ca="1" si="32"/>
        <v>9_AO225_Net_annual_generation_AC_Additional_Info</v>
      </c>
      <c r="BD260" s="259" t="s">
        <v>133</v>
      </c>
      <c r="BE260" s="259">
        <v>100</v>
      </c>
      <c r="BF260" s="259"/>
      <c r="BG260" s="259" t="s">
        <v>58</v>
      </c>
      <c r="BH260" s="259" t="s">
        <v>58</v>
      </c>
      <c r="BI260" s="189"/>
      <c r="BJ260" s="189"/>
      <c r="BK260" s="189"/>
      <c r="BL260" s="189"/>
    </row>
    <row r="261" spans="1:64">
      <c r="A261" s="90">
        <f>+A225+1</f>
        <v>9</v>
      </c>
      <c r="B261" s="117"/>
      <c r="C261" s="117"/>
      <c r="D261" s="124"/>
      <c r="E261" s="124"/>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21"/>
      <c r="AP261" s="117"/>
      <c r="AQ261" s="117"/>
      <c r="AR261" s="117"/>
      <c r="AS261" s="117"/>
      <c r="AT261" s="117"/>
      <c r="AU261" s="117"/>
      <c r="AV261" s="117"/>
      <c r="AW261" s="180"/>
      <c r="AX261" s="180"/>
      <c r="AY261" s="180"/>
      <c r="BA261" s="180"/>
      <c r="BB261" s="180"/>
      <c r="BC261" s="180"/>
      <c r="BD261" s="180"/>
      <c r="BE261" s="180"/>
      <c r="BH261" s="189"/>
      <c r="BI261" s="189"/>
      <c r="BJ261" s="189"/>
      <c r="BK261" s="189"/>
      <c r="BL261" s="189"/>
    </row>
    <row r="262" spans="1:64" ht="13.5" thickBot="1">
      <c r="A262" s="90">
        <f>+A261+1</f>
        <v>10</v>
      </c>
      <c r="B262" s="117"/>
      <c r="C262" s="117"/>
      <c r="D262" s="124"/>
      <c r="E262" s="124"/>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21"/>
      <c r="AP262" s="117"/>
      <c r="AQ262" s="117"/>
      <c r="AR262" s="117"/>
      <c r="AS262" s="117"/>
      <c r="AT262" s="117"/>
      <c r="AU262" s="117"/>
      <c r="AV262" s="117"/>
      <c r="AW262" s="180"/>
      <c r="AX262" s="180"/>
      <c r="AY262" s="180"/>
      <c r="BA262" s="180"/>
      <c r="BB262" s="180"/>
      <c r="BC262" s="180"/>
      <c r="BD262" s="180"/>
      <c r="BE262" s="180"/>
      <c r="BH262" s="189"/>
      <c r="BI262" s="189"/>
      <c r="BJ262" s="189"/>
      <c r="BK262" s="189"/>
      <c r="BL262" s="189"/>
    </row>
    <row r="263" spans="1:64" ht="15.75" thickBot="1">
      <c r="A263" s="90">
        <f>+A262+1</f>
        <v>11</v>
      </c>
      <c r="B263" s="157" t="s">
        <v>721</v>
      </c>
      <c r="C263" s="126"/>
      <c r="D263" s="124"/>
      <c r="E263" s="124"/>
      <c r="F263" s="140">
        <v>2020</v>
      </c>
      <c r="G263" s="140">
        <f>+F263+1</f>
        <v>2021</v>
      </c>
      <c r="H263" s="140">
        <f t="shared" ref="H263:AN263" si="35">+G263+1</f>
        <v>2022</v>
      </c>
      <c r="I263" s="140">
        <f t="shared" si="35"/>
        <v>2023</v>
      </c>
      <c r="J263" s="140">
        <f t="shared" si="35"/>
        <v>2024</v>
      </c>
      <c r="K263" s="140">
        <f t="shared" si="35"/>
        <v>2025</v>
      </c>
      <c r="L263" s="140">
        <f t="shared" si="35"/>
        <v>2026</v>
      </c>
      <c r="M263" s="140">
        <f t="shared" si="35"/>
        <v>2027</v>
      </c>
      <c r="N263" s="140">
        <f t="shared" si="35"/>
        <v>2028</v>
      </c>
      <c r="O263" s="140">
        <f t="shared" si="35"/>
        <v>2029</v>
      </c>
      <c r="P263" s="140">
        <f t="shared" si="35"/>
        <v>2030</v>
      </c>
      <c r="Q263" s="140">
        <f t="shared" si="35"/>
        <v>2031</v>
      </c>
      <c r="R263" s="140">
        <f t="shared" si="35"/>
        <v>2032</v>
      </c>
      <c r="S263" s="140">
        <f t="shared" si="35"/>
        <v>2033</v>
      </c>
      <c r="T263" s="140">
        <f t="shared" si="35"/>
        <v>2034</v>
      </c>
      <c r="U263" s="140">
        <f t="shared" si="35"/>
        <v>2035</v>
      </c>
      <c r="V263" s="140">
        <f t="shared" si="35"/>
        <v>2036</v>
      </c>
      <c r="W263" s="140">
        <f t="shared" si="35"/>
        <v>2037</v>
      </c>
      <c r="X263" s="140">
        <f t="shared" si="35"/>
        <v>2038</v>
      </c>
      <c r="Y263" s="140">
        <f t="shared" si="35"/>
        <v>2039</v>
      </c>
      <c r="Z263" s="140">
        <f t="shared" si="35"/>
        <v>2040</v>
      </c>
      <c r="AA263" s="140">
        <f t="shared" si="35"/>
        <v>2041</v>
      </c>
      <c r="AB263" s="140">
        <f t="shared" si="35"/>
        <v>2042</v>
      </c>
      <c r="AC263" s="140">
        <f t="shared" si="35"/>
        <v>2043</v>
      </c>
      <c r="AD263" s="140">
        <f t="shared" si="35"/>
        <v>2044</v>
      </c>
      <c r="AE263" s="140">
        <f t="shared" si="35"/>
        <v>2045</v>
      </c>
      <c r="AF263" s="140">
        <f t="shared" si="35"/>
        <v>2046</v>
      </c>
      <c r="AG263" s="140">
        <f t="shared" si="35"/>
        <v>2047</v>
      </c>
      <c r="AH263" s="140">
        <f t="shared" si="35"/>
        <v>2048</v>
      </c>
      <c r="AI263" s="140">
        <f t="shared" si="35"/>
        <v>2049</v>
      </c>
      <c r="AJ263" s="140">
        <f t="shared" si="35"/>
        <v>2050</v>
      </c>
      <c r="AK263" s="140">
        <f t="shared" si="35"/>
        <v>2051</v>
      </c>
      <c r="AL263" s="140">
        <f t="shared" si="35"/>
        <v>2052</v>
      </c>
      <c r="AM263" s="140">
        <f t="shared" si="35"/>
        <v>2053</v>
      </c>
      <c r="AN263" s="140">
        <f t="shared" si="35"/>
        <v>2054</v>
      </c>
      <c r="AO263" s="125" t="s">
        <v>705</v>
      </c>
      <c r="AP263" s="117"/>
      <c r="AQ263" s="117"/>
      <c r="AR263" s="117"/>
      <c r="AS263" s="117"/>
      <c r="AT263" s="117"/>
      <c r="AU263" s="117"/>
      <c r="AV263" s="117"/>
      <c r="AW263" s="180"/>
      <c r="AX263" s="180"/>
      <c r="AY263" s="180"/>
      <c r="BA263" s="180"/>
      <c r="BB263" s="180"/>
      <c r="BC263" s="180"/>
      <c r="BD263" s="180"/>
      <c r="BE263" s="180"/>
      <c r="BH263" s="189"/>
      <c r="BI263" s="189"/>
      <c r="BJ263" s="189"/>
      <c r="BK263" s="189"/>
      <c r="BL263" s="189"/>
    </row>
    <row r="264" spans="1:64" ht="13.5" thickBot="1">
      <c r="A264" s="90">
        <f>+A263+1</f>
        <v>12</v>
      </c>
      <c r="B264" s="123"/>
      <c r="C264" s="160" t="s">
        <v>722</v>
      </c>
      <c r="D264" s="347" t="s">
        <v>566</v>
      </c>
      <c r="E264" s="347"/>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1"/>
      <c r="AF264" s="281"/>
      <c r="AG264" s="281"/>
      <c r="AH264" s="281"/>
      <c r="AI264" s="281"/>
      <c r="AJ264" s="281"/>
      <c r="AK264" s="281"/>
      <c r="AL264" s="281"/>
      <c r="AM264" s="281"/>
      <c r="AN264" s="281"/>
      <c r="AO264" s="222"/>
      <c r="AP264" s="117"/>
      <c r="AS264" s="54" t="s">
        <v>125</v>
      </c>
      <c r="AT264" s="54" t="str">
        <f ca="1">SUBSTITUTE(CELL("address",F264),"$","")</f>
        <v>F264</v>
      </c>
      <c r="AU264" s="227" t="str">
        <f ca="1">CHAR(CODE(AT264))</f>
        <v>F</v>
      </c>
      <c r="AV264" s="227">
        <f>ROW(AT264)</f>
        <v>264</v>
      </c>
      <c r="AW264" s="180" t="str">
        <f ca="1">CONCATENATE(AU264&amp;AV264)</f>
        <v>F264</v>
      </c>
      <c r="AX264" s="180">
        <f t="shared" ref="AX264:AX327" si="36">$AX$5</f>
        <v>9</v>
      </c>
      <c r="AY264" s="180" t="str">
        <f t="shared" ref="AY264:AY327" ca="1" si="37">MID(CELL("filename",AX264),FIND("]",CELL("filename",AX264))+1,256)</f>
        <v>6. Ownership - Operating Costs</v>
      </c>
      <c r="AZ264" s="189" t="s">
        <v>702</v>
      </c>
      <c r="BA264" s="180" t="s">
        <v>723</v>
      </c>
      <c r="BB264" s="180">
        <f>$F$8</f>
        <v>2020</v>
      </c>
      <c r="BC264" s="180" t="str">
        <f ca="1">AX264&amp;"_"&amp;AW264&amp;"_"&amp;BA264&amp;"_"&amp;BB264</f>
        <v>9_F264_OM_general_2020</v>
      </c>
      <c r="BD264" s="180" t="s">
        <v>407</v>
      </c>
      <c r="BE264" s="180"/>
      <c r="BF264" s="189" t="str">
        <f t="shared" ref="BF264:BF327" si="38">"&gt;=0"</f>
        <v>&gt;=0</v>
      </c>
      <c r="BG264" s="189" t="s">
        <v>58</v>
      </c>
      <c r="BH264" s="189" t="s">
        <v>58</v>
      </c>
      <c r="BI264" s="189"/>
      <c r="BJ264" s="189"/>
      <c r="BK264" s="189"/>
      <c r="BL264" s="189"/>
    </row>
    <row r="265" spans="1:64" ht="13.5" hidden="1" customHeight="1" thickBot="1">
      <c r="A265" s="90"/>
      <c r="B265" s="123"/>
      <c r="C265" s="160"/>
      <c r="D265" s="347"/>
      <c r="E265" s="347"/>
      <c r="F265" s="304"/>
      <c r="G265" s="304"/>
      <c r="H265" s="304"/>
      <c r="I265" s="304"/>
      <c r="J265" s="304"/>
      <c r="K265" s="304"/>
      <c r="L265" s="304"/>
      <c r="M265" s="304"/>
      <c r="N265" s="304"/>
      <c r="O265" s="304"/>
      <c r="P265" s="304"/>
      <c r="Q265" s="304"/>
      <c r="R265" s="304"/>
      <c r="S265" s="304"/>
      <c r="T265" s="304"/>
      <c r="U265" s="304"/>
      <c r="V265" s="304"/>
      <c r="W265" s="304"/>
      <c r="X265" s="304"/>
      <c r="Y265" s="304"/>
      <c r="Z265" s="304"/>
      <c r="AA265" s="304"/>
      <c r="AB265" s="304"/>
      <c r="AC265" s="304"/>
      <c r="AD265" s="304"/>
      <c r="AE265" s="305"/>
      <c r="AF265" s="305"/>
      <c r="AG265" s="305"/>
      <c r="AH265" s="305"/>
      <c r="AI265" s="305"/>
      <c r="AJ265" s="305"/>
      <c r="AK265" s="305"/>
      <c r="AL265" s="305"/>
      <c r="AM265" s="305"/>
      <c r="AN265" s="305"/>
      <c r="AO265" s="314"/>
      <c r="AP265" s="117"/>
      <c r="AQ265" s="54" t="s">
        <v>645</v>
      </c>
      <c r="AU265" s="292" t="str">
        <f ca="1">IF(AU264="Z","AA",IF(LEN(AU264)=1,CHAR(CODE(AU264)+1),IF(RIGHT(AU264,1)="Z",CHAR(CODE(LEFT(AU264,1))+1),LEFT(AU264,1))&amp;CHAR(65+MOD(CODE(RIGHT(AU264,1))+1-65,26))))</f>
        <v>G</v>
      </c>
      <c r="AV265" s="292">
        <f>AV264</f>
        <v>264</v>
      </c>
      <c r="AW265" s="180" t="str">
        <f t="shared" ref="AW265:AW299" ca="1" si="39">CONCATENATE(AU265&amp;AV265)</f>
        <v>G264</v>
      </c>
      <c r="AX265" s="180">
        <f t="shared" si="36"/>
        <v>9</v>
      </c>
      <c r="AY265" s="180" t="str">
        <f t="shared" ca="1" si="37"/>
        <v>6. Ownership - Operating Costs</v>
      </c>
      <c r="AZ265" s="189" t="s">
        <v>702</v>
      </c>
      <c r="BA265" s="180" t="s">
        <v>723</v>
      </c>
      <c r="BB265" s="180">
        <f>$G$8</f>
        <v>2021</v>
      </c>
      <c r="BC265" s="180" t="str">
        <f t="shared" ref="BC265:BC299" ca="1" si="40">AX265&amp;"_"&amp;AW265&amp;"_"&amp;BA265&amp;"_"&amp;BB265</f>
        <v>9_G264_OM_general_2021</v>
      </c>
      <c r="BD265" s="180" t="s">
        <v>407</v>
      </c>
      <c r="BE265" s="180"/>
      <c r="BF265" s="189" t="str">
        <f t="shared" si="38"/>
        <v>&gt;=0</v>
      </c>
      <c r="BG265" s="189" t="s">
        <v>58</v>
      </c>
      <c r="BH265" s="189" t="s">
        <v>58</v>
      </c>
      <c r="BI265" s="189"/>
      <c r="BJ265" s="189"/>
      <c r="BK265" s="189"/>
      <c r="BL265" s="189"/>
    </row>
    <row r="266" spans="1:64" ht="13.5" hidden="1" customHeight="1" thickBot="1">
      <c r="A266" s="90"/>
      <c r="B266" s="123"/>
      <c r="C266" s="160"/>
      <c r="D266" s="347"/>
      <c r="E266" s="347"/>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4"/>
      <c r="AD266" s="304"/>
      <c r="AE266" s="305"/>
      <c r="AF266" s="305"/>
      <c r="AG266" s="305"/>
      <c r="AH266" s="305"/>
      <c r="AI266" s="305"/>
      <c r="AJ266" s="305"/>
      <c r="AK266" s="305"/>
      <c r="AL266" s="305"/>
      <c r="AM266" s="305"/>
      <c r="AN266" s="305"/>
      <c r="AO266" s="314"/>
      <c r="AP266" s="117"/>
      <c r="AQ266" s="54" t="s">
        <v>645</v>
      </c>
      <c r="AU266" s="292" t="str">
        <f t="shared" ref="AU266:AU299" ca="1" si="41">IF(AU265="Z","AA",IF(LEN(AU265)=1,CHAR(CODE(AU265)+1),IF(RIGHT(AU265,1)="Z",CHAR(CODE(LEFT(AU265,1))+1),LEFT(AU265,1))&amp;CHAR(65+MOD(CODE(RIGHT(AU265,1))+1-65,26))))</f>
        <v>H</v>
      </c>
      <c r="AV266" s="292">
        <f t="shared" ref="AV266:AV299" si="42">AV265</f>
        <v>264</v>
      </c>
      <c r="AW266" s="180" t="str">
        <f t="shared" ca="1" si="39"/>
        <v>H264</v>
      </c>
      <c r="AX266" s="180">
        <f t="shared" si="36"/>
        <v>9</v>
      </c>
      <c r="AY266" s="180" t="str">
        <f t="shared" ca="1" si="37"/>
        <v>6. Ownership - Operating Costs</v>
      </c>
      <c r="AZ266" s="189" t="s">
        <v>702</v>
      </c>
      <c r="BA266" s="180" t="s">
        <v>723</v>
      </c>
      <c r="BB266" s="180">
        <f>$H$8</f>
        <v>2022</v>
      </c>
      <c r="BC266" s="180" t="str">
        <f t="shared" ca="1" si="40"/>
        <v>9_H264_OM_general_2022</v>
      </c>
      <c r="BD266" s="180" t="s">
        <v>407</v>
      </c>
      <c r="BE266" s="180"/>
      <c r="BF266" s="189" t="str">
        <f t="shared" si="38"/>
        <v>&gt;=0</v>
      </c>
      <c r="BG266" s="189" t="s">
        <v>58</v>
      </c>
      <c r="BH266" s="189" t="s">
        <v>58</v>
      </c>
      <c r="BI266" s="189"/>
      <c r="BJ266" s="189"/>
      <c r="BK266" s="189"/>
      <c r="BL266" s="189"/>
    </row>
    <row r="267" spans="1:64" ht="13.5" hidden="1" customHeight="1" thickBot="1">
      <c r="A267" s="90"/>
      <c r="B267" s="123"/>
      <c r="C267" s="160"/>
      <c r="D267" s="347"/>
      <c r="E267" s="347"/>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304"/>
      <c r="AE267" s="305"/>
      <c r="AF267" s="305"/>
      <c r="AG267" s="305"/>
      <c r="AH267" s="305"/>
      <c r="AI267" s="305"/>
      <c r="AJ267" s="305"/>
      <c r="AK267" s="305"/>
      <c r="AL267" s="305"/>
      <c r="AM267" s="305"/>
      <c r="AN267" s="305"/>
      <c r="AO267" s="314"/>
      <c r="AP267" s="117"/>
      <c r="AQ267" s="54" t="s">
        <v>645</v>
      </c>
      <c r="AU267" s="292" t="str">
        <f t="shared" ca="1" si="41"/>
        <v>I</v>
      </c>
      <c r="AV267" s="292">
        <f t="shared" si="42"/>
        <v>264</v>
      </c>
      <c r="AW267" s="180" t="str">
        <f t="shared" ca="1" si="39"/>
        <v>I264</v>
      </c>
      <c r="AX267" s="180">
        <f t="shared" si="36"/>
        <v>9</v>
      </c>
      <c r="AY267" s="180" t="str">
        <f t="shared" ca="1" si="37"/>
        <v>6. Ownership - Operating Costs</v>
      </c>
      <c r="AZ267" s="189" t="s">
        <v>702</v>
      </c>
      <c r="BA267" s="180" t="s">
        <v>723</v>
      </c>
      <c r="BB267" s="180">
        <f>$I$8</f>
        <v>2023</v>
      </c>
      <c r="BC267" s="180" t="str">
        <f t="shared" ca="1" si="40"/>
        <v>9_I264_OM_general_2023</v>
      </c>
      <c r="BD267" s="180" t="s">
        <v>407</v>
      </c>
      <c r="BE267" s="180"/>
      <c r="BF267" s="189" t="str">
        <f t="shared" si="38"/>
        <v>&gt;=0</v>
      </c>
      <c r="BG267" s="189" t="s">
        <v>58</v>
      </c>
      <c r="BH267" s="189" t="s">
        <v>58</v>
      </c>
      <c r="BI267" s="189"/>
      <c r="BJ267" s="189"/>
      <c r="BK267" s="189"/>
      <c r="BL267" s="189"/>
    </row>
    <row r="268" spans="1:64" ht="13.5" hidden="1" customHeight="1" thickBot="1">
      <c r="A268" s="90"/>
      <c r="B268" s="123"/>
      <c r="C268" s="160"/>
      <c r="D268" s="347"/>
      <c r="E268" s="347"/>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305"/>
      <c r="AF268" s="305"/>
      <c r="AG268" s="305"/>
      <c r="AH268" s="305"/>
      <c r="AI268" s="305"/>
      <c r="AJ268" s="305"/>
      <c r="AK268" s="305"/>
      <c r="AL268" s="305"/>
      <c r="AM268" s="305"/>
      <c r="AN268" s="305"/>
      <c r="AO268" s="314"/>
      <c r="AP268" s="117"/>
      <c r="AQ268" s="54" t="s">
        <v>645</v>
      </c>
      <c r="AU268" s="292" t="str">
        <f t="shared" ca="1" si="41"/>
        <v>J</v>
      </c>
      <c r="AV268" s="292">
        <f t="shared" si="42"/>
        <v>264</v>
      </c>
      <c r="AW268" s="180" t="str">
        <f t="shared" ca="1" si="39"/>
        <v>J264</v>
      </c>
      <c r="AX268" s="180">
        <f t="shared" si="36"/>
        <v>9</v>
      </c>
      <c r="AY268" s="180" t="str">
        <f t="shared" ca="1" si="37"/>
        <v>6. Ownership - Operating Costs</v>
      </c>
      <c r="AZ268" s="189" t="s">
        <v>702</v>
      </c>
      <c r="BA268" s="180" t="s">
        <v>723</v>
      </c>
      <c r="BB268" s="180">
        <f>$J$8</f>
        <v>2024</v>
      </c>
      <c r="BC268" s="180" t="str">
        <f t="shared" ca="1" si="40"/>
        <v>9_J264_OM_general_2024</v>
      </c>
      <c r="BD268" s="180" t="s">
        <v>407</v>
      </c>
      <c r="BE268" s="180"/>
      <c r="BF268" s="189" t="str">
        <f t="shared" si="38"/>
        <v>&gt;=0</v>
      </c>
      <c r="BG268" s="189" t="s">
        <v>58</v>
      </c>
      <c r="BH268" s="189" t="s">
        <v>58</v>
      </c>
      <c r="BI268" s="189"/>
      <c r="BJ268" s="189"/>
      <c r="BK268" s="189"/>
      <c r="BL268" s="189"/>
    </row>
    <row r="269" spans="1:64" ht="13.5" hidden="1" customHeight="1" thickBot="1">
      <c r="A269" s="90"/>
      <c r="B269" s="123"/>
      <c r="C269" s="160"/>
      <c r="D269" s="347"/>
      <c r="E269" s="347"/>
      <c r="F269" s="304"/>
      <c r="G269" s="304"/>
      <c r="H269" s="304"/>
      <c r="I269" s="304"/>
      <c r="J269" s="304"/>
      <c r="K269" s="304"/>
      <c r="L269" s="304"/>
      <c r="M269" s="304"/>
      <c r="N269" s="304"/>
      <c r="O269" s="304"/>
      <c r="P269" s="304"/>
      <c r="Q269" s="304"/>
      <c r="R269" s="304"/>
      <c r="S269" s="304"/>
      <c r="T269" s="304"/>
      <c r="U269" s="304"/>
      <c r="V269" s="304"/>
      <c r="W269" s="304"/>
      <c r="X269" s="304"/>
      <c r="Y269" s="304"/>
      <c r="Z269" s="304"/>
      <c r="AA269" s="304"/>
      <c r="AB269" s="304"/>
      <c r="AC269" s="304"/>
      <c r="AD269" s="304"/>
      <c r="AE269" s="305"/>
      <c r="AF269" s="305"/>
      <c r="AG269" s="305"/>
      <c r="AH269" s="305"/>
      <c r="AI269" s="305"/>
      <c r="AJ269" s="305"/>
      <c r="AK269" s="305"/>
      <c r="AL269" s="305"/>
      <c r="AM269" s="305"/>
      <c r="AN269" s="305"/>
      <c r="AO269" s="314"/>
      <c r="AP269" s="117"/>
      <c r="AQ269" s="54" t="s">
        <v>645</v>
      </c>
      <c r="AU269" s="292" t="str">
        <f t="shared" ca="1" si="41"/>
        <v>K</v>
      </c>
      <c r="AV269" s="292">
        <f t="shared" si="42"/>
        <v>264</v>
      </c>
      <c r="AW269" s="180" t="str">
        <f t="shared" ca="1" si="39"/>
        <v>K264</v>
      </c>
      <c r="AX269" s="180">
        <f t="shared" si="36"/>
        <v>9</v>
      </c>
      <c r="AY269" s="180" t="str">
        <f t="shared" ca="1" si="37"/>
        <v>6. Ownership - Operating Costs</v>
      </c>
      <c r="AZ269" s="189" t="s">
        <v>702</v>
      </c>
      <c r="BA269" s="180" t="s">
        <v>723</v>
      </c>
      <c r="BB269" s="180">
        <f>$K$8</f>
        <v>2025</v>
      </c>
      <c r="BC269" s="180" t="str">
        <f t="shared" ca="1" si="40"/>
        <v>9_K264_OM_general_2025</v>
      </c>
      <c r="BD269" s="180" t="s">
        <v>407</v>
      </c>
      <c r="BE269" s="180"/>
      <c r="BF269" s="189" t="str">
        <f t="shared" si="38"/>
        <v>&gt;=0</v>
      </c>
      <c r="BG269" s="189" t="s">
        <v>58</v>
      </c>
      <c r="BH269" s="189" t="s">
        <v>58</v>
      </c>
      <c r="BI269" s="189"/>
      <c r="BJ269" s="189"/>
      <c r="BK269" s="189"/>
      <c r="BL269" s="189"/>
    </row>
    <row r="270" spans="1:64" ht="13.5" hidden="1" customHeight="1" thickBot="1">
      <c r="A270" s="90"/>
      <c r="B270" s="123"/>
      <c r="C270" s="160"/>
      <c r="D270" s="347"/>
      <c r="E270" s="347"/>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4"/>
      <c r="AD270" s="304"/>
      <c r="AE270" s="305"/>
      <c r="AF270" s="305"/>
      <c r="AG270" s="305"/>
      <c r="AH270" s="305"/>
      <c r="AI270" s="305"/>
      <c r="AJ270" s="305"/>
      <c r="AK270" s="305"/>
      <c r="AL270" s="305"/>
      <c r="AM270" s="305"/>
      <c r="AN270" s="305"/>
      <c r="AO270" s="314"/>
      <c r="AP270" s="117"/>
      <c r="AQ270" s="54" t="s">
        <v>645</v>
      </c>
      <c r="AU270" s="292" t="str">
        <f t="shared" ca="1" si="41"/>
        <v>L</v>
      </c>
      <c r="AV270" s="292">
        <f t="shared" si="42"/>
        <v>264</v>
      </c>
      <c r="AW270" s="180" t="str">
        <f t="shared" ca="1" si="39"/>
        <v>L264</v>
      </c>
      <c r="AX270" s="180">
        <f t="shared" si="36"/>
        <v>9</v>
      </c>
      <c r="AY270" s="180" t="str">
        <f t="shared" ca="1" si="37"/>
        <v>6. Ownership - Operating Costs</v>
      </c>
      <c r="AZ270" s="189" t="s">
        <v>702</v>
      </c>
      <c r="BA270" s="180" t="s">
        <v>723</v>
      </c>
      <c r="BB270" s="180">
        <f>$L$8</f>
        <v>2026</v>
      </c>
      <c r="BC270" s="180" t="str">
        <f t="shared" ca="1" si="40"/>
        <v>9_L264_OM_general_2026</v>
      </c>
      <c r="BD270" s="180" t="s">
        <v>407</v>
      </c>
      <c r="BE270" s="180"/>
      <c r="BF270" s="189" t="str">
        <f t="shared" si="38"/>
        <v>&gt;=0</v>
      </c>
      <c r="BG270" s="189" t="s">
        <v>58</v>
      </c>
      <c r="BH270" s="189" t="s">
        <v>58</v>
      </c>
      <c r="BI270" s="189"/>
      <c r="BJ270" s="189"/>
      <c r="BK270" s="189"/>
      <c r="BL270" s="189"/>
    </row>
    <row r="271" spans="1:64" ht="13.5" hidden="1" customHeight="1" thickBot="1">
      <c r="A271" s="90"/>
      <c r="B271" s="123"/>
      <c r="C271" s="160"/>
      <c r="D271" s="347"/>
      <c r="E271" s="347"/>
      <c r="F271" s="304"/>
      <c r="G271" s="304"/>
      <c r="H271" s="304"/>
      <c r="I271" s="304"/>
      <c r="J271" s="304"/>
      <c r="K271" s="304"/>
      <c r="L271" s="304"/>
      <c r="M271" s="304"/>
      <c r="N271" s="304"/>
      <c r="O271" s="304"/>
      <c r="P271" s="304"/>
      <c r="Q271" s="304"/>
      <c r="R271" s="304"/>
      <c r="S271" s="304"/>
      <c r="T271" s="304"/>
      <c r="U271" s="304"/>
      <c r="V271" s="304"/>
      <c r="W271" s="304"/>
      <c r="X271" s="304"/>
      <c r="Y271" s="304"/>
      <c r="Z271" s="304"/>
      <c r="AA271" s="304"/>
      <c r="AB271" s="304"/>
      <c r="AC271" s="304"/>
      <c r="AD271" s="304"/>
      <c r="AE271" s="305"/>
      <c r="AF271" s="305"/>
      <c r="AG271" s="305"/>
      <c r="AH271" s="305"/>
      <c r="AI271" s="305"/>
      <c r="AJ271" s="305"/>
      <c r="AK271" s="305"/>
      <c r="AL271" s="305"/>
      <c r="AM271" s="305"/>
      <c r="AN271" s="305"/>
      <c r="AO271" s="314"/>
      <c r="AP271" s="117"/>
      <c r="AQ271" s="54" t="s">
        <v>645</v>
      </c>
      <c r="AU271" s="292" t="str">
        <f t="shared" ca="1" si="41"/>
        <v>M</v>
      </c>
      <c r="AV271" s="292">
        <f t="shared" si="42"/>
        <v>264</v>
      </c>
      <c r="AW271" s="180" t="str">
        <f t="shared" ca="1" si="39"/>
        <v>M264</v>
      </c>
      <c r="AX271" s="180">
        <f t="shared" si="36"/>
        <v>9</v>
      </c>
      <c r="AY271" s="180" t="str">
        <f t="shared" ca="1" si="37"/>
        <v>6. Ownership - Operating Costs</v>
      </c>
      <c r="AZ271" s="189" t="s">
        <v>702</v>
      </c>
      <c r="BA271" s="180" t="s">
        <v>723</v>
      </c>
      <c r="BB271" s="180">
        <f>$M$8</f>
        <v>2027</v>
      </c>
      <c r="BC271" s="180" t="str">
        <f t="shared" ca="1" si="40"/>
        <v>9_M264_OM_general_2027</v>
      </c>
      <c r="BD271" s="180" t="s">
        <v>407</v>
      </c>
      <c r="BE271" s="180"/>
      <c r="BF271" s="189" t="str">
        <f t="shared" si="38"/>
        <v>&gt;=0</v>
      </c>
      <c r="BG271" s="189" t="s">
        <v>58</v>
      </c>
      <c r="BH271" s="189" t="s">
        <v>58</v>
      </c>
      <c r="BI271" s="189"/>
      <c r="BJ271" s="189"/>
      <c r="BK271" s="189"/>
      <c r="BL271" s="189"/>
    </row>
    <row r="272" spans="1:64" ht="13.5" hidden="1" customHeight="1" thickBot="1">
      <c r="A272" s="90"/>
      <c r="B272" s="123"/>
      <c r="C272" s="160"/>
      <c r="D272" s="347"/>
      <c r="E272" s="347"/>
      <c r="F272" s="304"/>
      <c r="G272" s="304"/>
      <c r="H272" s="304"/>
      <c r="I272" s="304"/>
      <c r="J272" s="304"/>
      <c r="K272" s="304"/>
      <c r="L272" s="304"/>
      <c r="M272" s="304"/>
      <c r="N272" s="304"/>
      <c r="O272" s="304"/>
      <c r="P272" s="304"/>
      <c r="Q272" s="304"/>
      <c r="R272" s="304"/>
      <c r="S272" s="304"/>
      <c r="T272" s="304"/>
      <c r="U272" s="304"/>
      <c r="V272" s="304"/>
      <c r="W272" s="304"/>
      <c r="X272" s="304"/>
      <c r="Y272" s="304"/>
      <c r="Z272" s="304"/>
      <c r="AA272" s="304"/>
      <c r="AB272" s="304"/>
      <c r="AC272" s="304"/>
      <c r="AD272" s="304"/>
      <c r="AE272" s="305"/>
      <c r="AF272" s="305"/>
      <c r="AG272" s="305"/>
      <c r="AH272" s="305"/>
      <c r="AI272" s="305"/>
      <c r="AJ272" s="305"/>
      <c r="AK272" s="305"/>
      <c r="AL272" s="305"/>
      <c r="AM272" s="305"/>
      <c r="AN272" s="305"/>
      <c r="AO272" s="314"/>
      <c r="AP272" s="117"/>
      <c r="AQ272" s="54" t="s">
        <v>645</v>
      </c>
      <c r="AU272" s="292" t="str">
        <f t="shared" ca="1" si="41"/>
        <v>N</v>
      </c>
      <c r="AV272" s="292">
        <f t="shared" si="42"/>
        <v>264</v>
      </c>
      <c r="AW272" s="180" t="str">
        <f t="shared" ca="1" si="39"/>
        <v>N264</v>
      </c>
      <c r="AX272" s="180">
        <f t="shared" si="36"/>
        <v>9</v>
      </c>
      <c r="AY272" s="180" t="str">
        <f t="shared" ca="1" si="37"/>
        <v>6. Ownership - Operating Costs</v>
      </c>
      <c r="AZ272" s="189" t="s">
        <v>702</v>
      </c>
      <c r="BA272" s="180" t="s">
        <v>723</v>
      </c>
      <c r="BB272" s="180">
        <f>$N$8</f>
        <v>2028</v>
      </c>
      <c r="BC272" s="180" t="str">
        <f t="shared" ca="1" si="40"/>
        <v>9_N264_OM_general_2028</v>
      </c>
      <c r="BD272" s="180" t="s">
        <v>407</v>
      </c>
      <c r="BE272" s="180"/>
      <c r="BF272" s="189" t="str">
        <f t="shared" si="38"/>
        <v>&gt;=0</v>
      </c>
      <c r="BG272" s="189" t="s">
        <v>58</v>
      </c>
      <c r="BH272" s="189" t="s">
        <v>58</v>
      </c>
      <c r="BI272" s="189"/>
      <c r="BJ272" s="189"/>
      <c r="BK272" s="189"/>
      <c r="BL272" s="189"/>
    </row>
    <row r="273" spans="1:64" ht="13.5" hidden="1" customHeight="1" thickBot="1">
      <c r="A273" s="90"/>
      <c r="B273" s="123"/>
      <c r="C273" s="160"/>
      <c r="D273" s="347"/>
      <c r="E273" s="347"/>
      <c r="F273" s="304"/>
      <c r="G273" s="304"/>
      <c r="H273" s="304"/>
      <c r="I273" s="304"/>
      <c r="J273" s="304"/>
      <c r="K273" s="304"/>
      <c r="L273" s="304"/>
      <c r="M273" s="304"/>
      <c r="N273" s="304"/>
      <c r="O273" s="304"/>
      <c r="P273" s="304"/>
      <c r="Q273" s="304"/>
      <c r="R273" s="304"/>
      <c r="S273" s="304"/>
      <c r="T273" s="304"/>
      <c r="U273" s="304"/>
      <c r="V273" s="304"/>
      <c r="W273" s="304"/>
      <c r="X273" s="304"/>
      <c r="Y273" s="304"/>
      <c r="Z273" s="304"/>
      <c r="AA273" s="304"/>
      <c r="AB273" s="304"/>
      <c r="AC273" s="304"/>
      <c r="AD273" s="304"/>
      <c r="AE273" s="305"/>
      <c r="AF273" s="305"/>
      <c r="AG273" s="305"/>
      <c r="AH273" s="305"/>
      <c r="AI273" s="305"/>
      <c r="AJ273" s="305"/>
      <c r="AK273" s="305"/>
      <c r="AL273" s="305"/>
      <c r="AM273" s="305"/>
      <c r="AN273" s="305"/>
      <c r="AO273" s="314"/>
      <c r="AP273" s="117"/>
      <c r="AQ273" s="54" t="s">
        <v>645</v>
      </c>
      <c r="AU273" s="292" t="str">
        <f t="shared" ca="1" si="41"/>
        <v>O</v>
      </c>
      <c r="AV273" s="292">
        <f t="shared" si="42"/>
        <v>264</v>
      </c>
      <c r="AW273" s="180" t="str">
        <f t="shared" ca="1" si="39"/>
        <v>O264</v>
      </c>
      <c r="AX273" s="180">
        <f t="shared" si="36"/>
        <v>9</v>
      </c>
      <c r="AY273" s="180" t="str">
        <f t="shared" ca="1" si="37"/>
        <v>6. Ownership - Operating Costs</v>
      </c>
      <c r="AZ273" s="189" t="s">
        <v>702</v>
      </c>
      <c r="BA273" s="180" t="s">
        <v>723</v>
      </c>
      <c r="BB273" s="180">
        <f>$O$8</f>
        <v>2029</v>
      </c>
      <c r="BC273" s="180" t="str">
        <f t="shared" ca="1" si="40"/>
        <v>9_O264_OM_general_2029</v>
      </c>
      <c r="BD273" s="180" t="s">
        <v>407</v>
      </c>
      <c r="BE273" s="180"/>
      <c r="BF273" s="189" t="str">
        <f t="shared" si="38"/>
        <v>&gt;=0</v>
      </c>
      <c r="BG273" s="189" t="s">
        <v>58</v>
      </c>
      <c r="BH273" s="189" t="s">
        <v>58</v>
      </c>
      <c r="BI273" s="189"/>
      <c r="BJ273" s="189"/>
      <c r="BK273" s="189"/>
      <c r="BL273" s="189"/>
    </row>
    <row r="274" spans="1:64" ht="13.5" hidden="1" customHeight="1" thickBot="1">
      <c r="A274" s="90"/>
      <c r="B274" s="123"/>
      <c r="C274" s="160"/>
      <c r="D274" s="347"/>
      <c r="E274" s="347"/>
      <c r="F274" s="304"/>
      <c r="G274" s="304"/>
      <c r="H274" s="304"/>
      <c r="I274" s="304"/>
      <c r="J274" s="304"/>
      <c r="K274" s="304"/>
      <c r="L274" s="304"/>
      <c r="M274" s="304"/>
      <c r="N274" s="304"/>
      <c r="O274" s="304"/>
      <c r="P274" s="304"/>
      <c r="Q274" s="304"/>
      <c r="R274" s="304"/>
      <c r="S274" s="304"/>
      <c r="T274" s="304"/>
      <c r="U274" s="304"/>
      <c r="V274" s="304"/>
      <c r="W274" s="304"/>
      <c r="X274" s="304"/>
      <c r="Y274" s="304"/>
      <c r="Z274" s="304"/>
      <c r="AA274" s="304"/>
      <c r="AB274" s="304"/>
      <c r="AC274" s="304"/>
      <c r="AD274" s="304"/>
      <c r="AE274" s="305"/>
      <c r="AF274" s="305"/>
      <c r="AG274" s="305"/>
      <c r="AH274" s="305"/>
      <c r="AI274" s="305"/>
      <c r="AJ274" s="305"/>
      <c r="AK274" s="305"/>
      <c r="AL274" s="305"/>
      <c r="AM274" s="305"/>
      <c r="AN274" s="305"/>
      <c r="AO274" s="314"/>
      <c r="AP274" s="117"/>
      <c r="AQ274" s="54" t="s">
        <v>645</v>
      </c>
      <c r="AU274" s="292" t="str">
        <f t="shared" ca="1" si="41"/>
        <v>P</v>
      </c>
      <c r="AV274" s="292">
        <f t="shared" si="42"/>
        <v>264</v>
      </c>
      <c r="AW274" s="180" t="str">
        <f t="shared" ca="1" si="39"/>
        <v>P264</v>
      </c>
      <c r="AX274" s="180">
        <f t="shared" si="36"/>
        <v>9</v>
      </c>
      <c r="AY274" s="180" t="str">
        <f t="shared" ca="1" si="37"/>
        <v>6. Ownership - Operating Costs</v>
      </c>
      <c r="AZ274" s="189" t="s">
        <v>702</v>
      </c>
      <c r="BA274" s="180" t="s">
        <v>723</v>
      </c>
      <c r="BB274" s="180">
        <f>$P$8</f>
        <v>2030</v>
      </c>
      <c r="BC274" s="180" t="str">
        <f t="shared" ca="1" si="40"/>
        <v>9_P264_OM_general_2030</v>
      </c>
      <c r="BD274" s="180" t="s">
        <v>407</v>
      </c>
      <c r="BE274" s="180"/>
      <c r="BF274" s="189" t="str">
        <f t="shared" si="38"/>
        <v>&gt;=0</v>
      </c>
      <c r="BG274" s="189" t="s">
        <v>58</v>
      </c>
      <c r="BH274" s="189" t="s">
        <v>58</v>
      </c>
      <c r="BI274" s="189"/>
      <c r="BJ274" s="189"/>
      <c r="BK274" s="189"/>
      <c r="BL274" s="189"/>
    </row>
    <row r="275" spans="1:64" ht="13.5" hidden="1" customHeight="1" thickBot="1">
      <c r="A275" s="90"/>
      <c r="B275" s="123"/>
      <c r="C275" s="160"/>
      <c r="D275" s="347"/>
      <c r="E275" s="347"/>
      <c r="F275" s="304"/>
      <c r="G275" s="304"/>
      <c r="H275" s="304"/>
      <c r="I275" s="304"/>
      <c r="J275" s="304"/>
      <c r="K275" s="304"/>
      <c r="L275" s="304"/>
      <c r="M275" s="304"/>
      <c r="N275" s="304"/>
      <c r="O275" s="304"/>
      <c r="P275" s="304"/>
      <c r="Q275" s="304"/>
      <c r="R275" s="304"/>
      <c r="S275" s="304"/>
      <c r="T275" s="304"/>
      <c r="U275" s="304"/>
      <c r="V275" s="304"/>
      <c r="W275" s="304"/>
      <c r="X275" s="304"/>
      <c r="Y275" s="304"/>
      <c r="Z275" s="304"/>
      <c r="AA275" s="304"/>
      <c r="AB275" s="304"/>
      <c r="AC275" s="304"/>
      <c r="AD275" s="304"/>
      <c r="AE275" s="305"/>
      <c r="AF275" s="305"/>
      <c r="AG275" s="305"/>
      <c r="AH275" s="305"/>
      <c r="AI275" s="305"/>
      <c r="AJ275" s="305"/>
      <c r="AK275" s="305"/>
      <c r="AL275" s="305"/>
      <c r="AM275" s="305"/>
      <c r="AN275" s="305"/>
      <c r="AO275" s="314"/>
      <c r="AP275" s="117"/>
      <c r="AQ275" s="54" t="s">
        <v>645</v>
      </c>
      <c r="AU275" s="292" t="str">
        <f t="shared" ca="1" si="41"/>
        <v>Q</v>
      </c>
      <c r="AV275" s="292">
        <f t="shared" si="42"/>
        <v>264</v>
      </c>
      <c r="AW275" s="180" t="str">
        <f t="shared" ca="1" si="39"/>
        <v>Q264</v>
      </c>
      <c r="AX275" s="180">
        <f t="shared" si="36"/>
        <v>9</v>
      </c>
      <c r="AY275" s="180" t="str">
        <f t="shared" ca="1" si="37"/>
        <v>6. Ownership - Operating Costs</v>
      </c>
      <c r="AZ275" s="189" t="s">
        <v>702</v>
      </c>
      <c r="BA275" s="180" t="s">
        <v>723</v>
      </c>
      <c r="BB275" s="180">
        <f>$Q$8</f>
        <v>2031</v>
      </c>
      <c r="BC275" s="180" t="str">
        <f t="shared" ca="1" si="40"/>
        <v>9_Q264_OM_general_2031</v>
      </c>
      <c r="BD275" s="180" t="s">
        <v>407</v>
      </c>
      <c r="BE275" s="180"/>
      <c r="BF275" s="189" t="str">
        <f t="shared" si="38"/>
        <v>&gt;=0</v>
      </c>
      <c r="BG275" s="189" t="s">
        <v>58</v>
      </c>
      <c r="BH275" s="189" t="s">
        <v>58</v>
      </c>
      <c r="BI275" s="189"/>
      <c r="BJ275" s="189"/>
      <c r="BK275" s="189"/>
      <c r="BL275" s="189"/>
    </row>
    <row r="276" spans="1:64" ht="13.5" hidden="1" customHeight="1" thickBot="1">
      <c r="A276" s="90"/>
      <c r="B276" s="123"/>
      <c r="C276" s="160"/>
      <c r="D276" s="347"/>
      <c r="E276" s="347"/>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4"/>
      <c r="AD276" s="304"/>
      <c r="AE276" s="305"/>
      <c r="AF276" s="305"/>
      <c r="AG276" s="305"/>
      <c r="AH276" s="305"/>
      <c r="AI276" s="305"/>
      <c r="AJ276" s="305"/>
      <c r="AK276" s="305"/>
      <c r="AL276" s="305"/>
      <c r="AM276" s="305"/>
      <c r="AN276" s="305"/>
      <c r="AO276" s="314"/>
      <c r="AP276" s="117"/>
      <c r="AQ276" s="54" t="s">
        <v>645</v>
      </c>
      <c r="AU276" s="292" t="str">
        <f t="shared" ca="1" si="41"/>
        <v>R</v>
      </c>
      <c r="AV276" s="292">
        <f t="shared" si="42"/>
        <v>264</v>
      </c>
      <c r="AW276" s="180" t="str">
        <f t="shared" ca="1" si="39"/>
        <v>R264</v>
      </c>
      <c r="AX276" s="180">
        <f t="shared" si="36"/>
        <v>9</v>
      </c>
      <c r="AY276" s="180" t="str">
        <f t="shared" ca="1" si="37"/>
        <v>6. Ownership - Operating Costs</v>
      </c>
      <c r="AZ276" s="189" t="s">
        <v>702</v>
      </c>
      <c r="BA276" s="180" t="s">
        <v>723</v>
      </c>
      <c r="BB276" s="180">
        <f>$R$8</f>
        <v>2032</v>
      </c>
      <c r="BC276" s="180" t="str">
        <f t="shared" ca="1" si="40"/>
        <v>9_R264_OM_general_2032</v>
      </c>
      <c r="BD276" s="180" t="s">
        <v>407</v>
      </c>
      <c r="BE276" s="180"/>
      <c r="BF276" s="189" t="str">
        <f t="shared" si="38"/>
        <v>&gt;=0</v>
      </c>
      <c r="BG276" s="189" t="s">
        <v>58</v>
      </c>
      <c r="BH276" s="189" t="s">
        <v>58</v>
      </c>
      <c r="BI276" s="189"/>
      <c r="BJ276" s="189"/>
      <c r="BK276" s="189"/>
      <c r="BL276" s="189"/>
    </row>
    <row r="277" spans="1:64" ht="13.5" hidden="1" customHeight="1" thickBot="1">
      <c r="A277" s="90"/>
      <c r="B277" s="123"/>
      <c r="C277" s="160"/>
      <c r="D277" s="347"/>
      <c r="E277" s="347"/>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305"/>
      <c r="AF277" s="305"/>
      <c r="AG277" s="305"/>
      <c r="AH277" s="305"/>
      <c r="AI277" s="305"/>
      <c r="AJ277" s="305"/>
      <c r="AK277" s="305"/>
      <c r="AL277" s="305"/>
      <c r="AM277" s="305"/>
      <c r="AN277" s="305"/>
      <c r="AO277" s="314"/>
      <c r="AP277" s="117"/>
      <c r="AQ277" s="54" t="s">
        <v>645</v>
      </c>
      <c r="AU277" s="292" t="str">
        <f t="shared" ca="1" si="41"/>
        <v>S</v>
      </c>
      <c r="AV277" s="292">
        <f t="shared" si="42"/>
        <v>264</v>
      </c>
      <c r="AW277" s="180" t="str">
        <f t="shared" ca="1" si="39"/>
        <v>S264</v>
      </c>
      <c r="AX277" s="180">
        <f t="shared" si="36"/>
        <v>9</v>
      </c>
      <c r="AY277" s="180" t="str">
        <f t="shared" ca="1" si="37"/>
        <v>6. Ownership - Operating Costs</v>
      </c>
      <c r="AZ277" s="189" t="s">
        <v>702</v>
      </c>
      <c r="BA277" s="180" t="s">
        <v>723</v>
      </c>
      <c r="BB277" s="180">
        <f>$S$8</f>
        <v>2033</v>
      </c>
      <c r="BC277" s="180" t="str">
        <f t="shared" ca="1" si="40"/>
        <v>9_S264_OM_general_2033</v>
      </c>
      <c r="BD277" s="180" t="s">
        <v>407</v>
      </c>
      <c r="BE277" s="180"/>
      <c r="BF277" s="189" t="str">
        <f t="shared" si="38"/>
        <v>&gt;=0</v>
      </c>
      <c r="BG277" s="189" t="s">
        <v>58</v>
      </c>
      <c r="BH277" s="189" t="s">
        <v>58</v>
      </c>
      <c r="BI277" s="189"/>
      <c r="BJ277" s="189"/>
      <c r="BK277" s="189"/>
      <c r="BL277" s="189"/>
    </row>
    <row r="278" spans="1:64" ht="13.5" hidden="1" customHeight="1" thickBot="1">
      <c r="A278" s="90"/>
      <c r="B278" s="123"/>
      <c r="C278" s="160"/>
      <c r="D278" s="347"/>
      <c r="E278" s="347"/>
      <c r="F278" s="304"/>
      <c r="G278" s="304"/>
      <c r="H278" s="304"/>
      <c r="I278" s="304"/>
      <c r="J278" s="304"/>
      <c r="K278" s="304"/>
      <c r="L278" s="304"/>
      <c r="M278" s="304"/>
      <c r="N278" s="304"/>
      <c r="O278" s="304"/>
      <c r="P278" s="304"/>
      <c r="Q278" s="304"/>
      <c r="R278" s="304"/>
      <c r="S278" s="304"/>
      <c r="T278" s="304"/>
      <c r="U278" s="304"/>
      <c r="V278" s="304"/>
      <c r="W278" s="304"/>
      <c r="X278" s="304"/>
      <c r="Y278" s="304"/>
      <c r="Z278" s="304"/>
      <c r="AA278" s="304"/>
      <c r="AB278" s="304"/>
      <c r="AC278" s="304"/>
      <c r="AD278" s="304"/>
      <c r="AE278" s="305"/>
      <c r="AF278" s="305"/>
      <c r="AG278" s="305"/>
      <c r="AH278" s="305"/>
      <c r="AI278" s="305"/>
      <c r="AJ278" s="305"/>
      <c r="AK278" s="305"/>
      <c r="AL278" s="305"/>
      <c r="AM278" s="305"/>
      <c r="AN278" s="305"/>
      <c r="AO278" s="314"/>
      <c r="AP278" s="117"/>
      <c r="AQ278" s="54" t="s">
        <v>645</v>
      </c>
      <c r="AU278" s="292" t="str">
        <f t="shared" ca="1" si="41"/>
        <v>T</v>
      </c>
      <c r="AV278" s="292">
        <f t="shared" si="42"/>
        <v>264</v>
      </c>
      <c r="AW278" s="180" t="str">
        <f t="shared" ca="1" si="39"/>
        <v>T264</v>
      </c>
      <c r="AX278" s="180">
        <f t="shared" si="36"/>
        <v>9</v>
      </c>
      <c r="AY278" s="180" t="str">
        <f t="shared" ca="1" si="37"/>
        <v>6. Ownership - Operating Costs</v>
      </c>
      <c r="AZ278" s="189" t="s">
        <v>702</v>
      </c>
      <c r="BA278" s="180" t="s">
        <v>723</v>
      </c>
      <c r="BB278" s="180">
        <f>$T$8</f>
        <v>2034</v>
      </c>
      <c r="BC278" s="180" t="str">
        <f t="shared" ca="1" si="40"/>
        <v>9_T264_OM_general_2034</v>
      </c>
      <c r="BD278" s="180" t="s">
        <v>407</v>
      </c>
      <c r="BE278" s="180"/>
      <c r="BF278" s="189" t="str">
        <f t="shared" si="38"/>
        <v>&gt;=0</v>
      </c>
      <c r="BG278" s="189" t="s">
        <v>58</v>
      </c>
      <c r="BH278" s="189" t="s">
        <v>58</v>
      </c>
      <c r="BI278" s="189"/>
      <c r="BJ278" s="189"/>
      <c r="BK278" s="189"/>
      <c r="BL278" s="189"/>
    </row>
    <row r="279" spans="1:64" ht="13.5" hidden="1" customHeight="1" thickBot="1">
      <c r="A279" s="90"/>
      <c r="B279" s="123"/>
      <c r="C279" s="160"/>
      <c r="D279" s="347"/>
      <c r="E279" s="347"/>
      <c r="F279" s="304"/>
      <c r="G279" s="304"/>
      <c r="H279" s="304"/>
      <c r="I279" s="304"/>
      <c r="J279" s="304"/>
      <c r="K279" s="304"/>
      <c r="L279" s="304"/>
      <c r="M279" s="304"/>
      <c r="N279" s="304"/>
      <c r="O279" s="304"/>
      <c r="P279" s="304"/>
      <c r="Q279" s="304"/>
      <c r="R279" s="304"/>
      <c r="S279" s="304"/>
      <c r="T279" s="304"/>
      <c r="U279" s="304"/>
      <c r="V279" s="304"/>
      <c r="W279" s="304"/>
      <c r="X279" s="304"/>
      <c r="Y279" s="304"/>
      <c r="Z279" s="304"/>
      <c r="AA279" s="304"/>
      <c r="AB279" s="304"/>
      <c r="AC279" s="304"/>
      <c r="AD279" s="304"/>
      <c r="AE279" s="305"/>
      <c r="AF279" s="305"/>
      <c r="AG279" s="305"/>
      <c r="AH279" s="305"/>
      <c r="AI279" s="305"/>
      <c r="AJ279" s="305"/>
      <c r="AK279" s="305"/>
      <c r="AL279" s="305"/>
      <c r="AM279" s="305"/>
      <c r="AN279" s="305"/>
      <c r="AO279" s="314"/>
      <c r="AP279" s="117"/>
      <c r="AQ279" s="54" t="s">
        <v>645</v>
      </c>
      <c r="AU279" s="292" t="str">
        <f t="shared" ca="1" si="41"/>
        <v>U</v>
      </c>
      <c r="AV279" s="292">
        <f t="shared" si="42"/>
        <v>264</v>
      </c>
      <c r="AW279" s="180" t="str">
        <f t="shared" ca="1" si="39"/>
        <v>U264</v>
      </c>
      <c r="AX279" s="180">
        <f t="shared" si="36"/>
        <v>9</v>
      </c>
      <c r="AY279" s="180" t="str">
        <f t="shared" ca="1" si="37"/>
        <v>6. Ownership - Operating Costs</v>
      </c>
      <c r="AZ279" s="189" t="s">
        <v>702</v>
      </c>
      <c r="BA279" s="180" t="s">
        <v>723</v>
      </c>
      <c r="BB279" s="180">
        <f>$U$8</f>
        <v>2035</v>
      </c>
      <c r="BC279" s="180" t="str">
        <f t="shared" ca="1" si="40"/>
        <v>9_U264_OM_general_2035</v>
      </c>
      <c r="BD279" s="180" t="s">
        <v>407</v>
      </c>
      <c r="BE279" s="180"/>
      <c r="BF279" s="189" t="str">
        <f t="shared" si="38"/>
        <v>&gt;=0</v>
      </c>
      <c r="BG279" s="189" t="s">
        <v>58</v>
      </c>
      <c r="BH279" s="189" t="s">
        <v>58</v>
      </c>
      <c r="BI279" s="189"/>
      <c r="BJ279" s="189"/>
      <c r="BK279" s="189"/>
      <c r="BL279" s="189"/>
    </row>
    <row r="280" spans="1:64" ht="13.5" hidden="1" customHeight="1" thickBot="1">
      <c r="A280" s="90"/>
      <c r="B280" s="123"/>
      <c r="C280" s="160"/>
      <c r="D280" s="347"/>
      <c r="E280" s="347"/>
      <c r="F280" s="304"/>
      <c r="G280" s="304"/>
      <c r="H280" s="304"/>
      <c r="I280" s="304"/>
      <c r="J280" s="304"/>
      <c r="K280" s="304"/>
      <c r="L280" s="304"/>
      <c r="M280" s="304"/>
      <c r="N280" s="304"/>
      <c r="O280" s="304"/>
      <c r="P280" s="304"/>
      <c r="Q280" s="304"/>
      <c r="R280" s="304"/>
      <c r="S280" s="304"/>
      <c r="T280" s="304"/>
      <c r="U280" s="304"/>
      <c r="V280" s="304"/>
      <c r="W280" s="304"/>
      <c r="X280" s="304"/>
      <c r="Y280" s="304"/>
      <c r="Z280" s="304"/>
      <c r="AA280" s="304"/>
      <c r="AB280" s="304"/>
      <c r="AC280" s="304"/>
      <c r="AD280" s="304"/>
      <c r="AE280" s="305"/>
      <c r="AF280" s="305"/>
      <c r="AG280" s="305"/>
      <c r="AH280" s="305"/>
      <c r="AI280" s="305"/>
      <c r="AJ280" s="305"/>
      <c r="AK280" s="305"/>
      <c r="AL280" s="305"/>
      <c r="AM280" s="305"/>
      <c r="AN280" s="305"/>
      <c r="AO280" s="314"/>
      <c r="AP280" s="117"/>
      <c r="AQ280" s="54" t="s">
        <v>645</v>
      </c>
      <c r="AU280" s="292" t="str">
        <f t="shared" ca="1" si="41"/>
        <v>V</v>
      </c>
      <c r="AV280" s="292">
        <f t="shared" si="42"/>
        <v>264</v>
      </c>
      <c r="AW280" s="180" t="str">
        <f t="shared" ca="1" si="39"/>
        <v>V264</v>
      </c>
      <c r="AX280" s="180">
        <f t="shared" si="36"/>
        <v>9</v>
      </c>
      <c r="AY280" s="180" t="str">
        <f t="shared" ca="1" si="37"/>
        <v>6. Ownership - Operating Costs</v>
      </c>
      <c r="AZ280" s="189" t="s">
        <v>702</v>
      </c>
      <c r="BA280" s="180" t="s">
        <v>723</v>
      </c>
      <c r="BB280" s="180">
        <f>$V$8</f>
        <v>2036</v>
      </c>
      <c r="BC280" s="180" t="str">
        <f t="shared" ca="1" si="40"/>
        <v>9_V264_OM_general_2036</v>
      </c>
      <c r="BD280" s="180" t="s">
        <v>407</v>
      </c>
      <c r="BE280" s="180"/>
      <c r="BF280" s="189" t="str">
        <f t="shared" si="38"/>
        <v>&gt;=0</v>
      </c>
      <c r="BG280" s="189" t="s">
        <v>58</v>
      </c>
      <c r="BH280" s="189" t="s">
        <v>58</v>
      </c>
      <c r="BI280" s="189"/>
      <c r="BJ280" s="189"/>
      <c r="BK280" s="189"/>
      <c r="BL280" s="189"/>
    </row>
    <row r="281" spans="1:64" ht="13.5" hidden="1" customHeight="1" thickBot="1">
      <c r="A281" s="90"/>
      <c r="B281" s="123"/>
      <c r="C281" s="160"/>
      <c r="D281" s="347"/>
      <c r="E281" s="347"/>
      <c r="F281" s="304"/>
      <c r="G281" s="304"/>
      <c r="H281" s="304"/>
      <c r="I281" s="304"/>
      <c r="J281" s="304"/>
      <c r="K281" s="304"/>
      <c r="L281" s="304"/>
      <c r="M281" s="304"/>
      <c r="N281" s="304"/>
      <c r="O281" s="304"/>
      <c r="P281" s="304"/>
      <c r="Q281" s="304"/>
      <c r="R281" s="304"/>
      <c r="S281" s="304"/>
      <c r="T281" s="304"/>
      <c r="U281" s="304"/>
      <c r="V281" s="304"/>
      <c r="W281" s="304"/>
      <c r="X281" s="304"/>
      <c r="Y281" s="304"/>
      <c r="Z281" s="304"/>
      <c r="AA281" s="304"/>
      <c r="AB281" s="304"/>
      <c r="AC281" s="304"/>
      <c r="AD281" s="304"/>
      <c r="AE281" s="305"/>
      <c r="AF281" s="305"/>
      <c r="AG281" s="305"/>
      <c r="AH281" s="305"/>
      <c r="AI281" s="305"/>
      <c r="AJ281" s="305"/>
      <c r="AK281" s="305"/>
      <c r="AL281" s="305"/>
      <c r="AM281" s="305"/>
      <c r="AN281" s="305"/>
      <c r="AO281" s="314"/>
      <c r="AP281" s="117"/>
      <c r="AQ281" s="54" t="s">
        <v>645</v>
      </c>
      <c r="AU281" s="292" t="str">
        <f t="shared" ca="1" si="41"/>
        <v>W</v>
      </c>
      <c r="AV281" s="292">
        <f t="shared" si="42"/>
        <v>264</v>
      </c>
      <c r="AW281" s="180" t="str">
        <f t="shared" ca="1" si="39"/>
        <v>W264</v>
      </c>
      <c r="AX281" s="180">
        <f t="shared" si="36"/>
        <v>9</v>
      </c>
      <c r="AY281" s="180" t="str">
        <f t="shared" ca="1" si="37"/>
        <v>6. Ownership - Operating Costs</v>
      </c>
      <c r="AZ281" s="189" t="s">
        <v>702</v>
      </c>
      <c r="BA281" s="180" t="s">
        <v>723</v>
      </c>
      <c r="BB281" s="180">
        <f>$W$8</f>
        <v>2037</v>
      </c>
      <c r="BC281" s="180" t="str">
        <f t="shared" ca="1" si="40"/>
        <v>9_W264_OM_general_2037</v>
      </c>
      <c r="BD281" s="180" t="s">
        <v>407</v>
      </c>
      <c r="BE281" s="180"/>
      <c r="BF281" s="189" t="str">
        <f t="shared" si="38"/>
        <v>&gt;=0</v>
      </c>
      <c r="BG281" s="189" t="s">
        <v>58</v>
      </c>
      <c r="BH281" s="189" t="s">
        <v>58</v>
      </c>
      <c r="BI281" s="189"/>
      <c r="BJ281" s="189"/>
      <c r="BK281" s="189"/>
      <c r="BL281" s="189"/>
    </row>
    <row r="282" spans="1:64" ht="13.5" hidden="1" customHeight="1" thickBot="1">
      <c r="A282" s="90"/>
      <c r="B282" s="123"/>
      <c r="C282" s="160"/>
      <c r="D282" s="347"/>
      <c r="E282" s="347"/>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4"/>
      <c r="AD282" s="304"/>
      <c r="AE282" s="305"/>
      <c r="AF282" s="305"/>
      <c r="AG282" s="305"/>
      <c r="AH282" s="305"/>
      <c r="AI282" s="305"/>
      <c r="AJ282" s="305"/>
      <c r="AK282" s="305"/>
      <c r="AL282" s="305"/>
      <c r="AM282" s="305"/>
      <c r="AN282" s="305"/>
      <c r="AO282" s="314"/>
      <c r="AP282" s="117"/>
      <c r="AQ282" s="54" t="s">
        <v>645</v>
      </c>
      <c r="AU282" s="292" t="str">
        <f t="shared" ca="1" si="41"/>
        <v>X</v>
      </c>
      <c r="AV282" s="292">
        <f t="shared" si="42"/>
        <v>264</v>
      </c>
      <c r="AW282" s="180" t="str">
        <f t="shared" ca="1" si="39"/>
        <v>X264</v>
      </c>
      <c r="AX282" s="180">
        <f t="shared" si="36"/>
        <v>9</v>
      </c>
      <c r="AY282" s="180" t="str">
        <f t="shared" ca="1" si="37"/>
        <v>6. Ownership - Operating Costs</v>
      </c>
      <c r="AZ282" s="189" t="s">
        <v>702</v>
      </c>
      <c r="BA282" s="180" t="s">
        <v>723</v>
      </c>
      <c r="BB282" s="180">
        <f>$X$8</f>
        <v>2038</v>
      </c>
      <c r="BC282" s="180" t="str">
        <f t="shared" ca="1" si="40"/>
        <v>9_X264_OM_general_2038</v>
      </c>
      <c r="BD282" s="180" t="s">
        <v>407</v>
      </c>
      <c r="BE282" s="180"/>
      <c r="BF282" s="189" t="str">
        <f t="shared" si="38"/>
        <v>&gt;=0</v>
      </c>
      <c r="BG282" s="189" t="s">
        <v>58</v>
      </c>
      <c r="BH282" s="189" t="s">
        <v>58</v>
      </c>
      <c r="BI282" s="189"/>
      <c r="BJ282" s="189"/>
      <c r="BK282" s="189"/>
      <c r="BL282" s="189"/>
    </row>
    <row r="283" spans="1:64" ht="13.5" hidden="1" customHeight="1" thickBot="1">
      <c r="A283" s="90"/>
      <c r="B283" s="123"/>
      <c r="C283" s="160"/>
      <c r="D283" s="347"/>
      <c r="E283" s="347"/>
      <c r="F283" s="304"/>
      <c r="G283" s="304"/>
      <c r="H283" s="304"/>
      <c r="I283" s="304"/>
      <c r="J283" s="304"/>
      <c r="K283" s="304"/>
      <c r="L283" s="304"/>
      <c r="M283" s="304"/>
      <c r="N283" s="304"/>
      <c r="O283" s="304"/>
      <c r="P283" s="304"/>
      <c r="Q283" s="304"/>
      <c r="R283" s="304"/>
      <c r="S283" s="304"/>
      <c r="T283" s="304"/>
      <c r="U283" s="304"/>
      <c r="V283" s="304"/>
      <c r="W283" s="304"/>
      <c r="X283" s="304"/>
      <c r="Y283" s="304"/>
      <c r="Z283" s="304"/>
      <c r="AA283" s="304"/>
      <c r="AB283" s="304"/>
      <c r="AC283" s="304"/>
      <c r="AD283" s="304"/>
      <c r="AE283" s="305"/>
      <c r="AF283" s="305"/>
      <c r="AG283" s="305"/>
      <c r="AH283" s="305"/>
      <c r="AI283" s="305"/>
      <c r="AJ283" s="305"/>
      <c r="AK283" s="305"/>
      <c r="AL283" s="305"/>
      <c r="AM283" s="305"/>
      <c r="AN283" s="305"/>
      <c r="AO283" s="314"/>
      <c r="AP283" s="117"/>
      <c r="AQ283" s="54" t="s">
        <v>645</v>
      </c>
      <c r="AU283" s="292" t="str">
        <f t="shared" ca="1" si="41"/>
        <v>Y</v>
      </c>
      <c r="AV283" s="292">
        <f t="shared" si="42"/>
        <v>264</v>
      </c>
      <c r="AW283" s="180" t="str">
        <f t="shared" ca="1" si="39"/>
        <v>Y264</v>
      </c>
      <c r="AX283" s="180">
        <f t="shared" si="36"/>
        <v>9</v>
      </c>
      <c r="AY283" s="180" t="str">
        <f t="shared" ca="1" si="37"/>
        <v>6. Ownership - Operating Costs</v>
      </c>
      <c r="AZ283" s="189" t="s">
        <v>702</v>
      </c>
      <c r="BA283" s="180" t="s">
        <v>723</v>
      </c>
      <c r="BB283" s="180">
        <f>$Y$8</f>
        <v>2039</v>
      </c>
      <c r="BC283" s="180" t="str">
        <f t="shared" ca="1" si="40"/>
        <v>9_Y264_OM_general_2039</v>
      </c>
      <c r="BD283" s="180" t="s">
        <v>407</v>
      </c>
      <c r="BE283" s="180"/>
      <c r="BF283" s="189" t="str">
        <f t="shared" si="38"/>
        <v>&gt;=0</v>
      </c>
      <c r="BG283" s="189" t="s">
        <v>58</v>
      </c>
      <c r="BH283" s="189" t="s">
        <v>58</v>
      </c>
      <c r="BI283" s="189"/>
      <c r="BJ283" s="189"/>
      <c r="BK283" s="189"/>
      <c r="BL283" s="189"/>
    </row>
    <row r="284" spans="1:64" ht="13.5" hidden="1" customHeight="1" thickBot="1">
      <c r="A284" s="90"/>
      <c r="B284" s="123"/>
      <c r="C284" s="160"/>
      <c r="D284" s="347"/>
      <c r="E284" s="347"/>
      <c r="F284" s="304"/>
      <c r="G284" s="304"/>
      <c r="H284" s="304"/>
      <c r="I284" s="304"/>
      <c r="J284" s="304"/>
      <c r="K284" s="304"/>
      <c r="L284" s="304"/>
      <c r="M284" s="304"/>
      <c r="N284" s="304"/>
      <c r="O284" s="304"/>
      <c r="P284" s="304"/>
      <c r="Q284" s="304"/>
      <c r="R284" s="304"/>
      <c r="S284" s="304"/>
      <c r="T284" s="304"/>
      <c r="U284" s="304"/>
      <c r="V284" s="304"/>
      <c r="W284" s="304"/>
      <c r="X284" s="304"/>
      <c r="Y284" s="304"/>
      <c r="Z284" s="304"/>
      <c r="AA284" s="304"/>
      <c r="AB284" s="304"/>
      <c r="AC284" s="304"/>
      <c r="AD284" s="304"/>
      <c r="AE284" s="305"/>
      <c r="AF284" s="305"/>
      <c r="AG284" s="305"/>
      <c r="AH284" s="305"/>
      <c r="AI284" s="305"/>
      <c r="AJ284" s="305"/>
      <c r="AK284" s="305"/>
      <c r="AL284" s="305"/>
      <c r="AM284" s="305"/>
      <c r="AN284" s="305"/>
      <c r="AO284" s="314"/>
      <c r="AP284" s="117"/>
      <c r="AQ284" s="54" t="s">
        <v>645</v>
      </c>
      <c r="AU284" s="292" t="str">
        <f t="shared" ca="1" si="41"/>
        <v>Z</v>
      </c>
      <c r="AV284" s="292">
        <f t="shared" si="42"/>
        <v>264</v>
      </c>
      <c r="AW284" s="180" t="str">
        <f t="shared" ca="1" si="39"/>
        <v>Z264</v>
      </c>
      <c r="AX284" s="180">
        <f t="shared" si="36"/>
        <v>9</v>
      </c>
      <c r="AY284" s="180" t="str">
        <f t="shared" ca="1" si="37"/>
        <v>6. Ownership - Operating Costs</v>
      </c>
      <c r="AZ284" s="189" t="s">
        <v>702</v>
      </c>
      <c r="BA284" s="180" t="s">
        <v>723</v>
      </c>
      <c r="BB284" s="180">
        <f>$Z$8</f>
        <v>2040</v>
      </c>
      <c r="BC284" s="180" t="str">
        <f t="shared" ca="1" si="40"/>
        <v>9_Z264_OM_general_2040</v>
      </c>
      <c r="BD284" s="180" t="s">
        <v>407</v>
      </c>
      <c r="BE284" s="180"/>
      <c r="BF284" s="189" t="str">
        <f t="shared" si="38"/>
        <v>&gt;=0</v>
      </c>
      <c r="BG284" s="189" t="s">
        <v>58</v>
      </c>
      <c r="BH284" s="189" t="s">
        <v>58</v>
      </c>
      <c r="BI284" s="189"/>
      <c r="BJ284" s="189"/>
      <c r="BK284" s="189"/>
      <c r="BL284" s="189"/>
    </row>
    <row r="285" spans="1:64" ht="13.5" hidden="1" customHeight="1" thickBot="1">
      <c r="A285" s="90"/>
      <c r="B285" s="123"/>
      <c r="C285" s="160"/>
      <c r="D285" s="347"/>
      <c r="E285" s="347"/>
      <c r="F285" s="304"/>
      <c r="G285" s="304"/>
      <c r="H285" s="304"/>
      <c r="I285" s="304"/>
      <c r="J285" s="304"/>
      <c r="K285" s="304"/>
      <c r="L285" s="304"/>
      <c r="M285" s="304"/>
      <c r="N285" s="304"/>
      <c r="O285" s="304"/>
      <c r="P285" s="304"/>
      <c r="Q285" s="304"/>
      <c r="R285" s="304"/>
      <c r="S285" s="304"/>
      <c r="T285" s="304"/>
      <c r="U285" s="304"/>
      <c r="V285" s="304"/>
      <c r="W285" s="304"/>
      <c r="X285" s="304"/>
      <c r="Y285" s="304"/>
      <c r="Z285" s="304"/>
      <c r="AA285" s="304"/>
      <c r="AB285" s="304"/>
      <c r="AC285" s="304"/>
      <c r="AD285" s="304"/>
      <c r="AE285" s="305"/>
      <c r="AF285" s="305"/>
      <c r="AG285" s="305"/>
      <c r="AH285" s="305"/>
      <c r="AI285" s="305"/>
      <c r="AJ285" s="305"/>
      <c r="AK285" s="305"/>
      <c r="AL285" s="305"/>
      <c r="AM285" s="305"/>
      <c r="AN285" s="305"/>
      <c r="AO285" s="314"/>
      <c r="AP285" s="117"/>
      <c r="AQ285" s="54" t="s">
        <v>645</v>
      </c>
      <c r="AU285" s="292" t="str">
        <f t="shared" ca="1" si="41"/>
        <v>AA</v>
      </c>
      <c r="AV285" s="292">
        <f t="shared" si="42"/>
        <v>264</v>
      </c>
      <c r="AW285" s="180" t="str">
        <f t="shared" ca="1" si="39"/>
        <v>AA264</v>
      </c>
      <c r="AX285" s="180">
        <f t="shared" si="36"/>
        <v>9</v>
      </c>
      <c r="AY285" s="180" t="str">
        <f t="shared" ca="1" si="37"/>
        <v>6. Ownership - Operating Costs</v>
      </c>
      <c r="AZ285" s="189" t="s">
        <v>702</v>
      </c>
      <c r="BA285" s="180" t="s">
        <v>723</v>
      </c>
      <c r="BB285" s="180">
        <f>$AA$8</f>
        <v>2041</v>
      </c>
      <c r="BC285" s="180" t="str">
        <f t="shared" ca="1" si="40"/>
        <v>9_AA264_OM_general_2041</v>
      </c>
      <c r="BD285" s="180" t="s">
        <v>407</v>
      </c>
      <c r="BE285" s="180"/>
      <c r="BF285" s="189" t="str">
        <f t="shared" si="38"/>
        <v>&gt;=0</v>
      </c>
      <c r="BG285" s="189" t="s">
        <v>58</v>
      </c>
      <c r="BH285" s="189" t="s">
        <v>58</v>
      </c>
      <c r="BI285" s="189"/>
      <c r="BJ285" s="189"/>
      <c r="BK285" s="189"/>
      <c r="BL285" s="189"/>
    </row>
    <row r="286" spans="1:64" ht="13.5" hidden="1" customHeight="1" thickBot="1">
      <c r="A286" s="90"/>
      <c r="B286" s="123"/>
      <c r="C286" s="160"/>
      <c r="D286" s="347"/>
      <c r="E286" s="347"/>
      <c r="F286" s="304"/>
      <c r="G286" s="304"/>
      <c r="H286" s="304"/>
      <c r="I286" s="304"/>
      <c r="J286" s="304"/>
      <c r="K286" s="304"/>
      <c r="L286" s="304"/>
      <c r="M286" s="304"/>
      <c r="N286" s="304"/>
      <c r="O286" s="304"/>
      <c r="P286" s="304"/>
      <c r="Q286" s="304"/>
      <c r="R286" s="304"/>
      <c r="S286" s="304"/>
      <c r="T286" s="304"/>
      <c r="U286" s="304"/>
      <c r="V286" s="304"/>
      <c r="W286" s="304"/>
      <c r="X286" s="304"/>
      <c r="Y286" s="304"/>
      <c r="Z286" s="304"/>
      <c r="AA286" s="304"/>
      <c r="AB286" s="304"/>
      <c r="AC286" s="304"/>
      <c r="AD286" s="304"/>
      <c r="AE286" s="305"/>
      <c r="AF286" s="305"/>
      <c r="AG286" s="305"/>
      <c r="AH286" s="305"/>
      <c r="AI286" s="305"/>
      <c r="AJ286" s="305"/>
      <c r="AK286" s="305"/>
      <c r="AL286" s="305"/>
      <c r="AM286" s="305"/>
      <c r="AN286" s="305"/>
      <c r="AO286" s="314"/>
      <c r="AP286" s="117"/>
      <c r="AQ286" s="54" t="s">
        <v>645</v>
      </c>
      <c r="AU286" s="292" t="str">
        <f t="shared" ca="1" si="41"/>
        <v>AB</v>
      </c>
      <c r="AV286" s="292">
        <f t="shared" si="42"/>
        <v>264</v>
      </c>
      <c r="AW286" s="180" t="str">
        <f t="shared" ca="1" si="39"/>
        <v>AB264</v>
      </c>
      <c r="AX286" s="180">
        <f t="shared" si="36"/>
        <v>9</v>
      </c>
      <c r="AY286" s="180" t="str">
        <f t="shared" ca="1" si="37"/>
        <v>6. Ownership - Operating Costs</v>
      </c>
      <c r="AZ286" s="189" t="s">
        <v>702</v>
      </c>
      <c r="BA286" s="180" t="s">
        <v>723</v>
      </c>
      <c r="BB286" s="180">
        <f>$AB$8</f>
        <v>2042</v>
      </c>
      <c r="BC286" s="180" t="str">
        <f t="shared" ca="1" si="40"/>
        <v>9_AB264_OM_general_2042</v>
      </c>
      <c r="BD286" s="180" t="s">
        <v>407</v>
      </c>
      <c r="BE286" s="180"/>
      <c r="BF286" s="189" t="str">
        <f t="shared" si="38"/>
        <v>&gt;=0</v>
      </c>
      <c r="BG286" s="189" t="s">
        <v>58</v>
      </c>
      <c r="BH286" s="189" t="s">
        <v>58</v>
      </c>
      <c r="BI286" s="189"/>
      <c r="BJ286" s="189"/>
      <c r="BK286" s="189"/>
      <c r="BL286" s="189"/>
    </row>
    <row r="287" spans="1:64" ht="13.5" hidden="1" customHeight="1" thickBot="1">
      <c r="A287" s="90"/>
      <c r="B287" s="123"/>
      <c r="C287" s="160"/>
      <c r="D287" s="347"/>
      <c r="E287" s="347"/>
      <c r="F287" s="304"/>
      <c r="G287" s="304"/>
      <c r="H287" s="304"/>
      <c r="I287" s="304"/>
      <c r="J287" s="304"/>
      <c r="K287" s="304"/>
      <c r="L287" s="304"/>
      <c r="M287" s="304"/>
      <c r="N287" s="304"/>
      <c r="O287" s="304"/>
      <c r="P287" s="304"/>
      <c r="Q287" s="304"/>
      <c r="R287" s="304"/>
      <c r="S287" s="304"/>
      <c r="T287" s="304"/>
      <c r="U287" s="304"/>
      <c r="V287" s="304"/>
      <c r="W287" s="304"/>
      <c r="X287" s="304"/>
      <c r="Y287" s="304"/>
      <c r="Z287" s="304"/>
      <c r="AA287" s="304"/>
      <c r="AB287" s="304"/>
      <c r="AC287" s="304"/>
      <c r="AD287" s="304"/>
      <c r="AE287" s="305"/>
      <c r="AF287" s="305"/>
      <c r="AG287" s="305"/>
      <c r="AH287" s="305"/>
      <c r="AI287" s="305"/>
      <c r="AJ287" s="305"/>
      <c r="AK287" s="305"/>
      <c r="AL287" s="305"/>
      <c r="AM287" s="305"/>
      <c r="AN287" s="305"/>
      <c r="AO287" s="314"/>
      <c r="AP287" s="117"/>
      <c r="AQ287" s="54" t="s">
        <v>645</v>
      </c>
      <c r="AU287" s="292" t="str">
        <f t="shared" ca="1" si="41"/>
        <v>AC</v>
      </c>
      <c r="AV287" s="292">
        <f t="shared" si="42"/>
        <v>264</v>
      </c>
      <c r="AW287" s="180" t="str">
        <f t="shared" ca="1" si="39"/>
        <v>AC264</v>
      </c>
      <c r="AX287" s="180">
        <f t="shared" si="36"/>
        <v>9</v>
      </c>
      <c r="AY287" s="180" t="str">
        <f t="shared" ca="1" si="37"/>
        <v>6. Ownership - Operating Costs</v>
      </c>
      <c r="AZ287" s="189" t="s">
        <v>702</v>
      </c>
      <c r="BA287" s="180" t="s">
        <v>723</v>
      </c>
      <c r="BB287" s="180">
        <f>$AC$8</f>
        <v>2043</v>
      </c>
      <c r="BC287" s="180" t="str">
        <f t="shared" ca="1" si="40"/>
        <v>9_AC264_OM_general_2043</v>
      </c>
      <c r="BD287" s="180" t="s">
        <v>407</v>
      </c>
      <c r="BE287" s="180"/>
      <c r="BF287" s="189" t="str">
        <f t="shared" si="38"/>
        <v>&gt;=0</v>
      </c>
      <c r="BG287" s="189" t="s">
        <v>58</v>
      </c>
      <c r="BH287" s="189" t="s">
        <v>58</v>
      </c>
      <c r="BI287" s="189"/>
      <c r="BJ287" s="189"/>
      <c r="BK287" s="189"/>
      <c r="BL287" s="189"/>
    </row>
    <row r="288" spans="1:64" ht="13.5" hidden="1" customHeight="1" thickBot="1">
      <c r="A288" s="90"/>
      <c r="B288" s="123"/>
      <c r="C288" s="160"/>
      <c r="D288" s="347"/>
      <c r="E288" s="347"/>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4"/>
      <c r="AD288" s="304"/>
      <c r="AE288" s="305"/>
      <c r="AF288" s="305"/>
      <c r="AG288" s="305"/>
      <c r="AH288" s="305"/>
      <c r="AI288" s="305"/>
      <c r="AJ288" s="305"/>
      <c r="AK288" s="305"/>
      <c r="AL288" s="305"/>
      <c r="AM288" s="305"/>
      <c r="AN288" s="305"/>
      <c r="AO288" s="314"/>
      <c r="AP288" s="117"/>
      <c r="AQ288" s="54" t="s">
        <v>645</v>
      </c>
      <c r="AU288" s="292" t="str">
        <f t="shared" ca="1" si="41"/>
        <v>AD</v>
      </c>
      <c r="AV288" s="292">
        <f t="shared" si="42"/>
        <v>264</v>
      </c>
      <c r="AW288" s="180" t="str">
        <f t="shared" ca="1" si="39"/>
        <v>AD264</v>
      </c>
      <c r="AX288" s="180">
        <f t="shared" si="36"/>
        <v>9</v>
      </c>
      <c r="AY288" s="180" t="str">
        <f t="shared" ca="1" si="37"/>
        <v>6. Ownership - Operating Costs</v>
      </c>
      <c r="AZ288" s="189" t="s">
        <v>702</v>
      </c>
      <c r="BA288" s="180" t="s">
        <v>723</v>
      </c>
      <c r="BB288" s="180">
        <f>$AD$8</f>
        <v>2044</v>
      </c>
      <c r="BC288" s="180" t="str">
        <f t="shared" ca="1" si="40"/>
        <v>9_AD264_OM_general_2044</v>
      </c>
      <c r="BD288" s="180" t="s">
        <v>407</v>
      </c>
      <c r="BE288" s="180"/>
      <c r="BF288" s="189" t="str">
        <f t="shared" si="38"/>
        <v>&gt;=0</v>
      </c>
      <c r="BG288" s="189" t="s">
        <v>58</v>
      </c>
      <c r="BH288" s="189" t="s">
        <v>58</v>
      </c>
      <c r="BI288" s="189"/>
      <c r="BJ288" s="189"/>
      <c r="BK288" s="189"/>
      <c r="BL288" s="189"/>
    </row>
    <row r="289" spans="1:64" ht="13.5" hidden="1" customHeight="1" thickBot="1">
      <c r="A289" s="90"/>
      <c r="B289" s="123"/>
      <c r="C289" s="160"/>
      <c r="D289" s="347"/>
      <c r="E289" s="347"/>
      <c r="F289" s="304"/>
      <c r="G289" s="304"/>
      <c r="H289" s="304"/>
      <c r="I289" s="304"/>
      <c r="J289" s="304"/>
      <c r="K289" s="304"/>
      <c r="L289" s="304"/>
      <c r="M289" s="304"/>
      <c r="N289" s="304"/>
      <c r="O289" s="304"/>
      <c r="P289" s="304"/>
      <c r="Q289" s="304"/>
      <c r="R289" s="304"/>
      <c r="S289" s="304"/>
      <c r="T289" s="304"/>
      <c r="U289" s="304"/>
      <c r="V289" s="304"/>
      <c r="W289" s="304"/>
      <c r="X289" s="304"/>
      <c r="Y289" s="304"/>
      <c r="Z289" s="304"/>
      <c r="AA289" s="304"/>
      <c r="AB289" s="304"/>
      <c r="AC289" s="304"/>
      <c r="AD289" s="304"/>
      <c r="AE289" s="305"/>
      <c r="AF289" s="305"/>
      <c r="AG289" s="305"/>
      <c r="AH289" s="305"/>
      <c r="AI289" s="305"/>
      <c r="AJ289" s="305"/>
      <c r="AK289" s="305"/>
      <c r="AL289" s="305"/>
      <c r="AM289" s="305"/>
      <c r="AN289" s="305"/>
      <c r="AO289" s="314"/>
      <c r="AP289" s="117"/>
      <c r="AQ289" s="54" t="s">
        <v>645</v>
      </c>
      <c r="AU289" s="292" t="str">
        <f t="shared" ca="1" si="41"/>
        <v>AE</v>
      </c>
      <c r="AV289" s="292">
        <f t="shared" si="42"/>
        <v>264</v>
      </c>
      <c r="AW289" s="180" t="str">
        <f t="shared" ca="1" si="39"/>
        <v>AE264</v>
      </c>
      <c r="AX289" s="180">
        <f t="shared" si="36"/>
        <v>9</v>
      </c>
      <c r="AY289" s="180" t="str">
        <f t="shared" ca="1" si="37"/>
        <v>6. Ownership - Operating Costs</v>
      </c>
      <c r="AZ289" s="189" t="s">
        <v>702</v>
      </c>
      <c r="BA289" s="180" t="s">
        <v>723</v>
      </c>
      <c r="BB289" s="180">
        <f>$AE$8</f>
        <v>2045</v>
      </c>
      <c r="BC289" s="180" t="str">
        <f t="shared" ca="1" si="40"/>
        <v>9_AE264_OM_general_2045</v>
      </c>
      <c r="BD289" s="180" t="s">
        <v>407</v>
      </c>
      <c r="BE289" s="180"/>
      <c r="BF289" s="189" t="str">
        <f t="shared" si="38"/>
        <v>&gt;=0</v>
      </c>
      <c r="BG289" s="189" t="s">
        <v>58</v>
      </c>
      <c r="BH289" s="189" t="s">
        <v>58</v>
      </c>
      <c r="BI289" s="189"/>
      <c r="BJ289" s="189"/>
      <c r="BK289" s="189"/>
      <c r="BL289" s="189"/>
    </row>
    <row r="290" spans="1:64" ht="13.5" hidden="1" customHeight="1" thickBot="1">
      <c r="A290" s="90"/>
      <c r="B290" s="123"/>
      <c r="C290" s="160"/>
      <c r="D290" s="347"/>
      <c r="E290" s="347"/>
      <c r="F290" s="304"/>
      <c r="G290" s="304"/>
      <c r="H290" s="304"/>
      <c r="I290" s="304"/>
      <c r="J290" s="304"/>
      <c r="K290" s="304"/>
      <c r="L290" s="304"/>
      <c r="M290" s="304"/>
      <c r="N290" s="304"/>
      <c r="O290" s="304"/>
      <c r="P290" s="304"/>
      <c r="Q290" s="304"/>
      <c r="R290" s="304"/>
      <c r="S290" s="304"/>
      <c r="T290" s="304"/>
      <c r="U290" s="304"/>
      <c r="V290" s="304"/>
      <c r="W290" s="304"/>
      <c r="X290" s="304"/>
      <c r="Y290" s="304"/>
      <c r="Z290" s="304"/>
      <c r="AA290" s="304"/>
      <c r="AB290" s="304"/>
      <c r="AC290" s="304"/>
      <c r="AD290" s="304"/>
      <c r="AE290" s="305"/>
      <c r="AF290" s="305"/>
      <c r="AG290" s="305"/>
      <c r="AH290" s="305"/>
      <c r="AI290" s="305"/>
      <c r="AJ290" s="305"/>
      <c r="AK290" s="305"/>
      <c r="AL290" s="305"/>
      <c r="AM290" s="305"/>
      <c r="AN290" s="305"/>
      <c r="AO290" s="314"/>
      <c r="AP290" s="117"/>
      <c r="AQ290" s="54" t="s">
        <v>645</v>
      </c>
      <c r="AU290" s="292" t="str">
        <f t="shared" ca="1" si="41"/>
        <v>AF</v>
      </c>
      <c r="AV290" s="292">
        <f t="shared" si="42"/>
        <v>264</v>
      </c>
      <c r="AW290" s="180" t="str">
        <f t="shared" ca="1" si="39"/>
        <v>AF264</v>
      </c>
      <c r="AX290" s="180">
        <f t="shared" si="36"/>
        <v>9</v>
      </c>
      <c r="AY290" s="180" t="str">
        <f t="shared" ca="1" si="37"/>
        <v>6. Ownership - Operating Costs</v>
      </c>
      <c r="AZ290" s="189" t="s">
        <v>702</v>
      </c>
      <c r="BA290" s="180" t="s">
        <v>723</v>
      </c>
      <c r="BB290" s="180">
        <f>$AF$8</f>
        <v>2046</v>
      </c>
      <c r="BC290" s="180" t="str">
        <f t="shared" ca="1" si="40"/>
        <v>9_AF264_OM_general_2046</v>
      </c>
      <c r="BD290" s="180" t="s">
        <v>407</v>
      </c>
      <c r="BE290" s="180"/>
      <c r="BF290" s="189" t="str">
        <f t="shared" si="38"/>
        <v>&gt;=0</v>
      </c>
      <c r="BG290" s="189" t="s">
        <v>58</v>
      </c>
      <c r="BH290" s="189" t="s">
        <v>58</v>
      </c>
      <c r="BI290" s="189"/>
      <c r="BJ290" s="189"/>
      <c r="BK290" s="189"/>
      <c r="BL290" s="189"/>
    </row>
    <row r="291" spans="1:64" ht="13.5" hidden="1" customHeight="1" thickBot="1">
      <c r="A291" s="90"/>
      <c r="B291" s="123"/>
      <c r="C291" s="160"/>
      <c r="D291" s="347"/>
      <c r="E291" s="347"/>
      <c r="F291" s="304"/>
      <c r="G291" s="304"/>
      <c r="H291" s="304"/>
      <c r="I291" s="304"/>
      <c r="J291" s="304"/>
      <c r="K291" s="304"/>
      <c r="L291" s="304"/>
      <c r="M291" s="304"/>
      <c r="N291" s="304"/>
      <c r="O291" s="304"/>
      <c r="P291" s="304"/>
      <c r="Q291" s="304"/>
      <c r="R291" s="304"/>
      <c r="S291" s="304"/>
      <c r="T291" s="304"/>
      <c r="U291" s="304"/>
      <c r="V291" s="304"/>
      <c r="W291" s="304"/>
      <c r="X291" s="304"/>
      <c r="Y291" s="304"/>
      <c r="Z291" s="304"/>
      <c r="AA291" s="304"/>
      <c r="AB291" s="304"/>
      <c r="AC291" s="304"/>
      <c r="AD291" s="304"/>
      <c r="AE291" s="305"/>
      <c r="AF291" s="305"/>
      <c r="AG291" s="305"/>
      <c r="AH291" s="305"/>
      <c r="AI291" s="305"/>
      <c r="AJ291" s="305"/>
      <c r="AK291" s="305"/>
      <c r="AL291" s="305"/>
      <c r="AM291" s="305"/>
      <c r="AN291" s="305"/>
      <c r="AO291" s="314"/>
      <c r="AP291" s="117"/>
      <c r="AQ291" s="54" t="s">
        <v>645</v>
      </c>
      <c r="AU291" s="292" t="str">
        <f t="shared" ca="1" si="41"/>
        <v>AG</v>
      </c>
      <c r="AV291" s="292">
        <f t="shared" si="42"/>
        <v>264</v>
      </c>
      <c r="AW291" s="180" t="str">
        <f t="shared" ca="1" si="39"/>
        <v>AG264</v>
      </c>
      <c r="AX291" s="180">
        <f t="shared" si="36"/>
        <v>9</v>
      </c>
      <c r="AY291" s="180" t="str">
        <f t="shared" ca="1" si="37"/>
        <v>6. Ownership - Operating Costs</v>
      </c>
      <c r="AZ291" s="189" t="s">
        <v>702</v>
      </c>
      <c r="BA291" s="180" t="s">
        <v>723</v>
      </c>
      <c r="BB291" s="180">
        <f>$AG$8</f>
        <v>2047</v>
      </c>
      <c r="BC291" s="180" t="str">
        <f t="shared" ca="1" si="40"/>
        <v>9_AG264_OM_general_2047</v>
      </c>
      <c r="BD291" s="180" t="s">
        <v>407</v>
      </c>
      <c r="BE291" s="180"/>
      <c r="BF291" s="189" t="str">
        <f t="shared" si="38"/>
        <v>&gt;=0</v>
      </c>
      <c r="BG291" s="189" t="s">
        <v>58</v>
      </c>
      <c r="BH291" s="189" t="s">
        <v>58</v>
      </c>
      <c r="BI291" s="189"/>
      <c r="BJ291" s="189"/>
      <c r="BK291" s="189"/>
      <c r="BL291" s="189"/>
    </row>
    <row r="292" spans="1:64" ht="13.5" hidden="1" customHeight="1" thickBot="1">
      <c r="A292" s="90"/>
      <c r="B292" s="123"/>
      <c r="C292" s="160"/>
      <c r="D292" s="347"/>
      <c r="E292" s="347"/>
      <c r="F292" s="304"/>
      <c r="G292" s="304"/>
      <c r="H292" s="304"/>
      <c r="I292" s="304"/>
      <c r="J292" s="304"/>
      <c r="K292" s="304"/>
      <c r="L292" s="304"/>
      <c r="M292" s="304"/>
      <c r="N292" s="304"/>
      <c r="O292" s="304"/>
      <c r="P292" s="304"/>
      <c r="Q292" s="304"/>
      <c r="R292" s="304"/>
      <c r="S292" s="304"/>
      <c r="T292" s="304"/>
      <c r="U292" s="304"/>
      <c r="V292" s="304"/>
      <c r="W292" s="304"/>
      <c r="X292" s="304"/>
      <c r="Y292" s="304"/>
      <c r="Z292" s="304"/>
      <c r="AA292" s="304"/>
      <c r="AB292" s="304"/>
      <c r="AC292" s="304"/>
      <c r="AD292" s="304"/>
      <c r="AE292" s="305"/>
      <c r="AF292" s="305"/>
      <c r="AG292" s="305"/>
      <c r="AH292" s="305"/>
      <c r="AI292" s="305"/>
      <c r="AJ292" s="305"/>
      <c r="AK292" s="305"/>
      <c r="AL292" s="305"/>
      <c r="AM292" s="305"/>
      <c r="AN292" s="305"/>
      <c r="AO292" s="314"/>
      <c r="AP292" s="117"/>
      <c r="AQ292" s="54" t="s">
        <v>645</v>
      </c>
      <c r="AU292" s="292" t="str">
        <f t="shared" ca="1" si="41"/>
        <v>AH</v>
      </c>
      <c r="AV292" s="292">
        <f t="shared" si="42"/>
        <v>264</v>
      </c>
      <c r="AW292" s="180" t="str">
        <f t="shared" ca="1" si="39"/>
        <v>AH264</v>
      </c>
      <c r="AX292" s="180">
        <f t="shared" si="36"/>
        <v>9</v>
      </c>
      <c r="AY292" s="180" t="str">
        <f t="shared" ca="1" si="37"/>
        <v>6. Ownership - Operating Costs</v>
      </c>
      <c r="AZ292" s="189" t="s">
        <v>702</v>
      </c>
      <c r="BA292" s="180" t="s">
        <v>723</v>
      </c>
      <c r="BB292" s="180">
        <f>$AH$8</f>
        <v>2048</v>
      </c>
      <c r="BC292" s="180" t="str">
        <f t="shared" ca="1" si="40"/>
        <v>9_AH264_OM_general_2048</v>
      </c>
      <c r="BD292" s="180" t="s">
        <v>407</v>
      </c>
      <c r="BE292" s="180"/>
      <c r="BF292" s="189" t="str">
        <f t="shared" si="38"/>
        <v>&gt;=0</v>
      </c>
      <c r="BG292" s="189" t="s">
        <v>58</v>
      </c>
      <c r="BH292" s="189" t="s">
        <v>58</v>
      </c>
      <c r="BI292" s="189"/>
      <c r="BJ292" s="189"/>
      <c r="BK292" s="189"/>
      <c r="BL292" s="189"/>
    </row>
    <row r="293" spans="1:64" ht="13.5" hidden="1" customHeight="1" thickBot="1">
      <c r="A293" s="90"/>
      <c r="B293" s="123"/>
      <c r="C293" s="160"/>
      <c r="D293" s="347"/>
      <c r="E293" s="347"/>
      <c r="F293" s="304"/>
      <c r="G293" s="304"/>
      <c r="H293" s="304"/>
      <c r="I293" s="304"/>
      <c r="J293" s="304"/>
      <c r="K293" s="304"/>
      <c r="L293" s="304"/>
      <c r="M293" s="304"/>
      <c r="N293" s="304"/>
      <c r="O293" s="304"/>
      <c r="P293" s="304"/>
      <c r="Q293" s="304"/>
      <c r="R293" s="304"/>
      <c r="S293" s="304"/>
      <c r="T293" s="304"/>
      <c r="U293" s="304"/>
      <c r="V293" s="304"/>
      <c r="W293" s="304"/>
      <c r="X293" s="304"/>
      <c r="Y293" s="304"/>
      <c r="Z293" s="304"/>
      <c r="AA293" s="304"/>
      <c r="AB293" s="304"/>
      <c r="AC293" s="304"/>
      <c r="AD293" s="304"/>
      <c r="AE293" s="305"/>
      <c r="AF293" s="305"/>
      <c r="AG293" s="305"/>
      <c r="AH293" s="305"/>
      <c r="AI293" s="305"/>
      <c r="AJ293" s="305"/>
      <c r="AK293" s="305"/>
      <c r="AL293" s="305"/>
      <c r="AM293" s="305"/>
      <c r="AN293" s="305"/>
      <c r="AO293" s="314"/>
      <c r="AP293" s="117"/>
      <c r="AQ293" s="54" t="s">
        <v>645</v>
      </c>
      <c r="AU293" s="292" t="str">
        <f t="shared" ca="1" si="41"/>
        <v>AI</v>
      </c>
      <c r="AV293" s="292">
        <f t="shared" si="42"/>
        <v>264</v>
      </c>
      <c r="AW293" s="180" t="str">
        <f t="shared" ca="1" si="39"/>
        <v>AI264</v>
      </c>
      <c r="AX293" s="180">
        <f t="shared" si="36"/>
        <v>9</v>
      </c>
      <c r="AY293" s="180" t="str">
        <f t="shared" ca="1" si="37"/>
        <v>6. Ownership - Operating Costs</v>
      </c>
      <c r="AZ293" s="189" t="s">
        <v>702</v>
      </c>
      <c r="BA293" s="180" t="s">
        <v>723</v>
      </c>
      <c r="BB293" s="180">
        <f>$AI$8</f>
        <v>2049</v>
      </c>
      <c r="BC293" s="180" t="str">
        <f t="shared" ca="1" si="40"/>
        <v>9_AI264_OM_general_2049</v>
      </c>
      <c r="BD293" s="180" t="s">
        <v>407</v>
      </c>
      <c r="BE293" s="180"/>
      <c r="BF293" s="189" t="str">
        <f t="shared" si="38"/>
        <v>&gt;=0</v>
      </c>
      <c r="BG293" s="189" t="s">
        <v>58</v>
      </c>
      <c r="BH293" s="189" t="s">
        <v>58</v>
      </c>
      <c r="BI293" s="189"/>
      <c r="BJ293" s="189"/>
      <c r="BK293" s="189"/>
      <c r="BL293" s="189"/>
    </row>
    <row r="294" spans="1:64" ht="13.5" hidden="1" customHeight="1" thickBot="1">
      <c r="A294" s="90"/>
      <c r="B294" s="123"/>
      <c r="C294" s="160"/>
      <c r="D294" s="347"/>
      <c r="E294" s="347"/>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4"/>
      <c r="AD294" s="304"/>
      <c r="AE294" s="305"/>
      <c r="AF294" s="305"/>
      <c r="AG294" s="305"/>
      <c r="AH294" s="305"/>
      <c r="AI294" s="305"/>
      <c r="AJ294" s="305"/>
      <c r="AK294" s="305"/>
      <c r="AL294" s="305"/>
      <c r="AM294" s="305"/>
      <c r="AN294" s="305"/>
      <c r="AO294" s="314"/>
      <c r="AP294" s="117"/>
      <c r="AQ294" s="54" t="s">
        <v>645</v>
      </c>
      <c r="AU294" s="292" t="str">
        <f t="shared" ca="1" si="41"/>
        <v>AJ</v>
      </c>
      <c r="AV294" s="292">
        <f t="shared" si="42"/>
        <v>264</v>
      </c>
      <c r="AW294" s="180" t="str">
        <f t="shared" ca="1" si="39"/>
        <v>AJ264</v>
      </c>
      <c r="AX294" s="180">
        <f t="shared" si="36"/>
        <v>9</v>
      </c>
      <c r="AY294" s="180" t="str">
        <f t="shared" ca="1" si="37"/>
        <v>6. Ownership - Operating Costs</v>
      </c>
      <c r="AZ294" s="189" t="s">
        <v>702</v>
      </c>
      <c r="BA294" s="180" t="s">
        <v>723</v>
      </c>
      <c r="BB294" s="180">
        <f>$AJ$8</f>
        <v>2050</v>
      </c>
      <c r="BC294" s="180" t="str">
        <f t="shared" ca="1" si="40"/>
        <v>9_AJ264_OM_general_2050</v>
      </c>
      <c r="BD294" s="180" t="s">
        <v>407</v>
      </c>
      <c r="BE294" s="180"/>
      <c r="BF294" s="189" t="str">
        <f t="shared" si="38"/>
        <v>&gt;=0</v>
      </c>
      <c r="BG294" s="189" t="s">
        <v>58</v>
      </c>
      <c r="BH294" s="189" t="s">
        <v>58</v>
      </c>
      <c r="BI294" s="189"/>
      <c r="BJ294" s="189"/>
      <c r="BK294" s="189"/>
      <c r="BL294" s="189"/>
    </row>
    <row r="295" spans="1:64" ht="13.5" hidden="1" customHeight="1" thickBot="1">
      <c r="A295" s="90"/>
      <c r="B295" s="123"/>
      <c r="C295" s="160"/>
      <c r="D295" s="347"/>
      <c r="E295" s="347"/>
      <c r="F295" s="304"/>
      <c r="G295" s="304"/>
      <c r="H295" s="304"/>
      <c r="I295" s="304"/>
      <c r="J295" s="304"/>
      <c r="K295" s="304"/>
      <c r="L295" s="304"/>
      <c r="M295" s="304"/>
      <c r="N295" s="304"/>
      <c r="O295" s="304"/>
      <c r="P295" s="304"/>
      <c r="Q295" s="304"/>
      <c r="R295" s="304"/>
      <c r="S295" s="304"/>
      <c r="T295" s="304"/>
      <c r="U295" s="304"/>
      <c r="V295" s="304"/>
      <c r="W295" s="304"/>
      <c r="X295" s="304"/>
      <c r="Y295" s="304"/>
      <c r="Z295" s="304"/>
      <c r="AA295" s="304"/>
      <c r="AB295" s="304"/>
      <c r="AC295" s="304"/>
      <c r="AD295" s="304"/>
      <c r="AE295" s="305"/>
      <c r="AF295" s="305"/>
      <c r="AG295" s="305"/>
      <c r="AH295" s="305"/>
      <c r="AI295" s="305"/>
      <c r="AJ295" s="305"/>
      <c r="AK295" s="305"/>
      <c r="AL295" s="305"/>
      <c r="AM295" s="305"/>
      <c r="AN295" s="305"/>
      <c r="AO295" s="314"/>
      <c r="AP295" s="117"/>
      <c r="AQ295" s="54" t="s">
        <v>645</v>
      </c>
      <c r="AU295" s="292" t="str">
        <f t="shared" ca="1" si="41"/>
        <v>AK</v>
      </c>
      <c r="AV295" s="292">
        <f t="shared" si="42"/>
        <v>264</v>
      </c>
      <c r="AW295" s="180" t="str">
        <f t="shared" ca="1" si="39"/>
        <v>AK264</v>
      </c>
      <c r="AX295" s="180">
        <f t="shared" si="36"/>
        <v>9</v>
      </c>
      <c r="AY295" s="180" t="str">
        <f t="shared" ca="1" si="37"/>
        <v>6. Ownership - Operating Costs</v>
      </c>
      <c r="AZ295" s="189" t="s">
        <v>702</v>
      </c>
      <c r="BA295" s="180" t="s">
        <v>723</v>
      </c>
      <c r="BB295" s="180">
        <f>$AK$8</f>
        <v>2051</v>
      </c>
      <c r="BC295" s="180" t="str">
        <f t="shared" ca="1" si="40"/>
        <v>9_AK264_OM_general_2051</v>
      </c>
      <c r="BD295" s="180" t="s">
        <v>407</v>
      </c>
      <c r="BE295" s="180"/>
      <c r="BF295" s="189" t="str">
        <f t="shared" si="38"/>
        <v>&gt;=0</v>
      </c>
      <c r="BG295" s="189" t="s">
        <v>58</v>
      </c>
      <c r="BH295" s="189" t="s">
        <v>58</v>
      </c>
      <c r="BI295" s="189"/>
      <c r="BJ295" s="189"/>
      <c r="BK295" s="189"/>
      <c r="BL295" s="189"/>
    </row>
    <row r="296" spans="1:64" ht="13.5" hidden="1" customHeight="1" thickBot="1">
      <c r="A296" s="90"/>
      <c r="B296" s="123"/>
      <c r="C296" s="160"/>
      <c r="D296" s="347"/>
      <c r="E296" s="347"/>
      <c r="F296" s="304"/>
      <c r="G296" s="304"/>
      <c r="H296" s="304"/>
      <c r="I296" s="304"/>
      <c r="J296" s="304"/>
      <c r="K296" s="304"/>
      <c r="L296" s="304"/>
      <c r="M296" s="304"/>
      <c r="N296" s="304"/>
      <c r="O296" s="304"/>
      <c r="P296" s="304"/>
      <c r="Q296" s="304"/>
      <c r="R296" s="304"/>
      <c r="S296" s="304"/>
      <c r="T296" s="304"/>
      <c r="U296" s="304"/>
      <c r="V296" s="304"/>
      <c r="W296" s="304"/>
      <c r="X296" s="304"/>
      <c r="Y296" s="304"/>
      <c r="Z296" s="304"/>
      <c r="AA296" s="304"/>
      <c r="AB296" s="304"/>
      <c r="AC296" s="304"/>
      <c r="AD296" s="304"/>
      <c r="AE296" s="305"/>
      <c r="AF296" s="305"/>
      <c r="AG296" s="305"/>
      <c r="AH296" s="305"/>
      <c r="AI296" s="305"/>
      <c r="AJ296" s="305"/>
      <c r="AK296" s="305"/>
      <c r="AL296" s="305"/>
      <c r="AM296" s="305"/>
      <c r="AN296" s="305"/>
      <c r="AO296" s="314"/>
      <c r="AP296" s="117"/>
      <c r="AQ296" s="54" t="s">
        <v>645</v>
      </c>
      <c r="AU296" s="292" t="str">
        <f t="shared" ca="1" si="41"/>
        <v>AL</v>
      </c>
      <c r="AV296" s="292">
        <f t="shared" si="42"/>
        <v>264</v>
      </c>
      <c r="AW296" s="180" t="str">
        <f t="shared" ca="1" si="39"/>
        <v>AL264</v>
      </c>
      <c r="AX296" s="180">
        <f t="shared" si="36"/>
        <v>9</v>
      </c>
      <c r="AY296" s="180" t="str">
        <f t="shared" ca="1" si="37"/>
        <v>6. Ownership - Operating Costs</v>
      </c>
      <c r="AZ296" s="189" t="s">
        <v>702</v>
      </c>
      <c r="BA296" s="180" t="s">
        <v>723</v>
      </c>
      <c r="BB296" s="180">
        <f>$AL$8</f>
        <v>2052</v>
      </c>
      <c r="BC296" s="180" t="str">
        <f t="shared" ca="1" si="40"/>
        <v>9_AL264_OM_general_2052</v>
      </c>
      <c r="BD296" s="180" t="s">
        <v>407</v>
      </c>
      <c r="BE296" s="180"/>
      <c r="BF296" s="189" t="str">
        <f t="shared" si="38"/>
        <v>&gt;=0</v>
      </c>
      <c r="BG296" s="189" t="s">
        <v>58</v>
      </c>
      <c r="BH296" s="189" t="s">
        <v>58</v>
      </c>
      <c r="BI296" s="189"/>
      <c r="BJ296" s="189"/>
      <c r="BK296" s="189"/>
      <c r="BL296" s="189"/>
    </row>
    <row r="297" spans="1:64" ht="13.5" hidden="1" customHeight="1" thickBot="1">
      <c r="A297" s="90"/>
      <c r="B297" s="123"/>
      <c r="C297" s="160"/>
      <c r="D297" s="347"/>
      <c r="E297" s="347"/>
      <c r="F297" s="304"/>
      <c r="G297" s="304"/>
      <c r="H297" s="304"/>
      <c r="I297" s="304"/>
      <c r="J297" s="304"/>
      <c r="K297" s="304"/>
      <c r="L297" s="304"/>
      <c r="M297" s="304"/>
      <c r="N297" s="304"/>
      <c r="O297" s="304"/>
      <c r="P297" s="304"/>
      <c r="Q297" s="304"/>
      <c r="R297" s="304"/>
      <c r="S297" s="304"/>
      <c r="T297" s="304"/>
      <c r="U297" s="304"/>
      <c r="V297" s="304"/>
      <c r="W297" s="304"/>
      <c r="X297" s="304"/>
      <c r="Y297" s="304"/>
      <c r="Z297" s="304"/>
      <c r="AA297" s="304"/>
      <c r="AB297" s="304"/>
      <c r="AC297" s="304"/>
      <c r="AD297" s="304"/>
      <c r="AE297" s="305"/>
      <c r="AF297" s="305"/>
      <c r="AG297" s="305"/>
      <c r="AH297" s="305"/>
      <c r="AI297" s="305"/>
      <c r="AJ297" s="305"/>
      <c r="AK297" s="305"/>
      <c r="AL297" s="305"/>
      <c r="AM297" s="305"/>
      <c r="AN297" s="305"/>
      <c r="AO297" s="314"/>
      <c r="AP297" s="117"/>
      <c r="AQ297" s="54" t="s">
        <v>645</v>
      </c>
      <c r="AU297" s="292" t="str">
        <f t="shared" ca="1" si="41"/>
        <v>AM</v>
      </c>
      <c r="AV297" s="292">
        <f t="shared" si="42"/>
        <v>264</v>
      </c>
      <c r="AW297" s="180" t="str">
        <f t="shared" ca="1" si="39"/>
        <v>AM264</v>
      </c>
      <c r="AX297" s="180">
        <f t="shared" si="36"/>
        <v>9</v>
      </c>
      <c r="AY297" s="180" t="str">
        <f t="shared" ca="1" si="37"/>
        <v>6. Ownership - Operating Costs</v>
      </c>
      <c r="AZ297" s="189" t="s">
        <v>702</v>
      </c>
      <c r="BA297" s="180" t="s">
        <v>723</v>
      </c>
      <c r="BB297" s="180">
        <f>$AM$8</f>
        <v>2053</v>
      </c>
      <c r="BC297" s="180" t="str">
        <f t="shared" ca="1" si="40"/>
        <v>9_AM264_OM_general_2053</v>
      </c>
      <c r="BD297" s="180" t="s">
        <v>407</v>
      </c>
      <c r="BE297" s="180"/>
      <c r="BF297" s="189" t="str">
        <f t="shared" si="38"/>
        <v>&gt;=0</v>
      </c>
      <c r="BG297" s="189" t="s">
        <v>58</v>
      </c>
      <c r="BH297" s="189" t="s">
        <v>58</v>
      </c>
      <c r="BI297" s="189"/>
      <c r="BJ297" s="189"/>
      <c r="BK297" s="189"/>
      <c r="BL297" s="189"/>
    </row>
    <row r="298" spans="1:64" ht="13.5" hidden="1" customHeight="1" thickBot="1">
      <c r="A298" s="90"/>
      <c r="B298" s="123"/>
      <c r="C298" s="160"/>
      <c r="D298" s="347"/>
      <c r="E298" s="347"/>
      <c r="F298" s="304"/>
      <c r="G298" s="304"/>
      <c r="H298" s="304"/>
      <c r="I298" s="304"/>
      <c r="J298" s="304"/>
      <c r="K298" s="304"/>
      <c r="L298" s="304"/>
      <c r="M298" s="304"/>
      <c r="N298" s="304"/>
      <c r="O298" s="304"/>
      <c r="P298" s="304"/>
      <c r="Q298" s="304"/>
      <c r="R298" s="304"/>
      <c r="S298" s="304"/>
      <c r="T298" s="304"/>
      <c r="U298" s="304"/>
      <c r="V298" s="304"/>
      <c r="W298" s="304"/>
      <c r="X298" s="304"/>
      <c r="Y298" s="304"/>
      <c r="Z298" s="304"/>
      <c r="AA298" s="304"/>
      <c r="AB298" s="304"/>
      <c r="AC298" s="304"/>
      <c r="AD298" s="304"/>
      <c r="AE298" s="305"/>
      <c r="AF298" s="305"/>
      <c r="AG298" s="305"/>
      <c r="AH298" s="305"/>
      <c r="AI298" s="305"/>
      <c r="AJ298" s="305"/>
      <c r="AK298" s="305"/>
      <c r="AL298" s="305"/>
      <c r="AM298" s="305"/>
      <c r="AN298" s="305"/>
      <c r="AO298" s="314"/>
      <c r="AP298" s="117"/>
      <c r="AQ298" s="54" t="s">
        <v>645</v>
      </c>
      <c r="AU298" s="292" t="str">
        <f t="shared" ca="1" si="41"/>
        <v>AN</v>
      </c>
      <c r="AV298" s="292">
        <f t="shared" si="42"/>
        <v>264</v>
      </c>
      <c r="AW298" s="180" t="str">
        <f t="shared" ca="1" si="39"/>
        <v>AN264</v>
      </c>
      <c r="AX298" s="180">
        <f t="shared" si="36"/>
        <v>9</v>
      </c>
      <c r="AY298" s="180" t="str">
        <f t="shared" ca="1" si="37"/>
        <v>6. Ownership - Operating Costs</v>
      </c>
      <c r="AZ298" s="189" t="s">
        <v>702</v>
      </c>
      <c r="BA298" s="180" t="s">
        <v>723</v>
      </c>
      <c r="BB298" s="180">
        <f>$AN$8</f>
        <v>2054</v>
      </c>
      <c r="BC298" s="180" t="str">
        <f t="shared" ca="1" si="40"/>
        <v>9_AN264_OM_general_2054</v>
      </c>
      <c r="BD298" s="180" t="s">
        <v>407</v>
      </c>
      <c r="BE298" s="180"/>
      <c r="BF298" s="189" t="str">
        <f t="shared" si="38"/>
        <v>&gt;=0</v>
      </c>
      <c r="BG298" s="189" t="s">
        <v>58</v>
      </c>
      <c r="BH298" s="189" t="s">
        <v>58</v>
      </c>
      <c r="BI298" s="189"/>
      <c r="BJ298" s="189"/>
      <c r="BK298" s="189"/>
      <c r="BL298" s="189"/>
    </row>
    <row r="299" spans="1:64" ht="13.5" hidden="1" customHeight="1" thickBot="1">
      <c r="A299" s="90"/>
      <c r="B299" s="123"/>
      <c r="C299" s="160"/>
      <c r="D299" s="347"/>
      <c r="E299" s="347"/>
      <c r="F299" s="304"/>
      <c r="G299" s="304"/>
      <c r="H299" s="304"/>
      <c r="I299" s="304"/>
      <c r="J299" s="304"/>
      <c r="K299" s="304"/>
      <c r="L299" s="304"/>
      <c r="M299" s="304"/>
      <c r="N299" s="304"/>
      <c r="O299" s="304"/>
      <c r="P299" s="304"/>
      <c r="Q299" s="304"/>
      <c r="R299" s="304"/>
      <c r="S299" s="304"/>
      <c r="T299" s="304"/>
      <c r="U299" s="304"/>
      <c r="V299" s="304"/>
      <c r="W299" s="304"/>
      <c r="X299" s="304"/>
      <c r="Y299" s="304"/>
      <c r="Z299" s="304"/>
      <c r="AA299" s="304"/>
      <c r="AB299" s="304"/>
      <c r="AC299" s="304"/>
      <c r="AD299" s="304"/>
      <c r="AE299" s="305"/>
      <c r="AF299" s="305"/>
      <c r="AG299" s="305"/>
      <c r="AH299" s="305"/>
      <c r="AI299" s="305"/>
      <c r="AJ299" s="305"/>
      <c r="AK299" s="305"/>
      <c r="AL299" s="305"/>
      <c r="AM299" s="305"/>
      <c r="AN299" s="305"/>
      <c r="AO299" s="314"/>
      <c r="AP299" s="117"/>
      <c r="AQ299" s="307" t="s">
        <v>645</v>
      </c>
      <c r="AR299" s="307"/>
      <c r="AS299" s="307"/>
      <c r="AT299" s="307"/>
      <c r="AU299" s="308" t="str">
        <f t="shared" ca="1" si="41"/>
        <v>AO</v>
      </c>
      <c r="AV299" s="308">
        <f t="shared" si="42"/>
        <v>264</v>
      </c>
      <c r="AW299" s="254" t="str">
        <f t="shared" ca="1" si="39"/>
        <v>AO264</v>
      </c>
      <c r="AX299" s="254">
        <f t="shared" si="36"/>
        <v>9</v>
      </c>
      <c r="AY299" s="254" t="str">
        <f t="shared" ca="1" si="37"/>
        <v>6. Ownership - Operating Costs</v>
      </c>
      <c r="AZ299" s="259" t="s">
        <v>702</v>
      </c>
      <c r="BA299" s="254" t="s">
        <v>723</v>
      </c>
      <c r="BB299" s="254" t="s">
        <v>646</v>
      </c>
      <c r="BC299" s="254" t="str">
        <f t="shared" ca="1" si="40"/>
        <v>9_AO264_OM_general_Additional_Info</v>
      </c>
      <c r="BD299" s="259" t="s">
        <v>133</v>
      </c>
      <c r="BE299" s="259">
        <v>100</v>
      </c>
      <c r="BF299" s="259"/>
      <c r="BG299" s="259" t="s">
        <v>58</v>
      </c>
      <c r="BH299" s="259" t="s">
        <v>58</v>
      </c>
      <c r="BI299" s="189"/>
      <c r="BJ299" s="189"/>
      <c r="BK299" s="189"/>
      <c r="BL299" s="189"/>
    </row>
    <row r="300" spans="1:64" ht="13.5" thickBot="1">
      <c r="A300" s="90">
        <f>+A264+1</f>
        <v>13</v>
      </c>
      <c r="B300" s="123"/>
      <c r="C300" s="160" t="s">
        <v>724</v>
      </c>
      <c r="D300" s="347" t="s">
        <v>566</v>
      </c>
      <c r="E300" s="347"/>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1"/>
      <c r="AF300" s="281"/>
      <c r="AG300" s="281"/>
      <c r="AH300" s="281"/>
      <c r="AI300" s="281"/>
      <c r="AJ300" s="281"/>
      <c r="AK300" s="281"/>
      <c r="AL300" s="281"/>
      <c r="AM300" s="281"/>
      <c r="AN300" s="281"/>
      <c r="AO300" s="222"/>
      <c r="AP300" s="117"/>
      <c r="AS300" s="54" t="s">
        <v>125</v>
      </c>
      <c r="AT300" s="54" t="str">
        <f ca="1">SUBSTITUTE(CELL("address",F300),"$","")</f>
        <v>F300</v>
      </c>
      <c r="AU300" s="227" t="str">
        <f ca="1">CHAR(CODE(AT300))</f>
        <v>F</v>
      </c>
      <c r="AV300" s="227">
        <f>ROW(AT300)</f>
        <v>300</v>
      </c>
      <c r="AW300" s="180" t="str">
        <f ca="1">CONCATENATE(AU300&amp;AV300)</f>
        <v>F300</v>
      </c>
      <c r="AX300" s="180">
        <f t="shared" si="36"/>
        <v>9</v>
      </c>
      <c r="AY300" s="180" t="str">
        <f t="shared" ca="1" si="37"/>
        <v>6. Ownership - Operating Costs</v>
      </c>
      <c r="AZ300" s="189" t="s">
        <v>702</v>
      </c>
      <c r="BA300" s="180" t="s">
        <v>725</v>
      </c>
      <c r="BB300" s="180">
        <f>$F$8</f>
        <v>2020</v>
      </c>
      <c r="BC300" s="180" t="str">
        <f ca="1">AX300&amp;"_"&amp;AW300&amp;"_"&amp;BA300&amp;"_"&amp;BB300</f>
        <v>9_F300_Transmission_electric_to_point_of_delivery_POD_2020</v>
      </c>
      <c r="BD300" s="180" t="s">
        <v>407</v>
      </c>
      <c r="BE300" s="180"/>
      <c r="BF300" s="189" t="str">
        <f t="shared" si="38"/>
        <v>&gt;=0</v>
      </c>
      <c r="BG300" s="189" t="s">
        <v>58</v>
      </c>
      <c r="BH300" s="189" t="s">
        <v>58</v>
      </c>
      <c r="BI300" s="189"/>
      <c r="BJ300" s="189"/>
      <c r="BK300" s="189"/>
      <c r="BL300" s="189"/>
    </row>
    <row r="301" spans="1:64" ht="13.5" hidden="1" customHeight="1" thickBot="1">
      <c r="A301" s="90"/>
      <c r="B301" s="123"/>
      <c r="C301" s="160"/>
      <c r="D301" s="347"/>
      <c r="E301" s="347"/>
      <c r="F301" s="304"/>
      <c r="G301" s="304"/>
      <c r="H301" s="304"/>
      <c r="I301" s="304"/>
      <c r="J301" s="304"/>
      <c r="K301" s="304"/>
      <c r="L301" s="304"/>
      <c r="M301" s="304"/>
      <c r="N301" s="304"/>
      <c r="O301" s="304"/>
      <c r="P301" s="304"/>
      <c r="Q301" s="304"/>
      <c r="R301" s="304"/>
      <c r="S301" s="304"/>
      <c r="T301" s="304"/>
      <c r="U301" s="304"/>
      <c r="V301" s="304"/>
      <c r="W301" s="304"/>
      <c r="X301" s="304"/>
      <c r="Y301" s="304"/>
      <c r="Z301" s="304"/>
      <c r="AA301" s="304"/>
      <c r="AB301" s="304"/>
      <c r="AC301" s="304"/>
      <c r="AD301" s="304"/>
      <c r="AE301" s="305"/>
      <c r="AF301" s="305"/>
      <c r="AG301" s="305"/>
      <c r="AH301" s="305"/>
      <c r="AI301" s="305"/>
      <c r="AJ301" s="305"/>
      <c r="AK301" s="305"/>
      <c r="AL301" s="305"/>
      <c r="AM301" s="305"/>
      <c r="AN301" s="305"/>
      <c r="AO301" s="314"/>
      <c r="AP301" s="117"/>
      <c r="AQ301" s="54" t="s">
        <v>645</v>
      </c>
      <c r="AU301" s="292" t="str">
        <f ca="1">IF(AU300="Z","AA",IF(LEN(AU300)=1,CHAR(CODE(AU300)+1),IF(RIGHT(AU300,1)="Z",CHAR(CODE(LEFT(AU300,1))+1),LEFT(AU300,1))&amp;CHAR(65+MOD(CODE(RIGHT(AU300,1))+1-65,26))))</f>
        <v>G</v>
      </c>
      <c r="AV301" s="292">
        <f>AV300</f>
        <v>300</v>
      </c>
      <c r="AW301" s="180" t="str">
        <f t="shared" ref="AW301:AW335" ca="1" si="43">CONCATENATE(AU301&amp;AV301)</f>
        <v>G300</v>
      </c>
      <c r="AX301" s="180">
        <f t="shared" si="36"/>
        <v>9</v>
      </c>
      <c r="AY301" s="180" t="str">
        <f t="shared" ca="1" si="37"/>
        <v>6. Ownership - Operating Costs</v>
      </c>
      <c r="AZ301" s="189" t="s">
        <v>702</v>
      </c>
      <c r="BA301" s="180" t="s">
        <v>725</v>
      </c>
      <c r="BB301" s="180">
        <f>$G$8</f>
        <v>2021</v>
      </c>
      <c r="BC301" s="180" t="str">
        <f t="shared" ref="BC301:BC335" ca="1" si="44">AX301&amp;"_"&amp;AW301&amp;"_"&amp;BA301&amp;"_"&amp;BB301</f>
        <v>9_G300_Transmission_electric_to_point_of_delivery_POD_2021</v>
      </c>
      <c r="BD301" s="180" t="s">
        <v>407</v>
      </c>
      <c r="BE301" s="180"/>
      <c r="BF301" s="189" t="str">
        <f t="shared" si="38"/>
        <v>&gt;=0</v>
      </c>
      <c r="BG301" s="189" t="s">
        <v>58</v>
      </c>
      <c r="BH301" s="189" t="s">
        <v>58</v>
      </c>
      <c r="BI301" s="189"/>
      <c r="BJ301" s="189"/>
      <c r="BK301" s="189"/>
      <c r="BL301" s="189"/>
    </row>
    <row r="302" spans="1:64" ht="13.5" hidden="1" customHeight="1" thickBot="1">
      <c r="A302" s="90"/>
      <c r="B302" s="123"/>
      <c r="C302" s="160"/>
      <c r="D302" s="347"/>
      <c r="E302" s="347"/>
      <c r="F302" s="304"/>
      <c r="G302" s="304"/>
      <c r="H302" s="304"/>
      <c r="I302" s="304"/>
      <c r="J302" s="304"/>
      <c r="K302" s="304"/>
      <c r="L302" s="304"/>
      <c r="M302" s="304"/>
      <c r="N302" s="304"/>
      <c r="O302" s="304"/>
      <c r="P302" s="304"/>
      <c r="Q302" s="304"/>
      <c r="R302" s="304"/>
      <c r="S302" s="304"/>
      <c r="T302" s="304"/>
      <c r="U302" s="304"/>
      <c r="V302" s="304"/>
      <c r="W302" s="304"/>
      <c r="X302" s="304"/>
      <c r="Y302" s="304"/>
      <c r="Z302" s="304"/>
      <c r="AA302" s="304"/>
      <c r="AB302" s="304"/>
      <c r="AC302" s="304"/>
      <c r="AD302" s="304"/>
      <c r="AE302" s="305"/>
      <c r="AF302" s="305"/>
      <c r="AG302" s="305"/>
      <c r="AH302" s="305"/>
      <c r="AI302" s="305"/>
      <c r="AJ302" s="305"/>
      <c r="AK302" s="305"/>
      <c r="AL302" s="305"/>
      <c r="AM302" s="305"/>
      <c r="AN302" s="305"/>
      <c r="AO302" s="314"/>
      <c r="AP302" s="117"/>
      <c r="AQ302" s="54" t="s">
        <v>645</v>
      </c>
      <c r="AU302" s="292" t="str">
        <f t="shared" ref="AU302:AU335" ca="1" si="45">IF(AU301="Z","AA",IF(LEN(AU301)=1,CHAR(CODE(AU301)+1),IF(RIGHT(AU301,1)="Z",CHAR(CODE(LEFT(AU301,1))+1),LEFT(AU301,1))&amp;CHAR(65+MOD(CODE(RIGHT(AU301,1))+1-65,26))))</f>
        <v>H</v>
      </c>
      <c r="AV302" s="292">
        <f t="shared" ref="AV302:AV335" si="46">AV301</f>
        <v>300</v>
      </c>
      <c r="AW302" s="180" t="str">
        <f t="shared" ca="1" si="43"/>
        <v>H300</v>
      </c>
      <c r="AX302" s="180">
        <f t="shared" si="36"/>
        <v>9</v>
      </c>
      <c r="AY302" s="180" t="str">
        <f t="shared" ca="1" si="37"/>
        <v>6. Ownership - Operating Costs</v>
      </c>
      <c r="AZ302" s="189" t="s">
        <v>702</v>
      </c>
      <c r="BA302" s="180" t="s">
        <v>725</v>
      </c>
      <c r="BB302" s="180">
        <f>$H$8</f>
        <v>2022</v>
      </c>
      <c r="BC302" s="180" t="str">
        <f t="shared" ca="1" si="44"/>
        <v>9_H300_Transmission_electric_to_point_of_delivery_POD_2022</v>
      </c>
      <c r="BD302" s="180" t="s">
        <v>407</v>
      </c>
      <c r="BE302" s="180"/>
      <c r="BF302" s="189" t="str">
        <f t="shared" si="38"/>
        <v>&gt;=0</v>
      </c>
      <c r="BG302" s="189" t="s">
        <v>58</v>
      </c>
      <c r="BH302" s="189" t="s">
        <v>58</v>
      </c>
      <c r="BI302" s="189"/>
      <c r="BJ302" s="189"/>
      <c r="BK302" s="189"/>
      <c r="BL302" s="189"/>
    </row>
    <row r="303" spans="1:64" ht="13.5" hidden="1" customHeight="1" thickBot="1">
      <c r="A303" s="90"/>
      <c r="B303" s="123"/>
      <c r="C303" s="160"/>
      <c r="D303" s="347"/>
      <c r="E303" s="347"/>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305"/>
      <c r="AF303" s="305"/>
      <c r="AG303" s="305"/>
      <c r="AH303" s="305"/>
      <c r="AI303" s="305"/>
      <c r="AJ303" s="305"/>
      <c r="AK303" s="305"/>
      <c r="AL303" s="305"/>
      <c r="AM303" s="305"/>
      <c r="AN303" s="305"/>
      <c r="AO303" s="314"/>
      <c r="AP303" s="117"/>
      <c r="AQ303" s="54" t="s">
        <v>645</v>
      </c>
      <c r="AU303" s="292" t="str">
        <f t="shared" ca="1" si="45"/>
        <v>I</v>
      </c>
      <c r="AV303" s="292">
        <f t="shared" si="46"/>
        <v>300</v>
      </c>
      <c r="AW303" s="180" t="str">
        <f t="shared" ca="1" si="43"/>
        <v>I300</v>
      </c>
      <c r="AX303" s="180">
        <f t="shared" si="36"/>
        <v>9</v>
      </c>
      <c r="AY303" s="180" t="str">
        <f t="shared" ca="1" si="37"/>
        <v>6. Ownership - Operating Costs</v>
      </c>
      <c r="AZ303" s="189" t="s">
        <v>702</v>
      </c>
      <c r="BA303" s="180" t="s">
        <v>725</v>
      </c>
      <c r="BB303" s="180">
        <f>$I$8</f>
        <v>2023</v>
      </c>
      <c r="BC303" s="180" t="str">
        <f t="shared" ca="1" si="44"/>
        <v>9_I300_Transmission_electric_to_point_of_delivery_POD_2023</v>
      </c>
      <c r="BD303" s="180" t="s">
        <v>407</v>
      </c>
      <c r="BE303" s="180"/>
      <c r="BF303" s="189" t="str">
        <f t="shared" si="38"/>
        <v>&gt;=0</v>
      </c>
      <c r="BG303" s="189" t="s">
        <v>58</v>
      </c>
      <c r="BH303" s="189" t="s">
        <v>58</v>
      </c>
      <c r="BI303" s="189"/>
      <c r="BJ303" s="189"/>
      <c r="BK303" s="189"/>
      <c r="BL303" s="189"/>
    </row>
    <row r="304" spans="1:64" ht="13.5" hidden="1" customHeight="1" thickBot="1">
      <c r="A304" s="90"/>
      <c r="B304" s="123"/>
      <c r="C304" s="160"/>
      <c r="D304" s="347"/>
      <c r="E304" s="347"/>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4"/>
      <c r="AD304" s="304"/>
      <c r="AE304" s="305"/>
      <c r="AF304" s="305"/>
      <c r="AG304" s="305"/>
      <c r="AH304" s="305"/>
      <c r="AI304" s="305"/>
      <c r="AJ304" s="305"/>
      <c r="AK304" s="305"/>
      <c r="AL304" s="305"/>
      <c r="AM304" s="305"/>
      <c r="AN304" s="305"/>
      <c r="AO304" s="314"/>
      <c r="AP304" s="117"/>
      <c r="AQ304" s="54" t="s">
        <v>645</v>
      </c>
      <c r="AU304" s="292" t="str">
        <f t="shared" ca="1" si="45"/>
        <v>J</v>
      </c>
      <c r="AV304" s="292">
        <f t="shared" si="46"/>
        <v>300</v>
      </c>
      <c r="AW304" s="180" t="str">
        <f t="shared" ca="1" si="43"/>
        <v>J300</v>
      </c>
      <c r="AX304" s="180">
        <f t="shared" si="36"/>
        <v>9</v>
      </c>
      <c r="AY304" s="180" t="str">
        <f t="shared" ca="1" si="37"/>
        <v>6. Ownership - Operating Costs</v>
      </c>
      <c r="AZ304" s="189" t="s">
        <v>702</v>
      </c>
      <c r="BA304" s="180" t="s">
        <v>725</v>
      </c>
      <c r="BB304" s="180">
        <f>$J$8</f>
        <v>2024</v>
      </c>
      <c r="BC304" s="180" t="str">
        <f t="shared" ca="1" si="44"/>
        <v>9_J300_Transmission_electric_to_point_of_delivery_POD_2024</v>
      </c>
      <c r="BD304" s="180" t="s">
        <v>407</v>
      </c>
      <c r="BE304" s="180"/>
      <c r="BF304" s="189" t="str">
        <f t="shared" si="38"/>
        <v>&gt;=0</v>
      </c>
      <c r="BG304" s="189" t="s">
        <v>58</v>
      </c>
      <c r="BH304" s="189" t="s">
        <v>58</v>
      </c>
      <c r="BI304" s="189"/>
      <c r="BJ304" s="189"/>
      <c r="BK304" s="189"/>
      <c r="BL304" s="189"/>
    </row>
    <row r="305" spans="1:64" ht="13.5" hidden="1" customHeight="1" thickBot="1">
      <c r="A305" s="90"/>
      <c r="B305" s="123"/>
      <c r="C305" s="160"/>
      <c r="D305" s="347"/>
      <c r="E305" s="347"/>
      <c r="F305" s="304"/>
      <c r="G305" s="304"/>
      <c r="H305" s="304"/>
      <c r="I305" s="304"/>
      <c r="J305" s="304"/>
      <c r="K305" s="304"/>
      <c r="L305" s="304"/>
      <c r="M305" s="304"/>
      <c r="N305" s="304"/>
      <c r="O305" s="304"/>
      <c r="P305" s="304"/>
      <c r="Q305" s="304"/>
      <c r="R305" s="304"/>
      <c r="S305" s="304"/>
      <c r="T305" s="304"/>
      <c r="U305" s="304"/>
      <c r="V305" s="304"/>
      <c r="W305" s="304"/>
      <c r="X305" s="304"/>
      <c r="Y305" s="304"/>
      <c r="Z305" s="304"/>
      <c r="AA305" s="304"/>
      <c r="AB305" s="304"/>
      <c r="AC305" s="304"/>
      <c r="AD305" s="304"/>
      <c r="AE305" s="305"/>
      <c r="AF305" s="305"/>
      <c r="AG305" s="305"/>
      <c r="AH305" s="305"/>
      <c r="AI305" s="305"/>
      <c r="AJ305" s="305"/>
      <c r="AK305" s="305"/>
      <c r="AL305" s="305"/>
      <c r="AM305" s="305"/>
      <c r="AN305" s="305"/>
      <c r="AO305" s="314"/>
      <c r="AP305" s="117"/>
      <c r="AQ305" s="54" t="s">
        <v>645</v>
      </c>
      <c r="AU305" s="292" t="str">
        <f t="shared" ca="1" si="45"/>
        <v>K</v>
      </c>
      <c r="AV305" s="292">
        <f t="shared" si="46"/>
        <v>300</v>
      </c>
      <c r="AW305" s="180" t="str">
        <f t="shared" ca="1" si="43"/>
        <v>K300</v>
      </c>
      <c r="AX305" s="180">
        <f t="shared" si="36"/>
        <v>9</v>
      </c>
      <c r="AY305" s="180" t="str">
        <f t="shared" ca="1" si="37"/>
        <v>6. Ownership - Operating Costs</v>
      </c>
      <c r="AZ305" s="189" t="s">
        <v>702</v>
      </c>
      <c r="BA305" s="180" t="s">
        <v>725</v>
      </c>
      <c r="BB305" s="180">
        <f>$K$8</f>
        <v>2025</v>
      </c>
      <c r="BC305" s="180" t="str">
        <f t="shared" ca="1" si="44"/>
        <v>9_K300_Transmission_electric_to_point_of_delivery_POD_2025</v>
      </c>
      <c r="BD305" s="180" t="s">
        <v>407</v>
      </c>
      <c r="BE305" s="180"/>
      <c r="BF305" s="189" t="str">
        <f t="shared" si="38"/>
        <v>&gt;=0</v>
      </c>
      <c r="BG305" s="189" t="s">
        <v>58</v>
      </c>
      <c r="BH305" s="189" t="s">
        <v>58</v>
      </c>
      <c r="BI305" s="189"/>
      <c r="BJ305" s="189"/>
      <c r="BK305" s="189"/>
      <c r="BL305" s="189"/>
    </row>
    <row r="306" spans="1:64" ht="13.5" hidden="1" customHeight="1" thickBot="1">
      <c r="A306" s="90"/>
      <c r="B306" s="123"/>
      <c r="C306" s="160"/>
      <c r="D306" s="347"/>
      <c r="E306" s="347"/>
      <c r="F306" s="304"/>
      <c r="G306" s="304"/>
      <c r="H306" s="304"/>
      <c r="I306" s="304"/>
      <c r="J306" s="304"/>
      <c r="K306" s="304"/>
      <c r="L306" s="304"/>
      <c r="M306" s="304"/>
      <c r="N306" s="304"/>
      <c r="O306" s="304"/>
      <c r="P306" s="304"/>
      <c r="Q306" s="304"/>
      <c r="R306" s="304"/>
      <c r="S306" s="304"/>
      <c r="T306" s="304"/>
      <c r="U306" s="304"/>
      <c r="V306" s="304"/>
      <c r="W306" s="304"/>
      <c r="X306" s="304"/>
      <c r="Y306" s="304"/>
      <c r="Z306" s="304"/>
      <c r="AA306" s="304"/>
      <c r="AB306" s="304"/>
      <c r="AC306" s="304"/>
      <c r="AD306" s="304"/>
      <c r="AE306" s="305"/>
      <c r="AF306" s="305"/>
      <c r="AG306" s="305"/>
      <c r="AH306" s="305"/>
      <c r="AI306" s="305"/>
      <c r="AJ306" s="305"/>
      <c r="AK306" s="305"/>
      <c r="AL306" s="305"/>
      <c r="AM306" s="305"/>
      <c r="AN306" s="305"/>
      <c r="AO306" s="314"/>
      <c r="AP306" s="117"/>
      <c r="AQ306" s="54" t="s">
        <v>645</v>
      </c>
      <c r="AU306" s="292" t="str">
        <f t="shared" ca="1" si="45"/>
        <v>L</v>
      </c>
      <c r="AV306" s="292">
        <f t="shared" si="46"/>
        <v>300</v>
      </c>
      <c r="AW306" s="180" t="str">
        <f t="shared" ca="1" si="43"/>
        <v>L300</v>
      </c>
      <c r="AX306" s="180">
        <f t="shared" si="36"/>
        <v>9</v>
      </c>
      <c r="AY306" s="180" t="str">
        <f t="shared" ca="1" si="37"/>
        <v>6. Ownership - Operating Costs</v>
      </c>
      <c r="AZ306" s="189" t="s">
        <v>702</v>
      </c>
      <c r="BA306" s="180" t="s">
        <v>725</v>
      </c>
      <c r="BB306" s="180">
        <f>$L$8</f>
        <v>2026</v>
      </c>
      <c r="BC306" s="180" t="str">
        <f t="shared" ca="1" si="44"/>
        <v>9_L300_Transmission_electric_to_point_of_delivery_POD_2026</v>
      </c>
      <c r="BD306" s="180" t="s">
        <v>407</v>
      </c>
      <c r="BE306" s="180"/>
      <c r="BF306" s="189" t="str">
        <f t="shared" si="38"/>
        <v>&gt;=0</v>
      </c>
      <c r="BG306" s="189" t="s">
        <v>58</v>
      </c>
      <c r="BH306" s="189" t="s">
        <v>58</v>
      </c>
      <c r="BI306" s="189"/>
      <c r="BJ306" s="189"/>
      <c r="BK306" s="189"/>
      <c r="BL306" s="189"/>
    </row>
    <row r="307" spans="1:64" ht="13.5" hidden="1" customHeight="1" thickBot="1">
      <c r="A307" s="90"/>
      <c r="B307" s="123"/>
      <c r="C307" s="160"/>
      <c r="D307" s="347"/>
      <c r="E307" s="347"/>
      <c r="F307" s="304"/>
      <c r="G307" s="304"/>
      <c r="H307" s="304"/>
      <c r="I307" s="304"/>
      <c r="J307" s="304"/>
      <c r="K307" s="304"/>
      <c r="L307" s="304"/>
      <c r="M307" s="304"/>
      <c r="N307" s="304"/>
      <c r="O307" s="304"/>
      <c r="P307" s="304"/>
      <c r="Q307" s="304"/>
      <c r="R307" s="304"/>
      <c r="S307" s="304"/>
      <c r="T307" s="304"/>
      <c r="U307" s="304"/>
      <c r="V307" s="304"/>
      <c r="W307" s="304"/>
      <c r="X307" s="304"/>
      <c r="Y307" s="304"/>
      <c r="Z307" s="304"/>
      <c r="AA307" s="304"/>
      <c r="AB307" s="304"/>
      <c r="AC307" s="304"/>
      <c r="AD307" s="304"/>
      <c r="AE307" s="305"/>
      <c r="AF307" s="305"/>
      <c r="AG307" s="305"/>
      <c r="AH307" s="305"/>
      <c r="AI307" s="305"/>
      <c r="AJ307" s="305"/>
      <c r="AK307" s="305"/>
      <c r="AL307" s="305"/>
      <c r="AM307" s="305"/>
      <c r="AN307" s="305"/>
      <c r="AO307" s="314"/>
      <c r="AP307" s="117"/>
      <c r="AQ307" s="54" t="s">
        <v>645</v>
      </c>
      <c r="AU307" s="292" t="str">
        <f t="shared" ca="1" si="45"/>
        <v>M</v>
      </c>
      <c r="AV307" s="292">
        <f t="shared" si="46"/>
        <v>300</v>
      </c>
      <c r="AW307" s="180" t="str">
        <f t="shared" ca="1" si="43"/>
        <v>M300</v>
      </c>
      <c r="AX307" s="180">
        <f t="shared" si="36"/>
        <v>9</v>
      </c>
      <c r="AY307" s="180" t="str">
        <f t="shared" ca="1" si="37"/>
        <v>6. Ownership - Operating Costs</v>
      </c>
      <c r="AZ307" s="189" t="s">
        <v>702</v>
      </c>
      <c r="BA307" s="180" t="s">
        <v>725</v>
      </c>
      <c r="BB307" s="180">
        <f>$M$8</f>
        <v>2027</v>
      </c>
      <c r="BC307" s="180" t="str">
        <f t="shared" ca="1" si="44"/>
        <v>9_M300_Transmission_electric_to_point_of_delivery_POD_2027</v>
      </c>
      <c r="BD307" s="180" t="s">
        <v>407</v>
      </c>
      <c r="BE307" s="180"/>
      <c r="BF307" s="189" t="str">
        <f t="shared" si="38"/>
        <v>&gt;=0</v>
      </c>
      <c r="BG307" s="189" t="s">
        <v>58</v>
      </c>
      <c r="BH307" s="189" t="s">
        <v>58</v>
      </c>
      <c r="BI307" s="189"/>
      <c r="BJ307" s="189"/>
      <c r="BK307" s="189"/>
      <c r="BL307" s="189"/>
    </row>
    <row r="308" spans="1:64" ht="13.5" hidden="1" customHeight="1" thickBot="1">
      <c r="A308" s="90"/>
      <c r="B308" s="123"/>
      <c r="C308" s="160"/>
      <c r="D308" s="347"/>
      <c r="E308" s="347"/>
      <c r="F308" s="304"/>
      <c r="G308" s="304"/>
      <c r="H308" s="304"/>
      <c r="I308" s="304"/>
      <c r="J308" s="304"/>
      <c r="K308" s="304"/>
      <c r="L308" s="304"/>
      <c r="M308" s="304"/>
      <c r="N308" s="304"/>
      <c r="O308" s="304"/>
      <c r="P308" s="304"/>
      <c r="Q308" s="304"/>
      <c r="R308" s="304"/>
      <c r="S308" s="304"/>
      <c r="T308" s="304"/>
      <c r="U308" s="304"/>
      <c r="V308" s="304"/>
      <c r="W308" s="304"/>
      <c r="X308" s="304"/>
      <c r="Y308" s="304"/>
      <c r="Z308" s="304"/>
      <c r="AA308" s="304"/>
      <c r="AB308" s="304"/>
      <c r="AC308" s="304"/>
      <c r="AD308" s="304"/>
      <c r="AE308" s="305"/>
      <c r="AF308" s="305"/>
      <c r="AG308" s="305"/>
      <c r="AH308" s="305"/>
      <c r="AI308" s="305"/>
      <c r="AJ308" s="305"/>
      <c r="AK308" s="305"/>
      <c r="AL308" s="305"/>
      <c r="AM308" s="305"/>
      <c r="AN308" s="305"/>
      <c r="AO308" s="314"/>
      <c r="AP308" s="117"/>
      <c r="AQ308" s="54" t="s">
        <v>645</v>
      </c>
      <c r="AU308" s="292" t="str">
        <f t="shared" ca="1" si="45"/>
        <v>N</v>
      </c>
      <c r="AV308" s="292">
        <f t="shared" si="46"/>
        <v>300</v>
      </c>
      <c r="AW308" s="180" t="str">
        <f t="shared" ca="1" si="43"/>
        <v>N300</v>
      </c>
      <c r="AX308" s="180">
        <f t="shared" si="36"/>
        <v>9</v>
      </c>
      <c r="AY308" s="180" t="str">
        <f t="shared" ca="1" si="37"/>
        <v>6. Ownership - Operating Costs</v>
      </c>
      <c r="AZ308" s="189" t="s">
        <v>702</v>
      </c>
      <c r="BA308" s="180" t="s">
        <v>725</v>
      </c>
      <c r="BB308" s="180">
        <f>$N$8</f>
        <v>2028</v>
      </c>
      <c r="BC308" s="180" t="str">
        <f t="shared" ca="1" si="44"/>
        <v>9_N300_Transmission_electric_to_point_of_delivery_POD_2028</v>
      </c>
      <c r="BD308" s="180" t="s">
        <v>407</v>
      </c>
      <c r="BE308" s="180"/>
      <c r="BF308" s="189" t="str">
        <f t="shared" si="38"/>
        <v>&gt;=0</v>
      </c>
      <c r="BG308" s="189" t="s">
        <v>58</v>
      </c>
      <c r="BH308" s="189" t="s">
        <v>58</v>
      </c>
      <c r="BI308" s="189"/>
      <c r="BJ308" s="189"/>
      <c r="BK308" s="189"/>
      <c r="BL308" s="189"/>
    </row>
    <row r="309" spans="1:64" ht="13.5" hidden="1" customHeight="1" thickBot="1">
      <c r="A309" s="90"/>
      <c r="B309" s="123"/>
      <c r="C309" s="160"/>
      <c r="D309" s="347"/>
      <c r="E309" s="347"/>
      <c r="F309" s="304"/>
      <c r="G309" s="304"/>
      <c r="H309" s="304"/>
      <c r="I309" s="304"/>
      <c r="J309" s="304"/>
      <c r="K309" s="304"/>
      <c r="L309" s="304"/>
      <c r="M309" s="304"/>
      <c r="N309" s="304"/>
      <c r="O309" s="304"/>
      <c r="P309" s="304"/>
      <c r="Q309" s="304"/>
      <c r="R309" s="304"/>
      <c r="S309" s="304"/>
      <c r="T309" s="304"/>
      <c r="U309" s="304"/>
      <c r="V309" s="304"/>
      <c r="W309" s="304"/>
      <c r="X309" s="304"/>
      <c r="Y309" s="304"/>
      <c r="Z309" s="304"/>
      <c r="AA309" s="304"/>
      <c r="AB309" s="304"/>
      <c r="AC309" s="304"/>
      <c r="AD309" s="304"/>
      <c r="AE309" s="305"/>
      <c r="AF309" s="305"/>
      <c r="AG309" s="305"/>
      <c r="AH309" s="305"/>
      <c r="AI309" s="305"/>
      <c r="AJ309" s="305"/>
      <c r="AK309" s="305"/>
      <c r="AL309" s="305"/>
      <c r="AM309" s="305"/>
      <c r="AN309" s="305"/>
      <c r="AO309" s="314"/>
      <c r="AP309" s="117"/>
      <c r="AQ309" s="54" t="s">
        <v>645</v>
      </c>
      <c r="AU309" s="292" t="str">
        <f t="shared" ca="1" si="45"/>
        <v>O</v>
      </c>
      <c r="AV309" s="292">
        <f t="shared" si="46"/>
        <v>300</v>
      </c>
      <c r="AW309" s="180" t="str">
        <f t="shared" ca="1" si="43"/>
        <v>O300</v>
      </c>
      <c r="AX309" s="180">
        <f t="shared" si="36"/>
        <v>9</v>
      </c>
      <c r="AY309" s="180" t="str">
        <f t="shared" ca="1" si="37"/>
        <v>6. Ownership - Operating Costs</v>
      </c>
      <c r="AZ309" s="189" t="s">
        <v>702</v>
      </c>
      <c r="BA309" s="180" t="s">
        <v>725</v>
      </c>
      <c r="BB309" s="180">
        <f>$O$8</f>
        <v>2029</v>
      </c>
      <c r="BC309" s="180" t="str">
        <f t="shared" ca="1" si="44"/>
        <v>9_O300_Transmission_electric_to_point_of_delivery_POD_2029</v>
      </c>
      <c r="BD309" s="180" t="s">
        <v>407</v>
      </c>
      <c r="BE309" s="180"/>
      <c r="BF309" s="189" t="str">
        <f t="shared" si="38"/>
        <v>&gt;=0</v>
      </c>
      <c r="BG309" s="189" t="s">
        <v>58</v>
      </c>
      <c r="BH309" s="189" t="s">
        <v>58</v>
      </c>
      <c r="BI309" s="189"/>
      <c r="BJ309" s="189"/>
      <c r="BK309" s="189"/>
      <c r="BL309" s="189"/>
    </row>
    <row r="310" spans="1:64" ht="13.5" hidden="1" customHeight="1" thickBot="1">
      <c r="A310" s="90"/>
      <c r="B310" s="123"/>
      <c r="C310" s="160"/>
      <c r="D310" s="347"/>
      <c r="E310" s="347"/>
      <c r="F310" s="304"/>
      <c r="G310" s="304"/>
      <c r="H310" s="304"/>
      <c r="I310" s="304"/>
      <c r="J310" s="304"/>
      <c r="K310" s="304"/>
      <c r="L310" s="304"/>
      <c r="M310" s="304"/>
      <c r="N310" s="304"/>
      <c r="O310" s="304"/>
      <c r="P310" s="304"/>
      <c r="Q310" s="304"/>
      <c r="R310" s="304"/>
      <c r="S310" s="304"/>
      <c r="T310" s="304"/>
      <c r="U310" s="304"/>
      <c r="V310" s="304"/>
      <c r="W310" s="304"/>
      <c r="X310" s="304"/>
      <c r="Y310" s="304"/>
      <c r="Z310" s="304"/>
      <c r="AA310" s="304"/>
      <c r="AB310" s="304"/>
      <c r="AC310" s="304"/>
      <c r="AD310" s="304"/>
      <c r="AE310" s="305"/>
      <c r="AF310" s="305"/>
      <c r="AG310" s="305"/>
      <c r="AH310" s="305"/>
      <c r="AI310" s="305"/>
      <c r="AJ310" s="305"/>
      <c r="AK310" s="305"/>
      <c r="AL310" s="305"/>
      <c r="AM310" s="305"/>
      <c r="AN310" s="305"/>
      <c r="AO310" s="314"/>
      <c r="AP310" s="117"/>
      <c r="AQ310" s="54" t="s">
        <v>645</v>
      </c>
      <c r="AU310" s="292" t="str">
        <f t="shared" ca="1" si="45"/>
        <v>P</v>
      </c>
      <c r="AV310" s="292">
        <f t="shared" si="46"/>
        <v>300</v>
      </c>
      <c r="AW310" s="180" t="str">
        <f t="shared" ca="1" si="43"/>
        <v>P300</v>
      </c>
      <c r="AX310" s="180">
        <f t="shared" si="36"/>
        <v>9</v>
      </c>
      <c r="AY310" s="180" t="str">
        <f t="shared" ca="1" si="37"/>
        <v>6. Ownership - Operating Costs</v>
      </c>
      <c r="AZ310" s="189" t="s">
        <v>702</v>
      </c>
      <c r="BA310" s="180" t="s">
        <v>725</v>
      </c>
      <c r="BB310" s="180">
        <f>$P$8</f>
        <v>2030</v>
      </c>
      <c r="BC310" s="180" t="str">
        <f t="shared" ca="1" si="44"/>
        <v>9_P300_Transmission_electric_to_point_of_delivery_POD_2030</v>
      </c>
      <c r="BD310" s="180" t="s">
        <v>407</v>
      </c>
      <c r="BE310" s="180"/>
      <c r="BF310" s="189" t="str">
        <f t="shared" si="38"/>
        <v>&gt;=0</v>
      </c>
      <c r="BG310" s="189" t="s">
        <v>58</v>
      </c>
      <c r="BH310" s="189" t="s">
        <v>58</v>
      </c>
      <c r="BI310" s="189"/>
      <c r="BJ310" s="189"/>
      <c r="BK310" s="189"/>
      <c r="BL310" s="189"/>
    </row>
    <row r="311" spans="1:64" ht="13.5" hidden="1" customHeight="1" thickBot="1">
      <c r="A311" s="90"/>
      <c r="B311" s="123"/>
      <c r="C311" s="160"/>
      <c r="D311" s="347"/>
      <c r="E311" s="347"/>
      <c r="F311" s="304"/>
      <c r="G311" s="304"/>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5"/>
      <c r="AF311" s="305"/>
      <c r="AG311" s="305"/>
      <c r="AH311" s="305"/>
      <c r="AI311" s="305"/>
      <c r="AJ311" s="305"/>
      <c r="AK311" s="305"/>
      <c r="AL311" s="305"/>
      <c r="AM311" s="305"/>
      <c r="AN311" s="305"/>
      <c r="AO311" s="314"/>
      <c r="AP311" s="117"/>
      <c r="AQ311" s="54" t="s">
        <v>645</v>
      </c>
      <c r="AU311" s="292" t="str">
        <f t="shared" ca="1" si="45"/>
        <v>Q</v>
      </c>
      <c r="AV311" s="292">
        <f t="shared" si="46"/>
        <v>300</v>
      </c>
      <c r="AW311" s="180" t="str">
        <f t="shared" ca="1" si="43"/>
        <v>Q300</v>
      </c>
      <c r="AX311" s="180">
        <f t="shared" si="36"/>
        <v>9</v>
      </c>
      <c r="AY311" s="180" t="str">
        <f t="shared" ca="1" si="37"/>
        <v>6. Ownership - Operating Costs</v>
      </c>
      <c r="AZ311" s="189" t="s">
        <v>702</v>
      </c>
      <c r="BA311" s="180" t="s">
        <v>725</v>
      </c>
      <c r="BB311" s="180">
        <f>$Q$8</f>
        <v>2031</v>
      </c>
      <c r="BC311" s="180" t="str">
        <f t="shared" ca="1" si="44"/>
        <v>9_Q300_Transmission_electric_to_point_of_delivery_POD_2031</v>
      </c>
      <c r="BD311" s="180" t="s">
        <v>407</v>
      </c>
      <c r="BE311" s="180"/>
      <c r="BF311" s="189" t="str">
        <f t="shared" si="38"/>
        <v>&gt;=0</v>
      </c>
      <c r="BG311" s="189" t="s">
        <v>58</v>
      </c>
      <c r="BH311" s="189" t="s">
        <v>58</v>
      </c>
      <c r="BI311" s="189"/>
      <c r="BJ311" s="189"/>
      <c r="BK311" s="189"/>
      <c r="BL311" s="189"/>
    </row>
    <row r="312" spans="1:64" ht="13.5" hidden="1" customHeight="1" thickBot="1">
      <c r="A312" s="90"/>
      <c r="B312" s="123"/>
      <c r="C312" s="160"/>
      <c r="D312" s="347"/>
      <c r="E312" s="347"/>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305"/>
      <c r="AF312" s="305"/>
      <c r="AG312" s="305"/>
      <c r="AH312" s="305"/>
      <c r="AI312" s="305"/>
      <c r="AJ312" s="305"/>
      <c r="AK312" s="305"/>
      <c r="AL312" s="305"/>
      <c r="AM312" s="305"/>
      <c r="AN312" s="305"/>
      <c r="AO312" s="314"/>
      <c r="AP312" s="117"/>
      <c r="AQ312" s="54" t="s">
        <v>645</v>
      </c>
      <c r="AU312" s="292" t="str">
        <f t="shared" ca="1" si="45"/>
        <v>R</v>
      </c>
      <c r="AV312" s="292">
        <f t="shared" si="46"/>
        <v>300</v>
      </c>
      <c r="AW312" s="180" t="str">
        <f t="shared" ca="1" si="43"/>
        <v>R300</v>
      </c>
      <c r="AX312" s="180">
        <f t="shared" si="36"/>
        <v>9</v>
      </c>
      <c r="AY312" s="180" t="str">
        <f t="shared" ca="1" si="37"/>
        <v>6. Ownership - Operating Costs</v>
      </c>
      <c r="AZ312" s="189" t="s">
        <v>702</v>
      </c>
      <c r="BA312" s="180" t="s">
        <v>725</v>
      </c>
      <c r="BB312" s="180">
        <f>$R$8</f>
        <v>2032</v>
      </c>
      <c r="BC312" s="180" t="str">
        <f t="shared" ca="1" si="44"/>
        <v>9_R300_Transmission_electric_to_point_of_delivery_POD_2032</v>
      </c>
      <c r="BD312" s="180" t="s">
        <v>407</v>
      </c>
      <c r="BE312" s="180"/>
      <c r="BF312" s="189" t="str">
        <f t="shared" si="38"/>
        <v>&gt;=0</v>
      </c>
      <c r="BG312" s="189" t="s">
        <v>58</v>
      </c>
      <c r="BH312" s="189" t="s">
        <v>58</v>
      </c>
      <c r="BI312" s="189"/>
      <c r="BJ312" s="189"/>
      <c r="BK312" s="189"/>
      <c r="BL312" s="189"/>
    </row>
    <row r="313" spans="1:64" ht="13.5" hidden="1" customHeight="1" thickBot="1">
      <c r="A313" s="90"/>
      <c r="B313" s="123"/>
      <c r="C313" s="160"/>
      <c r="D313" s="347"/>
      <c r="E313" s="347"/>
      <c r="F313" s="304"/>
      <c r="G313" s="304"/>
      <c r="H313" s="304"/>
      <c r="I313" s="304"/>
      <c r="J313" s="304"/>
      <c r="K313" s="304"/>
      <c r="L313" s="304"/>
      <c r="M313" s="304"/>
      <c r="N313" s="304"/>
      <c r="O313" s="304"/>
      <c r="P313" s="304"/>
      <c r="Q313" s="304"/>
      <c r="R313" s="304"/>
      <c r="S313" s="304"/>
      <c r="T313" s="304"/>
      <c r="U313" s="304"/>
      <c r="V313" s="304"/>
      <c r="W313" s="304"/>
      <c r="X313" s="304"/>
      <c r="Y313" s="304"/>
      <c r="Z313" s="304"/>
      <c r="AA313" s="304"/>
      <c r="AB313" s="304"/>
      <c r="AC313" s="304"/>
      <c r="AD313" s="304"/>
      <c r="AE313" s="305"/>
      <c r="AF313" s="305"/>
      <c r="AG313" s="305"/>
      <c r="AH313" s="305"/>
      <c r="AI313" s="305"/>
      <c r="AJ313" s="305"/>
      <c r="AK313" s="305"/>
      <c r="AL313" s="305"/>
      <c r="AM313" s="305"/>
      <c r="AN313" s="305"/>
      <c r="AO313" s="314"/>
      <c r="AP313" s="117"/>
      <c r="AQ313" s="54" t="s">
        <v>645</v>
      </c>
      <c r="AU313" s="292" t="str">
        <f t="shared" ca="1" si="45"/>
        <v>S</v>
      </c>
      <c r="AV313" s="292">
        <f t="shared" si="46"/>
        <v>300</v>
      </c>
      <c r="AW313" s="180" t="str">
        <f t="shared" ca="1" si="43"/>
        <v>S300</v>
      </c>
      <c r="AX313" s="180">
        <f t="shared" si="36"/>
        <v>9</v>
      </c>
      <c r="AY313" s="180" t="str">
        <f t="shared" ca="1" si="37"/>
        <v>6. Ownership - Operating Costs</v>
      </c>
      <c r="AZ313" s="189" t="s">
        <v>702</v>
      </c>
      <c r="BA313" s="180" t="s">
        <v>725</v>
      </c>
      <c r="BB313" s="180">
        <f>$S$8</f>
        <v>2033</v>
      </c>
      <c r="BC313" s="180" t="str">
        <f t="shared" ca="1" si="44"/>
        <v>9_S300_Transmission_electric_to_point_of_delivery_POD_2033</v>
      </c>
      <c r="BD313" s="180" t="s">
        <v>407</v>
      </c>
      <c r="BE313" s="180"/>
      <c r="BF313" s="189" t="str">
        <f t="shared" si="38"/>
        <v>&gt;=0</v>
      </c>
      <c r="BG313" s="189" t="s">
        <v>58</v>
      </c>
      <c r="BH313" s="189" t="s">
        <v>58</v>
      </c>
      <c r="BI313" s="189"/>
      <c r="BJ313" s="189"/>
      <c r="BK313" s="189"/>
      <c r="BL313" s="189"/>
    </row>
    <row r="314" spans="1:64" ht="13.5" hidden="1" customHeight="1" thickBot="1">
      <c r="A314" s="90"/>
      <c r="B314" s="123"/>
      <c r="C314" s="160"/>
      <c r="D314" s="347"/>
      <c r="E314" s="347"/>
      <c r="F314" s="304"/>
      <c r="G314" s="304"/>
      <c r="H314" s="304"/>
      <c r="I314" s="304"/>
      <c r="J314" s="304"/>
      <c r="K314" s="304"/>
      <c r="L314" s="304"/>
      <c r="M314" s="304"/>
      <c r="N314" s="304"/>
      <c r="O314" s="304"/>
      <c r="P314" s="304"/>
      <c r="Q314" s="304"/>
      <c r="R314" s="304"/>
      <c r="S314" s="304"/>
      <c r="T314" s="304"/>
      <c r="U314" s="304"/>
      <c r="V314" s="304"/>
      <c r="W314" s="304"/>
      <c r="X314" s="304"/>
      <c r="Y314" s="304"/>
      <c r="Z314" s="304"/>
      <c r="AA314" s="304"/>
      <c r="AB314" s="304"/>
      <c r="AC314" s="304"/>
      <c r="AD314" s="304"/>
      <c r="AE314" s="305"/>
      <c r="AF314" s="305"/>
      <c r="AG314" s="305"/>
      <c r="AH314" s="305"/>
      <c r="AI314" s="305"/>
      <c r="AJ314" s="305"/>
      <c r="AK314" s="305"/>
      <c r="AL314" s="305"/>
      <c r="AM314" s="305"/>
      <c r="AN314" s="305"/>
      <c r="AO314" s="314"/>
      <c r="AP314" s="117"/>
      <c r="AQ314" s="54" t="s">
        <v>645</v>
      </c>
      <c r="AU314" s="292" t="str">
        <f t="shared" ca="1" si="45"/>
        <v>T</v>
      </c>
      <c r="AV314" s="292">
        <f t="shared" si="46"/>
        <v>300</v>
      </c>
      <c r="AW314" s="180" t="str">
        <f t="shared" ca="1" si="43"/>
        <v>T300</v>
      </c>
      <c r="AX314" s="180">
        <f t="shared" si="36"/>
        <v>9</v>
      </c>
      <c r="AY314" s="180" t="str">
        <f t="shared" ca="1" si="37"/>
        <v>6. Ownership - Operating Costs</v>
      </c>
      <c r="AZ314" s="189" t="s">
        <v>702</v>
      </c>
      <c r="BA314" s="180" t="s">
        <v>725</v>
      </c>
      <c r="BB314" s="180">
        <f>$T$8</f>
        <v>2034</v>
      </c>
      <c r="BC314" s="180" t="str">
        <f t="shared" ca="1" si="44"/>
        <v>9_T300_Transmission_electric_to_point_of_delivery_POD_2034</v>
      </c>
      <c r="BD314" s="180" t="s">
        <v>407</v>
      </c>
      <c r="BE314" s="180"/>
      <c r="BF314" s="189" t="str">
        <f t="shared" si="38"/>
        <v>&gt;=0</v>
      </c>
      <c r="BG314" s="189" t="s">
        <v>58</v>
      </c>
      <c r="BH314" s="189" t="s">
        <v>58</v>
      </c>
      <c r="BI314" s="189"/>
      <c r="BJ314" s="189"/>
      <c r="BK314" s="189"/>
      <c r="BL314" s="189"/>
    </row>
    <row r="315" spans="1:64" ht="13.5" hidden="1" customHeight="1" thickBot="1">
      <c r="A315" s="90"/>
      <c r="B315" s="123"/>
      <c r="C315" s="160"/>
      <c r="D315" s="347"/>
      <c r="E315" s="347"/>
      <c r="F315" s="304"/>
      <c r="G315" s="304"/>
      <c r="H315" s="304"/>
      <c r="I315" s="304"/>
      <c r="J315" s="304"/>
      <c r="K315" s="304"/>
      <c r="L315" s="304"/>
      <c r="M315" s="304"/>
      <c r="N315" s="304"/>
      <c r="O315" s="304"/>
      <c r="P315" s="304"/>
      <c r="Q315" s="304"/>
      <c r="R315" s="304"/>
      <c r="S315" s="304"/>
      <c r="T315" s="304"/>
      <c r="U315" s="304"/>
      <c r="V315" s="304"/>
      <c r="W315" s="304"/>
      <c r="X315" s="304"/>
      <c r="Y315" s="304"/>
      <c r="Z315" s="304"/>
      <c r="AA315" s="304"/>
      <c r="AB315" s="304"/>
      <c r="AC315" s="304"/>
      <c r="AD315" s="304"/>
      <c r="AE315" s="305"/>
      <c r="AF315" s="305"/>
      <c r="AG315" s="305"/>
      <c r="AH315" s="305"/>
      <c r="AI315" s="305"/>
      <c r="AJ315" s="305"/>
      <c r="AK315" s="305"/>
      <c r="AL315" s="305"/>
      <c r="AM315" s="305"/>
      <c r="AN315" s="305"/>
      <c r="AO315" s="314"/>
      <c r="AP315" s="117"/>
      <c r="AQ315" s="54" t="s">
        <v>645</v>
      </c>
      <c r="AU315" s="292" t="str">
        <f t="shared" ca="1" si="45"/>
        <v>U</v>
      </c>
      <c r="AV315" s="292">
        <f t="shared" si="46"/>
        <v>300</v>
      </c>
      <c r="AW315" s="180" t="str">
        <f t="shared" ca="1" si="43"/>
        <v>U300</v>
      </c>
      <c r="AX315" s="180">
        <f t="shared" si="36"/>
        <v>9</v>
      </c>
      <c r="AY315" s="180" t="str">
        <f t="shared" ca="1" si="37"/>
        <v>6. Ownership - Operating Costs</v>
      </c>
      <c r="AZ315" s="189" t="s">
        <v>702</v>
      </c>
      <c r="BA315" s="180" t="s">
        <v>725</v>
      </c>
      <c r="BB315" s="180">
        <f>$U$8</f>
        <v>2035</v>
      </c>
      <c r="BC315" s="180" t="str">
        <f t="shared" ca="1" si="44"/>
        <v>9_U300_Transmission_electric_to_point_of_delivery_POD_2035</v>
      </c>
      <c r="BD315" s="180" t="s">
        <v>407</v>
      </c>
      <c r="BE315" s="180"/>
      <c r="BF315" s="189" t="str">
        <f t="shared" si="38"/>
        <v>&gt;=0</v>
      </c>
      <c r="BG315" s="189" t="s">
        <v>58</v>
      </c>
      <c r="BH315" s="189" t="s">
        <v>58</v>
      </c>
      <c r="BI315" s="189"/>
      <c r="BJ315" s="189"/>
      <c r="BK315" s="189"/>
      <c r="BL315" s="189"/>
    </row>
    <row r="316" spans="1:64" ht="13.5" hidden="1" customHeight="1" thickBot="1">
      <c r="A316" s="90"/>
      <c r="B316" s="123"/>
      <c r="C316" s="160"/>
      <c r="D316" s="347"/>
      <c r="E316" s="347"/>
      <c r="F316" s="304"/>
      <c r="G316" s="304"/>
      <c r="H316" s="304"/>
      <c r="I316" s="304"/>
      <c r="J316" s="304"/>
      <c r="K316" s="304"/>
      <c r="L316" s="304"/>
      <c r="M316" s="304"/>
      <c r="N316" s="304"/>
      <c r="O316" s="304"/>
      <c r="P316" s="304"/>
      <c r="Q316" s="304"/>
      <c r="R316" s="304"/>
      <c r="S316" s="304"/>
      <c r="T316" s="304"/>
      <c r="U316" s="304"/>
      <c r="V316" s="304"/>
      <c r="W316" s="304"/>
      <c r="X316" s="304"/>
      <c r="Y316" s="304"/>
      <c r="Z316" s="304"/>
      <c r="AA316" s="304"/>
      <c r="AB316" s="304"/>
      <c r="AC316" s="304"/>
      <c r="AD316" s="304"/>
      <c r="AE316" s="305"/>
      <c r="AF316" s="305"/>
      <c r="AG316" s="305"/>
      <c r="AH316" s="305"/>
      <c r="AI316" s="305"/>
      <c r="AJ316" s="305"/>
      <c r="AK316" s="305"/>
      <c r="AL316" s="305"/>
      <c r="AM316" s="305"/>
      <c r="AN316" s="305"/>
      <c r="AO316" s="314"/>
      <c r="AP316" s="117"/>
      <c r="AQ316" s="54" t="s">
        <v>645</v>
      </c>
      <c r="AU316" s="292" t="str">
        <f t="shared" ca="1" si="45"/>
        <v>V</v>
      </c>
      <c r="AV316" s="292">
        <f t="shared" si="46"/>
        <v>300</v>
      </c>
      <c r="AW316" s="180" t="str">
        <f t="shared" ca="1" si="43"/>
        <v>V300</v>
      </c>
      <c r="AX316" s="180">
        <f t="shared" si="36"/>
        <v>9</v>
      </c>
      <c r="AY316" s="180" t="str">
        <f t="shared" ca="1" si="37"/>
        <v>6. Ownership - Operating Costs</v>
      </c>
      <c r="AZ316" s="189" t="s">
        <v>702</v>
      </c>
      <c r="BA316" s="180" t="s">
        <v>725</v>
      </c>
      <c r="BB316" s="180">
        <f>$V$8</f>
        <v>2036</v>
      </c>
      <c r="BC316" s="180" t="str">
        <f t="shared" ca="1" si="44"/>
        <v>9_V300_Transmission_electric_to_point_of_delivery_POD_2036</v>
      </c>
      <c r="BD316" s="180" t="s">
        <v>407</v>
      </c>
      <c r="BE316" s="180"/>
      <c r="BF316" s="189" t="str">
        <f t="shared" si="38"/>
        <v>&gt;=0</v>
      </c>
      <c r="BG316" s="189" t="s">
        <v>58</v>
      </c>
      <c r="BH316" s="189" t="s">
        <v>58</v>
      </c>
      <c r="BI316" s="189"/>
      <c r="BJ316" s="189"/>
      <c r="BK316" s="189"/>
      <c r="BL316" s="189"/>
    </row>
    <row r="317" spans="1:64" ht="13.5" hidden="1" customHeight="1" thickBot="1">
      <c r="A317" s="90"/>
      <c r="B317" s="123"/>
      <c r="C317" s="160"/>
      <c r="D317" s="347"/>
      <c r="E317" s="347"/>
      <c r="F317" s="304"/>
      <c r="G317" s="304"/>
      <c r="H317" s="304"/>
      <c r="I317" s="304"/>
      <c r="J317" s="304"/>
      <c r="K317" s="304"/>
      <c r="L317" s="304"/>
      <c r="M317" s="304"/>
      <c r="N317" s="304"/>
      <c r="O317" s="304"/>
      <c r="P317" s="304"/>
      <c r="Q317" s="304"/>
      <c r="R317" s="304"/>
      <c r="S317" s="304"/>
      <c r="T317" s="304"/>
      <c r="U317" s="304"/>
      <c r="V317" s="304"/>
      <c r="W317" s="304"/>
      <c r="X317" s="304"/>
      <c r="Y317" s="304"/>
      <c r="Z317" s="304"/>
      <c r="AA317" s="304"/>
      <c r="AB317" s="304"/>
      <c r="AC317" s="304"/>
      <c r="AD317" s="304"/>
      <c r="AE317" s="305"/>
      <c r="AF317" s="305"/>
      <c r="AG317" s="305"/>
      <c r="AH317" s="305"/>
      <c r="AI317" s="305"/>
      <c r="AJ317" s="305"/>
      <c r="AK317" s="305"/>
      <c r="AL317" s="305"/>
      <c r="AM317" s="305"/>
      <c r="AN317" s="305"/>
      <c r="AO317" s="314"/>
      <c r="AP317" s="117"/>
      <c r="AQ317" s="54" t="s">
        <v>645</v>
      </c>
      <c r="AU317" s="292" t="str">
        <f t="shared" ca="1" si="45"/>
        <v>W</v>
      </c>
      <c r="AV317" s="292">
        <f t="shared" si="46"/>
        <v>300</v>
      </c>
      <c r="AW317" s="180" t="str">
        <f t="shared" ca="1" si="43"/>
        <v>W300</v>
      </c>
      <c r="AX317" s="180">
        <f t="shared" si="36"/>
        <v>9</v>
      </c>
      <c r="AY317" s="180" t="str">
        <f t="shared" ca="1" si="37"/>
        <v>6. Ownership - Operating Costs</v>
      </c>
      <c r="AZ317" s="189" t="s">
        <v>702</v>
      </c>
      <c r="BA317" s="180" t="s">
        <v>725</v>
      </c>
      <c r="BB317" s="180">
        <f>$W$8</f>
        <v>2037</v>
      </c>
      <c r="BC317" s="180" t="str">
        <f t="shared" ca="1" si="44"/>
        <v>9_W300_Transmission_electric_to_point_of_delivery_POD_2037</v>
      </c>
      <c r="BD317" s="180" t="s">
        <v>407</v>
      </c>
      <c r="BE317" s="180"/>
      <c r="BF317" s="189" t="str">
        <f t="shared" si="38"/>
        <v>&gt;=0</v>
      </c>
      <c r="BG317" s="189" t="s">
        <v>58</v>
      </c>
      <c r="BH317" s="189" t="s">
        <v>58</v>
      </c>
      <c r="BI317" s="189"/>
      <c r="BJ317" s="189"/>
      <c r="BK317" s="189"/>
      <c r="BL317" s="189"/>
    </row>
    <row r="318" spans="1:64" ht="13.5" hidden="1" customHeight="1" thickBot="1">
      <c r="A318" s="90"/>
      <c r="B318" s="123"/>
      <c r="C318" s="160"/>
      <c r="D318" s="347"/>
      <c r="E318" s="347"/>
      <c r="F318" s="304"/>
      <c r="G318" s="304"/>
      <c r="H318" s="304"/>
      <c r="I318" s="304"/>
      <c r="J318" s="304"/>
      <c r="K318" s="304"/>
      <c r="L318" s="304"/>
      <c r="M318" s="304"/>
      <c r="N318" s="304"/>
      <c r="O318" s="304"/>
      <c r="P318" s="304"/>
      <c r="Q318" s="304"/>
      <c r="R318" s="304"/>
      <c r="S318" s="304"/>
      <c r="T318" s="304"/>
      <c r="U318" s="304"/>
      <c r="V318" s="304"/>
      <c r="W318" s="304"/>
      <c r="X318" s="304"/>
      <c r="Y318" s="304"/>
      <c r="Z318" s="304"/>
      <c r="AA318" s="304"/>
      <c r="AB318" s="304"/>
      <c r="AC318" s="304"/>
      <c r="AD318" s="304"/>
      <c r="AE318" s="305"/>
      <c r="AF318" s="305"/>
      <c r="AG318" s="305"/>
      <c r="AH318" s="305"/>
      <c r="AI318" s="305"/>
      <c r="AJ318" s="305"/>
      <c r="AK318" s="305"/>
      <c r="AL318" s="305"/>
      <c r="AM318" s="305"/>
      <c r="AN318" s="305"/>
      <c r="AO318" s="314"/>
      <c r="AP318" s="117"/>
      <c r="AQ318" s="54" t="s">
        <v>645</v>
      </c>
      <c r="AU318" s="292" t="str">
        <f t="shared" ca="1" si="45"/>
        <v>X</v>
      </c>
      <c r="AV318" s="292">
        <f t="shared" si="46"/>
        <v>300</v>
      </c>
      <c r="AW318" s="180" t="str">
        <f t="shared" ca="1" si="43"/>
        <v>X300</v>
      </c>
      <c r="AX318" s="180">
        <f t="shared" si="36"/>
        <v>9</v>
      </c>
      <c r="AY318" s="180" t="str">
        <f t="shared" ca="1" si="37"/>
        <v>6. Ownership - Operating Costs</v>
      </c>
      <c r="AZ318" s="189" t="s">
        <v>702</v>
      </c>
      <c r="BA318" s="180" t="s">
        <v>725</v>
      </c>
      <c r="BB318" s="180">
        <f>$X$8</f>
        <v>2038</v>
      </c>
      <c r="BC318" s="180" t="str">
        <f t="shared" ca="1" si="44"/>
        <v>9_X300_Transmission_electric_to_point_of_delivery_POD_2038</v>
      </c>
      <c r="BD318" s="180" t="s">
        <v>407</v>
      </c>
      <c r="BE318" s="180"/>
      <c r="BF318" s="189" t="str">
        <f t="shared" si="38"/>
        <v>&gt;=0</v>
      </c>
      <c r="BG318" s="189" t="s">
        <v>58</v>
      </c>
      <c r="BH318" s="189" t="s">
        <v>58</v>
      </c>
      <c r="BI318" s="189"/>
      <c r="BJ318" s="189"/>
      <c r="BK318" s="189"/>
      <c r="BL318" s="189"/>
    </row>
    <row r="319" spans="1:64" ht="13.5" hidden="1" customHeight="1" thickBot="1">
      <c r="A319" s="90"/>
      <c r="B319" s="123"/>
      <c r="C319" s="160"/>
      <c r="D319" s="347"/>
      <c r="E319" s="347"/>
      <c r="F319" s="304"/>
      <c r="G319" s="304"/>
      <c r="H319" s="304"/>
      <c r="I319" s="304"/>
      <c r="J319" s="304"/>
      <c r="K319" s="304"/>
      <c r="L319" s="304"/>
      <c r="M319" s="304"/>
      <c r="N319" s="304"/>
      <c r="O319" s="304"/>
      <c r="P319" s="304"/>
      <c r="Q319" s="304"/>
      <c r="R319" s="304"/>
      <c r="S319" s="304"/>
      <c r="T319" s="304"/>
      <c r="U319" s="304"/>
      <c r="V319" s="304"/>
      <c r="W319" s="304"/>
      <c r="X319" s="304"/>
      <c r="Y319" s="304"/>
      <c r="Z319" s="304"/>
      <c r="AA319" s="304"/>
      <c r="AB319" s="304"/>
      <c r="AC319" s="304"/>
      <c r="AD319" s="304"/>
      <c r="AE319" s="305"/>
      <c r="AF319" s="305"/>
      <c r="AG319" s="305"/>
      <c r="AH319" s="305"/>
      <c r="AI319" s="305"/>
      <c r="AJ319" s="305"/>
      <c r="AK319" s="305"/>
      <c r="AL319" s="305"/>
      <c r="AM319" s="305"/>
      <c r="AN319" s="305"/>
      <c r="AO319" s="314"/>
      <c r="AP319" s="117"/>
      <c r="AQ319" s="54" t="s">
        <v>645</v>
      </c>
      <c r="AU319" s="292" t="str">
        <f t="shared" ca="1" si="45"/>
        <v>Y</v>
      </c>
      <c r="AV319" s="292">
        <f t="shared" si="46"/>
        <v>300</v>
      </c>
      <c r="AW319" s="180" t="str">
        <f t="shared" ca="1" si="43"/>
        <v>Y300</v>
      </c>
      <c r="AX319" s="180">
        <f t="shared" si="36"/>
        <v>9</v>
      </c>
      <c r="AY319" s="180" t="str">
        <f t="shared" ca="1" si="37"/>
        <v>6. Ownership - Operating Costs</v>
      </c>
      <c r="AZ319" s="189" t="s">
        <v>702</v>
      </c>
      <c r="BA319" s="180" t="s">
        <v>725</v>
      </c>
      <c r="BB319" s="180">
        <f>$Y$8</f>
        <v>2039</v>
      </c>
      <c r="BC319" s="180" t="str">
        <f t="shared" ca="1" si="44"/>
        <v>9_Y300_Transmission_electric_to_point_of_delivery_POD_2039</v>
      </c>
      <c r="BD319" s="180" t="s">
        <v>407</v>
      </c>
      <c r="BE319" s="180"/>
      <c r="BF319" s="189" t="str">
        <f t="shared" si="38"/>
        <v>&gt;=0</v>
      </c>
      <c r="BG319" s="189" t="s">
        <v>58</v>
      </c>
      <c r="BH319" s="189" t="s">
        <v>58</v>
      </c>
      <c r="BI319" s="189"/>
      <c r="BJ319" s="189"/>
      <c r="BK319" s="189"/>
      <c r="BL319" s="189"/>
    </row>
    <row r="320" spans="1:64" ht="13.5" hidden="1" customHeight="1" thickBot="1">
      <c r="A320" s="90"/>
      <c r="B320" s="123"/>
      <c r="C320" s="160"/>
      <c r="D320" s="347"/>
      <c r="E320" s="347"/>
      <c r="F320" s="304"/>
      <c r="G320" s="304"/>
      <c r="H320" s="304"/>
      <c r="I320" s="304"/>
      <c r="J320" s="304"/>
      <c r="K320" s="304"/>
      <c r="L320" s="304"/>
      <c r="M320" s="304"/>
      <c r="N320" s="304"/>
      <c r="O320" s="304"/>
      <c r="P320" s="304"/>
      <c r="Q320" s="304"/>
      <c r="R320" s="304"/>
      <c r="S320" s="304"/>
      <c r="T320" s="304"/>
      <c r="U320" s="304"/>
      <c r="V320" s="304"/>
      <c r="W320" s="304"/>
      <c r="X320" s="304"/>
      <c r="Y320" s="304"/>
      <c r="Z320" s="304"/>
      <c r="AA320" s="304"/>
      <c r="AB320" s="304"/>
      <c r="AC320" s="304"/>
      <c r="AD320" s="304"/>
      <c r="AE320" s="305"/>
      <c r="AF320" s="305"/>
      <c r="AG320" s="305"/>
      <c r="AH320" s="305"/>
      <c r="AI320" s="305"/>
      <c r="AJ320" s="305"/>
      <c r="AK320" s="305"/>
      <c r="AL320" s="305"/>
      <c r="AM320" s="305"/>
      <c r="AN320" s="305"/>
      <c r="AO320" s="314"/>
      <c r="AP320" s="117"/>
      <c r="AQ320" s="54" t="s">
        <v>645</v>
      </c>
      <c r="AU320" s="292" t="str">
        <f t="shared" ca="1" si="45"/>
        <v>Z</v>
      </c>
      <c r="AV320" s="292">
        <f t="shared" si="46"/>
        <v>300</v>
      </c>
      <c r="AW320" s="180" t="str">
        <f t="shared" ca="1" si="43"/>
        <v>Z300</v>
      </c>
      <c r="AX320" s="180">
        <f t="shared" si="36"/>
        <v>9</v>
      </c>
      <c r="AY320" s="180" t="str">
        <f t="shared" ca="1" si="37"/>
        <v>6. Ownership - Operating Costs</v>
      </c>
      <c r="AZ320" s="189" t="s">
        <v>702</v>
      </c>
      <c r="BA320" s="180" t="s">
        <v>725</v>
      </c>
      <c r="BB320" s="180">
        <f>$Z$8</f>
        <v>2040</v>
      </c>
      <c r="BC320" s="180" t="str">
        <f t="shared" ca="1" si="44"/>
        <v>9_Z300_Transmission_electric_to_point_of_delivery_POD_2040</v>
      </c>
      <c r="BD320" s="180" t="s">
        <v>407</v>
      </c>
      <c r="BE320" s="180"/>
      <c r="BF320" s="189" t="str">
        <f t="shared" si="38"/>
        <v>&gt;=0</v>
      </c>
      <c r="BG320" s="189" t="s">
        <v>58</v>
      </c>
      <c r="BH320" s="189" t="s">
        <v>58</v>
      </c>
      <c r="BI320" s="189"/>
      <c r="BJ320" s="189"/>
      <c r="BK320" s="189"/>
      <c r="BL320" s="189"/>
    </row>
    <row r="321" spans="1:64" ht="13.5" hidden="1" customHeight="1" thickBot="1">
      <c r="A321" s="90"/>
      <c r="B321" s="123"/>
      <c r="C321" s="160"/>
      <c r="D321" s="347"/>
      <c r="E321" s="347"/>
      <c r="F321" s="304"/>
      <c r="G321" s="304"/>
      <c r="H321" s="304"/>
      <c r="I321" s="304"/>
      <c r="J321" s="304"/>
      <c r="K321" s="304"/>
      <c r="L321" s="304"/>
      <c r="M321" s="304"/>
      <c r="N321" s="304"/>
      <c r="O321" s="304"/>
      <c r="P321" s="304"/>
      <c r="Q321" s="304"/>
      <c r="R321" s="304"/>
      <c r="S321" s="304"/>
      <c r="T321" s="304"/>
      <c r="U321" s="304"/>
      <c r="V321" s="304"/>
      <c r="W321" s="304"/>
      <c r="X321" s="304"/>
      <c r="Y321" s="304"/>
      <c r="Z321" s="304"/>
      <c r="AA321" s="304"/>
      <c r="AB321" s="304"/>
      <c r="AC321" s="304"/>
      <c r="AD321" s="304"/>
      <c r="AE321" s="305"/>
      <c r="AF321" s="305"/>
      <c r="AG321" s="305"/>
      <c r="AH321" s="305"/>
      <c r="AI321" s="305"/>
      <c r="AJ321" s="305"/>
      <c r="AK321" s="305"/>
      <c r="AL321" s="305"/>
      <c r="AM321" s="305"/>
      <c r="AN321" s="305"/>
      <c r="AO321" s="314"/>
      <c r="AP321" s="117"/>
      <c r="AQ321" s="54" t="s">
        <v>645</v>
      </c>
      <c r="AU321" s="292" t="str">
        <f t="shared" ca="1" si="45"/>
        <v>AA</v>
      </c>
      <c r="AV321" s="292">
        <f t="shared" si="46"/>
        <v>300</v>
      </c>
      <c r="AW321" s="180" t="str">
        <f t="shared" ca="1" si="43"/>
        <v>AA300</v>
      </c>
      <c r="AX321" s="180">
        <f t="shared" si="36"/>
        <v>9</v>
      </c>
      <c r="AY321" s="180" t="str">
        <f t="shared" ca="1" si="37"/>
        <v>6. Ownership - Operating Costs</v>
      </c>
      <c r="AZ321" s="189" t="s">
        <v>702</v>
      </c>
      <c r="BA321" s="180" t="s">
        <v>725</v>
      </c>
      <c r="BB321" s="180">
        <f>$AA$8</f>
        <v>2041</v>
      </c>
      <c r="BC321" s="180" t="str">
        <f t="shared" ca="1" si="44"/>
        <v>9_AA300_Transmission_electric_to_point_of_delivery_POD_2041</v>
      </c>
      <c r="BD321" s="180" t="s">
        <v>407</v>
      </c>
      <c r="BE321" s="180"/>
      <c r="BF321" s="189" t="str">
        <f t="shared" si="38"/>
        <v>&gt;=0</v>
      </c>
      <c r="BG321" s="189" t="s">
        <v>58</v>
      </c>
      <c r="BH321" s="189" t="s">
        <v>58</v>
      </c>
      <c r="BI321" s="189"/>
      <c r="BJ321" s="189"/>
      <c r="BK321" s="189"/>
      <c r="BL321" s="189"/>
    </row>
    <row r="322" spans="1:64" ht="13.5" hidden="1" customHeight="1" thickBot="1">
      <c r="A322" s="90"/>
      <c r="B322" s="123"/>
      <c r="C322" s="160"/>
      <c r="D322" s="347"/>
      <c r="E322" s="347"/>
      <c r="F322" s="304"/>
      <c r="G322" s="304"/>
      <c r="H322" s="304"/>
      <c r="I322" s="304"/>
      <c r="J322" s="304"/>
      <c r="K322" s="304"/>
      <c r="L322" s="304"/>
      <c r="M322" s="304"/>
      <c r="N322" s="304"/>
      <c r="O322" s="304"/>
      <c r="P322" s="304"/>
      <c r="Q322" s="304"/>
      <c r="R322" s="304"/>
      <c r="S322" s="304"/>
      <c r="T322" s="304"/>
      <c r="U322" s="304"/>
      <c r="V322" s="304"/>
      <c r="W322" s="304"/>
      <c r="X322" s="304"/>
      <c r="Y322" s="304"/>
      <c r="Z322" s="304"/>
      <c r="AA322" s="304"/>
      <c r="AB322" s="304"/>
      <c r="AC322" s="304"/>
      <c r="AD322" s="304"/>
      <c r="AE322" s="305"/>
      <c r="AF322" s="305"/>
      <c r="AG322" s="305"/>
      <c r="AH322" s="305"/>
      <c r="AI322" s="305"/>
      <c r="AJ322" s="305"/>
      <c r="AK322" s="305"/>
      <c r="AL322" s="305"/>
      <c r="AM322" s="305"/>
      <c r="AN322" s="305"/>
      <c r="AO322" s="314"/>
      <c r="AP322" s="117"/>
      <c r="AQ322" s="54" t="s">
        <v>645</v>
      </c>
      <c r="AU322" s="292" t="str">
        <f t="shared" ca="1" si="45"/>
        <v>AB</v>
      </c>
      <c r="AV322" s="292">
        <f t="shared" si="46"/>
        <v>300</v>
      </c>
      <c r="AW322" s="180" t="str">
        <f t="shared" ca="1" si="43"/>
        <v>AB300</v>
      </c>
      <c r="AX322" s="180">
        <f t="shared" si="36"/>
        <v>9</v>
      </c>
      <c r="AY322" s="180" t="str">
        <f t="shared" ca="1" si="37"/>
        <v>6. Ownership - Operating Costs</v>
      </c>
      <c r="AZ322" s="189" t="s">
        <v>702</v>
      </c>
      <c r="BA322" s="180" t="s">
        <v>725</v>
      </c>
      <c r="BB322" s="180">
        <f>$AB$8</f>
        <v>2042</v>
      </c>
      <c r="BC322" s="180" t="str">
        <f t="shared" ca="1" si="44"/>
        <v>9_AB300_Transmission_electric_to_point_of_delivery_POD_2042</v>
      </c>
      <c r="BD322" s="180" t="s">
        <v>407</v>
      </c>
      <c r="BE322" s="180"/>
      <c r="BF322" s="189" t="str">
        <f t="shared" si="38"/>
        <v>&gt;=0</v>
      </c>
      <c r="BG322" s="189" t="s">
        <v>58</v>
      </c>
      <c r="BH322" s="189" t="s">
        <v>58</v>
      </c>
      <c r="BI322" s="189"/>
      <c r="BJ322" s="189"/>
      <c r="BK322" s="189"/>
      <c r="BL322" s="189"/>
    </row>
    <row r="323" spans="1:64" ht="13.5" hidden="1" customHeight="1" thickBot="1">
      <c r="A323" s="90"/>
      <c r="B323" s="123"/>
      <c r="C323" s="160"/>
      <c r="D323" s="347"/>
      <c r="E323" s="347"/>
      <c r="F323" s="304"/>
      <c r="G323" s="304"/>
      <c r="H323" s="304"/>
      <c r="I323" s="304"/>
      <c r="J323" s="304"/>
      <c r="K323" s="304"/>
      <c r="L323" s="304"/>
      <c r="M323" s="304"/>
      <c r="N323" s="304"/>
      <c r="O323" s="304"/>
      <c r="P323" s="304"/>
      <c r="Q323" s="304"/>
      <c r="R323" s="304"/>
      <c r="S323" s="304"/>
      <c r="T323" s="304"/>
      <c r="U323" s="304"/>
      <c r="V323" s="304"/>
      <c r="W323" s="304"/>
      <c r="X323" s="304"/>
      <c r="Y323" s="304"/>
      <c r="Z323" s="304"/>
      <c r="AA323" s="304"/>
      <c r="AB323" s="304"/>
      <c r="AC323" s="304"/>
      <c r="AD323" s="304"/>
      <c r="AE323" s="305"/>
      <c r="AF323" s="305"/>
      <c r="AG323" s="305"/>
      <c r="AH323" s="305"/>
      <c r="AI323" s="305"/>
      <c r="AJ323" s="305"/>
      <c r="AK323" s="305"/>
      <c r="AL323" s="305"/>
      <c r="AM323" s="305"/>
      <c r="AN323" s="305"/>
      <c r="AO323" s="314"/>
      <c r="AP323" s="117"/>
      <c r="AQ323" s="54" t="s">
        <v>645</v>
      </c>
      <c r="AU323" s="292" t="str">
        <f t="shared" ca="1" si="45"/>
        <v>AC</v>
      </c>
      <c r="AV323" s="292">
        <f t="shared" si="46"/>
        <v>300</v>
      </c>
      <c r="AW323" s="180" t="str">
        <f t="shared" ca="1" si="43"/>
        <v>AC300</v>
      </c>
      <c r="AX323" s="180">
        <f t="shared" si="36"/>
        <v>9</v>
      </c>
      <c r="AY323" s="180" t="str">
        <f t="shared" ca="1" si="37"/>
        <v>6. Ownership - Operating Costs</v>
      </c>
      <c r="AZ323" s="189" t="s">
        <v>702</v>
      </c>
      <c r="BA323" s="180" t="s">
        <v>725</v>
      </c>
      <c r="BB323" s="180">
        <f>$AC$8</f>
        <v>2043</v>
      </c>
      <c r="BC323" s="180" t="str">
        <f t="shared" ca="1" si="44"/>
        <v>9_AC300_Transmission_electric_to_point_of_delivery_POD_2043</v>
      </c>
      <c r="BD323" s="180" t="s">
        <v>407</v>
      </c>
      <c r="BE323" s="180"/>
      <c r="BF323" s="189" t="str">
        <f t="shared" si="38"/>
        <v>&gt;=0</v>
      </c>
      <c r="BG323" s="189" t="s">
        <v>58</v>
      </c>
      <c r="BH323" s="189" t="s">
        <v>58</v>
      </c>
      <c r="BI323" s="189"/>
      <c r="BJ323" s="189"/>
      <c r="BK323" s="189"/>
      <c r="BL323" s="189"/>
    </row>
    <row r="324" spans="1:64" ht="13.5" hidden="1" customHeight="1" thickBot="1">
      <c r="A324" s="90"/>
      <c r="B324" s="123"/>
      <c r="C324" s="160"/>
      <c r="D324" s="347"/>
      <c r="E324" s="347"/>
      <c r="F324" s="304"/>
      <c r="G324" s="304"/>
      <c r="H324" s="304"/>
      <c r="I324" s="304"/>
      <c r="J324" s="304"/>
      <c r="K324" s="304"/>
      <c r="L324" s="304"/>
      <c r="M324" s="304"/>
      <c r="N324" s="304"/>
      <c r="O324" s="304"/>
      <c r="P324" s="304"/>
      <c r="Q324" s="304"/>
      <c r="R324" s="304"/>
      <c r="S324" s="304"/>
      <c r="T324" s="304"/>
      <c r="U324" s="304"/>
      <c r="V324" s="304"/>
      <c r="W324" s="304"/>
      <c r="X324" s="304"/>
      <c r="Y324" s="304"/>
      <c r="Z324" s="304"/>
      <c r="AA324" s="304"/>
      <c r="AB324" s="304"/>
      <c r="AC324" s="304"/>
      <c r="AD324" s="304"/>
      <c r="AE324" s="305"/>
      <c r="AF324" s="305"/>
      <c r="AG324" s="305"/>
      <c r="AH324" s="305"/>
      <c r="AI324" s="305"/>
      <c r="AJ324" s="305"/>
      <c r="AK324" s="305"/>
      <c r="AL324" s="305"/>
      <c r="AM324" s="305"/>
      <c r="AN324" s="305"/>
      <c r="AO324" s="314"/>
      <c r="AP324" s="117"/>
      <c r="AQ324" s="54" t="s">
        <v>645</v>
      </c>
      <c r="AU324" s="292" t="str">
        <f t="shared" ca="1" si="45"/>
        <v>AD</v>
      </c>
      <c r="AV324" s="292">
        <f t="shared" si="46"/>
        <v>300</v>
      </c>
      <c r="AW324" s="180" t="str">
        <f t="shared" ca="1" si="43"/>
        <v>AD300</v>
      </c>
      <c r="AX324" s="180">
        <f t="shared" si="36"/>
        <v>9</v>
      </c>
      <c r="AY324" s="180" t="str">
        <f t="shared" ca="1" si="37"/>
        <v>6. Ownership - Operating Costs</v>
      </c>
      <c r="AZ324" s="189" t="s">
        <v>702</v>
      </c>
      <c r="BA324" s="180" t="s">
        <v>725</v>
      </c>
      <c r="BB324" s="180">
        <f>$AD$8</f>
        <v>2044</v>
      </c>
      <c r="BC324" s="180" t="str">
        <f t="shared" ca="1" si="44"/>
        <v>9_AD300_Transmission_electric_to_point_of_delivery_POD_2044</v>
      </c>
      <c r="BD324" s="180" t="s">
        <v>407</v>
      </c>
      <c r="BE324" s="180"/>
      <c r="BF324" s="189" t="str">
        <f t="shared" si="38"/>
        <v>&gt;=0</v>
      </c>
      <c r="BG324" s="189" t="s">
        <v>58</v>
      </c>
      <c r="BH324" s="189" t="s">
        <v>58</v>
      </c>
      <c r="BI324" s="189"/>
      <c r="BJ324" s="189"/>
      <c r="BK324" s="189"/>
      <c r="BL324" s="189"/>
    </row>
    <row r="325" spans="1:64" ht="13.5" hidden="1" customHeight="1" thickBot="1">
      <c r="A325" s="90"/>
      <c r="B325" s="123"/>
      <c r="C325" s="160"/>
      <c r="D325" s="347"/>
      <c r="E325" s="347"/>
      <c r="F325" s="304"/>
      <c r="G325" s="304"/>
      <c r="H325" s="304"/>
      <c r="I325" s="304"/>
      <c r="J325" s="304"/>
      <c r="K325" s="304"/>
      <c r="L325" s="304"/>
      <c r="M325" s="304"/>
      <c r="N325" s="304"/>
      <c r="O325" s="304"/>
      <c r="P325" s="304"/>
      <c r="Q325" s="304"/>
      <c r="R325" s="304"/>
      <c r="S325" s="304"/>
      <c r="T325" s="304"/>
      <c r="U325" s="304"/>
      <c r="V325" s="304"/>
      <c r="W325" s="304"/>
      <c r="X325" s="304"/>
      <c r="Y325" s="304"/>
      <c r="Z325" s="304"/>
      <c r="AA325" s="304"/>
      <c r="AB325" s="304"/>
      <c r="AC325" s="304"/>
      <c r="AD325" s="304"/>
      <c r="AE325" s="305"/>
      <c r="AF325" s="305"/>
      <c r="AG325" s="305"/>
      <c r="AH325" s="305"/>
      <c r="AI325" s="305"/>
      <c r="AJ325" s="305"/>
      <c r="AK325" s="305"/>
      <c r="AL325" s="305"/>
      <c r="AM325" s="305"/>
      <c r="AN325" s="305"/>
      <c r="AO325" s="314"/>
      <c r="AP325" s="117"/>
      <c r="AQ325" s="54" t="s">
        <v>645</v>
      </c>
      <c r="AU325" s="292" t="str">
        <f t="shared" ca="1" si="45"/>
        <v>AE</v>
      </c>
      <c r="AV325" s="292">
        <f t="shared" si="46"/>
        <v>300</v>
      </c>
      <c r="AW325" s="180" t="str">
        <f t="shared" ca="1" si="43"/>
        <v>AE300</v>
      </c>
      <c r="AX325" s="180">
        <f t="shared" si="36"/>
        <v>9</v>
      </c>
      <c r="AY325" s="180" t="str">
        <f t="shared" ca="1" si="37"/>
        <v>6. Ownership - Operating Costs</v>
      </c>
      <c r="AZ325" s="189" t="s">
        <v>702</v>
      </c>
      <c r="BA325" s="180" t="s">
        <v>725</v>
      </c>
      <c r="BB325" s="180">
        <f>$AE$8</f>
        <v>2045</v>
      </c>
      <c r="BC325" s="180" t="str">
        <f t="shared" ca="1" si="44"/>
        <v>9_AE300_Transmission_electric_to_point_of_delivery_POD_2045</v>
      </c>
      <c r="BD325" s="180" t="s">
        <v>407</v>
      </c>
      <c r="BE325" s="180"/>
      <c r="BF325" s="189" t="str">
        <f t="shared" si="38"/>
        <v>&gt;=0</v>
      </c>
      <c r="BG325" s="189" t="s">
        <v>58</v>
      </c>
      <c r="BH325" s="189" t="s">
        <v>58</v>
      </c>
      <c r="BI325" s="189"/>
      <c r="BJ325" s="189"/>
      <c r="BK325" s="189"/>
      <c r="BL325" s="189"/>
    </row>
    <row r="326" spans="1:64" ht="13.5" hidden="1" customHeight="1" thickBot="1">
      <c r="A326" s="90"/>
      <c r="B326" s="123"/>
      <c r="C326" s="160"/>
      <c r="D326" s="347"/>
      <c r="E326" s="347"/>
      <c r="F326" s="304"/>
      <c r="G326" s="304"/>
      <c r="H326" s="304"/>
      <c r="I326" s="304"/>
      <c r="J326" s="304"/>
      <c r="K326" s="304"/>
      <c r="L326" s="304"/>
      <c r="M326" s="304"/>
      <c r="N326" s="304"/>
      <c r="O326" s="304"/>
      <c r="P326" s="304"/>
      <c r="Q326" s="304"/>
      <c r="R326" s="304"/>
      <c r="S326" s="304"/>
      <c r="T326" s="304"/>
      <c r="U326" s="304"/>
      <c r="V326" s="304"/>
      <c r="W326" s="304"/>
      <c r="X326" s="304"/>
      <c r="Y326" s="304"/>
      <c r="Z326" s="304"/>
      <c r="AA326" s="304"/>
      <c r="AB326" s="304"/>
      <c r="AC326" s="304"/>
      <c r="AD326" s="304"/>
      <c r="AE326" s="305"/>
      <c r="AF326" s="305"/>
      <c r="AG326" s="305"/>
      <c r="AH326" s="305"/>
      <c r="AI326" s="305"/>
      <c r="AJ326" s="305"/>
      <c r="AK326" s="305"/>
      <c r="AL326" s="305"/>
      <c r="AM326" s="305"/>
      <c r="AN326" s="305"/>
      <c r="AO326" s="314"/>
      <c r="AP326" s="117"/>
      <c r="AQ326" s="54" t="s">
        <v>645</v>
      </c>
      <c r="AU326" s="292" t="str">
        <f t="shared" ca="1" si="45"/>
        <v>AF</v>
      </c>
      <c r="AV326" s="292">
        <f t="shared" si="46"/>
        <v>300</v>
      </c>
      <c r="AW326" s="180" t="str">
        <f t="shared" ca="1" si="43"/>
        <v>AF300</v>
      </c>
      <c r="AX326" s="180">
        <f t="shared" si="36"/>
        <v>9</v>
      </c>
      <c r="AY326" s="180" t="str">
        <f t="shared" ca="1" si="37"/>
        <v>6. Ownership - Operating Costs</v>
      </c>
      <c r="AZ326" s="189" t="s">
        <v>702</v>
      </c>
      <c r="BA326" s="180" t="s">
        <v>725</v>
      </c>
      <c r="BB326" s="180">
        <f>$AF$8</f>
        <v>2046</v>
      </c>
      <c r="BC326" s="180" t="str">
        <f t="shared" ca="1" si="44"/>
        <v>9_AF300_Transmission_electric_to_point_of_delivery_POD_2046</v>
      </c>
      <c r="BD326" s="180" t="s">
        <v>407</v>
      </c>
      <c r="BE326" s="180"/>
      <c r="BF326" s="189" t="str">
        <f t="shared" si="38"/>
        <v>&gt;=0</v>
      </c>
      <c r="BG326" s="189" t="s">
        <v>58</v>
      </c>
      <c r="BH326" s="189" t="s">
        <v>58</v>
      </c>
      <c r="BI326" s="189"/>
      <c r="BJ326" s="189"/>
      <c r="BK326" s="189"/>
      <c r="BL326" s="189"/>
    </row>
    <row r="327" spans="1:64" ht="13.5" hidden="1" customHeight="1" thickBot="1">
      <c r="A327" s="90"/>
      <c r="B327" s="123"/>
      <c r="C327" s="160"/>
      <c r="D327" s="347"/>
      <c r="E327" s="347"/>
      <c r="F327" s="304"/>
      <c r="G327" s="304"/>
      <c r="H327" s="304"/>
      <c r="I327" s="304"/>
      <c r="J327" s="304"/>
      <c r="K327" s="304"/>
      <c r="L327" s="304"/>
      <c r="M327" s="304"/>
      <c r="N327" s="304"/>
      <c r="O327" s="304"/>
      <c r="P327" s="304"/>
      <c r="Q327" s="304"/>
      <c r="R327" s="304"/>
      <c r="S327" s="304"/>
      <c r="T327" s="304"/>
      <c r="U327" s="304"/>
      <c r="V327" s="304"/>
      <c r="W327" s="304"/>
      <c r="X327" s="304"/>
      <c r="Y327" s="304"/>
      <c r="Z327" s="304"/>
      <c r="AA327" s="304"/>
      <c r="AB327" s="304"/>
      <c r="AC327" s="304"/>
      <c r="AD327" s="304"/>
      <c r="AE327" s="305"/>
      <c r="AF327" s="305"/>
      <c r="AG327" s="305"/>
      <c r="AH327" s="305"/>
      <c r="AI327" s="305"/>
      <c r="AJ327" s="305"/>
      <c r="AK327" s="305"/>
      <c r="AL327" s="305"/>
      <c r="AM327" s="305"/>
      <c r="AN327" s="305"/>
      <c r="AO327" s="314"/>
      <c r="AP327" s="117"/>
      <c r="AQ327" s="54" t="s">
        <v>645</v>
      </c>
      <c r="AU327" s="292" t="str">
        <f t="shared" ca="1" si="45"/>
        <v>AG</v>
      </c>
      <c r="AV327" s="292">
        <f t="shared" si="46"/>
        <v>300</v>
      </c>
      <c r="AW327" s="180" t="str">
        <f t="shared" ca="1" si="43"/>
        <v>AG300</v>
      </c>
      <c r="AX327" s="180">
        <f t="shared" si="36"/>
        <v>9</v>
      </c>
      <c r="AY327" s="180" t="str">
        <f t="shared" ca="1" si="37"/>
        <v>6. Ownership - Operating Costs</v>
      </c>
      <c r="AZ327" s="189" t="s">
        <v>702</v>
      </c>
      <c r="BA327" s="180" t="s">
        <v>725</v>
      </c>
      <c r="BB327" s="180">
        <f>$AG$8</f>
        <v>2047</v>
      </c>
      <c r="BC327" s="180" t="str">
        <f t="shared" ca="1" si="44"/>
        <v>9_AG300_Transmission_electric_to_point_of_delivery_POD_2047</v>
      </c>
      <c r="BD327" s="180" t="s">
        <v>407</v>
      </c>
      <c r="BE327" s="180"/>
      <c r="BF327" s="189" t="str">
        <f t="shared" si="38"/>
        <v>&gt;=0</v>
      </c>
      <c r="BG327" s="189" t="s">
        <v>58</v>
      </c>
      <c r="BH327" s="189" t="s">
        <v>58</v>
      </c>
      <c r="BI327" s="189"/>
      <c r="BJ327" s="189"/>
      <c r="BK327" s="189"/>
      <c r="BL327" s="189"/>
    </row>
    <row r="328" spans="1:64" ht="13.5" hidden="1" customHeight="1" thickBot="1">
      <c r="A328" s="90"/>
      <c r="B328" s="123"/>
      <c r="C328" s="160"/>
      <c r="D328" s="347"/>
      <c r="E328" s="347"/>
      <c r="F328" s="304"/>
      <c r="G328" s="304"/>
      <c r="H328" s="304"/>
      <c r="I328" s="304"/>
      <c r="J328" s="304"/>
      <c r="K328" s="304"/>
      <c r="L328" s="304"/>
      <c r="M328" s="304"/>
      <c r="N328" s="304"/>
      <c r="O328" s="304"/>
      <c r="P328" s="304"/>
      <c r="Q328" s="304"/>
      <c r="R328" s="304"/>
      <c r="S328" s="304"/>
      <c r="T328" s="304"/>
      <c r="U328" s="304"/>
      <c r="V328" s="304"/>
      <c r="W328" s="304"/>
      <c r="X328" s="304"/>
      <c r="Y328" s="304"/>
      <c r="Z328" s="304"/>
      <c r="AA328" s="304"/>
      <c r="AB328" s="304"/>
      <c r="AC328" s="304"/>
      <c r="AD328" s="304"/>
      <c r="AE328" s="305"/>
      <c r="AF328" s="305"/>
      <c r="AG328" s="305"/>
      <c r="AH328" s="305"/>
      <c r="AI328" s="305"/>
      <c r="AJ328" s="305"/>
      <c r="AK328" s="305"/>
      <c r="AL328" s="305"/>
      <c r="AM328" s="305"/>
      <c r="AN328" s="305"/>
      <c r="AO328" s="314"/>
      <c r="AP328" s="117"/>
      <c r="AQ328" s="54" t="s">
        <v>645</v>
      </c>
      <c r="AU328" s="292" t="str">
        <f t="shared" ca="1" si="45"/>
        <v>AH</v>
      </c>
      <c r="AV328" s="292">
        <f t="shared" si="46"/>
        <v>300</v>
      </c>
      <c r="AW328" s="180" t="str">
        <f t="shared" ca="1" si="43"/>
        <v>AH300</v>
      </c>
      <c r="AX328" s="180">
        <f t="shared" ref="AX328:AX391" si="47">$AX$5</f>
        <v>9</v>
      </c>
      <c r="AY328" s="180" t="str">
        <f t="shared" ref="AY328:AY391" ca="1" si="48">MID(CELL("filename",AX328),FIND("]",CELL("filename",AX328))+1,256)</f>
        <v>6. Ownership - Operating Costs</v>
      </c>
      <c r="AZ328" s="189" t="s">
        <v>702</v>
      </c>
      <c r="BA328" s="180" t="s">
        <v>725</v>
      </c>
      <c r="BB328" s="180">
        <f>$AH$8</f>
        <v>2048</v>
      </c>
      <c r="BC328" s="180" t="str">
        <f t="shared" ca="1" si="44"/>
        <v>9_AH300_Transmission_electric_to_point_of_delivery_POD_2048</v>
      </c>
      <c r="BD328" s="180" t="s">
        <v>407</v>
      </c>
      <c r="BE328" s="180"/>
      <c r="BF328" s="189" t="str">
        <f t="shared" ref="BF328:BF391" si="49">"&gt;=0"</f>
        <v>&gt;=0</v>
      </c>
      <c r="BG328" s="189" t="s">
        <v>58</v>
      </c>
      <c r="BH328" s="189" t="s">
        <v>58</v>
      </c>
      <c r="BI328" s="189"/>
      <c r="BJ328" s="189"/>
      <c r="BK328" s="189"/>
      <c r="BL328" s="189"/>
    </row>
    <row r="329" spans="1:64" ht="13.5" hidden="1" customHeight="1" thickBot="1">
      <c r="A329" s="90"/>
      <c r="B329" s="123"/>
      <c r="C329" s="160"/>
      <c r="D329" s="347"/>
      <c r="E329" s="347"/>
      <c r="F329" s="304"/>
      <c r="G329" s="304"/>
      <c r="H329" s="304"/>
      <c r="I329" s="304"/>
      <c r="J329" s="304"/>
      <c r="K329" s="304"/>
      <c r="L329" s="304"/>
      <c r="M329" s="304"/>
      <c r="N329" s="304"/>
      <c r="O329" s="304"/>
      <c r="P329" s="304"/>
      <c r="Q329" s="304"/>
      <c r="R329" s="304"/>
      <c r="S329" s="304"/>
      <c r="T329" s="304"/>
      <c r="U329" s="304"/>
      <c r="V329" s="304"/>
      <c r="W329" s="304"/>
      <c r="X329" s="304"/>
      <c r="Y329" s="304"/>
      <c r="Z329" s="304"/>
      <c r="AA329" s="304"/>
      <c r="AB329" s="304"/>
      <c r="AC329" s="304"/>
      <c r="AD329" s="304"/>
      <c r="AE329" s="305"/>
      <c r="AF329" s="305"/>
      <c r="AG329" s="305"/>
      <c r="AH329" s="305"/>
      <c r="AI329" s="305"/>
      <c r="AJ329" s="305"/>
      <c r="AK329" s="305"/>
      <c r="AL329" s="305"/>
      <c r="AM329" s="305"/>
      <c r="AN329" s="305"/>
      <c r="AO329" s="314"/>
      <c r="AP329" s="117"/>
      <c r="AQ329" s="54" t="s">
        <v>645</v>
      </c>
      <c r="AU329" s="292" t="str">
        <f t="shared" ca="1" si="45"/>
        <v>AI</v>
      </c>
      <c r="AV329" s="292">
        <f t="shared" si="46"/>
        <v>300</v>
      </c>
      <c r="AW329" s="180" t="str">
        <f t="shared" ca="1" si="43"/>
        <v>AI300</v>
      </c>
      <c r="AX329" s="180">
        <f t="shared" si="47"/>
        <v>9</v>
      </c>
      <c r="AY329" s="180" t="str">
        <f t="shared" ca="1" si="48"/>
        <v>6. Ownership - Operating Costs</v>
      </c>
      <c r="AZ329" s="189" t="s">
        <v>702</v>
      </c>
      <c r="BA329" s="180" t="s">
        <v>725</v>
      </c>
      <c r="BB329" s="180">
        <f>$AI$8</f>
        <v>2049</v>
      </c>
      <c r="BC329" s="180" t="str">
        <f t="shared" ca="1" si="44"/>
        <v>9_AI300_Transmission_electric_to_point_of_delivery_POD_2049</v>
      </c>
      <c r="BD329" s="180" t="s">
        <v>407</v>
      </c>
      <c r="BE329" s="180"/>
      <c r="BF329" s="189" t="str">
        <f t="shared" si="49"/>
        <v>&gt;=0</v>
      </c>
      <c r="BG329" s="189" t="s">
        <v>58</v>
      </c>
      <c r="BH329" s="189" t="s">
        <v>58</v>
      </c>
      <c r="BI329" s="189"/>
      <c r="BJ329" s="189"/>
      <c r="BK329" s="189"/>
      <c r="BL329" s="189"/>
    </row>
    <row r="330" spans="1:64" ht="13.5" hidden="1" customHeight="1" thickBot="1">
      <c r="A330" s="90"/>
      <c r="B330" s="123"/>
      <c r="C330" s="160"/>
      <c r="D330" s="347"/>
      <c r="E330" s="347"/>
      <c r="F330" s="304"/>
      <c r="G330" s="304"/>
      <c r="H330" s="304"/>
      <c r="I330" s="304"/>
      <c r="J330" s="304"/>
      <c r="K330" s="304"/>
      <c r="L330" s="304"/>
      <c r="M330" s="304"/>
      <c r="N330" s="304"/>
      <c r="O330" s="304"/>
      <c r="P330" s="304"/>
      <c r="Q330" s="304"/>
      <c r="R330" s="304"/>
      <c r="S330" s="304"/>
      <c r="T330" s="304"/>
      <c r="U330" s="304"/>
      <c r="V330" s="304"/>
      <c r="W330" s="304"/>
      <c r="X330" s="304"/>
      <c r="Y330" s="304"/>
      <c r="Z330" s="304"/>
      <c r="AA330" s="304"/>
      <c r="AB330" s="304"/>
      <c r="AC330" s="304"/>
      <c r="AD330" s="304"/>
      <c r="AE330" s="305"/>
      <c r="AF330" s="305"/>
      <c r="AG330" s="305"/>
      <c r="AH330" s="305"/>
      <c r="AI330" s="305"/>
      <c r="AJ330" s="305"/>
      <c r="AK330" s="305"/>
      <c r="AL330" s="305"/>
      <c r="AM330" s="305"/>
      <c r="AN330" s="305"/>
      <c r="AO330" s="314"/>
      <c r="AP330" s="117"/>
      <c r="AQ330" s="54" t="s">
        <v>645</v>
      </c>
      <c r="AU330" s="292" t="str">
        <f t="shared" ca="1" si="45"/>
        <v>AJ</v>
      </c>
      <c r="AV330" s="292">
        <f t="shared" si="46"/>
        <v>300</v>
      </c>
      <c r="AW330" s="180" t="str">
        <f t="shared" ca="1" si="43"/>
        <v>AJ300</v>
      </c>
      <c r="AX330" s="180">
        <f t="shared" si="47"/>
        <v>9</v>
      </c>
      <c r="AY330" s="180" t="str">
        <f t="shared" ca="1" si="48"/>
        <v>6. Ownership - Operating Costs</v>
      </c>
      <c r="AZ330" s="189" t="s">
        <v>702</v>
      </c>
      <c r="BA330" s="180" t="s">
        <v>725</v>
      </c>
      <c r="BB330" s="180">
        <f>$AJ$8</f>
        <v>2050</v>
      </c>
      <c r="BC330" s="180" t="str">
        <f t="shared" ca="1" si="44"/>
        <v>9_AJ300_Transmission_electric_to_point_of_delivery_POD_2050</v>
      </c>
      <c r="BD330" s="180" t="s">
        <v>407</v>
      </c>
      <c r="BE330" s="180"/>
      <c r="BF330" s="189" t="str">
        <f t="shared" si="49"/>
        <v>&gt;=0</v>
      </c>
      <c r="BG330" s="189" t="s">
        <v>58</v>
      </c>
      <c r="BH330" s="189" t="s">
        <v>58</v>
      </c>
      <c r="BI330" s="189"/>
      <c r="BJ330" s="189"/>
      <c r="BK330" s="189"/>
      <c r="BL330" s="189"/>
    </row>
    <row r="331" spans="1:64" ht="13.5" hidden="1" customHeight="1" thickBot="1">
      <c r="A331" s="90"/>
      <c r="B331" s="123"/>
      <c r="C331" s="160"/>
      <c r="D331" s="347"/>
      <c r="E331" s="347"/>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305"/>
      <c r="AF331" s="305"/>
      <c r="AG331" s="305"/>
      <c r="AH331" s="305"/>
      <c r="AI331" s="305"/>
      <c r="AJ331" s="305"/>
      <c r="AK331" s="305"/>
      <c r="AL331" s="305"/>
      <c r="AM331" s="305"/>
      <c r="AN331" s="305"/>
      <c r="AO331" s="314"/>
      <c r="AP331" s="117"/>
      <c r="AQ331" s="54" t="s">
        <v>645</v>
      </c>
      <c r="AU331" s="292" t="str">
        <f t="shared" ca="1" si="45"/>
        <v>AK</v>
      </c>
      <c r="AV331" s="292">
        <f t="shared" si="46"/>
        <v>300</v>
      </c>
      <c r="AW331" s="180" t="str">
        <f t="shared" ca="1" si="43"/>
        <v>AK300</v>
      </c>
      <c r="AX331" s="180">
        <f t="shared" si="47"/>
        <v>9</v>
      </c>
      <c r="AY331" s="180" t="str">
        <f t="shared" ca="1" si="48"/>
        <v>6. Ownership - Operating Costs</v>
      </c>
      <c r="AZ331" s="189" t="s">
        <v>702</v>
      </c>
      <c r="BA331" s="180" t="s">
        <v>725</v>
      </c>
      <c r="BB331" s="180">
        <f>$AK$8</f>
        <v>2051</v>
      </c>
      <c r="BC331" s="180" t="str">
        <f t="shared" ca="1" si="44"/>
        <v>9_AK300_Transmission_electric_to_point_of_delivery_POD_2051</v>
      </c>
      <c r="BD331" s="180" t="s">
        <v>407</v>
      </c>
      <c r="BE331" s="180"/>
      <c r="BF331" s="189" t="str">
        <f t="shared" si="49"/>
        <v>&gt;=0</v>
      </c>
      <c r="BG331" s="189" t="s">
        <v>58</v>
      </c>
      <c r="BH331" s="189" t="s">
        <v>58</v>
      </c>
      <c r="BI331" s="189"/>
      <c r="BJ331" s="189"/>
      <c r="BK331" s="189"/>
      <c r="BL331" s="189"/>
    </row>
    <row r="332" spans="1:64" ht="13.5" hidden="1" customHeight="1" thickBot="1">
      <c r="A332" s="90"/>
      <c r="B332" s="123"/>
      <c r="C332" s="160"/>
      <c r="D332" s="347"/>
      <c r="E332" s="347"/>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304"/>
      <c r="AE332" s="305"/>
      <c r="AF332" s="305"/>
      <c r="AG332" s="305"/>
      <c r="AH332" s="305"/>
      <c r="AI332" s="305"/>
      <c r="AJ332" s="305"/>
      <c r="AK332" s="305"/>
      <c r="AL332" s="305"/>
      <c r="AM332" s="305"/>
      <c r="AN332" s="305"/>
      <c r="AO332" s="314"/>
      <c r="AP332" s="117"/>
      <c r="AQ332" s="54" t="s">
        <v>645</v>
      </c>
      <c r="AU332" s="292" t="str">
        <f t="shared" ca="1" si="45"/>
        <v>AL</v>
      </c>
      <c r="AV332" s="292">
        <f t="shared" si="46"/>
        <v>300</v>
      </c>
      <c r="AW332" s="180" t="str">
        <f t="shared" ca="1" si="43"/>
        <v>AL300</v>
      </c>
      <c r="AX332" s="180">
        <f t="shared" si="47"/>
        <v>9</v>
      </c>
      <c r="AY332" s="180" t="str">
        <f t="shared" ca="1" si="48"/>
        <v>6. Ownership - Operating Costs</v>
      </c>
      <c r="AZ332" s="189" t="s">
        <v>702</v>
      </c>
      <c r="BA332" s="180" t="s">
        <v>725</v>
      </c>
      <c r="BB332" s="180">
        <f>$AL$8</f>
        <v>2052</v>
      </c>
      <c r="BC332" s="180" t="str">
        <f t="shared" ca="1" si="44"/>
        <v>9_AL300_Transmission_electric_to_point_of_delivery_POD_2052</v>
      </c>
      <c r="BD332" s="180" t="s">
        <v>407</v>
      </c>
      <c r="BE332" s="180"/>
      <c r="BF332" s="189" t="str">
        <f t="shared" si="49"/>
        <v>&gt;=0</v>
      </c>
      <c r="BG332" s="189" t="s">
        <v>58</v>
      </c>
      <c r="BH332" s="189" t="s">
        <v>58</v>
      </c>
      <c r="BI332" s="189"/>
      <c r="BJ332" s="189"/>
      <c r="BK332" s="189"/>
      <c r="BL332" s="189"/>
    </row>
    <row r="333" spans="1:64" ht="13.5" hidden="1" customHeight="1" thickBot="1">
      <c r="A333" s="90"/>
      <c r="B333" s="123"/>
      <c r="C333" s="160"/>
      <c r="D333" s="347"/>
      <c r="E333" s="347"/>
      <c r="F333" s="304"/>
      <c r="G333" s="304"/>
      <c r="H333" s="304"/>
      <c r="I333" s="304"/>
      <c r="J333" s="304"/>
      <c r="K333" s="304"/>
      <c r="L333" s="304"/>
      <c r="M333" s="304"/>
      <c r="N333" s="304"/>
      <c r="O333" s="304"/>
      <c r="P333" s="304"/>
      <c r="Q333" s="304"/>
      <c r="R333" s="304"/>
      <c r="S333" s="304"/>
      <c r="T333" s="304"/>
      <c r="U333" s="304"/>
      <c r="V333" s="304"/>
      <c r="W333" s="304"/>
      <c r="X333" s="304"/>
      <c r="Y333" s="304"/>
      <c r="Z333" s="304"/>
      <c r="AA333" s="304"/>
      <c r="AB333" s="304"/>
      <c r="AC333" s="304"/>
      <c r="AD333" s="304"/>
      <c r="AE333" s="305"/>
      <c r="AF333" s="305"/>
      <c r="AG333" s="305"/>
      <c r="AH333" s="305"/>
      <c r="AI333" s="305"/>
      <c r="AJ333" s="305"/>
      <c r="AK333" s="305"/>
      <c r="AL333" s="305"/>
      <c r="AM333" s="305"/>
      <c r="AN333" s="305"/>
      <c r="AO333" s="314"/>
      <c r="AP333" s="117"/>
      <c r="AQ333" s="54" t="s">
        <v>645</v>
      </c>
      <c r="AU333" s="292" t="str">
        <f t="shared" ca="1" si="45"/>
        <v>AM</v>
      </c>
      <c r="AV333" s="292">
        <f t="shared" si="46"/>
        <v>300</v>
      </c>
      <c r="AW333" s="180" t="str">
        <f t="shared" ca="1" si="43"/>
        <v>AM300</v>
      </c>
      <c r="AX333" s="180">
        <f t="shared" si="47"/>
        <v>9</v>
      </c>
      <c r="AY333" s="180" t="str">
        <f t="shared" ca="1" si="48"/>
        <v>6. Ownership - Operating Costs</v>
      </c>
      <c r="AZ333" s="189" t="s">
        <v>702</v>
      </c>
      <c r="BA333" s="180" t="s">
        <v>725</v>
      </c>
      <c r="BB333" s="180">
        <f>$AM$8</f>
        <v>2053</v>
      </c>
      <c r="BC333" s="180" t="str">
        <f t="shared" ca="1" si="44"/>
        <v>9_AM300_Transmission_electric_to_point_of_delivery_POD_2053</v>
      </c>
      <c r="BD333" s="180" t="s">
        <v>407</v>
      </c>
      <c r="BE333" s="180"/>
      <c r="BF333" s="189" t="str">
        <f t="shared" si="49"/>
        <v>&gt;=0</v>
      </c>
      <c r="BG333" s="189" t="s">
        <v>58</v>
      </c>
      <c r="BH333" s="189" t="s">
        <v>58</v>
      </c>
      <c r="BI333" s="189"/>
      <c r="BJ333" s="189"/>
      <c r="BK333" s="189"/>
      <c r="BL333" s="189"/>
    </row>
    <row r="334" spans="1:64" ht="13.5" hidden="1" customHeight="1" thickBot="1">
      <c r="A334" s="90"/>
      <c r="B334" s="123"/>
      <c r="C334" s="160"/>
      <c r="D334" s="347"/>
      <c r="E334" s="347"/>
      <c r="F334" s="304"/>
      <c r="G334" s="304"/>
      <c r="H334" s="304"/>
      <c r="I334" s="304"/>
      <c r="J334" s="304"/>
      <c r="K334" s="304"/>
      <c r="L334" s="304"/>
      <c r="M334" s="304"/>
      <c r="N334" s="304"/>
      <c r="O334" s="304"/>
      <c r="P334" s="304"/>
      <c r="Q334" s="304"/>
      <c r="R334" s="304"/>
      <c r="S334" s="304"/>
      <c r="T334" s="304"/>
      <c r="U334" s="304"/>
      <c r="V334" s="304"/>
      <c r="W334" s="304"/>
      <c r="X334" s="304"/>
      <c r="Y334" s="304"/>
      <c r="Z334" s="304"/>
      <c r="AA334" s="304"/>
      <c r="AB334" s="304"/>
      <c r="AC334" s="304"/>
      <c r="AD334" s="304"/>
      <c r="AE334" s="305"/>
      <c r="AF334" s="305"/>
      <c r="AG334" s="305"/>
      <c r="AH334" s="305"/>
      <c r="AI334" s="305"/>
      <c r="AJ334" s="305"/>
      <c r="AK334" s="305"/>
      <c r="AL334" s="305"/>
      <c r="AM334" s="305"/>
      <c r="AN334" s="305"/>
      <c r="AO334" s="314"/>
      <c r="AP334" s="117"/>
      <c r="AQ334" s="54" t="s">
        <v>645</v>
      </c>
      <c r="AU334" s="292" t="str">
        <f t="shared" ca="1" si="45"/>
        <v>AN</v>
      </c>
      <c r="AV334" s="292">
        <f t="shared" si="46"/>
        <v>300</v>
      </c>
      <c r="AW334" s="180" t="str">
        <f t="shared" ca="1" si="43"/>
        <v>AN300</v>
      </c>
      <c r="AX334" s="180">
        <f t="shared" si="47"/>
        <v>9</v>
      </c>
      <c r="AY334" s="180" t="str">
        <f t="shared" ca="1" si="48"/>
        <v>6. Ownership - Operating Costs</v>
      </c>
      <c r="AZ334" s="189" t="s">
        <v>702</v>
      </c>
      <c r="BA334" s="180" t="s">
        <v>725</v>
      </c>
      <c r="BB334" s="180">
        <f>$AN$8</f>
        <v>2054</v>
      </c>
      <c r="BC334" s="180" t="str">
        <f t="shared" ca="1" si="44"/>
        <v>9_AN300_Transmission_electric_to_point_of_delivery_POD_2054</v>
      </c>
      <c r="BD334" s="180" t="s">
        <v>407</v>
      </c>
      <c r="BE334" s="180"/>
      <c r="BF334" s="189" t="str">
        <f t="shared" si="49"/>
        <v>&gt;=0</v>
      </c>
      <c r="BG334" s="189" t="s">
        <v>58</v>
      </c>
      <c r="BH334" s="189" t="s">
        <v>58</v>
      </c>
      <c r="BI334" s="189"/>
      <c r="BJ334" s="189"/>
      <c r="BK334" s="189"/>
      <c r="BL334" s="189"/>
    </row>
    <row r="335" spans="1:64" ht="13.5" hidden="1" customHeight="1" thickBot="1">
      <c r="A335" s="90"/>
      <c r="B335" s="123"/>
      <c r="C335" s="160"/>
      <c r="D335" s="347"/>
      <c r="E335" s="347"/>
      <c r="F335" s="304"/>
      <c r="G335" s="304"/>
      <c r="H335" s="304"/>
      <c r="I335" s="304"/>
      <c r="J335" s="304"/>
      <c r="K335" s="304"/>
      <c r="L335" s="304"/>
      <c r="M335" s="304"/>
      <c r="N335" s="304"/>
      <c r="O335" s="304"/>
      <c r="P335" s="304"/>
      <c r="Q335" s="304"/>
      <c r="R335" s="304"/>
      <c r="S335" s="304"/>
      <c r="T335" s="304"/>
      <c r="U335" s="304"/>
      <c r="V335" s="304"/>
      <c r="W335" s="304"/>
      <c r="X335" s="304"/>
      <c r="Y335" s="304"/>
      <c r="Z335" s="304"/>
      <c r="AA335" s="304"/>
      <c r="AB335" s="304"/>
      <c r="AC335" s="304"/>
      <c r="AD335" s="304"/>
      <c r="AE335" s="305"/>
      <c r="AF335" s="305"/>
      <c r="AG335" s="305"/>
      <c r="AH335" s="305"/>
      <c r="AI335" s="305"/>
      <c r="AJ335" s="305"/>
      <c r="AK335" s="305"/>
      <c r="AL335" s="305"/>
      <c r="AM335" s="305"/>
      <c r="AN335" s="305"/>
      <c r="AO335" s="314"/>
      <c r="AP335" s="117"/>
      <c r="AQ335" s="307" t="s">
        <v>645</v>
      </c>
      <c r="AR335" s="307"/>
      <c r="AS335" s="307"/>
      <c r="AT335" s="307"/>
      <c r="AU335" s="308" t="str">
        <f t="shared" ca="1" si="45"/>
        <v>AO</v>
      </c>
      <c r="AV335" s="308">
        <f t="shared" si="46"/>
        <v>300</v>
      </c>
      <c r="AW335" s="254" t="str">
        <f t="shared" ca="1" si="43"/>
        <v>AO300</v>
      </c>
      <c r="AX335" s="254">
        <f t="shared" si="47"/>
        <v>9</v>
      </c>
      <c r="AY335" s="254" t="str">
        <f t="shared" ca="1" si="48"/>
        <v>6. Ownership - Operating Costs</v>
      </c>
      <c r="AZ335" s="259" t="s">
        <v>702</v>
      </c>
      <c r="BA335" s="254" t="s">
        <v>725</v>
      </c>
      <c r="BB335" s="254" t="s">
        <v>646</v>
      </c>
      <c r="BC335" s="254" t="str">
        <f t="shared" ca="1" si="44"/>
        <v>9_AO300_Transmission_electric_to_point_of_delivery_POD_Additional_Info</v>
      </c>
      <c r="BD335" s="259" t="s">
        <v>133</v>
      </c>
      <c r="BE335" s="259">
        <v>100</v>
      </c>
      <c r="BF335" s="259"/>
      <c r="BG335" s="259" t="s">
        <v>58</v>
      </c>
      <c r="BH335" s="259" t="s">
        <v>58</v>
      </c>
      <c r="BI335" s="189"/>
      <c r="BJ335" s="189"/>
      <c r="BK335" s="189"/>
      <c r="BL335" s="189"/>
    </row>
    <row r="336" spans="1:64" ht="13.5" thickBot="1">
      <c r="A336" s="90">
        <f>+A300+1</f>
        <v>14</v>
      </c>
      <c r="B336" s="123"/>
      <c r="C336" s="160" t="s">
        <v>726</v>
      </c>
      <c r="D336" s="347" t="s">
        <v>642</v>
      </c>
      <c r="E336" s="347"/>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1"/>
      <c r="AF336" s="281"/>
      <c r="AG336" s="281"/>
      <c r="AH336" s="281"/>
      <c r="AI336" s="281"/>
      <c r="AJ336" s="281"/>
      <c r="AK336" s="281"/>
      <c r="AL336" s="281"/>
      <c r="AM336" s="281"/>
      <c r="AN336" s="281"/>
      <c r="AO336" s="222"/>
      <c r="AP336" s="117"/>
      <c r="AS336" s="54" t="s">
        <v>125</v>
      </c>
      <c r="AT336" s="54" t="str">
        <f ca="1">SUBSTITUTE(CELL("address",F336),"$","")</f>
        <v>F336</v>
      </c>
      <c r="AU336" s="227" t="str">
        <f ca="1">CHAR(CODE(AT336))</f>
        <v>F</v>
      </c>
      <c r="AV336" s="227">
        <f>ROW(AT336)</f>
        <v>336</v>
      </c>
      <c r="AW336" s="180" t="str">
        <f ca="1">CONCATENATE(AU336&amp;AV336)</f>
        <v>F336</v>
      </c>
      <c r="AX336" s="180">
        <f t="shared" si="47"/>
        <v>9</v>
      </c>
      <c r="AY336" s="180" t="str">
        <f t="shared" ca="1" si="48"/>
        <v>6. Ownership - Operating Costs</v>
      </c>
      <c r="AZ336" s="189" t="s">
        <v>702</v>
      </c>
      <c r="BA336" s="180" t="s">
        <v>726</v>
      </c>
      <c r="BB336" s="180">
        <f>$F$8</f>
        <v>2020</v>
      </c>
      <c r="BC336" s="180" t="str">
        <f ca="1">AX336&amp;"_"&amp;AW336&amp;"_"&amp;BA336&amp;"_"&amp;BB336</f>
        <v>9_F336_Insurance_2020</v>
      </c>
      <c r="BD336" s="180" t="s">
        <v>407</v>
      </c>
      <c r="BE336" s="180"/>
      <c r="BF336" s="189" t="str">
        <f t="shared" si="49"/>
        <v>&gt;=0</v>
      </c>
      <c r="BG336" s="189" t="s">
        <v>58</v>
      </c>
      <c r="BH336" s="189" t="s">
        <v>58</v>
      </c>
      <c r="BI336" s="189"/>
      <c r="BJ336" s="189"/>
      <c r="BK336" s="189"/>
      <c r="BL336" s="189"/>
    </row>
    <row r="337" spans="1:64" ht="13.5" hidden="1" customHeight="1" thickBot="1">
      <c r="A337" s="90"/>
      <c r="B337" s="123"/>
      <c r="C337" s="160"/>
      <c r="D337" s="347"/>
      <c r="E337" s="347"/>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5"/>
      <c r="AF337" s="305"/>
      <c r="AG337" s="305"/>
      <c r="AH337" s="305"/>
      <c r="AI337" s="305"/>
      <c r="AJ337" s="305"/>
      <c r="AK337" s="305"/>
      <c r="AL337" s="305"/>
      <c r="AM337" s="305"/>
      <c r="AN337" s="305"/>
      <c r="AO337" s="314"/>
      <c r="AP337" s="117"/>
      <c r="AQ337" s="54" t="s">
        <v>645</v>
      </c>
      <c r="AU337" s="292" t="str">
        <f ca="1">IF(AU336="Z","AA",IF(LEN(AU336)=1,CHAR(CODE(AU336)+1),IF(RIGHT(AU336,1)="Z",CHAR(CODE(LEFT(AU336,1))+1),LEFT(AU336,1))&amp;CHAR(65+MOD(CODE(RIGHT(AU336,1))+1-65,26))))</f>
        <v>G</v>
      </c>
      <c r="AV337" s="292">
        <f>AV336</f>
        <v>336</v>
      </c>
      <c r="AW337" s="180" t="str">
        <f t="shared" ref="AW337:AW371" ca="1" si="50">CONCATENATE(AU337&amp;AV337)</f>
        <v>G336</v>
      </c>
      <c r="AX337" s="180">
        <f t="shared" si="47"/>
        <v>9</v>
      </c>
      <c r="AY337" s="180" t="str">
        <f t="shared" ca="1" si="48"/>
        <v>6. Ownership - Operating Costs</v>
      </c>
      <c r="AZ337" s="189" t="s">
        <v>702</v>
      </c>
      <c r="BA337" s="180" t="s">
        <v>726</v>
      </c>
      <c r="BB337" s="180">
        <f>$G$8</f>
        <v>2021</v>
      </c>
      <c r="BC337" s="180" t="str">
        <f t="shared" ref="BC337:BC371" ca="1" si="51">AX337&amp;"_"&amp;AW337&amp;"_"&amp;BA337&amp;"_"&amp;BB337</f>
        <v>9_G336_Insurance_2021</v>
      </c>
      <c r="BD337" s="180" t="s">
        <v>407</v>
      </c>
      <c r="BE337" s="180"/>
      <c r="BF337" s="189" t="str">
        <f t="shared" si="49"/>
        <v>&gt;=0</v>
      </c>
      <c r="BG337" s="189" t="s">
        <v>58</v>
      </c>
      <c r="BH337" s="189" t="s">
        <v>58</v>
      </c>
      <c r="BI337" s="189"/>
      <c r="BJ337" s="189"/>
      <c r="BK337" s="189"/>
      <c r="BL337" s="189"/>
    </row>
    <row r="338" spans="1:64" ht="13.5" hidden="1" customHeight="1" thickBot="1">
      <c r="A338" s="90"/>
      <c r="B338" s="123"/>
      <c r="C338" s="160"/>
      <c r="D338" s="347"/>
      <c r="E338" s="347"/>
      <c r="F338" s="304"/>
      <c r="G338" s="304"/>
      <c r="H338" s="304"/>
      <c r="I338" s="304"/>
      <c r="J338" s="304"/>
      <c r="K338" s="304"/>
      <c r="L338" s="304"/>
      <c r="M338" s="304"/>
      <c r="N338" s="304"/>
      <c r="O338" s="304"/>
      <c r="P338" s="304"/>
      <c r="Q338" s="304"/>
      <c r="R338" s="304"/>
      <c r="S338" s="304"/>
      <c r="T338" s="304"/>
      <c r="U338" s="304"/>
      <c r="V338" s="304"/>
      <c r="W338" s="304"/>
      <c r="X338" s="304"/>
      <c r="Y338" s="304"/>
      <c r="Z338" s="304"/>
      <c r="AA338" s="304"/>
      <c r="AB338" s="304"/>
      <c r="AC338" s="304"/>
      <c r="AD338" s="304"/>
      <c r="AE338" s="305"/>
      <c r="AF338" s="305"/>
      <c r="AG338" s="305"/>
      <c r="AH338" s="305"/>
      <c r="AI338" s="305"/>
      <c r="AJ338" s="305"/>
      <c r="AK338" s="305"/>
      <c r="AL338" s="305"/>
      <c r="AM338" s="305"/>
      <c r="AN338" s="305"/>
      <c r="AO338" s="314"/>
      <c r="AP338" s="117"/>
      <c r="AQ338" s="54" t="s">
        <v>645</v>
      </c>
      <c r="AU338" s="292" t="str">
        <f t="shared" ref="AU338:AU371" ca="1" si="52">IF(AU337="Z","AA",IF(LEN(AU337)=1,CHAR(CODE(AU337)+1),IF(RIGHT(AU337,1)="Z",CHAR(CODE(LEFT(AU337,1))+1),LEFT(AU337,1))&amp;CHAR(65+MOD(CODE(RIGHT(AU337,1))+1-65,26))))</f>
        <v>H</v>
      </c>
      <c r="AV338" s="292">
        <f t="shared" ref="AV338:AV371" si="53">AV337</f>
        <v>336</v>
      </c>
      <c r="AW338" s="180" t="str">
        <f t="shared" ca="1" si="50"/>
        <v>H336</v>
      </c>
      <c r="AX338" s="180">
        <f t="shared" si="47"/>
        <v>9</v>
      </c>
      <c r="AY338" s="180" t="str">
        <f t="shared" ca="1" si="48"/>
        <v>6. Ownership - Operating Costs</v>
      </c>
      <c r="AZ338" s="189" t="s">
        <v>702</v>
      </c>
      <c r="BA338" s="180" t="s">
        <v>726</v>
      </c>
      <c r="BB338" s="180">
        <f>$H$8</f>
        <v>2022</v>
      </c>
      <c r="BC338" s="180" t="str">
        <f t="shared" ca="1" si="51"/>
        <v>9_H336_Insurance_2022</v>
      </c>
      <c r="BD338" s="180" t="s">
        <v>407</v>
      </c>
      <c r="BE338" s="180"/>
      <c r="BF338" s="189" t="str">
        <f t="shared" si="49"/>
        <v>&gt;=0</v>
      </c>
      <c r="BG338" s="189" t="s">
        <v>58</v>
      </c>
      <c r="BH338" s="189" t="s">
        <v>58</v>
      </c>
      <c r="BI338" s="189"/>
      <c r="BJ338" s="189"/>
      <c r="BK338" s="189"/>
      <c r="BL338" s="189"/>
    </row>
    <row r="339" spans="1:64" ht="13.5" hidden="1" customHeight="1" thickBot="1">
      <c r="A339" s="90"/>
      <c r="B339" s="123"/>
      <c r="C339" s="160"/>
      <c r="D339" s="347"/>
      <c r="E339" s="347"/>
      <c r="F339" s="304"/>
      <c r="G339" s="304"/>
      <c r="H339" s="304"/>
      <c r="I339" s="304"/>
      <c r="J339" s="304"/>
      <c r="K339" s="304"/>
      <c r="L339" s="304"/>
      <c r="M339" s="304"/>
      <c r="N339" s="304"/>
      <c r="O339" s="304"/>
      <c r="P339" s="304"/>
      <c r="Q339" s="304"/>
      <c r="R339" s="304"/>
      <c r="S339" s="304"/>
      <c r="T339" s="304"/>
      <c r="U339" s="304"/>
      <c r="V339" s="304"/>
      <c r="W339" s="304"/>
      <c r="X339" s="304"/>
      <c r="Y339" s="304"/>
      <c r="Z339" s="304"/>
      <c r="AA339" s="304"/>
      <c r="AB339" s="304"/>
      <c r="AC339" s="304"/>
      <c r="AD339" s="304"/>
      <c r="AE339" s="305"/>
      <c r="AF339" s="305"/>
      <c r="AG339" s="305"/>
      <c r="AH339" s="305"/>
      <c r="AI339" s="305"/>
      <c r="AJ339" s="305"/>
      <c r="AK339" s="305"/>
      <c r="AL339" s="305"/>
      <c r="AM339" s="305"/>
      <c r="AN339" s="305"/>
      <c r="AO339" s="314"/>
      <c r="AP339" s="117"/>
      <c r="AQ339" s="54" t="s">
        <v>645</v>
      </c>
      <c r="AU339" s="292" t="str">
        <f t="shared" ca="1" si="52"/>
        <v>I</v>
      </c>
      <c r="AV339" s="292">
        <f t="shared" si="53"/>
        <v>336</v>
      </c>
      <c r="AW339" s="180" t="str">
        <f t="shared" ca="1" si="50"/>
        <v>I336</v>
      </c>
      <c r="AX339" s="180">
        <f t="shared" si="47"/>
        <v>9</v>
      </c>
      <c r="AY339" s="180" t="str">
        <f t="shared" ca="1" si="48"/>
        <v>6. Ownership - Operating Costs</v>
      </c>
      <c r="AZ339" s="189" t="s">
        <v>702</v>
      </c>
      <c r="BA339" s="180" t="s">
        <v>726</v>
      </c>
      <c r="BB339" s="180">
        <f>$I$8</f>
        <v>2023</v>
      </c>
      <c r="BC339" s="180" t="str">
        <f t="shared" ca="1" si="51"/>
        <v>9_I336_Insurance_2023</v>
      </c>
      <c r="BD339" s="180" t="s">
        <v>407</v>
      </c>
      <c r="BE339" s="180"/>
      <c r="BF339" s="189" t="str">
        <f t="shared" si="49"/>
        <v>&gt;=0</v>
      </c>
      <c r="BG339" s="189" t="s">
        <v>58</v>
      </c>
      <c r="BH339" s="189" t="s">
        <v>58</v>
      </c>
      <c r="BI339" s="189"/>
      <c r="BJ339" s="189"/>
      <c r="BK339" s="189"/>
      <c r="BL339" s="189"/>
    </row>
    <row r="340" spans="1:64" ht="13.5" hidden="1" customHeight="1" thickBot="1">
      <c r="A340" s="90"/>
      <c r="B340" s="123"/>
      <c r="C340" s="160"/>
      <c r="D340" s="347"/>
      <c r="E340" s="347"/>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305"/>
      <c r="AF340" s="305"/>
      <c r="AG340" s="305"/>
      <c r="AH340" s="305"/>
      <c r="AI340" s="305"/>
      <c r="AJ340" s="305"/>
      <c r="AK340" s="305"/>
      <c r="AL340" s="305"/>
      <c r="AM340" s="305"/>
      <c r="AN340" s="305"/>
      <c r="AO340" s="314"/>
      <c r="AP340" s="117"/>
      <c r="AQ340" s="54" t="s">
        <v>645</v>
      </c>
      <c r="AU340" s="292" t="str">
        <f t="shared" ca="1" si="52"/>
        <v>J</v>
      </c>
      <c r="AV340" s="292">
        <f t="shared" si="53"/>
        <v>336</v>
      </c>
      <c r="AW340" s="180" t="str">
        <f t="shared" ca="1" si="50"/>
        <v>J336</v>
      </c>
      <c r="AX340" s="180">
        <f t="shared" si="47"/>
        <v>9</v>
      </c>
      <c r="AY340" s="180" t="str">
        <f t="shared" ca="1" si="48"/>
        <v>6. Ownership - Operating Costs</v>
      </c>
      <c r="AZ340" s="189" t="s">
        <v>702</v>
      </c>
      <c r="BA340" s="180" t="s">
        <v>726</v>
      </c>
      <c r="BB340" s="180">
        <f>$J$8</f>
        <v>2024</v>
      </c>
      <c r="BC340" s="180" t="str">
        <f t="shared" ca="1" si="51"/>
        <v>9_J336_Insurance_2024</v>
      </c>
      <c r="BD340" s="180" t="s">
        <v>407</v>
      </c>
      <c r="BE340" s="180"/>
      <c r="BF340" s="189" t="str">
        <f t="shared" si="49"/>
        <v>&gt;=0</v>
      </c>
      <c r="BG340" s="189" t="s">
        <v>58</v>
      </c>
      <c r="BH340" s="189" t="s">
        <v>58</v>
      </c>
      <c r="BI340" s="189"/>
      <c r="BJ340" s="189"/>
      <c r="BK340" s="189"/>
      <c r="BL340" s="189"/>
    </row>
    <row r="341" spans="1:64" ht="13.5" hidden="1" customHeight="1" thickBot="1">
      <c r="A341" s="90"/>
      <c r="B341" s="123"/>
      <c r="C341" s="160"/>
      <c r="D341" s="347"/>
      <c r="E341" s="347"/>
      <c r="F341" s="304"/>
      <c r="G341" s="304"/>
      <c r="H341" s="304"/>
      <c r="I341" s="304"/>
      <c r="J341" s="304"/>
      <c r="K341" s="304"/>
      <c r="L341" s="304"/>
      <c r="M341" s="304"/>
      <c r="N341" s="304"/>
      <c r="O341" s="304"/>
      <c r="P341" s="304"/>
      <c r="Q341" s="304"/>
      <c r="R341" s="304"/>
      <c r="S341" s="304"/>
      <c r="T341" s="304"/>
      <c r="U341" s="304"/>
      <c r="V341" s="304"/>
      <c r="W341" s="304"/>
      <c r="X341" s="304"/>
      <c r="Y341" s="304"/>
      <c r="Z341" s="304"/>
      <c r="AA341" s="304"/>
      <c r="AB341" s="304"/>
      <c r="AC341" s="304"/>
      <c r="AD341" s="304"/>
      <c r="AE341" s="305"/>
      <c r="AF341" s="305"/>
      <c r="AG341" s="305"/>
      <c r="AH341" s="305"/>
      <c r="AI341" s="305"/>
      <c r="AJ341" s="305"/>
      <c r="AK341" s="305"/>
      <c r="AL341" s="305"/>
      <c r="AM341" s="305"/>
      <c r="AN341" s="305"/>
      <c r="AO341" s="314"/>
      <c r="AP341" s="117"/>
      <c r="AQ341" s="54" t="s">
        <v>645</v>
      </c>
      <c r="AU341" s="292" t="str">
        <f t="shared" ca="1" si="52"/>
        <v>K</v>
      </c>
      <c r="AV341" s="292">
        <f t="shared" si="53"/>
        <v>336</v>
      </c>
      <c r="AW341" s="180" t="str">
        <f t="shared" ca="1" si="50"/>
        <v>K336</v>
      </c>
      <c r="AX341" s="180">
        <f t="shared" si="47"/>
        <v>9</v>
      </c>
      <c r="AY341" s="180" t="str">
        <f t="shared" ca="1" si="48"/>
        <v>6. Ownership - Operating Costs</v>
      </c>
      <c r="AZ341" s="189" t="s">
        <v>702</v>
      </c>
      <c r="BA341" s="180" t="s">
        <v>726</v>
      </c>
      <c r="BB341" s="180">
        <f>$K$8</f>
        <v>2025</v>
      </c>
      <c r="BC341" s="180" t="str">
        <f t="shared" ca="1" si="51"/>
        <v>9_K336_Insurance_2025</v>
      </c>
      <c r="BD341" s="180" t="s">
        <v>407</v>
      </c>
      <c r="BE341" s="180"/>
      <c r="BF341" s="189" t="str">
        <f t="shared" si="49"/>
        <v>&gt;=0</v>
      </c>
      <c r="BG341" s="189" t="s">
        <v>58</v>
      </c>
      <c r="BH341" s="189" t="s">
        <v>58</v>
      </c>
      <c r="BI341" s="189"/>
      <c r="BJ341" s="189"/>
      <c r="BK341" s="189"/>
      <c r="BL341" s="189"/>
    </row>
    <row r="342" spans="1:64" ht="13.5" hidden="1" customHeight="1" thickBot="1">
      <c r="A342" s="90"/>
      <c r="B342" s="123"/>
      <c r="C342" s="160"/>
      <c r="D342" s="347"/>
      <c r="E342" s="347"/>
      <c r="F342" s="304"/>
      <c r="G342" s="304"/>
      <c r="H342" s="304"/>
      <c r="I342" s="304"/>
      <c r="J342" s="304"/>
      <c r="K342" s="304"/>
      <c r="L342" s="304"/>
      <c r="M342" s="304"/>
      <c r="N342" s="304"/>
      <c r="O342" s="304"/>
      <c r="P342" s="304"/>
      <c r="Q342" s="304"/>
      <c r="R342" s="304"/>
      <c r="S342" s="304"/>
      <c r="T342" s="304"/>
      <c r="U342" s="304"/>
      <c r="V342" s="304"/>
      <c r="W342" s="304"/>
      <c r="X342" s="304"/>
      <c r="Y342" s="304"/>
      <c r="Z342" s="304"/>
      <c r="AA342" s="304"/>
      <c r="AB342" s="304"/>
      <c r="AC342" s="304"/>
      <c r="AD342" s="304"/>
      <c r="AE342" s="305"/>
      <c r="AF342" s="305"/>
      <c r="AG342" s="305"/>
      <c r="AH342" s="305"/>
      <c r="AI342" s="305"/>
      <c r="AJ342" s="305"/>
      <c r="AK342" s="305"/>
      <c r="AL342" s="305"/>
      <c r="AM342" s="305"/>
      <c r="AN342" s="305"/>
      <c r="AO342" s="314"/>
      <c r="AP342" s="117"/>
      <c r="AQ342" s="54" t="s">
        <v>645</v>
      </c>
      <c r="AU342" s="292" t="str">
        <f t="shared" ca="1" si="52"/>
        <v>L</v>
      </c>
      <c r="AV342" s="292">
        <f t="shared" si="53"/>
        <v>336</v>
      </c>
      <c r="AW342" s="180" t="str">
        <f t="shared" ca="1" si="50"/>
        <v>L336</v>
      </c>
      <c r="AX342" s="180">
        <f t="shared" si="47"/>
        <v>9</v>
      </c>
      <c r="AY342" s="180" t="str">
        <f t="shared" ca="1" si="48"/>
        <v>6. Ownership - Operating Costs</v>
      </c>
      <c r="AZ342" s="189" t="s">
        <v>702</v>
      </c>
      <c r="BA342" s="180" t="s">
        <v>726</v>
      </c>
      <c r="BB342" s="180">
        <f>$L$8</f>
        <v>2026</v>
      </c>
      <c r="BC342" s="180" t="str">
        <f t="shared" ca="1" si="51"/>
        <v>9_L336_Insurance_2026</v>
      </c>
      <c r="BD342" s="180" t="s">
        <v>407</v>
      </c>
      <c r="BE342" s="180"/>
      <c r="BF342" s="189" t="str">
        <f t="shared" si="49"/>
        <v>&gt;=0</v>
      </c>
      <c r="BG342" s="189" t="s">
        <v>58</v>
      </c>
      <c r="BH342" s="189" t="s">
        <v>58</v>
      </c>
      <c r="BI342" s="189"/>
      <c r="BJ342" s="189"/>
      <c r="BK342" s="189"/>
      <c r="BL342" s="189"/>
    </row>
    <row r="343" spans="1:64" ht="13.5" hidden="1" customHeight="1" thickBot="1">
      <c r="A343" s="90"/>
      <c r="B343" s="123"/>
      <c r="C343" s="160"/>
      <c r="D343" s="347"/>
      <c r="E343" s="347"/>
      <c r="F343" s="304"/>
      <c r="G343" s="304"/>
      <c r="H343" s="304"/>
      <c r="I343" s="304"/>
      <c r="J343" s="304"/>
      <c r="K343" s="304"/>
      <c r="L343" s="304"/>
      <c r="M343" s="304"/>
      <c r="N343" s="304"/>
      <c r="O343" s="304"/>
      <c r="P343" s="304"/>
      <c r="Q343" s="304"/>
      <c r="R343" s="304"/>
      <c r="S343" s="304"/>
      <c r="T343" s="304"/>
      <c r="U343" s="304"/>
      <c r="V343" s="304"/>
      <c r="W343" s="304"/>
      <c r="X343" s="304"/>
      <c r="Y343" s="304"/>
      <c r="Z343" s="304"/>
      <c r="AA343" s="304"/>
      <c r="AB343" s="304"/>
      <c r="AC343" s="304"/>
      <c r="AD343" s="304"/>
      <c r="AE343" s="305"/>
      <c r="AF343" s="305"/>
      <c r="AG343" s="305"/>
      <c r="AH343" s="305"/>
      <c r="AI343" s="305"/>
      <c r="AJ343" s="305"/>
      <c r="AK343" s="305"/>
      <c r="AL343" s="305"/>
      <c r="AM343" s="305"/>
      <c r="AN343" s="305"/>
      <c r="AO343" s="314"/>
      <c r="AP343" s="117"/>
      <c r="AQ343" s="54" t="s">
        <v>645</v>
      </c>
      <c r="AU343" s="292" t="str">
        <f t="shared" ca="1" si="52"/>
        <v>M</v>
      </c>
      <c r="AV343" s="292">
        <f t="shared" si="53"/>
        <v>336</v>
      </c>
      <c r="AW343" s="180" t="str">
        <f t="shared" ca="1" si="50"/>
        <v>M336</v>
      </c>
      <c r="AX343" s="180">
        <f t="shared" si="47"/>
        <v>9</v>
      </c>
      <c r="AY343" s="180" t="str">
        <f t="shared" ca="1" si="48"/>
        <v>6. Ownership - Operating Costs</v>
      </c>
      <c r="AZ343" s="189" t="s">
        <v>702</v>
      </c>
      <c r="BA343" s="180" t="s">
        <v>726</v>
      </c>
      <c r="BB343" s="180">
        <f>$M$8</f>
        <v>2027</v>
      </c>
      <c r="BC343" s="180" t="str">
        <f t="shared" ca="1" si="51"/>
        <v>9_M336_Insurance_2027</v>
      </c>
      <c r="BD343" s="180" t="s">
        <v>407</v>
      </c>
      <c r="BE343" s="180"/>
      <c r="BF343" s="189" t="str">
        <f t="shared" si="49"/>
        <v>&gt;=0</v>
      </c>
      <c r="BG343" s="189" t="s">
        <v>58</v>
      </c>
      <c r="BH343" s="189" t="s">
        <v>58</v>
      </c>
      <c r="BI343" s="189"/>
      <c r="BJ343" s="189"/>
      <c r="BK343" s="189"/>
      <c r="BL343" s="189"/>
    </row>
    <row r="344" spans="1:64" ht="13.5" hidden="1" customHeight="1" thickBot="1">
      <c r="A344" s="90"/>
      <c r="B344" s="123"/>
      <c r="C344" s="160"/>
      <c r="D344" s="347"/>
      <c r="E344" s="347"/>
      <c r="F344" s="304"/>
      <c r="G344" s="304"/>
      <c r="H344" s="304"/>
      <c r="I344" s="304"/>
      <c r="J344" s="304"/>
      <c r="K344" s="304"/>
      <c r="L344" s="304"/>
      <c r="M344" s="304"/>
      <c r="N344" s="304"/>
      <c r="O344" s="304"/>
      <c r="P344" s="304"/>
      <c r="Q344" s="304"/>
      <c r="R344" s="304"/>
      <c r="S344" s="304"/>
      <c r="T344" s="304"/>
      <c r="U344" s="304"/>
      <c r="V344" s="304"/>
      <c r="W344" s="304"/>
      <c r="X344" s="304"/>
      <c r="Y344" s="304"/>
      <c r="Z344" s="304"/>
      <c r="AA344" s="304"/>
      <c r="AB344" s="304"/>
      <c r="AC344" s="304"/>
      <c r="AD344" s="304"/>
      <c r="AE344" s="305"/>
      <c r="AF344" s="305"/>
      <c r="AG344" s="305"/>
      <c r="AH344" s="305"/>
      <c r="AI344" s="305"/>
      <c r="AJ344" s="305"/>
      <c r="AK344" s="305"/>
      <c r="AL344" s="305"/>
      <c r="AM344" s="305"/>
      <c r="AN344" s="305"/>
      <c r="AO344" s="314"/>
      <c r="AP344" s="117"/>
      <c r="AQ344" s="54" t="s">
        <v>645</v>
      </c>
      <c r="AU344" s="292" t="str">
        <f t="shared" ca="1" si="52"/>
        <v>N</v>
      </c>
      <c r="AV344" s="292">
        <f t="shared" si="53"/>
        <v>336</v>
      </c>
      <c r="AW344" s="180" t="str">
        <f t="shared" ca="1" si="50"/>
        <v>N336</v>
      </c>
      <c r="AX344" s="180">
        <f t="shared" si="47"/>
        <v>9</v>
      </c>
      <c r="AY344" s="180" t="str">
        <f t="shared" ca="1" si="48"/>
        <v>6. Ownership - Operating Costs</v>
      </c>
      <c r="AZ344" s="189" t="s">
        <v>702</v>
      </c>
      <c r="BA344" s="180" t="s">
        <v>726</v>
      </c>
      <c r="BB344" s="180">
        <f>$N$8</f>
        <v>2028</v>
      </c>
      <c r="BC344" s="180" t="str">
        <f t="shared" ca="1" si="51"/>
        <v>9_N336_Insurance_2028</v>
      </c>
      <c r="BD344" s="180" t="s">
        <v>407</v>
      </c>
      <c r="BE344" s="180"/>
      <c r="BF344" s="189" t="str">
        <f t="shared" si="49"/>
        <v>&gt;=0</v>
      </c>
      <c r="BG344" s="189" t="s">
        <v>58</v>
      </c>
      <c r="BH344" s="189" t="s">
        <v>58</v>
      </c>
      <c r="BI344" s="189"/>
      <c r="BJ344" s="189"/>
      <c r="BK344" s="189"/>
      <c r="BL344" s="189"/>
    </row>
    <row r="345" spans="1:64" ht="13.5" hidden="1" customHeight="1" thickBot="1">
      <c r="A345" s="90"/>
      <c r="B345" s="123"/>
      <c r="C345" s="160"/>
      <c r="D345" s="347"/>
      <c r="E345" s="347"/>
      <c r="F345" s="304"/>
      <c r="G345" s="304"/>
      <c r="H345" s="304"/>
      <c r="I345" s="304"/>
      <c r="J345" s="304"/>
      <c r="K345" s="304"/>
      <c r="L345" s="304"/>
      <c r="M345" s="304"/>
      <c r="N345" s="304"/>
      <c r="O345" s="304"/>
      <c r="P345" s="304"/>
      <c r="Q345" s="304"/>
      <c r="R345" s="304"/>
      <c r="S345" s="304"/>
      <c r="T345" s="304"/>
      <c r="U345" s="304"/>
      <c r="V345" s="304"/>
      <c r="W345" s="304"/>
      <c r="X345" s="304"/>
      <c r="Y345" s="304"/>
      <c r="Z345" s="304"/>
      <c r="AA345" s="304"/>
      <c r="AB345" s="304"/>
      <c r="AC345" s="304"/>
      <c r="AD345" s="304"/>
      <c r="AE345" s="305"/>
      <c r="AF345" s="305"/>
      <c r="AG345" s="305"/>
      <c r="AH345" s="305"/>
      <c r="AI345" s="305"/>
      <c r="AJ345" s="305"/>
      <c r="AK345" s="305"/>
      <c r="AL345" s="305"/>
      <c r="AM345" s="305"/>
      <c r="AN345" s="305"/>
      <c r="AO345" s="314"/>
      <c r="AP345" s="117"/>
      <c r="AQ345" s="54" t="s">
        <v>645</v>
      </c>
      <c r="AU345" s="292" t="str">
        <f t="shared" ca="1" si="52"/>
        <v>O</v>
      </c>
      <c r="AV345" s="292">
        <f t="shared" si="53"/>
        <v>336</v>
      </c>
      <c r="AW345" s="180" t="str">
        <f t="shared" ca="1" si="50"/>
        <v>O336</v>
      </c>
      <c r="AX345" s="180">
        <f t="shared" si="47"/>
        <v>9</v>
      </c>
      <c r="AY345" s="180" t="str">
        <f t="shared" ca="1" si="48"/>
        <v>6. Ownership - Operating Costs</v>
      </c>
      <c r="AZ345" s="189" t="s">
        <v>702</v>
      </c>
      <c r="BA345" s="180" t="s">
        <v>726</v>
      </c>
      <c r="BB345" s="180">
        <f>$O$8</f>
        <v>2029</v>
      </c>
      <c r="BC345" s="180" t="str">
        <f t="shared" ca="1" si="51"/>
        <v>9_O336_Insurance_2029</v>
      </c>
      <c r="BD345" s="180" t="s">
        <v>407</v>
      </c>
      <c r="BE345" s="180"/>
      <c r="BF345" s="189" t="str">
        <f t="shared" si="49"/>
        <v>&gt;=0</v>
      </c>
      <c r="BG345" s="189" t="s">
        <v>58</v>
      </c>
      <c r="BH345" s="189" t="s">
        <v>58</v>
      </c>
      <c r="BI345" s="189"/>
      <c r="BJ345" s="189"/>
      <c r="BK345" s="189"/>
      <c r="BL345" s="189"/>
    </row>
    <row r="346" spans="1:64" ht="13.5" hidden="1" customHeight="1" thickBot="1">
      <c r="A346" s="90"/>
      <c r="B346" s="123"/>
      <c r="C346" s="160"/>
      <c r="D346" s="347"/>
      <c r="E346" s="347"/>
      <c r="F346" s="304"/>
      <c r="G346" s="304"/>
      <c r="H346" s="304"/>
      <c r="I346" s="304"/>
      <c r="J346" s="304"/>
      <c r="K346" s="304"/>
      <c r="L346" s="304"/>
      <c r="M346" s="304"/>
      <c r="N346" s="304"/>
      <c r="O346" s="304"/>
      <c r="P346" s="304"/>
      <c r="Q346" s="304"/>
      <c r="R346" s="304"/>
      <c r="S346" s="304"/>
      <c r="T346" s="304"/>
      <c r="U346" s="304"/>
      <c r="V346" s="304"/>
      <c r="W346" s="304"/>
      <c r="X346" s="304"/>
      <c r="Y346" s="304"/>
      <c r="Z346" s="304"/>
      <c r="AA346" s="304"/>
      <c r="AB346" s="304"/>
      <c r="AC346" s="304"/>
      <c r="AD346" s="304"/>
      <c r="AE346" s="305"/>
      <c r="AF346" s="305"/>
      <c r="AG346" s="305"/>
      <c r="AH346" s="305"/>
      <c r="AI346" s="305"/>
      <c r="AJ346" s="305"/>
      <c r="AK346" s="305"/>
      <c r="AL346" s="305"/>
      <c r="AM346" s="305"/>
      <c r="AN346" s="305"/>
      <c r="AO346" s="314"/>
      <c r="AP346" s="117"/>
      <c r="AQ346" s="54" t="s">
        <v>645</v>
      </c>
      <c r="AU346" s="292" t="str">
        <f t="shared" ca="1" si="52"/>
        <v>P</v>
      </c>
      <c r="AV346" s="292">
        <f t="shared" si="53"/>
        <v>336</v>
      </c>
      <c r="AW346" s="180" t="str">
        <f t="shared" ca="1" si="50"/>
        <v>P336</v>
      </c>
      <c r="AX346" s="180">
        <f t="shared" si="47"/>
        <v>9</v>
      </c>
      <c r="AY346" s="180" t="str">
        <f t="shared" ca="1" si="48"/>
        <v>6. Ownership - Operating Costs</v>
      </c>
      <c r="AZ346" s="189" t="s">
        <v>702</v>
      </c>
      <c r="BA346" s="180" t="s">
        <v>726</v>
      </c>
      <c r="BB346" s="180">
        <f>$P$8</f>
        <v>2030</v>
      </c>
      <c r="BC346" s="180" t="str">
        <f t="shared" ca="1" si="51"/>
        <v>9_P336_Insurance_2030</v>
      </c>
      <c r="BD346" s="180" t="s">
        <v>407</v>
      </c>
      <c r="BE346" s="180"/>
      <c r="BF346" s="189" t="str">
        <f t="shared" si="49"/>
        <v>&gt;=0</v>
      </c>
      <c r="BG346" s="189" t="s">
        <v>58</v>
      </c>
      <c r="BH346" s="189" t="s">
        <v>58</v>
      </c>
      <c r="BI346" s="189"/>
      <c r="BJ346" s="189"/>
      <c r="BK346" s="189"/>
      <c r="BL346" s="189"/>
    </row>
    <row r="347" spans="1:64" ht="13.5" hidden="1" customHeight="1" thickBot="1">
      <c r="A347" s="90"/>
      <c r="B347" s="123"/>
      <c r="C347" s="160"/>
      <c r="D347" s="347"/>
      <c r="E347" s="347"/>
      <c r="F347" s="304"/>
      <c r="G347" s="304"/>
      <c r="H347" s="304"/>
      <c r="I347" s="304"/>
      <c r="J347" s="304"/>
      <c r="K347" s="304"/>
      <c r="L347" s="304"/>
      <c r="M347" s="304"/>
      <c r="N347" s="304"/>
      <c r="O347" s="304"/>
      <c r="P347" s="304"/>
      <c r="Q347" s="304"/>
      <c r="R347" s="304"/>
      <c r="S347" s="304"/>
      <c r="T347" s="304"/>
      <c r="U347" s="304"/>
      <c r="V347" s="304"/>
      <c r="W347" s="304"/>
      <c r="X347" s="304"/>
      <c r="Y347" s="304"/>
      <c r="Z347" s="304"/>
      <c r="AA347" s="304"/>
      <c r="AB347" s="304"/>
      <c r="AC347" s="304"/>
      <c r="AD347" s="304"/>
      <c r="AE347" s="305"/>
      <c r="AF347" s="305"/>
      <c r="AG347" s="305"/>
      <c r="AH347" s="305"/>
      <c r="AI347" s="305"/>
      <c r="AJ347" s="305"/>
      <c r="AK347" s="305"/>
      <c r="AL347" s="305"/>
      <c r="AM347" s="305"/>
      <c r="AN347" s="305"/>
      <c r="AO347" s="314"/>
      <c r="AP347" s="117"/>
      <c r="AQ347" s="54" t="s">
        <v>645</v>
      </c>
      <c r="AU347" s="292" t="str">
        <f t="shared" ca="1" si="52"/>
        <v>Q</v>
      </c>
      <c r="AV347" s="292">
        <f t="shared" si="53"/>
        <v>336</v>
      </c>
      <c r="AW347" s="180" t="str">
        <f t="shared" ca="1" si="50"/>
        <v>Q336</v>
      </c>
      <c r="AX347" s="180">
        <f t="shared" si="47"/>
        <v>9</v>
      </c>
      <c r="AY347" s="180" t="str">
        <f t="shared" ca="1" si="48"/>
        <v>6. Ownership - Operating Costs</v>
      </c>
      <c r="AZ347" s="189" t="s">
        <v>702</v>
      </c>
      <c r="BA347" s="180" t="s">
        <v>726</v>
      </c>
      <c r="BB347" s="180">
        <f>$Q$8</f>
        <v>2031</v>
      </c>
      <c r="BC347" s="180" t="str">
        <f t="shared" ca="1" si="51"/>
        <v>9_Q336_Insurance_2031</v>
      </c>
      <c r="BD347" s="180" t="s">
        <v>407</v>
      </c>
      <c r="BE347" s="180"/>
      <c r="BF347" s="189" t="str">
        <f t="shared" si="49"/>
        <v>&gt;=0</v>
      </c>
      <c r="BG347" s="189" t="s">
        <v>58</v>
      </c>
      <c r="BH347" s="189" t="s">
        <v>58</v>
      </c>
      <c r="BI347" s="189"/>
      <c r="BJ347" s="189"/>
      <c r="BK347" s="189"/>
      <c r="BL347" s="189"/>
    </row>
    <row r="348" spans="1:64" ht="13.5" hidden="1" customHeight="1" thickBot="1">
      <c r="A348" s="90"/>
      <c r="B348" s="123"/>
      <c r="C348" s="160"/>
      <c r="D348" s="347"/>
      <c r="E348" s="347"/>
      <c r="F348" s="304"/>
      <c r="G348" s="304"/>
      <c r="H348" s="304"/>
      <c r="I348" s="304"/>
      <c r="J348" s="304"/>
      <c r="K348" s="304"/>
      <c r="L348" s="304"/>
      <c r="M348" s="304"/>
      <c r="N348" s="304"/>
      <c r="O348" s="304"/>
      <c r="P348" s="304"/>
      <c r="Q348" s="304"/>
      <c r="R348" s="304"/>
      <c r="S348" s="304"/>
      <c r="T348" s="304"/>
      <c r="U348" s="304"/>
      <c r="V348" s="304"/>
      <c r="W348" s="304"/>
      <c r="X348" s="304"/>
      <c r="Y348" s="304"/>
      <c r="Z348" s="304"/>
      <c r="AA348" s="304"/>
      <c r="AB348" s="304"/>
      <c r="AC348" s="304"/>
      <c r="AD348" s="304"/>
      <c r="AE348" s="305"/>
      <c r="AF348" s="305"/>
      <c r="AG348" s="305"/>
      <c r="AH348" s="305"/>
      <c r="AI348" s="305"/>
      <c r="AJ348" s="305"/>
      <c r="AK348" s="305"/>
      <c r="AL348" s="305"/>
      <c r="AM348" s="305"/>
      <c r="AN348" s="305"/>
      <c r="AO348" s="314"/>
      <c r="AP348" s="117"/>
      <c r="AQ348" s="54" t="s">
        <v>645</v>
      </c>
      <c r="AU348" s="292" t="str">
        <f t="shared" ca="1" si="52"/>
        <v>R</v>
      </c>
      <c r="AV348" s="292">
        <f t="shared" si="53"/>
        <v>336</v>
      </c>
      <c r="AW348" s="180" t="str">
        <f t="shared" ca="1" si="50"/>
        <v>R336</v>
      </c>
      <c r="AX348" s="180">
        <f t="shared" si="47"/>
        <v>9</v>
      </c>
      <c r="AY348" s="180" t="str">
        <f t="shared" ca="1" si="48"/>
        <v>6. Ownership - Operating Costs</v>
      </c>
      <c r="AZ348" s="189" t="s">
        <v>702</v>
      </c>
      <c r="BA348" s="180" t="s">
        <v>726</v>
      </c>
      <c r="BB348" s="180">
        <f>$R$8</f>
        <v>2032</v>
      </c>
      <c r="BC348" s="180" t="str">
        <f t="shared" ca="1" si="51"/>
        <v>9_R336_Insurance_2032</v>
      </c>
      <c r="BD348" s="180" t="s">
        <v>407</v>
      </c>
      <c r="BE348" s="180"/>
      <c r="BF348" s="189" t="str">
        <f t="shared" si="49"/>
        <v>&gt;=0</v>
      </c>
      <c r="BG348" s="189" t="s">
        <v>58</v>
      </c>
      <c r="BH348" s="189" t="s">
        <v>58</v>
      </c>
      <c r="BI348" s="189"/>
      <c r="BJ348" s="189"/>
      <c r="BK348" s="189"/>
      <c r="BL348" s="189"/>
    </row>
    <row r="349" spans="1:64" ht="13.5" hidden="1" customHeight="1" thickBot="1">
      <c r="A349" s="90"/>
      <c r="B349" s="123"/>
      <c r="C349" s="160"/>
      <c r="D349" s="347"/>
      <c r="E349" s="347"/>
      <c r="F349" s="304"/>
      <c r="G349" s="304"/>
      <c r="H349" s="304"/>
      <c r="I349" s="304"/>
      <c r="J349" s="304"/>
      <c r="K349" s="304"/>
      <c r="L349" s="304"/>
      <c r="M349" s="304"/>
      <c r="N349" s="304"/>
      <c r="O349" s="304"/>
      <c r="P349" s="304"/>
      <c r="Q349" s="304"/>
      <c r="R349" s="304"/>
      <c r="S349" s="304"/>
      <c r="T349" s="304"/>
      <c r="U349" s="304"/>
      <c r="V349" s="304"/>
      <c r="W349" s="304"/>
      <c r="X349" s="304"/>
      <c r="Y349" s="304"/>
      <c r="Z349" s="304"/>
      <c r="AA349" s="304"/>
      <c r="AB349" s="304"/>
      <c r="AC349" s="304"/>
      <c r="AD349" s="304"/>
      <c r="AE349" s="305"/>
      <c r="AF349" s="305"/>
      <c r="AG349" s="305"/>
      <c r="AH349" s="305"/>
      <c r="AI349" s="305"/>
      <c r="AJ349" s="305"/>
      <c r="AK349" s="305"/>
      <c r="AL349" s="305"/>
      <c r="AM349" s="305"/>
      <c r="AN349" s="305"/>
      <c r="AO349" s="314"/>
      <c r="AP349" s="117"/>
      <c r="AQ349" s="54" t="s">
        <v>645</v>
      </c>
      <c r="AU349" s="292" t="str">
        <f t="shared" ca="1" si="52"/>
        <v>S</v>
      </c>
      <c r="AV349" s="292">
        <f t="shared" si="53"/>
        <v>336</v>
      </c>
      <c r="AW349" s="180" t="str">
        <f t="shared" ca="1" si="50"/>
        <v>S336</v>
      </c>
      <c r="AX349" s="180">
        <f t="shared" si="47"/>
        <v>9</v>
      </c>
      <c r="AY349" s="180" t="str">
        <f t="shared" ca="1" si="48"/>
        <v>6. Ownership - Operating Costs</v>
      </c>
      <c r="AZ349" s="189" t="s">
        <v>702</v>
      </c>
      <c r="BA349" s="180" t="s">
        <v>726</v>
      </c>
      <c r="BB349" s="180">
        <f>$S$8</f>
        <v>2033</v>
      </c>
      <c r="BC349" s="180" t="str">
        <f t="shared" ca="1" si="51"/>
        <v>9_S336_Insurance_2033</v>
      </c>
      <c r="BD349" s="180" t="s">
        <v>407</v>
      </c>
      <c r="BE349" s="180"/>
      <c r="BF349" s="189" t="str">
        <f t="shared" si="49"/>
        <v>&gt;=0</v>
      </c>
      <c r="BG349" s="189" t="s">
        <v>58</v>
      </c>
      <c r="BH349" s="189" t="s">
        <v>58</v>
      </c>
      <c r="BI349" s="189"/>
      <c r="BJ349" s="189"/>
      <c r="BK349" s="189"/>
      <c r="BL349" s="189"/>
    </row>
    <row r="350" spans="1:64" ht="13.5" hidden="1" customHeight="1" thickBot="1">
      <c r="A350" s="90"/>
      <c r="B350" s="123"/>
      <c r="C350" s="160"/>
      <c r="D350" s="347"/>
      <c r="E350" s="347"/>
      <c r="F350" s="304"/>
      <c r="G350" s="304"/>
      <c r="H350" s="304"/>
      <c r="I350" s="304"/>
      <c r="J350" s="304"/>
      <c r="K350" s="304"/>
      <c r="L350" s="304"/>
      <c r="M350" s="304"/>
      <c r="N350" s="304"/>
      <c r="O350" s="304"/>
      <c r="P350" s="304"/>
      <c r="Q350" s="304"/>
      <c r="R350" s="304"/>
      <c r="S350" s="304"/>
      <c r="T350" s="304"/>
      <c r="U350" s="304"/>
      <c r="V350" s="304"/>
      <c r="W350" s="304"/>
      <c r="X350" s="304"/>
      <c r="Y350" s="304"/>
      <c r="Z350" s="304"/>
      <c r="AA350" s="304"/>
      <c r="AB350" s="304"/>
      <c r="AC350" s="304"/>
      <c r="AD350" s="304"/>
      <c r="AE350" s="305"/>
      <c r="AF350" s="305"/>
      <c r="AG350" s="305"/>
      <c r="AH350" s="305"/>
      <c r="AI350" s="305"/>
      <c r="AJ350" s="305"/>
      <c r="AK350" s="305"/>
      <c r="AL350" s="305"/>
      <c r="AM350" s="305"/>
      <c r="AN350" s="305"/>
      <c r="AO350" s="314"/>
      <c r="AP350" s="117"/>
      <c r="AQ350" s="54" t="s">
        <v>645</v>
      </c>
      <c r="AU350" s="292" t="str">
        <f t="shared" ca="1" si="52"/>
        <v>T</v>
      </c>
      <c r="AV350" s="292">
        <f t="shared" si="53"/>
        <v>336</v>
      </c>
      <c r="AW350" s="180" t="str">
        <f t="shared" ca="1" si="50"/>
        <v>T336</v>
      </c>
      <c r="AX350" s="180">
        <f t="shared" si="47"/>
        <v>9</v>
      </c>
      <c r="AY350" s="180" t="str">
        <f t="shared" ca="1" si="48"/>
        <v>6. Ownership - Operating Costs</v>
      </c>
      <c r="AZ350" s="189" t="s">
        <v>702</v>
      </c>
      <c r="BA350" s="180" t="s">
        <v>726</v>
      </c>
      <c r="BB350" s="180">
        <f>$T$8</f>
        <v>2034</v>
      </c>
      <c r="BC350" s="180" t="str">
        <f t="shared" ca="1" si="51"/>
        <v>9_T336_Insurance_2034</v>
      </c>
      <c r="BD350" s="180" t="s">
        <v>407</v>
      </c>
      <c r="BE350" s="180"/>
      <c r="BF350" s="189" t="str">
        <f t="shared" si="49"/>
        <v>&gt;=0</v>
      </c>
      <c r="BG350" s="189" t="s">
        <v>58</v>
      </c>
      <c r="BH350" s="189" t="s">
        <v>58</v>
      </c>
      <c r="BI350" s="189"/>
      <c r="BJ350" s="189"/>
      <c r="BK350" s="189"/>
      <c r="BL350" s="189"/>
    </row>
    <row r="351" spans="1:64" ht="13.5" hidden="1" customHeight="1" thickBot="1">
      <c r="A351" s="90"/>
      <c r="B351" s="123"/>
      <c r="C351" s="160"/>
      <c r="D351" s="347"/>
      <c r="E351" s="347"/>
      <c r="F351" s="304"/>
      <c r="G351" s="304"/>
      <c r="H351" s="304"/>
      <c r="I351" s="304"/>
      <c r="J351" s="304"/>
      <c r="K351" s="304"/>
      <c r="L351" s="304"/>
      <c r="M351" s="304"/>
      <c r="N351" s="304"/>
      <c r="O351" s="304"/>
      <c r="P351" s="304"/>
      <c r="Q351" s="304"/>
      <c r="R351" s="304"/>
      <c r="S351" s="304"/>
      <c r="T351" s="304"/>
      <c r="U351" s="304"/>
      <c r="V351" s="304"/>
      <c r="W351" s="304"/>
      <c r="X351" s="304"/>
      <c r="Y351" s="304"/>
      <c r="Z351" s="304"/>
      <c r="AA351" s="304"/>
      <c r="AB351" s="304"/>
      <c r="AC351" s="304"/>
      <c r="AD351" s="304"/>
      <c r="AE351" s="305"/>
      <c r="AF351" s="305"/>
      <c r="AG351" s="305"/>
      <c r="AH351" s="305"/>
      <c r="AI351" s="305"/>
      <c r="AJ351" s="305"/>
      <c r="AK351" s="305"/>
      <c r="AL351" s="305"/>
      <c r="AM351" s="305"/>
      <c r="AN351" s="305"/>
      <c r="AO351" s="314"/>
      <c r="AP351" s="117"/>
      <c r="AQ351" s="54" t="s">
        <v>645</v>
      </c>
      <c r="AU351" s="292" t="str">
        <f t="shared" ca="1" si="52"/>
        <v>U</v>
      </c>
      <c r="AV351" s="292">
        <f t="shared" si="53"/>
        <v>336</v>
      </c>
      <c r="AW351" s="180" t="str">
        <f t="shared" ca="1" si="50"/>
        <v>U336</v>
      </c>
      <c r="AX351" s="180">
        <f t="shared" si="47"/>
        <v>9</v>
      </c>
      <c r="AY351" s="180" t="str">
        <f t="shared" ca="1" si="48"/>
        <v>6. Ownership - Operating Costs</v>
      </c>
      <c r="AZ351" s="189" t="s">
        <v>702</v>
      </c>
      <c r="BA351" s="180" t="s">
        <v>726</v>
      </c>
      <c r="BB351" s="180">
        <f>$U$8</f>
        <v>2035</v>
      </c>
      <c r="BC351" s="180" t="str">
        <f t="shared" ca="1" si="51"/>
        <v>9_U336_Insurance_2035</v>
      </c>
      <c r="BD351" s="180" t="s">
        <v>407</v>
      </c>
      <c r="BE351" s="180"/>
      <c r="BF351" s="189" t="str">
        <f t="shared" si="49"/>
        <v>&gt;=0</v>
      </c>
      <c r="BG351" s="189" t="s">
        <v>58</v>
      </c>
      <c r="BH351" s="189" t="s">
        <v>58</v>
      </c>
      <c r="BI351" s="189"/>
      <c r="BJ351" s="189"/>
      <c r="BK351" s="189"/>
      <c r="BL351" s="189"/>
    </row>
    <row r="352" spans="1:64" ht="13.5" hidden="1" customHeight="1" thickBot="1">
      <c r="A352" s="90"/>
      <c r="B352" s="123"/>
      <c r="C352" s="160"/>
      <c r="D352" s="347"/>
      <c r="E352" s="347"/>
      <c r="F352" s="304"/>
      <c r="G352" s="304"/>
      <c r="H352" s="304"/>
      <c r="I352" s="304"/>
      <c r="J352" s="304"/>
      <c r="K352" s="304"/>
      <c r="L352" s="304"/>
      <c r="M352" s="304"/>
      <c r="N352" s="304"/>
      <c r="O352" s="304"/>
      <c r="P352" s="304"/>
      <c r="Q352" s="304"/>
      <c r="R352" s="304"/>
      <c r="S352" s="304"/>
      <c r="T352" s="304"/>
      <c r="U352" s="304"/>
      <c r="V352" s="304"/>
      <c r="W352" s="304"/>
      <c r="X352" s="304"/>
      <c r="Y352" s="304"/>
      <c r="Z352" s="304"/>
      <c r="AA352" s="304"/>
      <c r="AB352" s="304"/>
      <c r="AC352" s="304"/>
      <c r="AD352" s="304"/>
      <c r="AE352" s="305"/>
      <c r="AF352" s="305"/>
      <c r="AG352" s="305"/>
      <c r="AH352" s="305"/>
      <c r="AI352" s="305"/>
      <c r="AJ352" s="305"/>
      <c r="AK352" s="305"/>
      <c r="AL352" s="305"/>
      <c r="AM352" s="305"/>
      <c r="AN352" s="305"/>
      <c r="AO352" s="314"/>
      <c r="AP352" s="117"/>
      <c r="AQ352" s="54" t="s">
        <v>645</v>
      </c>
      <c r="AU352" s="292" t="str">
        <f t="shared" ca="1" si="52"/>
        <v>V</v>
      </c>
      <c r="AV352" s="292">
        <f t="shared" si="53"/>
        <v>336</v>
      </c>
      <c r="AW352" s="180" t="str">
        <f t="shared" ca="1" si="50"/>
        <v>V336</v>
      </c>
      <c r="AX352" s="180">
        <f t="shared" si="47"/>
        <v>9</v>
      </c>
      <c r="AY352" s="180" t="str">
        <f t="shared" ca="1" si="48"/>
        <v>6. Ownership - Operating Costs</v>
      </c>
      <c r="AZ352" s="189" t="s">
        <v>702</v>
      </c>
      <c r="BA352" s="180" t="s">
        <v>726</v>
      </c>
      <c r="BB352" s="180">
        <f>$V$8</f>
        <v>2036</v>
      </c>
      <c r="BC352" s="180" t="str">
        <f t="shared" ca="1" si="51"/>
        <v>9_V336_Insurance_2036</v>
      </c>
      <c r="BD352" s="180" t="s">
        <v>407</v>
      </c>
      <c r="BE352" s="180"/>
      <c r="BF352" s="189" t="str">
        <f t="shared" si="49"/>
        <v>&gt;=0</v>
      </c>
      <c r="BG352" s="189" t="s">
        <v>58</v>
      </c>
      <c r="BH352" s="189" t="s">
        <v>58</v>
      </c>
      <c r="BI352" s="189"/>
      <c r="BJ352" s="189"/>
      <c r="BK352" s="189"/>
      <c r="BL352" s="189"/>
    </row>
    <row r="353" spans="1:64" ht="13.5" hidden="1" customHeight="1" thickBot="1">
      <c r="A353" s="90"/>
      <c r="B353" s="123"/>
      <c r="C353" s="160"/>
      <c r="D353" s="347"/>
      <c r="E353" s="347"/>
      <c r="F353" s="304"/>
      <c r="G353" s="304"/>
      <c r="H353" s="304"/>
      <c r="I353" s="304"/>
      <c r="J353" s="304"/>
      <c r="K353" s="304"/>
      <c r="L353" s="304"/>
      <c r="M353" s="304"/>
      <c r="N353" s="304"/>
      <c r="O353" s="304"/>
      <c r="P353" s="304"/>
      <c r="Q353" s="304"/>
      <c r="R353" s="304"/>
      <c r="S353" s="304"/>
      <c r="T353" s="304"/>
      <c r="U353" s="304"/>
      <c r="V353" s="304"/>
      <c r="W353" s="304"/>
      <c r="X353" s="304"/>
      <c r="Y353" s="304"/>
      <c r="Z353" s="304"/>
      <c r="AA353" s="304"/>
      <c r="AB353" s="304"/>
      <c r="AC353" s="304"/>
      <c r="AD353" s="304"/>
      <c r="AE353" s="305"/>
      <c r="AF353" s="305"/>
      <c r="AG353" s="305"/>
      <c r="AH353" s="305"/>
      <c r="AI353" s="305"/>
      <c r="AJ353" s="305"/>
      <c r="AK353" s="305"/>
      <c r="AL353" s="305"/>
      <c r="AM353" s="305"/>
      <c r="AN353" s="305"/>
      <c r="AO353" s="314"/>
      <c r="AP353" s="117"/>
      <c r="AQ353" s="54" t="s">
        <v>645</v>
      </c>
      <c r="AU353" s="292" t="str">
        <f t="shared" ca="1" si="52"/>
        <v>W</v>
      </c>
      <c r="AV353" s="292">
        <f t="shared" si="53"/>
        <v>336</v>
      </c>
      <c r="AW353" s="180" t="str">
        <f t="shared" ca="1" si="50"/>
        <v>W336</v>
      </c>
      <c r="AX353" s="180">
        <f t="shared" si="47"/>
        <v>9</v>
      </c>
      <c r="AY353" s="180" t="str">
        <f t="shared" ca="1" si="48"/>
        <v>6. Ownership - Operating Costs</v>
      </c>
      <c r="AZ353" s="189" t="s">
        <v>702</v>
      </c>
      <c r="BA353" s="180" t="s">
        <v>726</v>
      </c>
      <c r="BB353" s="180">
        <f>$W$8</f>
        <v>2037</v>
      </c>
      <c r="BC353" s="180" t="str">
        <f t="shared" ca="1" si="51"/>
        <v>9_W336_Insurance_2037</v>
      </c>
      <c r="BD353" s="180" t="s">
        <v>407</v>
      </c>
      <c r="BE353" s="180"/>
      <c r="BF353" s="189" t="str">
        <f t="shared" si="49"/>
        <v>&gt;=0</v>
      </c>
      <c r="BG353" s="189" t="s">
        <v>58</v>
      </c>
      <c r="BH353" s="189" t="s">
        <v>58</v>
      </c>
      <c r="BI353" s="189"/>
      <c r="BJ353" s="189"/>
      <c r="BK353" s="189"/>
      <c r="BL353" s="189"/>
    </row>
    <row r="354" spans="1:64" ht="13.5" hidden="1" customHeight="1" thickBot="1">
      <c r="A354" s="90"/>
      <c r="B354" s="123"/>
      <c r="C354" s="160"/>
      <c r="D354" s="347"/>
      <c r="E354" s="347"/>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304"/>
      <c r="AE354" s="305"/>
      <c r="AF354" s="305"/>
      <c r="AG354" s="305"/>
      <c r="AH354" s="305"/>
      <c r="AI354" s="305"/>
      <c r="AJ354" s="305"/>
      <c r="AK354" s="305"/>
      <c r="AL354" s="305"/>
      <c r="AM354" s="305"/>
      <c r="AN354" s="305"/>
      <c r="AO354" s="314"/>
      <c r="AP354" s="117"/>
      <c r="AQ354" s="54" t="s">
        <v>645</v>
      </c>
      <c r="AU354" s="292" t="str">
        <f t="shared" ca="1" si="52"/>
        <v>X</v>
      </c>
      <c r="AV354" s="292">
        <f t="shared" si="53"/>
        <v>336</v>
      </c>
      <c r="AW354" s="180" t="str">
        <f t="shared" ca="1" si="50"/>
        <v>X336</v>
      </c>
      <c r="AX354" s="180">
        <f t="shared" si="47"/>
        <v>9</v>
      </c>
      <c r="AY354" s="180" t="str">
        <f t="shared" ca="1" si="48"/>
        <v>6. Ownership - Operating Costs</v>
      </c>
      <c r="AZ354" s="189" t="s">
        <v>702</v>
      </c>
      <c r="BA354" s="180" t="s">
        <v>726</v>
      </c>
      <c r="BB354" s="180">
        <f>$X$8</f>
        <v>2038</v>
      </c>
      <c r="BC354" s="180" t="str">
        <f t="shared" ca="1" si="51"/>
        <v>9_X336_Insurance_2038</v>
      </c>
      <c r="BD354" s="180" t="s">
        <v>407</v>
      </c>
      <c r="BE354" s="180"/>
      <c r="BF354" s="189" t="str">
        <f t="shared" si="49"/>
        <v>&gt;=0</v>
      </c>
      <c r="BG354" s="189" t="s">
        <v>58</v>
      </c>
      <c r="BH354" s="189" t="s">
        <v>58</v>
      </c>
      <c r="BI354" s="189"/>
      <c r="BJ354" s="189"/>
      <c r="BK354" s="189"/>
      <c r="BL354" s="189"/>
    </row>
    <row r="355" spans="1:64" ht="13.5" hidden="1" customHeight="1" thickBot="1">
      <c r="A355" s="90"/>
      <c r="B355" s="123"/>
      <c r="C355" s="160"/>
      <c r="D355" s="347"/>
      <c r="E355" s="347"/>
      <c r="F355" s="304"/>
      <c r="G355" s="304"/>
      <c r="H355" s="304"/>
      <c r="I355" s="304"/>
      <c r="J355" s="304"/>
      <c r="K355" s="304"/>
      <c r="L355" s="304"/>
      <c r="M355" s="304"/>
      <c r="N355" s="304"/>
      <c r="O355" s="304"/>
      <c r="P355" s="304"/>
      <c r="Q355" s="304"/>
      <c r="R355" s="304"/>
      <c r="S355" s="304"/>
      <c r="T355" s="304"/>
      <c r="U355" s="304"/>
      <c r="V355" s="304"/>
      <c r="W355" s="304"/>
      <c r="X355" s="304"/>
      <c r="Y355" s="304"/>
      <c r="Z355" s="304"/>
      <c r="AA355" s="304"/>
      <c r="AB355" s="304"/>
      <c r="AC355" s="304"/>
      <c r="AD355" s="304"/>
      <c r="AE355" s="305"/>
      <c r="AF355" s="305"/>
      <c r="AG355" s="305"/>
      <c r="AH355" s="305"/>
      <c r="AI355" s="305"/>
      <c r="AJ355" s="305"/>
      <c r="AK355" s="305"/>
      <c r="AL355" s="305"/>
      <c r="AM355" s="305"/>
      <c r="AN355" s="305"/>
      <c r="AO355" s="314"/>
      <c r="AP355" s="117"/>
      <c r="AQ355" s="54" t="s">
        <v>645</v>
      </c>
      <c r="AU355" s="292" t="str">
        <f t="shared" ca="1" si="52"/>
        <v>Y</v>
      </c>
      <c r="AV355" s="292">
        <f t="shared" si="53"/>
        <v>336</v>
      </c>
      <c r="AW355" s="180" t="str">
        <f t="shared" ca="1" si="50"/>
        <v>Y336</v>
      </c>
      <c r="AX355" s="180">
        <f t="shared" si="47"/>
        <v>9</v>
      </c>
      <c r="AY355" s="180" t="str">
        <f t="shared" ca="1" si="48"/>
        <v>6. Ownership - Operating Costs</v>
      </c>
      <c r="AZ355" s="189" t="s">
        <v>702</v>
      </c>
      <c r="BA355" s="180" t="s">
        <v>726</v>
      </c>
      <c r="BB355" s="180">
        <f>$Y$8</f>
        <v>2039</v>
      </c>
      <c r="BC355" s="180" t="str">
        <f t="shared" ca="1" si="51"/>
        <v>9_Y336_Insurance_2039</v>
      </c>
      <c r="BD355" s="180" t="s">
        <v>407</v>
      </c>
      <c r="BE355" s="180"/>
      <c r="BF355" s="189" t="str">
        <f t="shared" si="49"/>
        <v>&gt;=0</v>
      </c>
      <c r="BG355" s="189" t="s">
        <v>58</v>
      </c>
      <c r="BH355" s="189" t="s">
        <v>58</v>
      </c>
      <c r="BI355" s="189"/>
      <c r="BJ355" s="189"/>
      <c r="BK355" s="189"/>
      <c r="BL355" s="189"/>
    </row>
    <row r="356" spans="1:64" ht="13.5" hidden="1" customHeight="1" thickBot="1">
      <c r="A356" s="90"/>
      <c r="B356" s="123"/>
      <c r="C356" s="160"/>
      <c r="D356" s="347"/>
      <c r="E356" s="347"/>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4"/>
      <c r="AD356" s="304"/>
      <c r="AE356" s="305"/>
      <c r="AF356" s="305"/>
      <c r="AG356" s="305"/>
      <c r="AH356" s="305"/>
      <c r="AI356" s="305"/>
      <c r="AJ356" s="305"/>
      <c r="AK356" s="305"/>
      <c r="AL356" s="305"/>
      <c r="AM356" s="305"/>
      <c r="AN356" s="305"/>
      <c r="AO356" s="314"/>
      <c r="AP356" s="117"/>
      <c r="AQ356" s="54" t="s">
        <v>645</v>
      </c>
      <c r="AU356" s="292" t="str">
        <f t="shared" ca="1" si="52"/>
        <v>Z</v>
      </c>
      <c r="AV356" s="292">
        <f t="shared" si="53"/>
        <v>336</v>
      </c>
      <c r="AW356" s="180" t="str">
        <f t="shared" ca="1" si="50"/>
        <v>Z336</v>
      </c>
      <c r="AX356" s="180">
        <f t="shared" si="47"/>
        <v>9</v>
      </c>
      <c r="AY356" s="180" t="str">
        <f t="shared" ca="1" si="48"/>
        <v>6. Ownership - Operating Costs</v>
      </c>
      <c r="AZ356" s="189" t="s">
        <v>702</v>
      </c>
      <c r="BA356" s="180" t="s">
        <v>726</v>
      </c>
      <c r="BB356" s="180">
        <f>$Z$8</f>
        <v>2040</v>
      </c>
      <c r="BC356" s="180" t="str">
        <f t="shared" ca="1" si="51"/>
        <v>9_Z336_Insurance_2040</v>
      </c>
      <c r="BD356" s="180" t="s">
        <v>407</v>
      </c>
      <c r="BE356" s="180"/>
      <c r="BF356" s="189" t="str">
        <f t="shared" si="49"/>
        <v>&gt;=0</v>
      </c>
      <c r="BG356" s="189" t="s">
        <v>58</v>
      </c>
      <c r="BH356" s="189" t="s">
        <v>58</v>
      </c>
      <c r="BI356" s="189"/>
      <c r="BJ356" s="189"/>
      <c r="BK356" s="189"/>
      <c r="BL356" s="189"/>
    </row>
    <row r="357" spans="1:64" ht="13.5" hidden="1" customHeight="1" thickBot="1">
      <c r="A357" s="90"/>
      <c r="B357" s="123"/>
      <c r="C357" s="160"/>
      <c r="D357" s="347"/>
      <c r="E357" s="347"/>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304"/>
      <c r="AE357" s="305"/>
      <c r="AF357" s="305"/>
      <c r="AG357" s="305"/>
      <c r="AH357" s="305"/>
      <c r="AI357" s="305"/>
      <c r="AJ357" s="305"/>
      <c r="AK357" s="305"/>
      <c r="AL357" s="305"/>
      <c r="AM357" s="305"/>
      <c r="AN357" s="305"/>
      <c r="AO357" s="314"/>
      <c r="AP357" s="117"/>
      <c r="AQ357" s="54" t="s">
        <v>645</v>
      </c>
      <c r="AU357" s="292" t="str">
        <f t="shared" ca="1" si="52"/>
        <v>AA</v>
      </c>
      <c r="AV357" s="292">
        <f t="shared" si="53"/>
        <v>336</v>
      </c>
      <c r="AW357" s="180" t="str">
        <f t="shared" ca="1" si="50"/>
        <v>AA336</v>
      </c>
      <c r="AX357" s="180">
        <f t="shared" si="47"/>
        <v>9</v>
      </c>
      <c r="AY357" s="180" t="str">
        <f t="shared" ca="1" si="48"/>
        <v>6. Ownership - Operating Costs</v>
      </c>
      <c r="AZ357" s="189" t="s">
        <v>702</v>
      </c>
      <c r="BA357" s="180" t="s">
        <v>726</v>
      </c>
      <c r="BB357" s="180">
        <f>$AA$8</f>
        <v>2041</v>
      </c>
      <c r="BC357" s="180" t="str">
        <f t="shared" ca="1" si="51"/>
        <v>9_AA336_Insurance_2041</v>
      </c>
      <c r="BD357" s="180" t="s">
        <v>407</v>
      </c>
      <c r="BE357" s="180"/>
      <c r="BF357" s="189" t="str">
        <f t="shared" si="49"/>
        <v>&gt;=0</v>
      </c>
      <c r="BG357" s="189" t="s">
        <v>58</v>
      </c>
      <c r="BH357" s="189" t="s">
        <v>58</v>
      </c>
      <c r="BI357" s="189"/>
      <c r="BJ357" s="189"/>
      <c r="BK357" s="189"/>
      <c r="BL357" s="189"/>
    </row>
    <row r="358" spans="1:64" ht="13.5" hidden="1" customHeight="1" thickBot="1">
      <c r="A358" s="90"/>
      <c r="B358" s="123"/>
      <c r="C358" s="160"/>
      <c r="D358" s="347"/>
      <c r="E358" s="347"/>
      <c r="F358" s="304"/>
      <c r="G358" s="304"/>
      <c r="H358" s="304"/>
      <c r="I358" s="304"/>
      <c r="J358" s="304"/>
      <c r="K358" s="304"/>
      <c r="L358" s="304"/>
      <c r="M358" s="304"/>
      <c r="N358" s="304"/>
      <c r="O358" s="304"/>
      <c r="P358" s="304"/>
      <c r="Q358" s="304"/>
      <c r="R358" s="304"/>
      <c r="S358" s="304"/>
      <c r="T358" s="304"/>
      <c r="U358" s="304"/>
      <c r="V358" s="304"/>
      <c r="W358" s="304"/>
      <c r="X358" s="304"/>
      <c r="Y358" s="304"/>
      <c r="Z358" s="304"/>
      <c r="AA358" s="304"/>
      <c r="AB358" s="304"/>
      <c r="AC358" s="304"/>
      <c r="AD358" s="304"/>
      <c r="AE358" s="305"/>
      <c r="AF358" s="305"/>
      <c r="AG358" s="305"/>
      <c r="AH358" s="305"/>
      <c r="AI358" s="305"/>
      <c r="AJ358" s="305"/>
      <c r="AK358" s="305"/>
      <c r="AL358" s="305"/>
      <c r="AM358" s="305"/>
      <c r="AN358" s="305"/>
      <c r="AO358" s="314"/>
      <c r="AP358" s="117"/>
      <c r="AQ358" s="54" t="s">
        <v>645</v>
      </c>
      <c r="AU358" s="292" t="str">
        <f t="shared" ca="1" si="52"/>
        <v>AB</v>
      </c>
      <c r="AV358" s="292">
        <f t="shared" si="53"/>
        <v>336</v>
      </c>
      <c r="AW358" s="180" t="str">
        <f t="shared" ca="1" si="50"/>
        <v>AB336</v>
      </c>
      <c r="AX358" s="180">
        <f t="shared" si="47"/>
        <v>9</v>
      </c>
      <c r="AY358" s="180" t="str">
        <f t="shared" ca="1" si="48"/>
        <v>6. Ownership - Operating Costs</v>
      </c>
      <c r="AZ358" s="189" t="s">
        <v>702</v>
      </c>
      <c r="BA358" s="180" t="s">
        <v>726</v>
      </c>
      <c r="BB358" s="180">
        <f>$AB$8</f>
        <v>2042</v>
      </c>
      <c r="BC358" s="180" t="str">
        <f t="shared" ca="1" si="51"/>
        <v>9_AB336_Insurance_2042</v>
      </c>
      <c r="BD358" s="180" t="s">
        <v>407</v>
      </c>
      <c r="BE358" s="180"/>
      <c r="BF358" s="189" t="str">
        <f t="shared" si="49"/>
        <v>&gt;=0</v>
      </c>
      <c r="BG358" s="189" t="s">
        <v>58</v>
      </c>
      <c r="BH358" s="189" t="s">
        <v>58</v>
      </c>
      <c r="BI358" s="189"/>
      <c r="BJ358" s="189"/>
      <c r="BK358" s="189"/>
      <c r="BL358" s="189"/>
    </row>
    <row r="359" spans="1:64" ht="13.5" hidden="1" customHeight="1" thickBot="1">
      <c r="A359" s="90"/>
      <c r="B359" s="123"/>
      <c r="C359" s="160"/>
      <c r="D359" s="347"/>
      <c r="E359" s="347"/>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305"/>
      <c r="AF359" s="305"/>
      <c r="AG359" s="305"/>
      <c r="AH359" s="305"/>
      <c r="AI359" s="305"/>
      <c r="AJ359" s="305"/>
      <c r="AK359" s="305"/>
      <c r="AL359" s="305"/>
      <c r="AM359" s="305"/>
      <c r="AN359" s="305"/>
      <c r="AO359" s="314"/>
      <c r="AP359" s="117"/>
      <c r="AQ359" s="54" t="s">
        <v>645</v>
      </c>
      <c r="AU359" s="292" t="str">
        <f t="shared" ca="1" si="52"/>
        <v>AC</v>
      </c>
      <c r="AV359" s="292">
        <f t="shared" si="53"/>
        <v>336</v>
      </c>
      <c r="AW359" s="180" t="str">
        <f t="shared" ca="1" si="50"/>
        <v>AC336</v>
      </c>
      <c r="AX359" s="180">
        <f t="shared" si="47"/>
        <v>9</v>
      </c>
      <c r="AY359" s="180" t="str">
        <f t="shared" ca="1" si="48"/>
        <v>6. Ownership - Operating Costs</v>
      </c>
      <c r="AZ359" s="189" t="s">
        <v>702</v>
      </c>
      <c r="BA359" s="180" t="s">
        <v>726</v>
      </c>
      <c r="BB359" s="180">
        <f>$AC$8</f>
        <v>2043</v>
      </c>
      <c r="BC359" s="180" t="str">
        <f t="shared" ca="1" si="51"/>
        <v>9_AC336_Insurance_2043</v>
      </c>
      <c r="BD359" s="180" t="s">
        <v>407</v>
      </c>
      <c r="BE359" s="180"/>
      <c r="BF359" s="189" t="str">
        <f t="shared" si="49"/>
        <v>&gt;=0</v>
      </c>
      <c r="BG359" s="189" t="s">
        <v>58</v>
      </c>
      <c r="BH359" s="189" t="s">
        <v>58</v>
      </c>
      <c r="BI359" s="189"/>
      <c r="BJ359" s="189"/>
      <c r="BK359" s="189"/>
      <c r="BL359" s="189"/>
    </row>
    <row r="360" spans="1:64" ht="13.5" hidden="1" customHeight="1" thickBot="1">
      <c r="A360" s="90"/>
      <c r="B360" s="123"/>
      <c r="C360" s="160"/>
      <c r="D360" s="347"/>
      <c r="E360" s="347"/>
      <c r="F360" s="304"/>
      <c r="G360" s="304"/>
      <c r="H360" s="304"/>
      <c r="I360" s="304"/>
      <c r="J360" s="304"/>
      <c r="K360" s="304"/>
      <c r="L360" s="304"/>
      <c r="M360" s="304"/>
      <c r="N360" s="304"/>
      <c r="O360" s="304"/>
      <c r="P360" s="304"/>
      <c r="Q360" s="304"/>
      <c r="R360" s="304"/>
      <c r="S360" s="304"/>
      <c r="T360" s="304"/>
      <c r="U360" s="304"/>
      <c r="V360" s="304"/>
      <c r="W360" s="304"/>
      <c r="X360" s="304"/>
      <c r="Y360" s="304"/>
      <c r="Z360" s="304"/>
      <c r="AA360" s="304"/>
      <c r="AB360" s="304"/>
      <c r="AC360" s="304"/>
      <c r="AD360" s="304"/>
      <c r="AE360" s="305"/>
      <c r="AF360" s="305"/>
      <c r="AG360" s="305"/>
      <c r="AH360" s="305"/>
      <c r="AI360" s="305"/>
      <c r="AJ360" s="305"/>
      <c r="AK360" s="305"/>
      <c r="AL360" s="305"/>
      <c r="AM360" s="305"/>
      <c r="AN360" s="305"/>
      <c r="AO360" s="314"/>
      <c r="AP360" s="117"/>
      <c r="AQ360" s="54" t="s">
        <v>645</v>
      </c>
      <c r="AU360" s="292" t="str">
        <f t="shared" ca="1" si="52"/>
        <v>AD</v>
      </c>
      <c r="AV360" s="292">
        <f t="shared" si="53"/>
        <v>336</v>
      </c>
      <c r="AW360" s="180" t="str">
        <f t="shared" ca="1" si="50"/>
        <v>AD336</v>
      </c>
      <c r="AX360" s="180">
        <f t="shared" si="47"/>
        <v>9</v>
      </c>
      <c r="AY360" s="180" t="str">
        <f t="shared" ca="1" si="48"/>
        <v>6. Ownership - Operating Costs</v>
      </c>
      <c r="AZ360" s="189" t="s">
        <v>702</v>
      </c>
      <c r="BA360" s="180" t="s">
        <v>726</v>
      </c>
      <c r="BB360" s="180">
        <f>$AD$8</f>
        <v>2044</v>
      </c>
      <c r="BC360" s="180" t="str">
        <f t="shared" ca="1" si="51"/>
        <v>9_AD336_Insurance_2044</v>
      </c>
      <c r="BD360" s="180" t="s">
        <v>407</v>
      </c>
      <c r="BE360" s="180"/>
      <c r="BF360" s="189" t="str">
        <f t="shared" si="49"/>
        <v>&gt;=0</v>
      </c>
      <c r="BG360" s="189" t="s">
        <v>58</v>
      </c>
      <c r="BH360" s="189" t="s">
        <v>58</v>
      </c>
      <c r="BI360" s="189"/>
      <c r="BJ360" s="189"/>
      <c r="BK360" s="189"/>
      <c r="BL360" s="189"/>
    </row>
    <row r="361" spans="1:64" ht="13.5" hidden="1" customHeight="1" thickBot="1">
      <c r="A361" s="90"/>
      <c r="B361" s="123"/>
      <c r="C361" s="160"/>
      <c r="D361" s="347"/>
      <c r="E361" s="347"/>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4"/>
      <c r="AD361" s="304"/>
      <c r="AE361" s="305"/>
      <c r="AF361" s="305"/>
      <c r="AG361" s="305"/>
      <c r="AH361" s="305"/>
      <c r="AI361" s="305"/>
      <c r="AJ361" s="305"/>
      <c r="AK361" s="305"/>
      <c r="AL361" s="305"/>
      <c r="AM361" s="305"/>
      <c r="AN361" s="305"/>
      <c r="AO361" s="314"/>
      <c r="AP361" s="117"/>
      <c r="AQ361" s="54" t="s">
        <v>645</v>
      </c>
      <c r="AU361" s="292" t="str">
        <f t="shared" ca="1" si="52"/>
        <v>AE</v>
      </c>
      <c r="AV361" s="292">
        <f t="shared" si="53"/>
        <v>336</v>
      </c>
      <c r="AW361" s="180" t="str">
        <f t="shared" ca="1" si="50"/>
        <v>AE336</v>
      </c>
      <c r="AX361" s="180">
        <f t="shared" si="47"/>
        <v>9</v>
      </c>
      <c r="AY361" s="180" t="str">
        <f t="shared" ca="1" si="48"/>
        <v>6. Ownership - Operating Costs</v>
      </c>
      <c r="AZ361" s="189" t="s">
        <v>702</v>
      </c>
      <c r="BA361" s="180" t="s">
        <v>726</v>
      </c>
      <c r="BB361" s="180">
        <f>$AE$8</f>
        <v>2045</v>
      </c>
      <c r="BC361" s="180" t="str">
        <f t="shared" ca="1" si="51"/>
        <v>9_AE336_Insurance_2045</v>
      </c>
      <c r="BD361" s="180" t="s">
        <v>407</v>
      </c>
      <c r="BE361" s="180"/>
      <c r="BF361" s="189" t="str">
        <f t="shared" si="49"/>
        <v>&gt;=0</v>
      </c>
      <c r="BG361" s="189" t="s">
        <v>58</v>
      </c>
      <c r="BH361" s="189" t="s">
        <v>58</v>
      </c>
      <c r="BI361" s="189"/>
      <c r="BJ361" s="189"/>
      <c r="BK361" s="189"/>
      <c r="BL361" s="189"/>
    </row>
    <row r="362" spans="1:64" ht="13.5" hidden="1" customHeight="1" thickBot="1">
      <c r="A362" s="90"/>
      <c r="B362" s="123"/>
      <c r="C362" s="160"/>
      <c r="D362" s="347"/>
      <c r="E362" s="347"/>
      <c r="F362" s="304"/>
      <c r="G362" s="304"/>
      <c r="H362" s="304"/>
      <c r="I362" s="304"/>
      <c r="J362" s="304"/>
      <c r="K362" s="304"/>
      <c r="L362" s="304"/>
      <c r="M362" s="304"/>
      <c r="N362" s="304"/>
      <c r="O362" s="304"/>
      <c r="P362" s="304"/>
      <c r="Q362" s="304"/>
      <c r="R362" s="304"/>
      <c r="S362" s="304"/>
      <c r="T362" s="304"/>
      <c r="U362" s="304"/>
      <c r="V362" s="304"/>
      <c r="W362" s="304"/>
      <c r="X362" s="304"/>
      <c r="Y362" s="304"/>
      <c r="Z362" s="304"/>
      <c r="AA362" s="304"/>
      <c r="AB362" s="304"/>
      <c r="AC362" s="304"/>
      <c r="AD362" s="304"/>
      <c r="AE362" s="305"/>
      <c r="AF362" s="305"/>
      <c r="AG362" s="305"/>
      <c r="AH362" s="305"/>
      <c r="AI362" s="305"/>
      <c r="AJ362" s="305"/>
      <c r="AK362" s="305"/>
      <c r="AL362" s="305"/>
      <c r="AM362" s="305"/>
      <c r="AN362" s="305"/>
      <c r="AO362" s="314"/>
      <c r="AP362" s="117"/>
      <c r="AQ362" s="54" t="s">
        <v>645</v>
      </c>
      <c r="AU362" s="292" t="str">
        <f t="shared" ca="1" si="52"/>
        <v>AF</v>
      </c>
      <c r="AV362" s="292">
        <f t="shared" si="53"/>
        <v>336</v>
      </c>
      <c r="AW362" s="180" t="str">
        <f t="shared" ca="1" si="50"/>
        <v>AF336</v>
      </c>
      <c r="AX362" s="180">
        <f t="shared" si="47"/>
        <v>9</v>
      </c>
      <c r="AY362" s="180" t="str">
        <f t="shared" ca="1" si="48"/>
        <v>6. Ownership - Operating Costs</v>
      </c>
      <c r="AZ362" s="189" t="s">
        <v>702</v>
      </c>
      <c r="BA362" s="180" t="s">
        <v>726</v>
      </c>
      <c r="BB362" s="180">
        <f>$AF$8</f>
        <v>2046</v>
      </c>
      <c r="BC362" s="180" t="str">
        <f t="shared" ca="1" si="51"/>
        <v>9_AF336_Insurance_2046</v>
      </c>
      <c r="BD362" s="180" t="s">
        <v>407</v>
      </c>
      <c r="BE362" s="180"/>
      <c r="BF362" s="189" t="str">
        <f t="shared" si="49"/>
        <v>&gt;=0</v>
      </c>
      <c r="BG362" s="189" t="s">
        <v>58</v>
      </c>
      <c r="BH362" s="189" t="s">
        <v>58</v>
      </c>
      <c r="BI362" s="189"/>
      <c r="BJ362" s="189"/>
      <c r="BK362" s="189"/>
      <c r="BL362" s="189"/>
    </row>
    <row r="363" spans="1:64" ht="13.5" hidden="1" customHeight="1" thickBot="1">
      <c r="A363" s="90"/>
      <c r="B363" s="123"/>
      <c r="C363" s="160"/>
      <c r="D363" s="347"/>
      <c r="E363" s="347"/>
      <c r="F363" s="304"/>
      <c r="G363" s="304"/>
      <c r="H363" s="304"/>
      <c r="I363" s="304"/>
      <c r="J363" s="304"/>
      <c r="K363" s="304"/>
      <c r="L363" s="304"/>
      <c r="M363" s="304"/>
      <c r="N363" s="304"/>
      <c r="O363" s="304"/>
      <c r="P363" s="304"/>
      <c r="Q363" s="304"/>
      <c r="R363" s="304"/>
      <c r="S363" s="304"/>
      <c r="T363" s="304"/>
      <c r="U363" s="304"/>
      <c r="V363" s="304"/>
      <c r="W363" s="304"/>
      <c r="X363" s="304"/>
      <c r="Y363" s="304"/>
      <c r="Z363" s="304"/>
      <c r="AA363" s="304"/>
      <c r="AB363" s="304"/>
      <c r="AC363" s="304"/>
      <c r="AD363" s="304"/>
      <c r="AE363" s="305"/>
      <c r="AF363" s="305"/>
      <c r="AG363" s="305"/>
      <c r="AH363" s="305"/>
      <c r="AI363" s="305"/>
      <c r="AJ363" s="305"/>
      <c r="AK363" s="305"/>
      <c r="AL363" s="305"/>
      <c r="AM363" s="305"/>
      <c r="AN363" s="305"/>
      <c r="AO363" s="314"/>
      <c r="AP363" s="117"/>
      <c r="AQ363" s="54" t="s">
        <v>645</v>
      </c>
      <c r="AU363" s="292" t="str">
        <f t="shared" ca="1" si="52"/>
        <v>AG</v>
      </c>
      <c r="AV363" s="292">
        <f t="shared" si="53"/>
        <v>336</v>
      </c>
      <c r="AW363" s="180" t="str">
        <f t="shared" ca="1" si="50"/>
        <v>AG336</v>
      </c>
      <c r="AX363" s="180">
        <f t="shared" si="47"/>
        <v>9</v>
      </c>
      <c r="AY363" s="180" t="str">
        <f t="shared" ca="1" si="48"/>
        <v>6. Ownership - Operating Costs</v>
      </c>
      <c r="AZ363" s="189" t="s">
        <v>702</v>
      </c>
      <c r="BA363" s="180" t="s">
        <v>726</v>
      </c>
      <c r="BB363" s="180">
        <f>$AG$8</f>
        <v>2047</v>
      </c>
      <c r="BC363" s="180" t="str">
        <f t="shared" ca="1" si="51"/>
        <v>9_AG336_Insurance_2047</v>
      </c>
      <c r="BD363" s="180" t="s">
        <v>407</v>
      </c>
      <c r="BE363" s="180"/>
      <c r="BF363" s="189" t="str">
        <f t="shared" si="49"/>
        <v>&gt;=0</v>
      </c>
      <c r="BG363" s="189" t="s">
        <v>58</v>
      </c>
      <c r="BH363" s="189" t="s">
        <v>58</v>
      </c>
      <c r="BI363" s="189"/>
      <c r="BJ363" s="189"/>
      <c r="BK363" s="189"/>
      <c r="BL363" s="189"/>
    </row>
    <row r="364" spans="1:64" ht="13.5" hidden="1" customHeight="1" thickBot="1">
      <c r="A364" s="90"/>
      <c r="B364" s="123"/>
      <c r="C364" s="160"/>
      <c r="D364" s="347"/>
      <c r="E364" s="347"/>
      <c r="F364" s="304"/>
      <c r="G364" s="304"/>
      <c r="H364" s="304"/>
      <c r="I364" s="304"/>
      <c r="J364" s="304"/>
      <c r="K364" s="304"/>
      <c r="L364" s="304"/>
      <c r="M364" s="304"/>
      <c r="N364" s="304"/>
      <c r="O364" s="304"/>
      <c r="P364" s="304"/>
      <c r="Q364" s="304"/>
      <c r="R364" s="304"/>
      <c r="S364" s="304"/>
      <c r="T364" s="304"/>
      <c r="U364" s="304"/>
      <c r="V364" s="304"/>
      <c r="W364" s="304"/>
      <c r="X364" s="304"/>
      <c r="Y364" s="304"/>
      <c r="Z364" s="304"/>
      <c r="AA364" s="304"/>
      <c r="AB364" s="304"/>
      <c r="AC364" s="304"/>
      <c r="AD364" s="304"/>
      <c r="AE364" s="305"/>
      <c r="AF364" s="305"/>
      <c r="AG364" s="305"/>
      <c r="AH364" s="305"/>
      <c r="AI364" s="305"/>
      <c r="AJ364" s="305"/>
      <c r="AK364" s="305"/>
      <c r="AL364" s="305"/>
      <c r="AM364" s="305"/>
      <c r="AN364" s="305"/>
      <c r="AO364" s="314"/>
      <c r="AP364" s="117"/>
      <c r="AQ364" s="54" t="s">
        <v>645</v>
      </c>
      <c r="AU364" s="292" t="str">
        <f t="shared" ca="1" si="52"/>
        <v>AH</v>
      </c>
      <c r="AV364" s="292">
        <f t="shared" si="53"/>
        <v>336</v>
      </c>
      <c r="AW364" s="180" t="str">
        <f t="shared" ca="1" si="50"/>
        <v>AH336</v>
      </c>
      <c r="AX364" s="180">
        <f t="shared" si="47"/>
        <v>9</v>
      </c>
      <c r="AY364" s="180" t="str">
        <f t="shared" ca="1" si="48"/>
        <v>6. Ownership - Operating Costs</v>
      </c>
      <c r="AZ364" s="189" t="s">
        <v>702</v>
      </c>
      <c r="BA364" s="180" t="s">
        <v>726</v>
      </c>
      <c r="BB364" s="180">
        <f>$AH$8</f>
        <v>2048</v>
      </c>
      <c r="BC364" s="180" t="str">
        <f t="shared" ca="1" si="51"/>
        <v>9_AH336_Insurance_2048</v>
      </c>
      <c r="BD364" s="180" t="s">
        <v>407</v>
      </c>
      <c r="BE364" s="180"/>
      <c r="BF364" s="189" t="str">
        <f t="shared" si="49"/>
        <v>&gt;=0</v>
      </c>
      <c r="BG364" s="189" t="s">
        <v>58</v>
      </c>
      <c r="BH364" s="189" t="s">
        <v>58</v>
      </c>
      <c r="BI364" s="189"/>
      <c r="BJ364" s="189"/>
      <c r="BK364" s="189"/>
      <c r="BL364" s="189"/>
    </row>
    <row r="365" spans="1:64" ht="13.5" hidden="1" customHeight="1" thickBot="1">
      <c r="A365" s="90"/>
      <c r="B365" s="123"/>
      <c r="C365" s="160"/>
      <c r="D365" s="347"/>
      <c r="E365" s="347"/>
      <c r="F365" s="304"/>
      <c r="G365" s="304"/>
      <c r="H365" s="304"/>
      <c r="I365" s="304"/>
      <c r="J365" s="304"/>
      <c r="K365" s="304"/>
      <c r="L365" s="304"/>
      <c r="M365" s="304"/>
      <c r="N365" s="304"/>
      <c r="O365" s="304"/>
      <c r="P365" s="304"/>
      <c r="Q365" s="304"/>
      <c r="R365" s="304"/>
      <c r="S365" s="304"/>
      <c r="T365" s="304"/>
      <c r="U365" s="304"/>
      <c r="V365" s="304"/>
      <c r="W365" s="304"/>
      <c r="X365" s="304"/>
      <c r="Y365" s="304"/>
      <c r="Z365" s="304"/>
      <c r="AA365" s="304"/>
      <c r="AB365" s="304"/>
      <c r="AC365" s="304"/>
      <c r="AD365" s="304"/>
      <c r="AE365" s="305"/>
      <c r="AF365" s="305"/>
      <c r="AG365" s="305"/>
      <c r="AH365" s="305"/>
      <c r="AI365" s="305"/>
      <c r="AJ365" s="305"/>
      <c r="AK365" s="305"/>
      <c r="AL365" s="305"/>
      <c r="AM365" s="305"/>
      <c r="AN365" s="305"/>
      <c r="AO365" s="314"/>
      <c r="AP365" s="117"/>
      <c r="AQ365" s="54" t="s">
        <v>645</v>
      </c>
      <c r="AU365" s="292" t="str">
        <f t="shared" ca="1" si="52"/>
        <v>AI</v>
      </c>
      <c r="AV365" s="292">
        <f t="shared" si="53"/>
        <v>336</v>
      </c>
      <c r="AW365" s="180" t="str">
        <f t="shared" ca="1" si="50"/>
        <v>AI336</v>
      </c>
      <c r="AX365" s="180">
        <f t="shared" si="47"/>
        <v>9</v>
      </c>
      <c r="AY365" s="180" t="str">
        <f t="shared" ca="1" si="48"/>
        <v>6. Ownership - Operating Costs</v>
      </c>
      <c r="AZ365" s="189" t="s">
        <v>702</v>
      </c>
      <c r="BA365" s="180" t="s">
        <v>726</v>
      </c>
      <c r="BB365" s="180">
        <f>$AI$8</f>
        <v>2049</v>
      </c>
      <c r="BC365" s="180" t="str">
        <f t="shared" ca="1" si="51"/>
        <v>9_AI336_Insurance_2049</v>
      </c>
      <c r="BD365" s="180" t="s">
        <v>407</v>
      </c>
      <c r="BE365" s="180"/>
      <c r="BF365" s="189" t="str">
        <f t="shared" si="49"/>
        <v>&gt;=0</v>
      </c>
      <c r="BG365" s="189" t="s">
        <v>58</v>
      </c>
      <c r="BH365" s="189" t="s">
        <v>58</v>
      </c>
      <c r="BI365" s="189"/>
      <c r="BJ365" s="189"/>
      <c r="BK365" s="189"/>
      <c r="BL365" s="189"/>
    </row>
    <row r="366" spans="1:64" ht="13.5" hidden="1" customHeight="1" thickBot="1">
      <c r="A366" s="90"/>
      <c r="B366" s="123"/>
      <c r="C366" s="160"/>
      <c r="D366" s="347"/>
      <c r="E366" s="347"/>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5"/>
      <c r="AF366" s="305"/>
      <c r="AG366" s="305"/>
      <c r="AH366" s="305"/>
      <c r="AI366" s="305"/>
      <c r="AJ366" s="305"/>
      <c r="AK366" s="305"/>
      <c r="AL366" s="305"/>
      <c r="AM366" s="305"/>
      <c r="AN366" s="305"/>
      <c r="AO366" s="314"/>
      <c r="AP366" s="117"/>
      <c r="AQ366" s="54" t="s">
        <v>645</v>
      </c>
      <c r="AU366" s="292" t="str">
        <f t="shared" ca="1" si="52"/>
        <v>AJ</v>
      </c>
      <c r="AV366" s="292">
        <f t="shared" si="53"/>
        <v>336</v>
      </c>
      <c r="AW366" s="180" t="str">
        <f t="shared" ca="1" si="50"/>
        <v>AJ336</v>
      </c>
      <c r="AX366" s="180">
        <f t="shared" si="47"/>
        <v>9</v>
      </c>
      <c r="AY366" s="180" t="str">
        <f t="shared" ca="1" si="48"/>
        <v>6. Ownership - Operating Costs</v>
      </c>
      <c r="AZ366" s="189" t="s">
        <v>702</v>
      </c>
      <c r="BA366" s="180" t="s">
        <v>726</v>
      </c>
      <c r="BB366" s="180">
        <f>$AJ$8</f>
        <v>2050</v>
      </c>
      <c r="BC366" s="180" t="str">
        <f t="shared" ca="1" si="51"/>
        <v>9_AJ336_Insurance_2050</v>
      </c>
      <c r="BD366" s="180" t="s">
        <v>407</v>
      </c>
      <c r="BE366" s="180"/>
      <c r="BF366" s="189" t="str">
        <f t="shared" si="49"/>
        <v>&gt;=0</v>
      </c>
      <c r="BG366" s="189" t="s">
        <v>58</v>
      </c>
      <c r="BH366" s="189" t="s">
        <v>58</v>
      </c>
      <c r="BI366" s="189"/>
      <c r="BJ366" s="189"/>
      <c r="BK366" s="189"/>
      <c r="BL366" s="189"/>
    </row>
    <row r="367" spans="1:64" ht="13.5" hidden="1" customHeight="1" thickBot="1">
      <c r="A367" s="90"/>
      <c r="B367" s="123"/>
      <c r="C367" s="160"/>
      <c r="D367" s="347"/>
      <c r="E367" s="347"/>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5"/>
      <c r="AF367" s="305"/>
      <c r="AG367" s="305"/>
      <c r="AH367" s="305"/>
      <c r="AI367" s="305"/>
      <c r="AJ367" s="305"/>
      <c r="AK367" s="305"/>
      <c r="AL367" s="305"/>
      <c r="AM367" s="305"/>
      <c r="AN367" s="305"/>
      <c r="AO367" s="314"/>
      <c r="AP367" s="117"/>
      <c r="AQ367" s="54" t="s">
        <v>645</v>
      </c>
      <c r="AU367" s="292" t="str">
        <f t="shared" ca="1" si="52"/>
        <v>AK</v>
      </c>
      <c r="AV367" s="292">
        <f t="shared" si="53"/>
        <v>336</v>
      </c>
      <c r="AW367" s="180" t="str">
        <f t="shared" ca="1" si="50"/>
        <v>AK336</v>
      </c>
      <c r="AX367" s="180">
        <f t="shared" si="47"/>
        <v>9</v>
      </c>
      <c r="AY367" s="180" t="str">
        <f t="shared" ca="1" si="48"/>
        <v>6. Ownership - Operating Costs</v>
      </c>
      <c r="AZ367" s="189" t="s">
        <v>702</v>
      </c>
      <c r="BA367" s="180" t="s">
        <v>726</v>
      </c>
      <c r="BB367" s="180">
        <f>$AK$8</f>
        <v>2051</v>
      </c>
      <c r="BC367" s="180" t="str">
        <f t="shared" ca="1" si="51"/>
        <v>9_AK336_Insurance_2051</v>
      </c>
      <c r="BD367" s="180" t="s">
        <v>407</v>
      </c>
      <c r="BE367" s="180"/>
      <c r="BF367" s="189" t="str">
        <f t="shared" si="49"/>
        <v>&gt;=0</v>
      </c>
      <c r="BG367" s="189" t="s">
        <v>58</v>
      </c>
      <c r="BH367" s="189" t="s">
        <v>58</v>
      </c>
      <c r="BI367" s="189"/>
      <c r="BJ367" s="189"/>
      <c r="BK367" s="189"/>
      <c r="BL367" s="189"/>
    </row>
    <row r="368" spans="1:64" ht="13.5" hidden="1" customHeight="1" thickBot="1">
      <c r="A368" s="90"/>
      <c r="B368" s="123"/>
      <c r="C368" s="160"/>
      <c r="D368" s="347"/>
      <c r="E368" s="347"/>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5"/>
      <c r="AF368" s="305"/>
      <c r="AG368" s="305"/>
      <c r="AH368" s="305"/>
      <c r="AI368" s="305"/>
      <c r="AJ368" s="305"/>
      <c r="AK368" s="305"/>
      <c r="AL368" s="305"/>
      <c r="AM368" s="305"/>
      <c r="AN368" s="305"/>
      <c r="AO368" s="314"/>
      <c r="AP368" s="117"/>
      <c r="AQ368" s="54" t="s">
        <v>645</v>
      </c>
      <c r="AU368" s="292" t="str">
        <f t="shared" ca="1" si="52"/>
        <v>AL</v>
      </c>
      <c r="AV368" s="292">
        <f t="shared" si="53"/>
        <v>336</v>
      </c>
      <c r="AW368" s="180" t="str">
        <f t="shared" ca="1" si="50"/>
        <v>AL336</v>
      </c>
      <c r="AX368" s="180">
        <f t="shared" si="47"/>
        <v>9</v>
      </c>
      <c r="AY368" s="180" t="str">
        <f t="shared" ca="1" si="48"/>
        <v>6. Ownership - Operating Costs</v>
      </c>
      <c r="AZ368" s="189" t="s">
        <v>702</v>
      </c>
      <c r="BA368" s="180" t="s">
        <v>726</v>
      </c>
      <c r="BB368" s="180">
        <f>$AL$8</f>
        <v>2052</v>
      </c>
      <c r="BC368" s="180" t="str">
        <f t="shared" ca="1" si="51"/>
        <v>9_AL336_Insurance_2052</v>
      </c>
      <c r="BD368" s="180" t="s">
        <v>407</v>
      </c>
      <c r="BE368" s="180"/>
      <c r="BF368" s="189" t="str">
        <f t="shared" si="49"/>
        <v>&gt;=0</v>
      </c>
      <c r="BG368" s="189" t="s">
        <v>58</v>
      </c>
      <c r="BH368" s="189" t="s">
        <v>58</v>
      </c>
      <c r="BI368" s="189"/>
      <c r="BJ368" s="189"/>
      <c r="BK368" s="189"/>
      <c r="BL368" s="189"/>
    </row>
    <row r="369" spans="1:64" ht="13.5" hidden="1" customHeight="1" thickBot="1">
      <c r="A369" s="90"/>
      <c r="B369" s="123"/>
      <c r="C369" s="160"/>
      <c r="D369" s="347"/>
      <c r="E369" s="347"/>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5"/>
      <c r="AF369" s="305"/>
      <c r="AG369" s="305"/>
      <c r="AH369" s="305"/>
      <c r="AI369" s="305"/>
      <c r="AJ369" s="305"/>
      <c r="AK369" s="305"/>
      <c r="AL369" s="305"/>
      <c r="AM369" s="305"/>
      <c r="AN369" s="305"/>
      <c r="AO369" s="314"/>
      <c r="AP369" s="117"/>
      <c r="AQ369" s="54" t="s">
        <v>645</v>
      </c>
      <c r="AU369" s="292" t="str">
        <f t="shared" ca="1" si="52"/>
        <v>AM</v>
      </c>
      <c r="AV369" s="292">
        <f t="shared" si="53"/>
        <v>336</v>
      </c>
      <c r="AW369" s="180" t="str">
        <f t="shared" ca="1" si="50"/>
        <v>AM336</v>
      </c>
      <c r="AX369" s="180">
        <f t="shared" si="47"/>
        <v>9</v>
      </c>
      <c r="AY369" s="180" t="str">
        <f t="shared" ca="1" si="48"/>
        <v>6. Ownership - Operating Costs</v>
      </c>
      <c r="AZ369" s="189" t="s">
        <v>702</v>
      </c>
      <c r="BA369" s="180" t="s">
        <v>726</v>
      </c>
      <c r="BB369" s="180">
        <f>$AM$8</f>
        <v>2053</v>
      </c>
      <c r="BC369" s="180" t="str">
        <f t="shared" ca="1" si="51"/>
        <v>9_AM336_Insurance_2053</v>
      </c>
      <c r="BD369" s="180" t="s">
        <v>407</v>
      </c>
      <c r="BE369" s="180"/>
      <c r="BF369" s="189" t="str">
        <f t="shared" si="49"/>
        <v>&gt;=0</v>
      </c>
      <c r="BG369" s="189" t="s">
        <v>58</v>
      </c>
      <c r="BH369" s="189" t="s">
        <v>58</v>
      </c>
      <c r="BI369" s="189"/>
      <c r="BJ369" s="189"/>
      <c r="BK369" s="189"/>
      <c r="BL369" s="189"/>
    </row>
    <row r="370" spans="1:64" ht="13.5" hidden="1" customHeight="1" thickBot="1">
      <c r="A370" s="90"/>
      <c r="B370" s="123"/>
      <c r="C370" s="160"/>
      <c r="D370" s="347"/>
      <c r="E370" s="347"/>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5"/>
      <c r="AF370" s="305"/>
      <c r="AG370" s="305"/>
      <c r="AH370" s="305"/>
      <c r="AI370" s="305"/>
      <c r="AJ370" s="305"/>
      <c r="AK370" s="305"/>
      <c r="AL370" s="305"/>
      <c r="AM370" s="305"/>
      <c r="AN370" s="305"/>
      <c r="AO370" s="314"/>
      <c r="AP370" s="117"/>
      <c r="AQ370" s="54" t="s">
        <v>645</v>
      </c>
      <c r="AU370" s="292" t="str">
        <f t="shared" ca="1" si="52"/>
        <v>AN</v>
      </c>
      <c r="AV370" s="292">
        <f t="shared" si="53"/>
        <v>336</v>
      </c>
      <c r="AW370" s="180" t="str">
        <f t="shared" ca="1" si="50"/>
        <v>AN336</v>
      </c>
      <c r="AX370" s="180">
        <f t="shared" si="47"/>
        <v>9</v>
      </c>
      <c r="AY370" s="180" t="str">
        <f t="shared" ca="1" si="48"/>
        <v>6. Ownership - Operating Costs</v>
      </c>
      <c r="AZ370" s="189" t="s">
        <v>702</v>
      </c>
      <c r="BA370" s="180" t="s">
        <v>726</v>
      </c>
      <c r="BB370" s="180">
        <f>$AN$8</f>
        <v>2054</v>
      </c>
      <c r="BC370" s="180" t="str">
        <f t="shared" ca="1" si="51"/>
        <v>9_AN336_Insurance_2054</v>
      </c>
      <c r="BD370" s="180" t="s">
        <v>407</v>
      </c>
      <c r="BE370" s="180"/>
      <c r="BF370" s="189" t="str">
        <f t="shared" si="49"/>
        <v>&gt;=0</v>
      </c>
      <c r="BG370" s="189" t="s">
        <v>58</v>
      </c>
      <c r="BH370" s="189" t="s">
        <v>58</v>
      </c>
      <c r="BI370" s="189"/>
      <c r="BJ370" s="189"/>
      <c r="BK370" s="189"/>
      <c r="BL370" s="189"/>
    </row>
    <row r="371" spans="1:64" ht="13.5" hidden="1" customHeight="1" thickBot="1">
      <c r="A371" s="90"/>
      <c r="B371" s="123"/>
      <c r="C371" s="160"/>
      <c r="D371" s="347"/>
      <c r="E371" s="347"/>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5"/>
      <c r="AF371" s="305"/>
      <c r="AG371" s="305"/>
      <c r="AH371" s="305"/>
      <c r="AI371" s="305"/>
      <c r="AJ371" s="305"/>
      <c r="AK371" s="305"/>
      <c r="AL371" s="305"/>
      <c r="AM371" s="305"/>
      <c r="AN371" s="305"/>
      <c r="AO371" s="314"/>
      <c r="AP371" s="117"/>
      <c r="AQ371" s="307" t="s">
        <v>645</v>
      </c>
      <c r="AR371" s="307"/>
      <c r="AS371" s="307"/>
      <c r="AT371" s="307"/>
      <c r="AU371" s="308" t="str">
        <f t="shared" ca="1" si="52"/>
        <v>AO</v>
      </c>
      <c r="AV371" s="308">
        <f t="shared" si="53"/>
        <v>336</v>
      </c>
      <c r="AW371" s="254" t="str">
        <f t="shared" ca="1" si="50"/>
        <v>AO336</v>
      </c>
      <c r="AX371" s="254">
        <f t="shared" si="47"/>
        <v>9</v>
      </c>
      <c r="AY371" s="254" t="str">
        <f t="shared" ca="1" si="48"/>
        <v>6. Ownership - Operating Costs</v>
      </c>
      <c r="AZ371" s="259" t="s">
        <v>702</v>
      </c>
      <c r="BA371" s="254" t="s">
        <v>726</v>
      </c>
      <c r="BB371" s="254" t="s">
        <v>646</v>
      </c>
      <c r="BC371" s="254" t="str">
        <f t="shared" ca="1" si="51"/>
        <v>9_AO336_Insurance_Additional_Info</v>
      </c>
      <c r="BD371" s="259" t="s">
        <v>133</v>
      </c>
      <c r="BE371" s="259">
        <v>100</v>
      </c>
      <c r="BF371" s="259"/>
      <c r="BG371" s="259" t="s">
        <v>58</v>
      </c>
      <c r="BH371" s="259" t="s">
        <v>58</v>
      </c>
      <c r="BI371" s="189"/>
      <c r="BJ371" s="189"/>
      <c r="BK371" s="189"/>
      <c r="BL371" s="189"/>
    </row>
    <row r="372" spans="1:64" ht="13.5" thickBot="1">
      <c r="A372" s="90">
        <f>+A336+1</f>
        <v>15</v>
      </c>
      <c r="B372" s="123"/>
      <c r="C372" s="160" t="s">
        <v>727</v>
      </c>
      <c r="D372" s="347" t="s">
        <v>642</v>
      </c>
      <c r="E372" s="347"/>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1"/>
      <c r="AF372" s="281"/>
      <c r="AG372" s="281"/>
      <c r="AH372" s="281"/>
      <c r="AI372" s="281"/>
      <c r="AJ372" s="281"/>
      <c r="AK372" s="281"/>
      <c r="AL372" s="281"/>
      <c r="AM372" s="281"/>
      <c r="AN372" s="281"/>
      <c r="AO372" s="222"/>
      <c r="AP372" s="117"/>
      <c r="AS372" s="54" t="s">
        <v>125</v>
      </c>
      <c r="AT372" s="54" t="str">
        <f ca="1">SUBSTITUTE(CELL("address",F372),"$","")</f>
        <v>F372</v>
      </c>
      <c r="AU372" s="227" t="str">
        <f ca="1">CHAR(CODE(AT372))</f>
        <v>F</v>
      </c>
      <c r="AV372" s="227">
        <f>ROW(AT372)</f>
        <v>372</v>
      </c>
      <c r="AW372" s="180" t="str">
        <f ca="1">CONCATENATE(AU372&amp;AV372)</f>
        <v>F372</v>
      </c>
      <c r="AX372" s="180">
        <f t="shared" si="47"/>
        <v>9</v>
      </c>
      <c r="AY372" s="180" t="str">
        <f t="shared" ca="1" si="48"/>
        <v>6. Ownership - Operating Costs</v>
      </c>
      <c r="AZ372" s="189" t="s">
        <v>702</v>
      </c>
      <c r="BA372" s="180" t="s">
        <v>728</v>
      </c>
      <c r="BB372" s="180">
        <f>$F$8</f>
        <v>2020</v>
      </c>
      <c r="BC372" s="180" t="str">
        <f ca="1">AX372&amp;"_"&amp;AW372&amp;"_"&amp;BA372&amp;"_"&amp;BB372</f>
        <v>9_F372_Property_tax_2020</v>
      </c>
      <c r="BD372" s="180" t="s">
        <v>407</v>
      </c>
      <c r="BE372" s="180"/>
      <c r="BF372" s="189" t="str">
        <f t="shared" si="49"/>
        <v>&gt;=0</v>
      </c>
      <c r="BG372" s="189" t="s">
        <v>58</v>
      </c>
      <c r="BH372" s="189" t="s">
        <v>58</v>
      </c>
      <c r="BI372" s="189"/>
      <c r="BJ372" s="189"/>
      <c r="BK372" s="189"/>
      <c r="BL372" s="189"/>
    </row>
    <row r="373" spans="1:64" ht="13.5" hidden="1" customHeight="1" thickBot="1">
      <c r="A373" s="90"/>
      <c r="B373" s="123"/>
      <c r="C373" s="160"/>
      <c r="D373" s="347"/>
      <c r="E373" s="347"/>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5"/>
      <c r="AF373" s="305"/>
      <c r="AG373" s="305"/>
      <c r="AH373" s="305"/>
      <c r="AI373" s="305"/>
      <c r="AJ373" s="305"/>
      <c r="AK373" s="305"/>
      <c r="AL373" s="305"/>
      <c r="AM373" s="305"/>
      <c r="AN373" s="305"/>
      <c r="AO373" s="314"/>
      <c r="AP373" s="117"/>
      <c r="AQ373" s="54" t="s">
        <v>645</v>
      </c>
      <c r="AU373" s="292" t="str">
        <f ca="1">IF(AU372="Z","AA",IF(LEN(AU372)=1,CHAR(CODE(AU372)+1),IF(RIGHT(AU372,1)="Z",CHAR(CODE(LEFT(AU372,1))+1),LEFT(AU372,1))&amp;CHAR(65+MOD(CODE(RIGHT(AU372,1))+1-65,26))))</f>
        <v>G</v>
      </c>
      <c r="AV373" s="292">
        <f>AV372</f>
        <v>372</v>
      </c>
      <c r="AW373" s="180" t="str">
        <f t="shared" ref="AW373:AW407" ca="1" si="54">CONCATENATE(AU373&amp;AV373)</f>
        <v>G372</v>
      </c>
      <c r="AX373" s="180">
        <f t="shared" si="47"/>
        <v>9</v>
      </c>
      <c r="AY373" s="180" t="str">
        <f t="shared" ca="1" si="48"/>
        <v>6. Ownership - Operating Costs</v>
      </c>
      <c r="AZ373" s="189" t="s">
        <v>702</v>
      </c>
      <c r="BA373" s="180" t="s">
        <v>728</v>
      </c>
      <c r="BB373" s="180">
        <f>$G$8</f>
        <v>2021</v>
      </c>
      <c r="BC373" s="180" t="str">
        <f t="shared" ref="BC373:BC407" ca="1" si="55">AX373&amp;"_"&amp;AW373&amp;"_"&amp;BA373&amp;"_"&amp;BB373</f>
        <v>9_G372_Property_tax_2021</v>
      </c>
      <c r="BD373" s="180" t="s">
        <v>407</v>
      </c>
      <c r="BE373" s="180"/>
      <c r="BF373" s="189" t="str">
        <f t="shared" si="49"/>
        <v>&gt;=0</v>
      </c>
      <c r="BG373" s="189" t="s">
        <v>58</v>
      </c>
      <c r="BH373" s="189" t="s">
        <v>58</v>
      </c>
      <c r="BI373" s="189"/>
      <c r="BJ373" s="189"/>
      <c r="BK373" s="189"/>
      <c r="BL373" s="189"/>
    </row>
    <row r="374" spans="1:64" ht="13.5" hidden="1" customHeight="1" thickBot="1">
      <c r="A374" s="90"/>
      <c r="B374" s="123"/>
      <c r="C374" s="160"/>
      <c r="D374" s="347"/>
      <c r="E374" s="347"/>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5"/>
      <c r="AF374" s="305"/>
      <c r="AG374" s="305"/>
      <c r="AH374" s="305"/>
      <c r="AI374" s="305"/>
      <c r="AJ374" s="305"/>
      <c r="AK374" s="305"/>
      <c r="AL374" s="305"/>
      <c r="AM374" s="305"/>
      <c r="AN374" s="305"/>
      <c r="AO374" s="314"/>
      <c r="AP374" s="117"/>
      <c r="AQ374" s="54" t="s">
        <v>645</v>
      </c>
      <c r="AU374" s="292" t="str">
        <f t="shared" ref="AU374:AU407" ca="1" si="56">IF(AU373="Z","AA",IF(LEN(AU373)=1,CHAR(CODE(AU373)+1),IF(RIGHT(AU373,1)="Z",CHAR(CODE(LEFT(AU373,1))+1),LEFT(AU373,1))&amp;CHAR(65+MOD(CODE(RIGHT(AU373,1))+1-65,26))))</f>
        <v>H</v>
      </c>
      <c r="AV374" s="292">
        <f t="shared" ref="AV374:AV407" si="57">AV373</f>
        <v>372</v>
      </c>
      <c r="AW374" s="180" t="str">
        <f t="shared" ca="1" si="54"/>
        <v>H372</v>
      </c>
      <c r="AX374" s="180">
        <f t="shared" si="47"/>
        <v>9</v>
      </c>
      <c r="AY374" s="180" t="str">
        <f t="shared" ca="1" si="48"/>
        <v>6. Ownership - Operating Costs</v>
      </c>
      <c r="AZ374" s="189" t="s">
        <v>702</v>
      </c>
      <c r="BA374" s="180" t="s">
        <v>728</v>
      </c>
      <c r="BB374" s="180">
        <f>$H$8</f>
        <v>2022</v>
      </c>
      <c r="BC374" s="180" t="str">
        <f t="shared" ca="1" si="55"/>
        <v>9_H372_Property_tax_2022</v>
      </c>
      <c r="BD374" s="180" t="s">
        <v>407</v>
      </c>
      <c r="BE374" s="180"/>
      <c r="BF374" s="189" t="str">
        <f t="shared" si="49"/>
        <v>&gt;=0</v>
      </c>
      <c r="BG374" s="189" t="s">
        <v>58</v>
      </c>
      <c r="BH374" s="189" t="s">
        <v>58</v>
      </c>
      <c r="BI374" s="189"/>
      <c r="BJ374" s="189"/>
      <c r="BK374" s="189"/>
      <c r="BL374" s="189"/>
    </row>
    <row r="375" spans="1:64" ht="13.5" hidden="1" customHeight="1" thickBot="1">
      <c r="A375" s="90"/>
      <c r="B375" s="123"/>
      <c r="C375" s="160"/>
      <c r="D375" s="347"/>
      <c r="E375" s="347"/>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5"/>
      <c r="AF375" s="305"/>
      <c r="AG375" s="305"/>
      <c r="AH375" s="305"/>
      <c r="AI375" s="305"/>
      <c r="AJ375" s="305"/>
      <c r="AK375" s="305"/>
      <c r="AL375" s="305"/>
      <c r="AM375" s="305"/>
      <c r="AN375" s="305"/>
      <c r="AO375" s="314"/>
      <c r="AP375" s="117"/>
      <c r="AQ375" s="54" t="s">
        <v>645</v>
      </c>
      <c r="AU375" s="292" t="str">
        <f t="shared" ca="1" si="56"/>
        <v>I</v>
      </c>
      <c r="AV375" s="292">
        <f t="shared" si="57"/>
        <v>372</v>
      </c>
      <c r="AW375" s="180" t="str">
        <f t="shared" ca="1" si="54"/>
        <v>I372</v>
      </c>
      <c r="AX375" s="180">
        <f t="shared" si="47"/>
        <v>9</v>
      </c>
      <c r="AY375" s="180" t="str">
        <f t="shared" ca="1" si="48"/>
        <v>6. Ownership - Operating Costs</v>
      </c>
      <c r="AZ375" s="189" t="s">
        <v>702</v>
      </c>
      <c r="BA375" s="180" t="s">
        <v>728</v>
      </c>
      <c r="BB375" s="180">
        <f>$I$8</f>
        <v>2023</v>
      </c>
      <c r="BC375" s="180" t="str">
        <f t="shared" ca="1" si="55"/>
        <v>9_I372_Property_tax_2023</v>
      </c>
      <c r="BD375" s="180" t="s">
        <v>407</v>
      </c>
      <c r="BE375" s="180"/>
      <c r="BF375" s="189" t="str">
        <f t="shared" si="49"/>
        <v>&gt;=0</v>
      </c>
      <c r="BG375" s="189" t="s">
        <v>58</v>
      </c>
      <c r="BH375" s="189" t="s">
        <v>58</v>
      </c>
      <c r="BI375" s="189"/>
      <c r="BJ375" s="189"/>
      <c r="BK375" s="189"/>
      <c r="BL375" s="189"/>
    </row>
    <row r="376" spans="1:64" ht="13.5" hidden="1" customHeight="1" thickBot="1">
      <c r="A376" s="90"/>
      <c r="B376" s="123"/>
      <c r="C376" s="160"/>
      <c r="D376" s="347"/>
      <c r="E376" s="347"/>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5"/>
      <c r="AF376" s="305"/>
      <c r="AG376" s="305"/>
      <c r="AH376" s="305"/>
      <c r="AI376" s="305"/>
      <c r="AJ376" s="305"/>
      <c r="AK376" s="305"/>
      <c r="AL376" s="305"/>
      <c r="AM376" s="305"/>
      <c r="AN376" s="305"/>
      <c r="AO376" s="314"/>
      <c r="AP376" s="117"/>
      <c r="AQ376" s="54" t="s">
        <v>645</v>
      </c>
      <c r="AU376" s="292" t="str">
        <f t="shared" ca="1" si="56"/>
        <v>J</v>
      </c>
      <c r="AV376" s="292">
        <f t="shared" si="57"/>
        <v>372</v>
      </c>
      <c r="AW376" s="180" t="str">
        <f t="shared" ca="1" si="54"/>
        <v>J372</v>
      </c>
      <c r="AX376" s="180">
        <f t="shared" si="47"/>
        <v>9</v>
      </c>
      <c r="AY376" s="180" t="str">
        <f t="shared" ca="1" si="48"/>
        <v>6. Ownership - Operating Costs</v>
      </c>
      <c r="AZ376" s="189" t="s">
        <v>702</v>
      </c>
      <c r="BA376" s="180" t="s">
        <v>728</v>
      </c>
      <c r="BB376" s="180">
        <f>$J$8</f>
        <v>2024</v>
      </c>
      <c r="BC376" s="180" t="str">
        <f t="shared" ca="1" si="55"/>
        <v>9_J372_Property_tax_2024</v>
      </c>
      <c r="BD376" s="180" t="s">
        <v>407</v>
      </c>
      <c r="BE376" s="180"/>
      <c r="BF376" s="189" t="str">
        <f t="shared" si="49"/>
        <v>&gt;=0</v>
      </c>
      <c r="BG376" s="189" t="s">
        <v>58</v>
      </c>
      <c r="BH376" s="189" t="s">
        <v>58</v>
      </c>
      <c r="BI376" s="189"/>
      <c r="BJ376" s="189"/>
      <c r="BK376" s="189"/>
      <c r="BL376" s="189"/>
    </row>
    <row r="377" spans="1:64" ht="13.5" hidden="1" customHeight="1" thickBot="1">
      <c r="A377" s="90"/>
      <c r="B377" s="123"/>
      <c r="C377" s="160"/>
      <c r="D377" s="347"/>
      <c r="E377" s="347"/>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5"/>
      <c r="AF377" s="305"/>
      <c r="AG377" s="305"/>
      <c r="AH377" s="305"/>
      <c r="AI377" s="305"/>
      <c r="AJ377" s="305"/>
      <c r="AK377" s="305"/>
      <c r="AL377" s="305"/>
      <c r="AM377" s="305"/>
      <c r="AN377" s="305"/>
      <c r="AO377" s="314"/>
      <c r="AP377" s="117"/>
      <c r="AQ377" s="54" t="s">
        <v>645</v>
      </c>
      <c r="AU377" s="292" t="str">
        <f t="shared" ca="1" si="56"/>
        <v>K</v>
      </c>
      <c r="AV377" s="292">
        <f t="shared" si="57"/>
        <v>372</v>
      </c>
      <c r="AW377" s="180" t="str">
        <f t="shared" ca="1" si="54"/>
        <v>K372</v>
      </c>
      <c r="AX377" s="180">
        <f t="shared" si="47"/>
        <v>9</v>
      </c>
      <c r="AY377" s="180" t="str">
        <f t="shared" ca="1" si="48"/>
        <v>6. Ownership - Operating Costs</v>
      </c>
      <c r="AZ377" s="189" t="s">
        <v>702</v>
      </c>
      <c r="BA377" s="180" t="s">
        <v>728</v>
      </c>
      <c r="BB377" s="180">
        <f>$K$8</f>
        <v>2025</v>
      </c>
      <c r="BC377" s="180" t="str">
        <f t="shared" ca="1" si="55"/>
        <v>9_K372_Property_tax_2025</v>
      </c>
      <c r="BD377" s="180" t="s">
        <v>407</v>
      </c>
      <c r="BE377" s="180"/>
      <c r="BF377" s="189" t="str">
        <f t="shared" si="49"/>
        <v>&gt;=0</v>
      </c>
      <c r="BG377" s="189" t="s">
        <v>58</v>
      </c>
      <c r="BH377" s="189" t="s">
        <v>58</v>
      </c>
      <c r="BI377" s="189"/>
      <c r="BJ377" s="189"/>
      <c r="BK377" s="189"/>
      <c r="BL377" s="189"/>
    </row>
    <row r="378" spans="1:64" ht="13.5" hidden="1" customHeight="1" thickBot="1">
      <c r="A378" s="90"/>
      <c r="B378" s="123"/>
      <c r="C378" s="160"/>
      <c r="D378" s="347"/>
      <c r="E378" s="347"/>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5"/>
      <c r="AF378" s="305"/>
      <c r="AG378" s="305"/>
      <c r="AH378" s="305"/>
      <c r="AI378" s="305"/>
      <c r="AJ378" s="305"/>
      <c r="AK378" s="305"/>
      <c r="AL378" s="305"/>
      <c r="AM378" s="305"/>
      <c r="AN378" s="305"/>
      <c r="AO378" s="314"/>
      <c r="AP378" s="117"/>
      <c r="AQ378" s="54" t="s">
        <v>645</v>
      </c>
      <c r="AU378" s="292" t="str">
        <f t="shared" ca="1" si="56"/>
        <v>L</v>
      </c>
      <c r="AV378" s="292">
        <f t="shared" si="57"/>
        <v>372</v>
      </c>
      <c r="AW378" s="180" t="str">
        <f t="shared" ca="1" si="54"/>
        <v>L372</v>
      </c>
      <c r="AX378" s="180">
        <f t="shared" si="47"/>
        <v>9</v>
      </c>
      <c r="AY378" s="180" t="str">
        <f t="shared" ca="1" si="48"/>
        <v>6. Ownership - Operating Costs</v>
      </c>
      <c r="AZ378" s="189" t="s">
        <v>702</v>
      </c>
      <c r="BA378" s="180" t="s">
        <v>728</v>
      </c>
      <c r="BB378" s="180">
        <f>$L$8</f>
        <v>2026</v>
      </c>
      <c r="BC378" s="180" t="str">
        <f t="shared" ca="1" si="55"/>
        <v>9_L372_Property_tax_2026</v>
      </c>
      <c r="BD378" s="180" t="s">
        <v>407</v>
      </c>
      <c r="BE378" s="180"/>
      <c r="BF378" s="189" t="str">
        <f t="shared" si="49"/>
        <v>&gt;=0</v>
      </c>
      <c r="BG378" s="189" t="s">
        <v>58</v>
      </c>
      <c r="BH378" s="189" t="s">
        <v>58</v>
      </c>
      <c r="BI378" s="189"/>
      <c r="BJ378" s="189"/>
      <c r="BK378" s="189"/>
      <c r="BL378" s="189"/>
    </row>
    <row r="379" spans="1:64" ht="13.5" hidden="1" customHeight="1" thickBot="1">
      <c r="A379" s="90"/>
      <c r="B379" s="123"/>
      <c r="C379" s="160"/>
      <c r="D379" s="347"/>
      <c r="E379" s="347"/>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5"/>
      <c r="AF379" s="305"/>
      <c r="AG379" s="305"/>
      <c r="AH379" s="305"/>
      <c r="AI379" s="305"/>
      <c r="AJ379" s="305"/>
      <c r="AK379" s="305"/>
      <c r="AL379" s="305"/>
      <c r="AM379" s="305"/>
      <c r="AN379" s="305"/>
      <c r="AO379" s="314"/>
      <c r="AP379" s="117"/>
      <c r="AQ379" s="54" t="s">
        <v>645</v>
      </c>
      <c r="AU379" s="292" t="str">
        <f t="shared" ca="1" si="56"/>
        <v>M</v>
      </c>
      <c r="AV379" s="292">
        <f t="shared" si="57"/>
        <v>372</v>
      </c>
      <c r="AW379" s="180" t="str">
        <f t="shared" ca="1" si="54"/>
        <v>M372</v>
      </c>
      <c r="AX379" s="180">
        <f t="shared" si="47"/>
        <v>9</v>
      </c>
      <c r="AY379" s="180" t="str">
        <f t="shared" ca="1" si="48"/>
        <v>6. Ownership - Operating Costs</v>
      </c>
      <c r="AZ379" s="189" t="s">
        <v>702</v>
      </c>
      <c r="BA379" s="180" t="s">
        <v>728</v>
      </c>
      <c r="BB379" s="180">
        <f>$M$8</f>
        <v>2027</v>
      </c>
      <c r="BC379" s="180" t="str">
        <f t="shared" ca="1" si="55"/>
        <v>9_M372_Property_tax_2027</v>
      </c>
      <c r="BD379" s="180" t="s">
        <v>407</v>
      </c>
      <c r="BE379" s="180"/>
      <c r="BF379" s="189" t="str">
        <f t="shared" si="49"/>
        <v>&gt;=0</v>
      </c>
      <c r="BG379" s="189" t="s">
        <v>58</v>
      </c>
      <c r="BH379" s="189" t="s">
        <v>58</v>
      </c>
      <c r="BI379" s="189"/>
      <c r="BJ379" s="189"/>
      <c r="BK379" s="189"/>
      <c r="BL379" s="189"/>
    </row>
    <row r="380" spans="1:64" ht="13.5" hidden="1" customHeight="1" thickBot="1">
      <c r="A380" s="90"/>
      <c r="B380" s="123"/>
      <c r="C380" s="160"/>
      <c r="D380" s="347"/>
      <c r="E380" s="347"/>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5"/>
      <c r="AF380" s="305"/>
      <c r="AG380" s="305"/>
      <c r="AH380" s="305"/>
      <c r="AI380" s="305"/>
      <c r="AJ380" s="305"/>
      <c r="AK380" s="305"/>
      <c r="AL380" s="305"/>
      <c r="AM380" s="305"/>
      <c r="AN380" s="305"/>
      <c r="AO380" s="314"/>
      <c r="AP380" s="117"/>
      <c r="AQ380" s="54" t="s">
        <v>645</v>
      </c>
      <c r="AU380" s="292" t="str">
        <f t="shared" ca="1" si="56"/>
        <v>N</v>
      </c>
      <c r="AV380" s="292">
        <f t="shared" si="57"/>
        <v>372</v>
      </c>
      <c r="AW380" s="180" t="str">
        <f t="shared" ca="1" si="54"/>
        <v>N372</v>
      </c>
      <c r="AX380" s="180">
        <f t="shared" si="47"/>
        <v>9</v>
      </c>
      <c r="AY380" s="180" t="str">
        <f t="shared" ca="1" si="48"/>
        <v>6. Ownership - Operating Costs</v>
      </c>
      <c r="AZ380" s="189" t="s">
        <v>702</v>
      </c>
      <c r="BA380" s="180" t="s">
        <v>728</v>
      </c>
      <c r="BB380" s="180">
        <f>$N$8</f>
        <v>2028</v>
      </c>
      <c r="BC380" s="180" t="str">
        <f t="shared" ca="1" si="55"/>
        <v>9_N372_Property_tax_2028</v>
      </c>
      <c r="BD380" s="180" t="s">
        <v>407</v>
      </c>
      <c r="BE380" s="180"/>
      <c r="BF380" s="189" t="str">
        <f t="shared" si="49"/>
        <v>&gt;=0</v>
      </c>
      <c r="BG380" s="189" t="s">
        <v>58</v>
      </c>
      <c r="BH380" s="189" t="s">
        <v>58</v>
      </c>
      <c r="BI380" s="189"/>
      <c r="BJ380" s="189"/>
      <c r="BK380" s="189"/>
      <c r="BL380" s="189"/>
    </row>
    <row r="381" spans="1:64" ht="13.5" hidden="1" customHeight="1" thickBot="1">
      <c r="A381" s="90"/>
      <c r="B381" s="123"/>
      <c r="C381" s="160"/>
      <c r="D381" s="347"/>
      <c r="E381" s="347"/>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5"/>
      <c r="AF381" s="305"/>
      <c r="AG381" s="305"/>
      <c r="AH381" s="305"/>
      <c r="AI381" s="305"/>
      <c r="AJ381" s="305"/>
      <c r="AK381" s="305"/>
      <c r="AL381" s="305"/>
      <c r="AM381" s="305"/>
      <c r="AN381" s="305"/>
      <c r="AO381" s="314"/>
      <c r="AP381" s="117"/>
      <c r="AQ381" s="54" t="s">
        <v>645</v>
      </c>
      <c r="AU381" s="292" t="str">
        <f t="shared" ca="1" si="56"/>
        <v>O</v>
      </c>
      <c r="AV381" s="292">
        <f t="shared" si="57"/>
        <v>372</v>
      </c>
      <c r="AW381" s="180" t="str">
        <f t="shared" ca="1" si="54"/>
        <v>O372</v>
      </c>
      <c r="AX381" s="180">
        <f t="shared" si="47"/>
        <v>9</v>
      </c>
      <c r="AY381" s="180" t="str">
        <f t="shared" ca="1" si="48"/>
        <v>6. Ownership - Operating Costs</v>
      </c>
      <c r="AZ381" s="189" t="s">
        <v>702</v>
      </c>
      <c r="BA381" s="180" t="s">
        <v>728</v>
      </c>
      <c r="BB381" s="180">
        <f>$O$8</f>
        <v>2029</v>
      </c>
      <c r="BC381" s="180" t="str">
        <f t="shared" ca="1" si="55"/>
        <v>9_O372_Property_tax_2029</v>
      </c>
      <c r="BD381" s="180" t="s">
        <v>407</v>
      </c>
      <c r="BE381" s="180"/>
      <c r="BF381" s="189" t="str">
        <f t="shared" si="49"/>
        <v>&gt;=0</v>
      </c>
      <c r="BG381" s="189" t="s">
        <v>58</v>
      </c>
      <c r="BH381" s="189" t="s">
        <v>58</v>
      </c>
      <c r="BI381" s="189"/>
      <c r="BJ381" s="189"/>
      <c r="BK381" s="189"/>
      <c r="BL381" s="189"/>
    </row>
    <row r="382" spans="1:64" ht="13.5" hidden="1" customHeight="1" thickBot="1">
      <c r="A382" s="90"/>
      <c r="B382" s="123"/>
      <c r="C382" s="160"/>
      <c r="D382" s="347"/>
      <c r="E382" s="347"/>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5"/>
      <c r="AF382" s="305"/>
      <c r="AG382" s="305"/>
      <c r="AH382" s="305"/>
      <c r="AI382" s="305"/>
      <c r="AJ382" s="305"/>
      <c r="AK382" s="305"/>
      <c r="AL382" s="305"/>
      <c r="AM382" s="305"/>
      <c r="AN382" s="305"/>
      <c r="AO382" s="314"/>
      <c r="AP382" s="117"/>
      <c r="AQ382" s="54" t="s">
        <v>645</v>
      </c>
      <c r="AU382" s="292" t="str">
        <f t="shared" ca="1" si="56"/>
        <v>P</v>
      </c>
      <c r="AV382" s="292">
        <f t="shared" si="57"/>
        <v>372</v>
      </c>
      <c r="AW382" s="180" t="str">
        <f t="shared" ca="1" si="54"/>
        <v>P372</v>
      </c>
      <c r="AX382" s="180">
        <f t="shared" si="47"/>
        <v>9</v>
      </c>
      <c r="AY382" s="180" t="str">
        <f t="shared" ca="1" si="48"/>
        <v>6. Ownership - Operating Costs</v>
      </c>
      <c r="AZ382" s="189" t="s">
        <v>702</v>
      </c>
      <c r="BA382" s="180" t="s">
        <v>728</v>
      </c>
      <c r="BB382" s="180">
        <f>$P$8</f>
        <v>2030</v>
      </c>
      <c r="BC382" s="180" t="str">
        <f t="shared" ca="1" si="55"/>
        <v>9_P372_Property_tax_2030</v>
      </c>
      <c r="BD382" s="180" t="s">
        <v>407</v>
      </c>
      <c r="BE382" s="180"/>
      <c r="BF382" s="189" t="str">
        <f t="shared" si="49"/>
        <v>&gt;=0</v>
      </c>
      <c r="BG382" s="189" t="s">
        <v>58</v>
      </c>
      <c r="BH382" s="189" t="s">
        <v>58</v>
      </c>
      <c r="BI382" s="189"/>
      <c r="BJ382" s="189"/>
      <c r="BK382" s="189"/>
      <c r="BL382" s="189"/>
    </row>
    <row r="383" spans="1:64" ht="13.5" hidden="1" customHeight="1" thickBot="1">
      <c r="A383" s="90"/>
      <c r="B383" s="123"/>
      <c r="C383" s="160"/>
      <c r="D383" s="347"/>
      <c r="E383" s="347"/>
      <c r="F383" s="304"/>
      <c r="G383" s="304"/>
      <c r="H383" s="304"/>
      <c r="I383" s="304"/>
      <c r="J383" s="304"/>
      <c r="K383" s="304"/>
      <c r="L383" s="304"/>
      <c r="M383" s="304"/>
      <c r="N383" s="304"/>
      <c r="O383" s="304"/>
      <c r="P383" s="304"/>
      <c r="Q383" s="304"/>
      <c r="R383" s="304"/>
      <c r="S383" s="304"/>
      <c r="T383" s="304"/>
      <c r="U383" s="304"/>
      <c r="V383" s="304"/>
      <c r="W383" s="304"/>
      <c r="X383" s="304"/>
      <c r="Y383" s="304"/>
      <c r="Z383" s="304"/>
      <c r="AA383" s="304"/>
      <c r="AB383" s="304"/>
      <c r="AC383" s="304"/>
      <c r="AD383" s="304"/>
      <c r="AE383" s="305"/>
      <c r="AF383" s="305"/>
      <c r="AG383" s="305"/>
      <c r="AH383" s="305"/>
      <c r="AI383" s="305"/>
      <c r="AJ383" s="305"/>
      <c r="AK383" s="305"/>
      <c r="AL383" s="305"/>
      <c r="AM383" s="305"/>
      <c r="AN383" s="305"/>
      <c r="AO383" s="314"/>
      <c r="AP383" s="117"/>
      <c r="AQ383" s="54" t="s">
        <v>645</v>
      </c>
      <c r="AU383" s="292" t="str">
        <f t="shared" ca="1" si="56"/>
        <v>Q</v>
      </c>
      <c r="AV383" s="292">
        <f t="shared" si="57"/>
        <v>372</v>
      </c>
      <c r="AW383" s="180" t="str">
        <f t="shared" ca="1" si="54"/>
        <v>Q372</v>
      </c>
      <c r="AX383" s="180">
        <f t="shared" si="47"/>
        <v>9</v>
      </c>
      <c r="AY383" s="180" t="str">
        <f t="shared" ca="1" si="48"/>
        <v>6. Ownership - Operating Costs</v>
      </c>
      <c r="AZ383" s="189" t="s">
        <v>702</v>
      </c>
      <c r="BA383" s="180" t="s">
        <v>728</v>
      </c>
      <c r="BB383" s="180">
        <f>$Q$8</f>
        <v>2031</v>
      </c>
      <c r="BC383" s="180" t="str">
        <f t="shared" ca="1" si="55"/>
        <v>9_Q372_Property_tax_2031</v>
      </c>
      <c r="BD383" s="180" t="s">
        <v>407</v>
      </c>
      <c r="BE383" s="180"/>
      <c r="BF383" s="189" t="str">
        <f t="shared" si="49"/>
        <v>&gt;=0</v>
      </c>
      <c r="BG383" s="189" t="s">
        <v>58</v>
      </c>
      <c r="BH383" s="189" t="s">
        <v>58</v>
      </c>
      <c r="BI383" s="189"/>
      <c r="BJ383" s="189"/>
      <c r="BK383" s="189"/>
      <c r="BL383" s="189"/>
    </row>
    <row r="384" spans="1:64" ht="13.5" hidden="1" customHeight="1" thickBot="1">
      <c r="A384" s="90"/>
      <c r="B384" s="123"/>
      <c r="C384" s="160"/>
      <c r="D384" s="347"/>
      <c r="E384" s="347"/>
      <c r="F384" s="304"/>
      <c r="G384" s="304"/>
      <c r="H384" s="304"/>
      <c r="I384" s="304"/>
      <c r="J384" s="304"/>
      <c r="K384" s="304"/>
      <c r="L384" s="304"/>
      <c r="M384" s="304"/>
      <c r="N384" s="304"/>
      <c r="O384" s="304"/>
      <c r="P384" s="304"/>
      <c r="Q384" s="304"/>
      <c r="R384" s="304"/>
      <c r="S384" s="304"/>
      <c r="T384" s="304"/>
      <c r="U384" s="304"/>
      <c r="V384" s="304"/>
      <c r="W384" s="304"/>
      <c r="X384" s="304"/>
      <c r="Y384" s="304"/>
      <c r="Z384" s="304"/>
      <c r="AA384" s="304"/>
      <c r="AB384" s="304"/>
      <c r="AC384" s="304"/>
      <c r="AD384" s="304"/>
      <c r="AE384" s="305"/>
      <c r="AF384" s="305"/>
      <c r="AG384" s="305"/>
      <c r="AH384" s="305"/>
      <c r="AI384" s="305"/>
      <c r="AJ384" s="305"/>
      <c r="AK384" s="305"/>
      <c r="AL384" s="305"/>
      <c r="AM384" s="305"/>
      <c r="AN384" s="305"/>
      <c r="AO384" s="314"/>
      <c r="AP384" s="117"/>
      <c r="AQ384" s="54" t="s">
        <v>645</v>
      </c>
      <c r="AU384" s="292" t="str">
        <f t="shared" ca="1" si="56"/>
        <v>R</v>
      </c>
      <c r="AV384" s="292">
        <f t="shared" si="57"/>
        <v>372</v>
      </c>
      <c r="AW384" s="180" t="str">
        <f t="shared" ca="1" si="54"/>
        <v>R372</v>
      </c>
      <c r="AX384" s="180">
        <f t="shared" si="47"/>
        <v>9</v>
      </c>
      <c r="AY384" s="180" t="str">
        <f t="shared" ca="1" si="48"/>
        <v>6. Ownership - Operating Costs</v>
      </c>
      <c r="AZ384" s="189" t="s">
        <v>702</v>
      </c>
      <c r="BA384" s="180" t="s">
        <v>728</v>
      </c>
      <c r="BB384" s="180">
        <f>$R$8</f>
        <v>2032</v>
      </c>
      <c r="BC384" s="180" t="str">
        <f t="shared" ca="1" si="55"/>
        <v>9_R372_Property_tax_2032</v>
      </c>
      <c r="BD384" s="180" t="s">
        <v>407</v>
      </c>
      <c r="BE384" s="180"/>
      <c r="BF384" s="189" t="str">
        <f t="shared" si="49"/>
        <v>&gt;=0</v>
      </c>
      <c r="BG384" s="189" t="s">
        <v>58</v>
      </c>
      <c r="BH384" s="189" t="s">
        <v>58</v>
      </c>
      <c r="BI384" s="189"/>
      <c r="BJ384" s="189"/>
      <c r="BK384" s="189"/>
      <c r="BL384" s="189"/>
    </row>
    <row r="385" spans="1:64" ht="13.5" hidden="1" customHeight="1" thickBot="1">
      <c r="A385" s="90"/>
      <c r="B385" s="123"/>
      <c r="C385" s="160"/>
      <c r="D385" s="347"/>
      <c r="E385" s="347"/>
      <c r="F385" s="304"/>
      <c r="G385" s="304"/>
      <c r="H385" s="304"/>
      <c r="I385" s="304"/>
      <c r="J385" s="304"/>
      <c r="K385" s="304"/>
      <c r="L385" s="304"/>
      <c r="M385" s="304"/>
      <c r="N385" s="304"/>
      <c r="O385" s="304"/>
      <c r="P385" s="304"/>
      <c r="Q385" s="304"/>
      <c r="R385" s="304"/>
      <c r="S385" s="304"/>
      <c r="T385" s="304"/>
      <c r="U385" s="304"/>
      <c r="V385" s="304"/>
      <c r="W385" s="304"/>
      <c r="X385" s="304"/>
      <c r="Y385" s="304"/>
      <c r="Z385" s="304"/>
      <c r="AA385" s="304"/>
      <c r="AB385" s="304"/>
      <c r="AC385" s="304"/>
      <c r="AD385" s="304"/>
      <c r="AE385" s="305"/>
      <c r="AF385" s="305"/>
      <c r="AG385" s="305"/>
      <c r="AH385" s="305"/>
      <c r="AI385" s="305"/>
      <c r="AJ385" s="305"/>
      <c r="AK385" s="305"/>
      <c r="AL385" s="305"/>
      <c r="AM385" s="305"/>
      <c r="AN385" s="305"/>
      <c r="AO385" s="314"/>
      <c r="AP385" s="117"/>
      <c r="AQ385" s="54" t="s">
        <v>645</v>
      </c>
      <c r="AU385" s="292" t="str">
        <f t="shared" ca="1" si="56"/>
        <v>S</v>
      </c>
      <c r="AV385" s="292">
        <f t="shared" si="57"/>
        <v>372</v>
      </c>
      <c r="AW385" s="180" t="str">
        <f t="shared" ca="1" si="54"/>
        <v>S372</v>
      </c>
      <c r="AX385" s="180">
        <f t="shared" si="47"/>
        <v>9</v>
      </c>
      <c r="AY385" s="180" t="str">
        <f t="shared" ca="1" si="48"/>
        <v>6. Ownership - Operating Costs</v>
      </c>
      <c r="AZ385" s="189" t="s">
        <v>702</v>
      </c>
      <c r="BA385" s="180" t="s">
        <v>728</v>
      </c>
      <c r="BB385" s="180">
        <f>$S$8</f>
        <v>2033</v>
      </c>
      <c r="BC385" s="180" t="str">
        <f t="shared" ca="1" si="55"/>
        <v>9_S372_Property_tax_2033</v>
      </c>
      <c r="BD385" s="180" t="s">
        <v>407</v>
      </c>
      <c r="BE385" s="180"/>
      <c r="BF385" s="189" t="str">
        <f t="shared" si="49"/>
        <v>&gt;=0</v>
      </c>
      <c r="BG385" s="189" t="s">
        <v>58</v>
      </c>
      <c r="BH385" s="189" t="s">
        <v>58</v>
      </c>
      <c r="BI385" s="189"/>
      <c r="BJ385" s="189"/>
      <c r="BK385" s="189"/>
      <c r="BL385" s="189"/>
    </row>
    <row r="386" spans="1:64" ht="13.5" hidden="1" customHeight="1" thickBot="1">
      <c r="A386" s="90"/>
      <c r="B386" s="123"/>
      <c r="C386" s="160"/>
      <c r="D386" s="347"/>
      <c r="E386" s="347"/>
      <c r="F386" s="304"/>
      <c r="G386" s="304"/>
      <c r="H386" s="304"/>
      <c r="I386" s="304"/>
      <c r="J386" s="304"/>
      <c r="K386" s="304"/>
      <c r="L386" s="304"/>
      <c r="M386" s="304"/>
      <c r="N386" s="304"/>
      <c r="O386" s="304"/>
      <c r="P386" s="304"/>
      <c r="Q386" s="304"/>
      <c r="R386" s="304"/>
      <c r="S386" s="304"/>
      <c r="T386" s="304"/>
      <c r="U386" s="304"/>
      <c r="V386" s="304"/>
      <c r="W386" s="304"/>
      <c r="X386" s="304"/>
      <c r="Y386" s="304"/>
      <c r="Z386" s="304"/>
      <c r="AA386" s="304"/>
      <c r="AB386" s="304"/>
      <c r="AC386" s="304"/>
      <c r="AD386" s="304"/>
      <c r="AE386" s="305"/>
      <c r="AF386" s="305"/>
      <c r="AG386" s="305"/>
      <c r="AH386" s="305"/>
      <c r="AI386" s="305"/>
      <c r="AJ386" s="305"/>
      <c r="AK386" s="305"/>
      <c r="AL386" s="305"/>
      <c r="AM386" s="305"/>
      <c r="AN386" s="305"/>
      <c r="AO386" s="314"/>
      <c r="AP386" s="117"/>
      <c r="AQ386" s="54" t="s">
        <v>645</v>
      </c>
      <c r="AU386" s="292" t="str">
        <f t="shared" ca="1" si="56"/>
        <v>T</v>
      </c>
      <c r="AV386" s="292">
        <f t="shared" si="57"/>
        <v>372</v>
      </c>
      <c r="AW386" s="180" t="str">
        <f t="shared" ca="1" si="54"/>
        <v>T372</v>
      </c>
      <c r="AX386" s="180">
        <f t="shared" si="47"/>
        <v>9</v>
      </c>
      <c r="AY386" s="180" t="str">
        <f t="shared" ca="1" si="48"/>
        <v>6. Ownership - Operating Costs</v>
      </c>
      <c r="AZ386" s="189" t="s">
        <v>702</v>
      </c>
      <c r="BA386" s="180" t="s">
        <v>728</v>
      </c>
      <c r="BB386" s="180">
        <f>$T$8</f>
        <v>2034</v>
      </c>
      <c r="BC386" s="180" t="str">
        <f t="shared" ca="1" si="55"/>
        <v>9_T372_Property_tax_2034</v>
      </c>
      <c r="BD386" s="180" t="s">
        <v>407</v>
      </c>
      <c r="BE386" s="180"/>
      <c r="BF386" s="189" t="str">
        <f t="shared" si="49"/>
        <v>&gt;=0</v>
      </c>
      <c r="BG386" s="189" t="s">
        <v>58</v>
      </c>
      <c r="BH386" s="189" t="s">
        <v>58</v>
      </c>
      <c r="BI386" s="189"/>
      <c r="BJ386" s="189"/>
      <c r="BK386" s="189"/>
      <c r="BL386" s="189"/>
    </row>
    <row r="387" spans="1:64" ht="13.5" hidden="1" customHeight="1" thickBot="1">
      <c r="A387" s="90"/>
      <c r="B387" s="123"/>
      <c r="C387" s="160"/>
      <c r="D387" s="347"/>
      <c r="E387" s="347"/>
      <c r="F387" s="304"/>
      <c r="G387" s="304"/>
      <c r="H387" s="304"/>
      <c r="I387" s="304"/>
      <c r="J387" s="304"/>
      <c r="K387" s="304"/>
      <c r="L387" s="304"/>
      <c r="M387" s="304"/>
      <c r="N387" s="304"/>
      <c r="O387" s="304"/>
      <c r="P387" s="304"/>
      <c r="Q387" s="304"/>
      <c r="R387" s="304"/>
      <c r="S387" s="304"/>
      <c r="T387" s="304"/>
      <c r="U387" s="304"/>
      <c r="V387" s="304"/>
      <c r="W387" s="304"/>
      <c r="X387" s="304"/>
      <c r="Y387" s="304"/>
      <c r="Z387" s="304"/>
      <c r="AA387" s="304"/>
      <c r="AB387" s="304"/>
      <c r="AC387" s="304"/>
      <c r="AD387" s="304"/>
      <c r="AE387" s="305"/>
      <c r="AF387" s="305"/>
      <c r="AG387" s="305"/>
      <c r="AH387" s="305"/>
      <c r="AI387" s="305"/>
      <c r="AJ387" s="305"/>
      <c r="AK387" s="305"/>
      <c r="AL387" s="305"/>
      <c r="AM387" s="305"/>
      <c r="AN387" s="305"/>
      <c r="AO387" s="314"/>
      <c r="AP387" s="117"/>
      <c r="AQ387" s="54" t="s">
        <v>645</v>
      </c>
      <c r="AU387" s="292" t="str">
        <f t="shared" ca="1" si="56"/>
        <v>U</v>
      </c>
      <c r="AV387" s="292">
        <f t="shared" si="57"/>
        <v>372</v>
      </c>
      <c r="AW387" s="180" t="str">
        <f t="shared" ca="1" si="54"/>
        <v>U372</v>
      </c>
      <c r="AX387" s="180">
        <f t="shared" si="47"/>
        <v>9</v>
      </c>
      <c r="AY387" s="180" t="str">
        <f t="shared" ca="1" si="48"/>
        <v>6. Ownership - Operating Costs</v>
      </c>
      <c r="AZ387" s="189" t="s">
        <v>702</v>
      </c>
      <c r="BA387" s="180" t="s">
        <v>728</v>
      </c>
      <c r="BB387" s="180">
        <f>$U$8</f>
        <v>2035</v>
      </c>
      <c r="BC387" s="180" t="str">
        <f t="shared" ca="1" si="55"/>
        <v>9_U372_Property_tax_2035</v>
      </c>
      <c r="BD387" s="180" t="s">
        <v>407</v>
      </c>
      <c r="BE387" s="180"/>
      <c r="BF387" s="189" t="str">
        <f t="shared" si="49"/>
        <v>&gt;=0</v>
      </c>
      <c r="BG387" s="189" t="s">
        <v>58</v>
      </c>
      <c r="BH387" s="189" t="s">
        <v>58</v>
      </c>
      <c r="BI387" s="189"/>
      <c r="BJ387" s="189"/>
      <c r="BK387" s="189"/>
      <c r="BL387" s="189"/>
    </row>
    <row r="388" spans="1:64" ht="13.5" hidden="1" customHeight="1" thickBot="1">
      <c r="A388" s="90"/>
      <c r="B388" s="123"/>
      <c r="C388" s="160"/>
      <c r="D388" s="347"/>
      <c r="E388" s="347"/>
      <c r="F388" s="304"/>
      <c r="G388" s="304"/>
      <c r="H388" s="304"/>
      <c r="I388" s="304"/>
      <c r="J388" s="304"/>
      <c r="K388" s="304"/>
      <c r="L388" s="304"/>
      <c r="M388" s="304"/>
      <c r="N388" s="304"/>
      <c r="O388" s="304"/>
      <c r="P388" s="304"/>
      <c r="Q388" s="304"/>
      <c r="R388" s="304"/>
      <c r="S388" s="304"/>
      <c r="T388" s="304"/>
      <c r="U388" s="304"/>
      <c r="V388" s="304"/>
      <c r="W388" s="304"/>
      <c r="X388" s="304"/>
      <c r="Y388" s="304"/>
      <c r="Z388" s="304"/>
      <c r="AA388" s="304"/>
      <c r="AB388" s="304"/>
      <c r="AC388" s="304"/>
      <c r="AD388" s="304"/>
      <c r="AE388" s="305"/>
      <c r="AF388" s="305"/>
      <c r="AG388" s="305"/>
      <c r="AH388" s="305"/>
      <c r="AI388" s="305"/>
      <c r="AJ388" s="305"/>
      <c r="AK388" s="305"/>
      <c r="AL388" s="305"/>
      <c r="AM388" s="305"/>
      <c r="AN388" s="305"/>
      <c r="AO388" s="314"/>
      <c r="AP388" s="117"/>
      <c r="AQ388" s="54" t="s">
        <v>645</v>
      </c>
      <c r="AU388" s="292" t="str">
        <f t="shared" ca="1" si="56"/>
        <v>V</v>
      </c>
      <c r="AV388" s="292">
        <f t="shared" si="57"/>
        <v>372</v>
      </c>
      <c r="AW388" s="180" t="str">
        <f t="shared" ca="1" si="54"/>
        <v>V372</v>
      </c>
      <c r="AX388" s="180">
        <f t="shared" si="47"/>
        <v>9</v>
      </c>
      <c r="AY388" s="180" t="str">
        <f t="shared" ca="1" si="48"/>
        <v>6. Ownership - Operating Costs</v>
      </c>
      <c r="AZ388" s="189" t="s">
        <v>702</v>
      </c>
      <c r="BA388" s="180" t="s">
        <v>728</v>
      </c>
      <c r="BB388" s="180">
        <f>$V$8</f>
        <v>2036</v>
      </c>
      <c r="BC388" s="180" t="str">
        <f t="shared" ca="1" si="55"/>
        <v>9_V372_Property_tax_2036</v>
      </c>
      <c r="BD388" s="180" t="s">
        <v>407</v>
      </c>
      <c r="BE388" s="180"/>
      <c r="BF388" s="189" t="str">
        <f t="shared" si="49"/>
        <v>&gt;=0</v>
      </c>
      <c r="BG388" s="189" t="s">
        <v>58</v>
      </c>
      <c r="BH388" s="189" t="s">
        <v>58</v>
      </c>
      <c r="BI388" s="189"/>
      <c r="BJ388" s="189"/>
      <c r="BK388" s="189"/>
      <c r="BL388" s="189"/>
    </row>
    <row r="389" spans="1:64" ht="13.5" hidden="1" customHeight="1" thickBot="1">
      <c r="A389" s="90"/>
      <c r="B389" s="123"/>
      <c r="C389" s="160"/>
      <c r="D389" s="347"/>
      <c r="E389" s="347"/>
      <c r="F389" s="304"/>
      <c r="G389" s="304"/>
      <c r="H389" s="304"/>
      <c r="I389" s="304"/>
      <c r="J389" s="304"/>
      <c r="K389" s="304"/>
      <c r="L389" s="304"/>
      <c r="M389" s="304"/>
      <c r="N389" s="304"/>
      <c r="O389" s="304"/>
      <c r="P389" s="304"/>
      <c r="Q389" s="304"/>
      <c r="R389" s="304"/>
      <c r="S389" s="304"/>
      <c r="T389" s="304"/>
      <c r="U389" s="304"/>
      <c r="V389" s="304"/>
      <c r="W389" s="304"/>
      <c r="X389" s="304"/>
      <c r="Y389" s="304"/>
      <c r="Z389" s="304"/>
      <c r="AA389" s="304"/>
      <c r="AB389" s="304"/>
      <c r="AC389" s="304"/>
      <c r="AD389" s="304"/>
      <c r="AE389" s="305"/>
      <c r="AF389" s="305"/>
      <c r="AG389" s="305"/>
      <c r="AH389" s="305"/>
      <c r="AI389" s="305"/>
      <c r="AJ389" s="305"/>
      <c r="AK389" s="305"/>
      <c r="AL389" s="305"/>
      <c r="AM389" s="305"/>
      <c r="AN389" s="305"/>
      <c r="AO389" s="314"/>
      <c r="AP389" s="117"/>
      <c r="AQ389" s="54" t="s">
        <v>645</v>
      </c>
      <c r="AU389" s="292" t="str">
        <f t="shared" ca="1" si="56"/>
        <v>W</v>
      </c>
      <c r="AV389" s="292">
        <f t="shared" si="57"/>
        <v>372</v>
      </c>
      <c r="AW389" s="180" t="str">
        <f t="shared" ca="1" si="54"/>
        <v>W372</v>
      </c>
      <c r="AX389" s="180">
        <f t="shared" si="47"/>
        <v>9</v>
      </c>
      <c r="AY389" s="180" t="str">
        <f t="shared" ca="1" si="48"/>
        <v>6. Ownership - Operating Costs</v>
      </c>
      <c r="AZ389" s="189" t="s">
        <v>702</v>
      </c>
      <c r="BA389" s="180" t="s">
        <v>728</v>
      </c>
      <c r="BB389" s="180">
        <f>$W$8</f>
        <v>2037</v>
      </c>
      <c r="BC389" s="180" t="str">
        <f t="shared" ca="1" si="55"/>
        <v>9_W372_Property_tax_2037</v>
      </c>
      <c r="BD389" s="180" t="s">
        <v>407</v>
      </c>
      <c r="BE389" s="180"/>
      <c r="BF389" s="189" t="str">
        <f t="shared" si="49"/>
        <v>&gt;=0</v>
      </c>
      <c r="BG389" s="189" t="s">
        <v>58</v>
      </c>
      <c r="BH389" s="189" t="s">
        <v>58</v>
      </c>
      <c r="BI389" s="189"/>
      <c r="BJ389" s="189"/>
      <c r="BK389" s="189"/>
      <c r="BL389" s="189"/>
    </row>
    <row r="390" spans="1:64" ht="13.5" hidden="1" customHeight="1" thickBot="1">
      <c r="A390" s="90"/>
      <c r="B390" s="123"/>
      <c r="C390" s="160"/>
      <c r="D390" s="347"/>
      <c r="E390" s="347"/>
      <c r="F390" s="304"/>
      <c r="G390" s="304"/>
      <c r="H390" s="304"/>
      <c r="I390" s="304"/>
      <c r="J390" s="304"/>
      <c r="K390" s="304"/>
      <c r="L390" s="304"/>
      <c r="M390" s="304"/>
      <c r="N390" s="304"/>
      <c r="O390" s="304"/>
      <c r="P390" s="304"/>
      <c r="Q390" s="304"/>
      <c r="R390" s="304"/>
      <c r="S390" s="304"/>
      <c r="T390" s="304"/>
      <c r="U390" s="304"/>
      <c r="V390" s="304"/>
      <c r="W390" s="304"/>
      <c r="X390" s="304"/>
      <c r="Y390" s="304"/>
      <c r="Z390" s="304"/>
      <c r="AA390" s="304"/>
      <c r="AB390" s="304"/>
      <c r="AC390" s="304"/>
      <c r="AD390" s="304"/>
      <c r="AE390" s="305"/>
      <c r="AF390" s="305"/>
      <c r="AG390" s="305"/>
      <c r="AH390" s="305"/>
      <c r="AI390" s="305"/>
      <c r="AJ390" s="305"/>
      <c r="AK390" s="305"/>
      <c r="AL390" s="305"/>
      <c r="AM390" s="305"/>
      <c r="AN390" s="305"/>
      <c r="AO390" s="314"/>
      <c r="AP390" s="117"/>
      <c r="AQ390" s="54" t="s">
        <v>645</v>
      </c>
      <c r="AU390" s="292" t="str">
        <f t="shared" ca="1" si="56"/>
        <v>X</v>
      </c>
      <c r="AV390" s="292">
        <f t="shared" si="57"/>
        <v>372</v>
      </c>
      <c r="AW390" s="180" t="str">
        <f t="shared" ca="1" si="54"/>
        <v>X372</v>
      </c>
      <c r="AX390" s="180">
        <f t="shared" si="47"/>
        <v>9</v>
      </c>
      <c r="AY390" s="180" t="str">
        <f t="shared" ca="1" si="48"/>
        <v>6. Ownership - Operating Costs</v>
      </c>
      <c r="AZ390" s="189" t="s">
        <v>702</v>
      </c>
      <c r="BA390" s="180" t="s">
        <v>728</v>
      </c>
      <c r="BB390" s="180">
        <f>$X$8</f>
        <v>2038</v>
      </c>
      <c r="BC390" s="180" t="str">
        <f t="shared" ca="1" si="55"/>
        <v>9_X372_Property_tax_2038</v>
      </c>
      <c r="BD390" s="180" t="s">
        <v>407</v>
      </c>
      <c r="BE390" s="180"/>
      <c r="BF390" s="189" t="str">
        <f t="shared" si="49"/>
        <v>&gt;=0</v>
      </c>
      <c r="BG390" s="189" t="s">
        <v>58</v>
      </c>
      <c r="BH390" s="189" t="s">
        <v>58</v>
      </c>
      <c r="BI390" s="189"/>
      <c r="BJ390" s="189"/>
      <c r="BK390" s="189"/>
      <c r="BL390" s="189"/>
    </row>
    <row r="391" spans="1:64" ht="13.5" hidden="1" customHeight="1" thickBot="1">
      <c r="A391" s="90"/>
      <c r="B391" s="123"/>
      <c r="C391" s="160"/>
      <c r="D391" s="347"/>
      <c r="E391" s="347"/>
      <c r="F391" s="304"/>
      <c r="G391" s="304"/>
      <c r="H391" s="304"/>
      <c r="I391" s="304"/>
      <c r="J391" s="304"/>
      <c r="K391" s="304"/>
      <c r="L391" s="304"/>
      <c r="M391" s="304"/>
      <c r="N391" s="304"/>
      <c r="O391" s="304"/>
      <c r="P391" s="304"/>
      <c r="Q391" s="304"/>
      <c r="R391" s="304"/>
      <c r="S391" s="304"/>
      <c r="T391" s="304"/>
      <c r="U391" s="304"/>
      <c r="V391" s="304"/>
      <c r="W391" s="304"/>
      <c r="X391" s="304"/>
      <c r="Y391" s="304"/>
      <c r="Z391" s="304"/>
      <c r="AA391" s="304"/>
      <c r="AB391" s="304"/>
      <c r="AC391" s="304"/>
      <c r="AD391" s="304"/>
      <c r="AE391" s="305"/>
      <c r="AF391" s="305"/>
      <c r="AG391" s="305"/>
      <c r="AH391" s="305"/>
      <c r="AI391" s="305"/>
      <c r="AJ391" s="305"/>
      <c r="AK391" s="305"/>
      <c r="AL391" s="305"/>
      <c r="AM391" s="305"/>
      <c r="AN391" s="305"/>
      <c r="AO391" s="314"/>
      <c r="AP391" s="117"/>
      <c r="AQ391" s="54" t="s">
        <v>645</v>
      </c>
      <c r="AU391" s="292" t="str">
        <f t="shared" ca="1" si="56"/>
        <v>Y</v>
      </c>
      <c r="AV391" s="292">
        <f t="shared" si="57"/>
        <v>372</v>
      </c>
      <c r="AW391" s="180" t="str">
        <f t="shared" ca="1" si="54"/>
        <v>Y372</v>
      </c>
      <c r="AX391" s="180">
        <f t="shared" si="47"/>
        <v>9</v>
      </c>
      <c r="AY391" s="180" t="str">
        <f t="shared" ca="1" si="48"/>
        <v>6. Ownership - Operating Costs</v>
      </c>
      <c r="AZ391" s="189" t="s">
        <v>702</v>
      </c>
      <c r="BA391" s="180" t="s">
        <v>728</v>
      </c>
      <c r="BB391" s="180">
        <f>$Y$8</f>
        <v>2039</v>
      </c>
      <c r="BC391" s="180" t="str">
        <f t="shared" ca="1" si="55"/>
        <v>9_Y372_Property_tax_2039</v>
      </c>
      <c r="BD391" s="180" t="s">
        <v>407</v>
      </c>
      <c r="BE391" s="180"/>
      <c r="BF391" s="189" t="str">
        <f t="shared" si="49"/>
        <v>&gt;=0</v>
      </c>
      <c r="BG391" s="189" t="s">
        <v>58</v>
      </c>
      <c r="BH391" s="189" t="s">
        <v>58</v>
      </c>
      <c r="BI391" s="189"/>
      <c r="BJ391" s="189"/>
      <c r="BK391" s="189"/>
      <c r="BL391" s="189"/>
    </row>
    <row r="392" spans="1:64" ht="13.5" hidden="1" customHeight="1" thickBot="1">
      <c r="A392" s="90"/>
      <c r="B392" s="123"/>
      <c r="C392" s="160"/>
      <c r="D392" s="347"/>
      <c r="E392" s="347"/>
      <c r="F392" s="304"/>
      <c r="G392" s="304"/>
      <c r="H392" s="304"/>
      <c r="I392" s="304"/>
      <c r="J392" s="304"/>
      <c r="K392" s="304"/>
      <c r="L392" s="304"/>
      <c r="M392" s="304"/>
      <c r="N392" s="304"/>
      <c r="O392" s="304"/>
      <c r="P392" s="304"/>
      <c r="Q392" s="304"/>
      <c r="R392" s="304"/>
      <c r="S392" s="304"/>
      <c r="T392" s="304"/>
      <c r="U392" s="304"/>
      <c r="V392" s="304"/>
      <c r="W392" s="304"/>
      <c r="X392" s="304"/>
      <c r="Y392" s="304"/>
      <c r="Z392" s="304"/>
      <c r="AA392" s="304"/>
      <c r="AB392" s="304"/>
      <c r="AC392" s="304"/>
      <c r="AD392" s="304"/>
      <c r="AE392" s="305"/>
      <c r="AF392" s="305"/>
      <c r="AG392" s="305"/>
      <c r="AH392" s="305"/>
      <c r="AI392" s="305"/>
      <c r="AJ392" s="305"/>
      <c r="AK392" s="305"/>
      <c r="AL392" s="305"/>
      <c r="AM392" s="305"/>
      <c r="AN392" s="305"/>
      <c r="AO392" s="314"/>
      <c r="AP392" s="117"/>
      <c r="AQ392" s="54" t="s">
        <v>645</v>
      </c>
      <c r="AU392" s="292" t="str">
        <f t="shared" ca="1" si="56"/>
        <v>Z</v>
      </c>
      <c r="AV392" s="292">
        <f t="shared" si="57"/>
        <v>372</v>
      </c>
      <c r="AW392" s="180" t="str">
        <f t="shared" ca="1" si="54"/>
        <v>Z372</v>
      </c>
      <c r="AX392" s="180">
        <f t="shared" ref="AX392:AX455" si="58">$AX$5</f>
        <v>9</v>
      </c>
      <c r="AY392" s="180" t="str">
        <f t="shared" ref="AY392:AY455" ca="1" si="59">MID(CELL("filename",AX392),FIND("]",CELL("filename",AX392))+1,256)</f>
        <v>6. Ownership - Operating Costs</v>
      </c>
      <c r="AZ392" s="189" t="s">
        <v>702</v>
      </c>
      <c r="BA392" s="180" t="s">
        <v>728</v>
      </c>
      <c r="BB392" s="180">
        <f>$Z$8</f>
        <v>2040</v>
      </c>
      <c r="BC392" s="180" t="str">
        <f t="shared" ca="1" si="55"/>
        <v>9_Z372_Property_tax_2040</v>
      </c>
      <c r="BD392" s="180" t="s">
        <v>407</v>
      </c>
      <c r="BE392" s="180"/>
      <c r="BF392" s="189" t="str">
        <f t="shared" ref="BF392:BF455" si="60">"&gt;=0"</f>
        <v>&gt;=0</v>
      </c>
      <c r="BG392" s="189" t="s">
        <v>58</v>
      </c>
      <c r="BH392" s="189" t="s">
        <v>58</v>
      </c>
      <c r="BI392" s="189"/>
      <c r="BJ392" s="189"/>
      <c r="BK392" s="189"/>
      <c r="BL392" s="189"/>
    </row>
    <row r="393" spans="1:64" ht="13.5" hidden="1" customHeight="1" thickBot="1">
      <c r="A393" s="90"/>
      <c r="B393" s="123"/>
      <c r="C393" s="160"/>
      <c r="D393" s="347"/>
      <c r="E393" s="347"/>
      <c r="F393" s="304"/>
      <c r="G393" s="304"/>
      <c r="H393" s="304"/>
      <c r="I393" s="304"/>
      <c r="J393" s="304"/>
      <c r="K393" s="304"/>
      <c r="L393" s="304"/>
      <c r="M393" s="304"/>
      <c r="N393" s="304"/>
      <c r="O393" s="304"/>
      <c r="P393" s="304"/>
      <c r="Q393" s="304"/>
      <c r="R393" s="304"/>
      <c r="S393" s="304"/>
      <c r="T393" s="304"/>
      <c r="U393" s="304"/>
      <c r="V393" s="304"/>
      <c r="W393" s="304"/>
      <c r="X393" s="304"/>
      <c r="Y393" s="304"/>
      <c r="Z393" s="304"/>
      <c r="AA393" s="304"/>
      <c r="AB393" s="304"/>
      <c r="AC393" s="304"/>
      <c r="AD393" s="304"/>
      <c r="AE393" s="305"/>
      <c r="AF393" s="305"/>
      <c r="AG393" s="305"/>
      <c r="AH393" s="305"/>
      <c r="AI393" s="305"/>
      <c r="AJ393" s="305"/>
      <c r="AK393" s="305"/>
      <c r="AL393" s="305"/>
      <c r="AM393" s="305"/>
      <c r="AN393" s="305"/>
      <c r="AO393" s="314"/>
      <c r="AP393" s="117"/>
      <c r="AQ393" s="54" t="s">
        <v>645</v>
      </c>
      <c r="AU393" s="292" t="str">
        <f t="shared" ca="1" si="56"/>
        <v>AA</v>
      </c>
      <c r="AV393" s="292">
        <f t="shared" si="57"/>
        <v>372</v>
      </c>
      <c r="AW393" s="180" t="str">
        <f t="shared" ca="1" si="54"/>
        <v>AA372</v>
      </c>
      <c r="AX393" s="180">
        <f t="shared" si="58"/>
        <v>9</v>
      </c>
      <c r="AY393" s="180" t="str">
        <f t="shared" ca="1" si="59"/>
        <v>6. Ownership - Operating Costs</v>
      </c>
      <c r="AZ393" s="189" t="s">
        <v>702</v>
      </c>
      <c r="BA393" s="180" t="s">
        <v>728</v>
      </c>
      <c r="BB393" s="180">
        <f>$AA$8</f>
        <v>2041</v>
      </c>
      <c r="BC393" s="180" t="str">
        <f t="shared" ca="1" si="55"/>
        <v>9_AA372_Property_tax_2041</v>
      </c>
      <c r="BD393" s="180" t="s">
        <v>407</v>
      </c>
      <c r="BE393" s="180"/>
      <c r="BF393" s="189" t="str">
        <f t="shared" si="60"/>
        <v>&gt;=0</v>
      </c>
      <c r="BG393" s="189" t="s">
        <v>58</v>
      </c>
      <c r="BH393" s="189" t="s">
        <v>58</v>
      </c>
      <c r="BI393" s="189"/>
      <c r="BJ393" s="189"/>
      <c r="BK393" s="189"/>
      <c r="BL393" s="189"/>
    </row>
    <row r="394" spans="1:64" ht="13.5" hidden="1" customHeight="1" thickBot="1">
      <c r="A394" s="90"/>
      <c r="B394" s="123"/>
      <c r="C394" s="160"/>
      <c r="D394" s="347"/>
      <c r="E394" s="347"/>
      <c r="F394" s="304"/>
      <c r="G394" s="304"/>
      <c r="H394" s="304"/>
      <c r="I394" s="304"/>
      <c r="J394" s="304"/>
      <c r="K394" s="304"/>
      <c r="L394" s="304"/>
      <c r="M394" s="304"/>
      <c r="N394" s="304"/>
      <c r="O394" s="304"/>
      <c r="P394" s="304"/>
      <c r="Q394" s="304"/>
      <c r="R394" s="304"/>
      <c r="S394" s="304"/>
      <c r="T394" s="304"/>
      <c r="U394" s="304"/>
      <c r="V394" s="304"/>
      <c r="W394" s="304"/>
      <c r="X394" s="304"/>
      <c r="Y394" s="304"/>
      <c r="Z394" s="304"/>
      <c r="AA394" s="304"/>
      <c r="AB394" s="304"/>
      <c r="AC394" s="304"/>
      <c r="AD394" s="304"/>
      <c r="AE394" s="305"/>
      <c r="AF394" s="305"/>
      <c r="AG394" s="305"/>
      <c r="AH394" s="305"/>
      <c r="AI394" s="305"/>
      <c r="AJ394" s="305"/>
      <c r="AK394" s="305"/>
      <c r="AL394" s="305"/>
      <c r="AM394" s="305"/>
      <c r="AN394" s="305"/>
      <c r="AO394" s="314"/>
      <c r="AP394" s="117"/>
      <c r="AQ394" s="54" t="s">
        <v>645</v>
      </c>
      <c r="AU394" s="292" t="str">
        <f t="shared" ca="1" si="56"/>
        <v>AB</v>
      </c>
      <c r="AV394" s="292">
        <f t="shared" si="57"/>
        <v>372</v>
      </c>
      <c r="AW394" s="180" t="str">
        <f t="shared" ca="1" si="54"/>
        <v>AB372</v>
      </c>
      <c r="AX394" s="180">
        <f t="shared" si="58"/>
        <v>9</v>
      </c>
      <c r="AY394" s="180" t="str">
        <f t="shared" ca="1" si="59"/>
        <v>6. Ownership - Operating Costs</v>
      </c>
      <c r="AZ394" s="189" t="s">
        <v>702</v>
      </c>
      <c r="BA394" s="180" t="s">
        <v>728</v>
      </c>
      <c r="BB394" s="180">
        <f>$AB$8</f>
        <v>2042</v>
      </c>
      <c r="BC394" s="180" t="str">
        <f t="shared" ca="1" si="55"/>
        <v>9_AB372_Property_tax_2042</v>
      </c>
      <c r="BD394" s="180" t="s">
        <v>407</v>
      </c>
      <c r="BE394" s="180"/>
      <c r="BF394" s="189" t="str">
        <f t="shared" si="60"/>
        <v>&gt;=0</v>
      </c>
      <c r="BG394" s="189" t="s">
        <v>58</v>
      </c>
      <c r="BH394" s="189" t="s">
        <v>58</v>
      </c>
      <c r="BI394" s="189"/>
      <c r="BJ394" s="189"/>
      <c r="BK394" s="189"/>
      <c r="BL394" s="189"/>
    </row>
    <row r="395" spans="1:64" ht="13.5" hidden="1" customHeight="1" thickBot="1">
      <c r="A395" s="90"/>
      <c r="B395" s="123"/>
      <c r="C395" s="160"/>
      <c r="D395" s="347"/>
      <c r="E395" s="347"/>
      <c r="F395" s="304"/>
      <c r="G395" s="304"/>
      <c r="H395" s="304"/>
      <c r="I395" s="304"/>
      <c r="J395" s="304"/>
      <c r="K395" s="304"/>
      <c r="L395" s="304"/>
      <c r="M395" s="304"/>
      <c r="N395" s="304"/>
      <c r="O395" s="304"/>
      <c r="P395" s="304"/>
      <c r="Q395" s="304"/>
      <c r="R395" s="304"/>
      <c r="S395" s="304"/>
      <c r="T395" s="304"/>
      <c r="U395" s="304"/>
      <c r="V395" s="304"/>
      <c r="W395" s="304"/>
      <c r="X395" s="304"/>
      <c r="Y395" s="304"/>
      <c r="Z395" s="304"/>
      <c r="AA395" s="304"/>
      <c r="AB395" s="304"/>
      <c r="AC395" s="304"/>
      <c r="AD395" s="304"/>
      <c r="AE395" s="305"/>
      <c r="AF395" s="305"/>
      <c r="AG395" s="305"/>
      <c r="AH395" s="305"/>
      <c r="AI395" s="305"/>
      <c r="AJ395" s="305"/>
      <c r="AK395" s="305"/>
      <c r="AL395" s="305"/>
      <c r="AM395" s="305"/>
      <c r="AN395" s="305"/>
      <c r="AO395" s="314"/>
      <c r="AP395" s="117"/>
      <c r="AQ395" s="54" t="s">
        <v>645</v>
      </c>
      <c r="AU395" s="292" t="str">
        <f t="shared" ca="1" si="56"/>
        <v>AC</v>
      </c>
      <c r="AV395" s="292">
        <f t="shared" si="57"/>
        <v>372</v>
      </c>
      <c r="AW395" s="180" t="str">
        <f t="shared" ca="1" si="54"/>
        <v>AC372</v>
      </c>
      <c r="AX395" s="180">
        <f t="shared" si="58"/>
        <v>9</v>
      </c>
      <c r="AY395" s="180" t="str">
        <f t="shared" ca="1" si="59"/>
        <v>6. Ownership - Operating Costs</v>
      </c>
      <c r="AZ395" s="189" t="s">
        <v>702</v>
      </c>
      <c r="BA395" s="180" t="s">
        <v>728</v>
      </c>
      <c r="BB395" s="180">
        <f>$AC$8</f>
        <v>2043</v>
      </c>
      <c r="BC395" s="180" t="str">
        <f t="shared" ca="1" si="55"/>
        <v>9_AC372_Property_tax_2043</v>
      </c>
      <c r="BD395" s="180" t="s">
        <v>407</v>
      </c>
      <c r="BE395" s="180"/>
      <c r="BF395" s="189" t="str">
        <f t="shared" si="60"/>
        <v>&gt;=0</v>
      </c>
      <c r="BG395" s="189" t="s">
        <v>58</v>
      </c>
      <c r="BH395" s="189" t="s">
        <v>58</v>
      </c>
      <c r="BI395" s="189"/>
      <c r="BJ395" s="189"/>
      <c r="BK395" s="189"/>
      <c r="BL395" s="189"/>
    </row>
    <row r="396" spans="1:64" ht="13.5" hidden="1" customHeight="1" thickBot="1">
      <c r="A396" s="90"/>
      <c r="B396" s="123"/>
      <c r="C396" s="160"/>
      <c r="D396" s="347"/>
      <c r="E396" s="347"/>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4"/>
      <c r="AD396" s="304"/>
      <c r="AE396" s="305"/>
      <c r="AF396" s="305"/>
      <c r="AG396" s="305"/>
      <c r="AH396" s="305"/>
      <c r="AI396" s="305"/>
      <c r="AJ396" s="305"/>
      <c r="AK396" s="305"/>
      <c r="AL396" s="305"/>
      <c r="AM396" s="305"/>
      <c r="AN396" s="305"/>
      <c r="AO396" s="314"/>
      <c r="AP396" s="117"/>
      <c r="AQ396" s="54" t="s">
        <v>645</v>
      </c>
      <c r="AU396" s="292" t="str">
        <f t="shared" ca="1" si="56"/>
        <v>AD</v>
      </c>
      <c r="AV396" s="292">
        <f t="shared" si="57"/>
        <v>372</v>
      </c>
      <c r="AW396" s="180" t="str">
        <f t="shared" ca="1" si="54"/>
        <v>AD372</v>
      </c>
      <c r="AX396" s="180">
        <f t="shared" si="58"/>
        <v>9</v>
      </c>
      <c r="AY396" s="180" t="str">
        <f t="shared" ca="1" si="59"/>
        <v>6. Ownership - Operating Costs</v>
      </c>
      <c r="AZ396" s="189" t="s">
        <v>702</v>
      </c>
      <c r="BA396" s="180" t="s">
        <v>728</v>
      </c>
      <c r="BB396" s="180">
        <f>$AD$8</f>
        <v>2044</v>
      </c>
      <c r="BC396" s="180" t="str">
        <f t="shared" ca="1" si="55"/>
        <v>9_AD372_Property_tax_2044</v>
      </c>
      <c r="BD396" s="180" t="s">
        <v>407</v>
      </c>
      <c r="BE396" s="180"/>
      <c r="BF396" s="189" t="str">
        <f t="shared" si="60"/>
        <v>&gt;=0</v>
      </c>
      <c r="BG396" s="189" t="s">
        <v>58</v>
      </c>
      <c r="BH396" s="189" t="s">
        <v>58</v>
      </c>
      <c r="BI396" s="189"/>
      <c r="BJ396" s="189"/>
      <c r="BK396" s="189"/>
      <c r="BL396" s="189"/>
    </row>
    <row r="397" spans="1:64" ht="13.5" hidden="1" customHeight="1" thickBot="1">
      <c r="A397" s="90"/>
      <c r="B397" s="123"/>
      <c r="C397" s="160"/>
      <c r="D397" s="347"/>
      <c r="E397" s="347"/>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304"/>
      <c r="AE397" s="305"/>
      <c r="AF397" s="305"/>
      <c r="AG397" s="305"/>
      <c r="AH397" s="305"/>
      <c r="AI397" s="305"/>
      <c r="AJ397" s="305"/>
      <c r="AK397" s="305"/>
      <c r="AL397" s="305"/>
      <c r="AM397" s="305"/>
      <c r="AN397" s="305"/>
      <c r="AO397" s="314"/>
      <c r="AP397" s="117"/>
      <c r="AQ397" s="54" t="s">
        <v>645</v>
      </c>
      <c r="AU397" s="292" t="str">
        <f t="shared" ca="1" si="56"/>
        <v>AE</v>
      </c>
      <c r="AV397" s="292">
        <f t="shared" si="57"/>
        <v>372</v>
      </c>
      <c r="AW397" s="180" t="str">
        <f t="shared" ca="1" si="54"/>
        <v>AE372</v>
      </c>
      <c r="AX397" s="180">
        <f t="shared" si="58"/>
        <v>9</v>
      </c>
      <c r="AY397" s="180" t="str">
        <f t="shared" ca="1" si="59"/>
        <v>6. Ownership - Operating Costs</v>
      </c>
      <c r="AZ397" s="189" t="s">
        <v>702</v>
      </c>
      <c r="BA397" s="180" t="s">
        <v>728</v>
      </c>
      <c r="BB397" s="180">
        <f>$AE$8</f>
        <v>2045</v>
      </c>
      <c r="BC397" s="180" t="str">
        <f t="shared" ca="1" si="55"/>
        <v>9_AE372_Property_tax_2045</v>
      </c>
      <c r="BD397" s="180" t="s">
        <v>407</v>
      </c>
      <c r="BE397" s="180"/>
      <c r="BF397" s="189" t="str">
        <f t="shared" si="60"/>
        <v>&gt;=0</v>
      </c>
      <c r="BG397" s="189" t="s">
        <v>58</v>
      </c>
      <c r="BH397" s="189" t="s">
        <v>58</v>
      </c>
      <c r="BI397" s="189"/>
      <c r="BJ397" s="189"/>
      <c r="BK397" s="189"/>
      <c r="BL397" s="189"/>
    </row>
    <row r="398" spans="1:64" ht="13.5" hidden="1" customHeight="1" thickBot="1">
      <c r="A398" s="90"/>
      <c r="B398" s="123"/>
      <c r="C398" s="160"/>
      <c r="D398" s="347"/>
      <c r="E398" s="347"/>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4"/>
      <c r="AD398" s="304"/>
      <c r="AE398" s="305"/>
      <c r="AF398" s="305"/>
      <c r="AG398" s="305"/>
      <c r="AH398" s="305"/>
      <c r="AI398" s="305"/>
      <c r="AJ398" s="305"/>
      <c r="AK398" s="305"/>
      <c r="AL398" s="305"/>
      <c r="AM398" s="305"/>
      <c r="AN398" s="305"/>
      <c r="AO398" s="314"/>
      <c r="AP398" s="117"/>
      <c r="AQ398" s="54" t="s">
        <v>645</v>
      </c>
      <c r="AU398" s="292" t="str">
        <f t="shared" ca="1" si="56"/>
        <v>AF</v>
      </c>
      <c r="AV398" s="292">
        <f t="shared" si="57"/>
        <v>372</v>
      </c>
      <c r="AW398" s="180" t="str">
        <f t="shared" ca="1" si="54"/>
        <v>AF372</v>
      </c>
      <c r="AX398" s="180">
        <f t="shared" si="58"/>
        <v>9</v>
      </c>
      <c r="AY398" s="180" t="str">
        <f t="shared" ca="1" si="59"/>
        <v>6. Ownership - Operating Costs</v>
      </c>
      <c r="AZ398" s="189" t="s">
        <v>702</v>
      </c>
      <c r="BA398" s="180" t="s">
        <v>728</v>
      </c>
      <c r="BB398" s="180">
        <f>$AF$8</f>
        <v>2046</v>
      </c>
      <c r="BC398" s="180" t="str">
        <f t="shared" ca="1" si="55"/>
        <v>9_AF372_Property_tax_2046</v>
      </c>
      <c r="BD398" s="180" t="s">
        <v>407</v>
      </c>
      <c r="BE398" s="180"/>
      <c r="BF398" s="189" t="str">
        <f t="shared" si="60"/>
        <v>&gt;=0</v>
      </c>
      <c r="BG398" s="189" t="s">
        <v>58</v>
      </c>
      <c r="BH398" s="189" t="s">
        <v>58</v>
      </c>
      <c r="BI398" s="189"/>
      <c r="BJ398" s="189"/>
      <c r="BK398" s="189"/>
      <c r="BL398" s="189"/>
    </row>
    <row r="399" spans="1:64" ht="13.5" hidden="1" customHeight="1" thickBot="1">
      <c r="A399" s="90"/>
      <c r="B399" s="123"/>
      <c r="C399" s="160"/>
      <c r="D399" s="347"/>
      <c r="E399" s="347"/>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304"/>
      <c r="AE399" s="305"/>
      <c r="AF399" s="305"/>
      <c r="AG399" s="305"/>
      <c r="AH399" s="305"/>
      <c r="AI399" s="305"/>
      <c r="AJ399" s="305"/>
      <c r="AK399" s="305"/>
      <c r="AL399" s="305"/>
      <c r="AM399" s="305"/>
      <c r="AN399" s="305"/>
      <c r="AO399" s="314"/>
      <c r="AP399" s="117"/>
      <c r="AQ399" s="54" t="s">
        <v>645</v>
      </c>
      <c r="AU399" s="292" t="str">
        <f t="shared" ca="1" si="56"/>
        <v>AG</v>
      </c>
      <c r="AV399" s="292">
        <f t="shared" si="57"/>
        <v>372</v>
      </c>
      <c r="AW399" s="180" t="str">
        <f t="shared" ca="1" si="54"/>
        <v>AG372</v>
      </c>
      <c r="AX399" s="180">
        <f t="shared" si="58"/>
        <v>9</v>
      </c>
      <c r="AY399" s="180" t="str">
        <f t="shared" ca="1" si="59"/>
        <v>6. Ownership - Operating Costs</v>
      </c>
      <c r="AZ399" s="189" t="s">
        <v>702</v>
      </c>
      <c r="BA399" s="180" t="s">
        <v>728</v>
      </c>
      <c r="BB399" s="180">
        <f>$AG$8</f>
        <v>2047</v>
      </c>
      <c r="BC399" s="180" t="str">
        <f t="shared" ca="1" si="55"/>
        <v>9_AG372_Property_tax_2047</v>
      </c>
      <c r="BD399" s="180" t="s">
        <v>407</v>
      </c>
      <c r="BE399" s="180"/>
      <c r="BF399" s="189" t="str">
        <f t="shared" si="60"/>
        <v>&gt;=0</v>
      </c>
      <c r="BG399" s="189" t="s">
        <v>58</v>
      </c>
      <c r="BH399" s="189" t="s">
        <v>58</v>
      </c>
      <c r="BI399" s="189"/>
      <c r="BJ399" s="189"/>
      <c r="BK399" s="189"/>
      <c r="BL399" s="189"/>
    </row>
    <row r="400" spans="1:64" ht="13.5" hidden="1" customHeight="1" thickBot="1">
      <c r="A400" s="90"/>
      <c r="B400" s="123"/>
      <c r="C400" s="160"/>
      <c r="D400" s="347"/>
      <c r="E400" s="347"/>
      <c r="F400" s="304"/>
      <c r="G400" s="304"/>
      <c r="H400" s="304"/>
      <c r="I400" s="304"/>
      <c r="J400" s="304"/>
      <c r="K400" s="304"/>
      <c r="L400" s="304"/>
      <c r="M400" s="304"/>
      <c r="N400" s="304"/>
      <c r="O400" s="304"/>
      <c r="P400" s="304"/>
      <c r="Q400" s="304"/>
      <c r="R400" s="304"/>
      <c r="S400" s="304"/>
      <c r="T400" s="304"/>
      <c r="U400" s="304"/>
      <c r="V400" s="304"/>
      <c r="W400" s="304"/>
      <c r="X400" s="304"/>
      <c r="Y400" s="304"/>
      <c r="Z400" s="304"/>
      <c r="AA400" s="304"/>
      <c r="AB400" s="304"/>
      <c r="AC400" s="304"/>
      <c r="AD400" s="304"/>
      <c r="AE400" s="305"/>
      <c r="AF400" s="305"/>
      <c r="AG400" s="305"/>
      <c r="AH400" s="305"/>
      <c r="AI400" s="305"/>
      <c r="AJ400" s="305"/>
      <c r="AK400" s="305"/>
      <c r="AL400" s="305"/>
      <c r="AM400" s="305"/>
      <c r="AN400" s="305"/>
      <c r="AO400" s="314"/>
      <c r="AP400" s="117"/>
      <c r="AQ400" s="54" t="s">
        <v>645</v>
      </c>
      <c r="AU400" s="292" t="str">
        <f t="shared" ca="1" si="56"/>
        <v>AH</v>
      </c>
      <c r="AV400" s="292">
        <f t="shared" si="57"/>
        <v>372</v>
      </c>
      <c r="AW400" s="180" t="str">
        <f t="shared" ca="1" si="54"/>
        <v>AH372</v>
      </c>
      <c r="AX400" s="180">
        <f t="shared" si="58"/>
        <v>9</v>
      </c>
      <c r="AY400" s="180" t="str">
        <f t="shared" ca="1" si="59"/>
        <v>6. Ownership - Operating Costs</v>
      </c>
      <c r="AZ400" s="189" t="s">
        <v>702</v>
      </c>
      <c r="BA400" s="180" t="s">
        <v>728</v>
      </c>
      <c r="BB400" s="180">
        <f>$AH$8</f>
        <v>2048</v>
      </c>
      <c r="BC400" s="180" t="str">
        <f t="shared" ca="1" si="55"/>
        <v>9_AH372_Property_tax_2048</v>
      </c>
      <c r="BD400" s="180" t="s">
        <v>407</v>
      </c>
      <c r="BE400" s="180"/>
      <c r="BF400" s="189" t="str">
        <f t="shared" si="60"/>
        <v>&gt;=0</v>
      </c>
      <c r="BG400" s="189" t="s">
        <v>58</v>
      </c>
      <c r="BH400" s="189" t="s">
        <v>58</v>
      </c>
      <c r="BI400" s="189"/>
      <c r="BJ400" s="189"/>
      <c r="BK400" s="189"/>
      <c r="BL400" s="189"/>
    </row>
    <row r="401" spans="1:64" ht="13.5" hidden="1" customHeight="1" thickBot="1">
      <c r="A401" s="90"/>
      <c r="B401" s="123"/>
      <c r="C401" s="160"/>
      <c r="D401" s="347"/>
      <c r="E401" s="347"/>
      <c r="F401" s="304"/>
      <c r="G401" s="304"/>
      <c r="H401" s="304"/>
      <c r="I401" s="304"/>
      <c r="J401" s="304"/>
      <c r="K401" s="304"/>
      <c r="L401" s="304"/>
      <c r="M401" s="304"/>
      <c r="N401" s="304"/>
      <c r="O401" s="304"/>
      <c r="P401" s="304"/>
      <c r="Q401" s="304"/>
      <c r="R401" s="304"/>
      <c r="S401" s="304"/>
      <c r="T401" s="304"/>
      <c r="U401" s="304"/>
      <c r="V401" s="304"/>
      <c r="W401" s="304"/>
      <c r="X401" s="304"/>
      <c r="Y401" s="304"/>
      <c r="Z401" s="304"/>
      <c r="AA401" s="304"/>
      <c r="AB401" s="304"/>
      <c r="AC401" s="304"/>
      <c r="AD401" s="304"/>
      <c r="AE401" s="305"/>
      <c r="AF401" s="305"/>
      <c r="AG401" s="305"/>
      <c r="AH401" s="305"/>
      <c r="AI401" s="305"/>
      <c r="AJ401" s="305"/>
      <c r="AK401" s="305"/>
      <c r="AL401" s="305"/>
      <c r="AM401" s="305"/>
      <c r="AN401" s="305"/>
      <c r="AO401" s="314"/>
      <c r="AP401" s="117"/>
      <c r="AQ401" s="54" t="s">
        <v>645</v>
      </c>
      <c r="AU401" s="292" t="str">
        <f t="shared" ca="1" si="56"/>
        <v>AI</v>
      </c>
      <c r="AV401" s="292">
        <f t="shared" si="57"/>
        <v>372</v>
      </c>
      <c r="AW401" s="180" t="str">
        <f t="shared" ca="1" si="54"/>
        <v>AI372</v>
      </c>
      <c r="AX401" s="180">
        <f t="shared" si="58"/>
        <v>9</v>
      </c>
      <c r="AY401" s="180" t="str">
        <f t="shared" ca="1" si="59"/>
        <v>6. Ownership - Operating Costs</v>
      </c>
      <c r="AZ401" s="189" t="s">
        <v>702</v>
      </c>
      <c r="BA401" s="180" t="s">
        <v>728</v>
      </c>
      <c r="BB401" s="180">
        <f>$AI$8</f>
        <v>2049</v>
      </c>
      <c r="BC401" s="180" t="str">
        <f t="shared" ca="1" si="55"/>
        <v>9_AI372_Property_tax_2049</v>
      </c>
      <c r="BD401" s="180" t="s">
        <v>407</v>
      </c>
      <c r="BE401" s="180"/>
      <c r="BF401" s="189" t="str">
        <f t="shared" si="60"/>
        <v>&gt;=0</v>
      </c>
      <c r="BG401" s="189" t="s">
        <v>58</v>
      </c>
      <c r="BH401" s="189" t="s">
        <v>58</v>
      </c>
      <c r="BI401" s="189"/>
      <c r="BJ401" s="189"/>
      <c r="BK401" s="189"/>
      <c r="BL401" s="189"/>
    </row>
    <row r="402" spans="1:64" ht="13.5" hidden="1" customHeight="1" thickBot="1">
      <c r="A402" s="90"/>
      <c r="B402" s="123"/>
      <c r="C402" s="160"/>
      <c r="D402" s="347"/>
      <c r="E402" s="347"/>
      <c r="F402" s="304"/>
      <c r="G402" s="304"/>
      <c r="H402" s="304"/>
      <c r="I402" s="304"/>
      <c r="J402" s="304"/>
      <c r="K402" s="304"/>
      <c r="L402" s="304"/>
      <c r="M402" s="304"/>
      <c r="N402" s="304"/>
      <c r="O402" s="304"/>
      <c r="P402" s="304"/>
      <c r="Q402" s="304"/>
      <c r="R402" s="304"/>
      <c r="S402" s="304"/>
      <c r="T402" s="304"/>
      <c r="U402" s="304"/>
      <c r="V402" s="304"/>
      <c r="W402" s="304"/>
      <c r="X402" s="304"/>
      <c r="Y402" s="304"/>
      <c r="Z402" s="304"/>
      <c r="AA402" s="304"/>
      <c r="AB402" s="304"/>
      <c r="AC402" s="304"/>
      <c r="AD402" s="304"/>
      <c r="AE402" s="305"/>
      <c r="AF402" s="305"/>
      <c r="AG402" s="305"/>
      <c r="AH402" s="305"/>
      <c r="AI402" s="305"/>
      <c r="AJ402" s="305"/>
      <c r="AK402" s="305"/>
      <c r="AL402" s="305"/>
      <c r="AM402" s="305"/>
      <c r="AN402" s="305"/>
      <c r="AO402" s="314"/>
      <c r="AP402" s="117"/>
      <c r="AQ402" s="54" t="s">
        <v>645</v>
      </c>
      <c r="AU402" s="292" t="str">
        <f t="shared" ca="1" si="56"/>
        <v>AJ</v>
      </c>
      <c r="AV402" s="292">
        <f t="shared" si="57"/>
        <v>372</v>
      </c>
      <c r="AW402" s="180" t="str">
        <f t="shared" ca="1" si="54"/>
        <v>AJ372</v>
      </c>
      <c r="AX402" s="180">
        <f t="shared" si="58"/>
        <v>9</v>
      </c>
      <c r="AY402" s="180" t="str">
        <f t="shared" ca="1" si="59"/>
        <v>6. Ownership - Operating Costs</v>
      </c>
      <c r="AZ402" s="189" t="s">
        <v>702</v>
      </c>
      <c r="BA402" s="180" t="s">
        <v>728</v>
      </c>
      <c r="BB402" s="180">
        <f>$AJ$8</f>
        <v>2050</v>
      </c>
      <c r="BC402" s="180" t="str">
        <f t="shared" ca="1" si="55"/>
        <v>9_AJ372_Property_tax_2050</v>
      </c>
      <c r="BD402" s="180" t="s">
        <v>407</v>
      </c>
      <c r="BE402" s="180"/>
      <c r="BF402" s="189" t="str">
        <f t="shared" si="60"/>
        <v>&gt;=0</v>
      </c>
      <c r="BG402" s="189" t="s">
        <v>58</v>
      </c>
      <c r="BH402" s="189" t="s">
        <v>58</v>
      </c>
      <c r="BI402" s="189"/>
      <c r="BJ402" s="189"/>
      <c r="BK402" s="189"/>
      <c r="BL402" s="189"/>
    </row>
    <row r="403" spans="1:64" ht="13.5" hidden="1" customHeight="1" thickBot="1">
      <c r="A403" s="90"/>
      <c r="B403" s="123"/>
      <c r="C403" s="160"/>
      <c r="D403" s="347"/>
      <c r="E403" s="347"/>
      <c r="F403" s="304"/>
      <c r="G403" s="304"/>
      <c r="H403" s="304"/>
      <c r="I403" s="304"/>
      <c r="J403" s="304"/>
      <c r="K403" s="304"/>
      <c r="L403" s="304"/>
      <c r="M403" s="304"/>
      <c r="N403" s="304"/>
      <c r="O403" s="304"/>
      <c r="P403" s="304"/>
      <c r="Q403" s="304"/>
      <c r="R403" s="304"/>
      <c r="S403" s="304"/>
      <c r="T403" s="304"/>
      <c r="U403" s="304"/>
      <c r="V403" s="304"/>
      <c r="W403" s="304"/>
      <c r="X403" s="304"/>
      <c r="Y403" s="304"/>
      <c r="Z403" s="304"/>
      <c r="AA403" s="304"/>
      <c r="AB403" s="304"/>
      <c r="AC403" s="304"/>
      <c r="AD403" s="304"/>
      <c r="AE403" s="305"/>
      <c r="AF403" s="305"/>
      <c r="AG403" s="305"/>
      <c r="AH403" s="305"/>
      <c r="AI403" s="305"/>
      <c r="AJ403" s="305"/>
      <c r="AK403" s="305"/>
      <c r="AL403" s="305"/>
      <c r="AM403" s="305"/>
      <c r="AN403" s="305"/>
      <c r="AO403" s="314"/>
      <c r="AP403" s="117"/>
      <c r="AQ403" s="54" t="s">
        <v>645</v>
      </c>
      <c r="AU403" s="292" t="str">
        <f t="shared" ca="1" si="56"/>
        <v>AK</v>
      </c>
      <c r="AV403" s="292">
        <f t="shared" si="57"/>
        <v>372</v>
      </c>
      <c r="AW403" s="180" t="str">
        <f t="shared" ca="1" si="54"/>
        <v>AK372</v>
      </c>
      <c r="AX403" s="180">
        <f t="shared" si="58"/>
        <v>9</v>
      </c>
      <c r="AY403" s="180" t="str">
        <f t="shared" ca="1" si="59"/>
        <v>6. Ownership - Operating Costs</v>
      </c>
      <c r="AZ403" s="189" t="s">
        <v>702</v>
      </c>
      <c r="BA403" s="180" t="s">
        <v>728</v>
      </c>
      <c r="BB403" s="180">
        <f>$AK$8</f>
        <v>2051</v>
      </c>
      <c r="BC403" s="180" t="str">
        <f t="shared" ca="1" si="55"/>
        <v>9_AK372_Property_tax_2051</v>
      </c>
      <c r="BD403" s="180" t="s">
        <v>407</v>
      </c>
      <c r="BE403" s="180"/>
      <c r="BF403" s="189" t="str">
        <f t="shared" si="60"/>
        <v>&gt;=0</v>
      </c>
      <c r="BG403" s="189" t="s">
        <v>58</v>
      </c>
      <c r="BH403" s="189" t="s">
        <v>58</v>
      </c>
      <c r="BI403" s="189"/>
      <c r="BJ403" s="189"/>
      <c r="BK403" s="189"/>
      <c r="BL403" s="189"/>
    </row>
    <row r="404" spans="1:64" ht="13.5" hidden="1" customHeight="1" thickBot="1">
      <c r="A404" s="90"/>
      <c r="B404" s="123"/>
      <c r="C404" s="160"/>
      <c r="D404" s="347"/>
      <c r="E404" s="347"/>
      <c r="F404" s="304"/>
      <c r="G404" s="304"/>
      <c r="H404" s="304"/>
      <c r="I404" s="304"/>
      <c r="J404" s="304"/>
      <c r="K404" s="304"/>
      <c r="L404" s="304"/>
      <c r="M404" s="304"/>
      <c r="N404" s="304"/>
      <c r="O404" s="304"/>
      <c r="P404" s="304"/>
      <c r="Q404" s="304"/>
      <c r="R404" s="304"/>
      <c r="S404" s="304"/>
      <c r="T404" s="304"/>
      <c r="U404" s="304"/>
      <c r="V404" s="304"/>
      <c r="W404" s="304"/>
      <c r="X404" s="304"/>
      <c r="Y404" s="304"/>
      <c r="Z404" s="304"/>
      <c r="AA404" s="304"/>
      <c r="AB404" s="304"/>
      <c r="AC404" s="304"/>
      <c r="AD404" s="304"/>
      <c r="AE404" s="305"/>
      <c r="AF404" s="305"/>
      <c r="AG404" s="305"/>
      <c r="AH404" s="305"/>
      <c r="AI404" s="305"/>
      <c r="AJ404" s="305"/>
      <c r="AK404" s="305"/>
      <c r="AL404" s="305"/>
      <c r="AM404" s="305"/>
      <c r="AN404" s="305"/>
      <c r="AO404" s="314"/>
      <c r="AP404" s="117"/>
      <c r="AQ404" s="54" t="s">
        <v>645</v>
      </c>
      <c r="AU404" s="292" t="str">
        <f t="shared" ca="1" si="56"/>
        <v>AL</v>
      </c>
      <c r="AV404" s="292">
        <f t="shared" si="57"/>
        <v>372</v>
      </c>
      <c r="AW404" s="180" t="str">
        <f t="shared" ca="1" si="54"/>
        <v>AL372</v>
      </c>
      <c r="AX404" s="180">
        <f t="shared" si="58"/>
        <v>9</v>
      </c>
      <c r="AY404" s="180" t="str">
        <f t="shared" ca="1" si="59"/>
        <v>6. Ownership - Operating Costs</v>
      </c>
      <c r="AZ404" s="189" t="s">
        <v>702</v>
      </c>
      <c r="BA404" s="180" t="s">
        <v>728</v>
      </c>
      <c r="BB404" s="180">
        <f>$AL$8</f>
        <v>2052</v>
      </c>
      <c r="BC404" s="180" t="str">
        <f t="shared" ca="1" si="55"/>
        <v>9_AL372_Property_tax_2052</v>
      </c>
      <c r="BD404" s="180" t="s">
        <v>407</v>
      </c>
      <c r="BE404" s="180"/>
      <c r="BF404" s="189" t="str">
        <f t="shared" si="60"/>
        <v>&gt;=0</v>
      </c>
      <c r="BG404" s="189" t="s">
        <v>58</v>
      </c>
      <c r="BH404" s="189" t="s">
        <v>58</v>
      </c>
      <c r="BI404" s="189"/>
      <c r="BJ404" s="189"/>
      <c r="BK404" s="189"/>
      <c r="BL404" s="189"/>
    </row>
    <row r="405" spans="1:64" ht="13.5" hidden="1" customHeight="1" thickBot="1">
      <c r="A405" s="90"/>
      <c r="B405" s="123"/>
      <c r="C405" s="160"/>
      <c r="D405" s="347"/>
      <c r="E405" s="347"/>
      <c r="F405" s="304"/>
      <c r="G405" s="304"/>
      <c r="H405" s="304"/>
      <c r="I405" s="304"/>
      <c r="J405" s="304"/>
      <c r="K405" s="304"/>
      <c r="L405" s="304"/>
      <c r="M405" s="304"/>
      <c r="N405" s="304"/>
      <c r="O405" s="304"/>
      <c r="P405" s="304"/>
      <c r="Q405" s="304"/>
      <c r="R405" s="304"/>
      <c r="S405" s="304"/>
      <c r="T405" s="304"/>
      <c r="U405" s="304"/>
      <c r="V405" s="304"/>
      <c r="W405" s="304"/>
      <c r="X405" s="304"/>
      <c r="Y405" s="304"/>
      <c r="Z405" s="304"/>
      <c r="AA405" s="304"/>
      <c r="AB405" s="304"/>
      <c r="AC405" s="304"/>
      <c r="AD405" s="304"/>
      <c r="AE405" s="305"/>
      <c r="AF405" s="305"/>
      <c r="AG405" s="305"/>
      <c r="AH405" s="305"/>
      <c r="AI405" s="305"/>
      <c r="AJ405" s="305"/>
      <c r="AK405" s="305"/>
      <c r="AL405" s="305"/>
      <c r="AM405" s="305"/>
      <c r="AN405" s="305"/>
      <c r="AO405" s="314"/>
      <c r="AP405" s="117"/>
      <c r="AQ405" s="54" t="s">
        <v>645</v>
      </c>
      <c r="AU405" s="292" t="str">
        <f t="shared" ca="1" si="56"/>
        <v>AM</v>
      </c>
      <c r="AV405" s="292">
        <f t="shared" si="57"/>
        <v>372</v>
      </c>
      <c r="AW405" s="180" t="str">
        <f t="shared" ca="1" si="54"/>
        <v>AM372</v>
      </c>
      <c r="AX405" s="180">
        <f t="shared" si="58"/>
        <v>9</v>
      </c>
      <c r="AY405" s="180" t="str">
        <f t="shared" ca="1" si="59"/>
        <v>6. Ownership - Operating Costs</v>
      </c>
      <c r="AZ405" s="189" t="s">
        <v>702</v>
      </c>
      <c r="BA405" s="180" t="s">
        <v>728</v>
      </c>
      <c r="BB405" s="180">
        <f>$AM$8</f>
        <v>2053</v>
      </c>
      <c r="BC405" s="180" t="str">
        <f t="shared" ca="1" si="55"/>
        <v>9_AM372_Property_tax_2053</v>
      </c>
      <c r="BD405" s="180" t="s">
        <v>407</v>
      </c>
      <c r="BE405" s="180"/>
      <c r="BF405" s="189" t="str">
        <f t="shared" si="60"/>
        <v>&gt;=0</v>
      </c>
      <c r="BG405" s="189" t="s">
        <v>58</v>
      </c>
      <c r="BH405" s="189" t="s">
        <v>58</v>
      </c>
      <c r="BI405" s="189"/>
      <c r="BJ405" s="189"/>
      <c r="BK405" s="189"/>
      <c r="BL405" s="189"/>
    </row>
    <row r="406" spans="1:64" ht="13.5" hidden="1" customHeight="1" thickBot="1">
      <c r="A406" s="90"/>
      <c r="B406" s="123"/>
      <c r="C406" s="160"/>
      <c r="D406" s="347"/>
      <c r="E406" s="347"/>
      <c r="F406" s="304"/>
      <c r="G406" s="304"/>
      <c r="H406" s="304"/>
      <c r="I406" s="304"/>
      <c r="J406" s="304"/>
      <c r="K406" s="304"/>
      <c r="L406" s="304"/>
      <c r="M406" s="304"/>
      <c r="N406" s="304"/>
      <c r="O406" s="304"/>
      <c r="P406" s="304"/>
      <c r="Q406" s="304"/>
      <c r="R406" s="304"/>
      <c r="S406" s="304"/>
      <c r="T406" s="304"/>
      <c r="U406" s="304"/>
      <c r="V406" s="304"/>
      <c r="W406" s="304"/>
      <c r="X406" s="304"/>
      <c r="Y406" s="304"/>
      <c r="Z406" s="304"/>
      <c r="AA406" s="304"/>
      <c r="AB406" s="304"/>
      <c r="AC406" s="304"/>
      <c r="AD406" s="304"/>
      <c r="AE406" s="305"/>
      <c r="AF406" s="305"/>
      <c r="AG406" s="305"/>
      <c r="AH406" s="305"/>
      <c r="AI406" s="305"/>
      <c r="AJ406" s="305"/>
      <c r="AK406" s="305"/>
      <c r="AL406" s="305"/>
      <c r="AM406" s="305"/>
      <c r="AN406" s="305"/>
      <c r="AO406" s="314"/>
      <c r="AP406" s="117"/>
      <c r="AQ406" s="54" t="s">
        <v>645</v>
      </c>
      <c r="AU406" s="292" t="str">
        <f t="shared" ca="1" si="56"/>
        <v>AN</v>
      </c>
      <c r="AV406" s="292">
        <f t="shared" si="57"/>
        <v>372</v>
      </c>
      <c r="AW406" s="180" t="str">
        <f t="shared" ca="1" si="54"/>
        <v>AN372</v>
      </c>
      <c r="AX406" s="180">
        <f t="shared" si="58"/>
        <v>9</v>
      </c>
      <c r="AY406" s="180" t="str">
        <f t="shared" ca="1" si="59"/>
        <v>6. Ownership - Operating Costs</v>
      </c>
      <c r="AZ406" s="189" t="s">
        <v>702</v>
      </c>
      <c r="BA406" s="180" t="s">
        <v>728</v>
      </c>
      <c r="BB406" s="180">
        <f>$AN$8</f>
        <v>2054</v>
      </c>
      <c r="BC406" s="180" t="str">
        <f t="shared" ca="1" si="55"/>
        <v>9_AN372_Property_tax_2054</v>
      </c>
      <c r="BD406" s="180" t="s">
        <v>407</v>
      </c>
      <c r="BE406" s="180"/>
      <c r="BF406" s="189" t="str">
        <f t="shared" si="60"/>
        <v>&gt;=0</v>
      </c>
      <c r="BG406" s="189" t="s">
        <v>58</v>
      </c>
      <c r="BH406" s="189" t="s">
        <v>58</v>
      </c>
      <c r="BI406" s="189"/>
      <c r="BJ406" s="189"/>
      <c r="BK406" s="189"/>
      <c r="BL406" s="189"/>
    </row>
    <row r="407" spans="1:64" ht="13.5" hidden="1" customHeight="1" thickBot="1">
      <c r="A407" s="90"/>
      <c r="B407" s="123"/>
      <c r="C407" s="160"/>
      <c r="D407" s="347"/>
      <c r="E407" s="347"/>
      <c r="F407" s="304"/>
      <c r="G407" s="304"/>
      <c r="H407" s="304"/>
      <c r="I407" s="304"/>
      <c r="J407" s="304"/>
      <c r="K407" s="304"/>
      <c r="L407" s="304"/>
      <c r="M407" s="304"/>
      <c r="N407" s="304"/>
      <c r="O407" s="304"/>
      <c r="P407" s="304"/>
      <c r="Q407" s="304"/>
      <c r="R407" s="304"/>
      <c r="S407" s="304"/>
      <c r="T407" s="304"/>
      <c r="U407" s="304"/>
      <c r="V407" s="304"/>
      <c r="W407" s="304"/>
      <c r="X407" s="304"/>
      <c r="Y407" s="304"/>
      <c r="Z407" s="304"/>
      <c r="AA407" s="304"/>
      <c r="AB407" s="304"/>
      <c r="AC407" s="304"/>
      <c r="AD407" s="304"/>
      <c r="AE407" s="305"/>
      <c r="AF407" s="305"/>
      <c r="AG407" s="305"/>
      <c r="AH407" s="305"/>
      <c r="AI407" s="305"/>
      <c r="AJ407" s="305"/>
      <c r="AK407" s="305"/>
      <c r="AL407" s="305"/>
      <c r="AM407" s="305"/>
      <c r="AN407" s="305"/>
      <c r="AO407" s="314"/>
      <c r="AP407" s="117"/>
      <c r="AQ407" s="307" t="s">
        <v>645</v>
      </c>
      <c r="AR407" s="307"/>
      <c r="AS407" s="307"/>
      <c r="AT407" s="307"/>
      <c r="AU407" s="308" t="str">
        <f t="shared" ca="1" si="56"/>
        <v>AO</v>
      </c>
      <c r="AV407" s="308">
        <f t="shared" si="57"/>
        <v>372</v>
      </c>
      <c r="AW407" s="254" t="str">
        <f t="shared" ca="1" si="54"/>
        <v>AO372</v>
      </c>
      <c r="AX407" s="254">
        <f t="shared" si="58"/>
        <v>9</v>
      </c>
      <c r="AY407" s="254" t="str">
        <f t="shared" ca="1" si="59"/>
        <v>6. Ownership - Operating Costs</v>
      </c>
      <c r="AZ407" s="259" t="s">
        <v>702</v>
      </c>
      <c r="BA407" s="254" t="s">
        <v>728</v>
      </c>
      <c r="BB407" s="254" t="s">
        <v>646</v>
      </c>
      <c r="BC407" s="254" t="str">
        <f t="shared" ca="1" si="55"/>
        <v>9_AO372_Property_tax_Additional_Info</v>
      </c>
      <c r="BD407" s="259" t="s">
        <v>133</v>
      </c>
      <c r="BE407" s="259">
        <v>100</v>
      </c>
      <c r="BF407" s="259"/>
      <c r="BG407" s="259" t="s">
        <v>58</v>
      </c>
      <c r="BH407" s="259" t="s">
        <v>58</v>
      </c>
      <c r="BI407" s="189"/>
      <c r="BJ407" s="189"/>
      <c r="BK407" s="189"/>
      <c r="BL407" s="189"/>
    </row>
    <row r="408" spans="1:64" ht="13.5" thickBot="1">
      <c r="A408" s="90">
        <f>+A372+1</f>
        <v>16</v>
      </c>
      <c r="B408" s="123"/>
      <c r="C408" s="160" t="s">
        <v>729</v>
      </c>
      <c r="D408" s="347" t="s">
        <v>642</v>
      </c>
      <c r="E408" s="347"/>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1"/>
      <c r="AF408" s="281"/>
      <c r="AG408" s="281"/>
      <c r="AH408" s="281"/>
      <c r="AI408" s="281"/>
      <c r="AJ408" s="281"/>
      <c r="AK408" s="281"/>
      <c r="AL408" s="281"/>
      <c r="AM408" s="281"/>
      <c r="AN408" s="281"/>
      <c r="AO408" s="222"/>
      <c r="AP408" s="117"/>
      <c r="AS408" s="54" t="s">
        <v>125</v>
      </c>
      <c r="AT408" s="54" t="str">
        <f ca="1">SUBSTITUTE(CELL("address",F408),"$","")</f>
        <v>F408</v>
      </c>
      <c r="AU408" s="227" t="str">
        <f ca="1">CHAR(CODE(AT408))</f>
        <v>F</v>
      </c>
      <c r="AV408" s="227">
        <f>ROW(AT408)</f>
        <v>408</v>
      </c>
      <c r="AW408" s="180" t="str">
        <f ca="1">CONCATENATE(AU408&amp;AV408)</f>
        <v>F408</v>
      </c>
      <c r="AX408" s="180">
        <f t="shared" si="58"/>
        <v>9</v>
      </c>
      <c r="AY408" s="180" t="str">
        <f t="shared" ca="1" si="59"/>
        <v>6. Ownership - Operating Costs</v>
      </c>
      <c r="AZ408" s="189" t="s">
        <v>702</v>
      </c>
      <c r="BA408" s="180" t="s">
        <v>730</v>
      </c>
      <c r="BB408" s="180">
        <f>$F$8</f>
        <v>2020</v>
      </c>
      <c r="BC408" s="180" t="str">
        <f ca="1">AX408&amp;"_"&amp;AW408&amp;"_"&amp;BA408&amp;"_"&amp;BB408</f>
        <v>9_F408_Asset_management_fee_2020</v>
      </c>
      <c r="BD408" s="180" t="s">
        <v>407</v>
      </c>
      <c r="BE408" s="180"/>
      <c r="BF408" s="189" t="str">
        <f t="shared" si="60"/>
        <v>&gt;=0</v>
      </c>
      <c r="BG408" s="189" t="s">
        <v>58</v>
      </c>
      <c r="BH408" s="189" t="s">
        <v>58</v>
      </c>
      <c r="BI408" s="189"/>
      <c r="BJ408" s="189"/>
      <c r="BK408" s="189"/>
      <c r="BL408" s="189"/>
    </row>
    <row r="409" spans="1:64" ht="13.5" hidden="1" customHeight="1" thickBot="1">
      <c r="A409" s="90"/>
      <c r="B409" s="123"/>
      <c r="C409" s="160"/>
      <c r="D409" s="347"/>
      <c r="E409" s="347"/>
      <c r="F409" s="304"/>
      <c r="G409" s="304"/>
      <c r="H409" s="304"/>
      <c r="I409" s="304"/>
      <c r="J409" s="304"/>
      <c r="K409" s="304"/>
      <c r="L409" s="304"/>
      <c r="M409" s="304"/>
      <c r="N409" s="304"/>
      <c r="O409" s="304"/>
      <c r="P409" s="304"/>
      <c r="Q409" s="304"/>
      <c r="R409" s="304"/>
      <c r="S409" s="304"/>
      <c r="T409" s="304"/>
      <c r="U409" s="304"/>
      <c r="V409" s="304"/>
      <c r="W409" s="304"/>
      <c r="X409" s="304"/>
      <c r="Y409" s="304"/>
      <c r="Z409" s="304"/>
      <c r="AA409" s="304"/>
      <c r="AB409" s="304"/>
      <c r="AC409" s="304"/>
      <c r="AD409" s="304"/>
      <c r="AE409" s="305"/>
      <c r="AF409" s="305"/>
      <c r="AG409" s="305"/>
      <c r="AH409" s="305"/>
      <c r="AI409" s="305"/>
      <c r="AJ409" s="305"/>
      <c r="AK409" s="305"/>
      <c r="AL409" s="305"/>
      <c r="AM409" s="305"/>
      <c r="AN409" s="305"/>
      <c r="AO409" s="314"/>
      <c r="AP409" s="117"/>
      <c r="AQ409" s="54" t="s">
        <v>645</v>
      </c>
      <c r="AU409" s="292" t="str">
        <f ca="1">IF(AU408="Z","AA",IF(LEN(AU408)=1,CHAR(CODE(AU408)+1),IF(RIGHT(AU408,1)="Z",CHAR(CODE(LEFT(AU408,1))+1),LEFT(AU408,1))&amp;CHAR(65+MOD(CODE(RIGHT(AU408,1))+1-65,26))))</f>
        <v>G</v>
      </c>
      <c r="AV409" s="292">
        <f>AV408</f>
        <v>408</v>
      </c>
      <c r="AW409" s="180" t="str">
        <f t="shared" ref="AW409:AW443" ca="1" si="61">CONCATENATE(AU409&amp;AV409)</f>
        <v>G408</v>
      </c>
      <c r="AX409" s="180">
        <f t="shared" si="58"/>
        <v>9</v>
      </c>
      <c r="AY409" s="180" t="str">
        <f t="shared" ca="1" si="59"/>
        <v>6. Ownership - Operating Costs</v>
      </c>
      <c r="AZ409" s="189" t="s">
        <v>702</v>
      </c>
      <c r="BA409" s="180" t="s">
        <v>730</v>
      </c>
      <c r="BB409" s="180">
        <f>$G$8</f>
        <v>2021</v>
      </c>
      <c r="BC409" s="180" t="str">
        <f t="shared" ref="BC409:BC443" ca="1" si="62">AX409&amp;"_"&amp;AW409&amp;"_"&amp;BA409&amp;"_"&amp;BB409</f>
        <v>9_G408_Asset_management_fee_2021</v>
      </c>
      <c r="BD409" s="180" t="s">
        <v>407</v>
      </c>
      <c r="BE409" s="180"/>
      <c r="BF409" s="189" t="str">
        <f t="shared" si="60"/>
        <v>&gt;=0</v>
      </c>
      <c r="BG409" s="189" t="s">
        <v>58</v>
      </c>
      <c r="BH409" s="189" t="s">
        <v>58</v>
      </c>
      <c r="BI409" s="189"/>
      <c r="BJ409" s="189"/>
      <c r="BK409" s="189"/>
      <c r="BL409" s="189"/>
    </row>
    <row r="410" spans="1:64" ht="13.5" hidden="1" customHeight="1" thickBot="1">
      <c r="A410" s="90"/>
      <c r="B410" s="123"/>
      <c r="C410" s="160"/>
      <c r="D410" s="347"/>
      <c r="E410" s="347"/>
      <c r="F410" s="304"/>
      <c r="G410" s="304"/>
      <c r="H410" s="304"/>
      <c r="I410" s="304"/>
      <c r="J410" s="304"/>
      <c r="K410" s="304"/>
      <c r="L410" s="304"/>
      <c r="M410" s="304"/>
      <c r="N410" s="304"/>
      <c r="O410" s="304"/>
      <c r="P410" s="304"/>
      <c r="Q410" s="304"/>
      <c r="R410" s="304"/>
      <c r="S410" s="304"/>
      <c r="T410" s="304"/>
      <c r="U410" s="304"/>
      <c r="V410" s="304"/>
      <c r="W410" s="304"/>
      <c r="X410" s="304"/>
      <c r="Y410" s="304"/>
      <c r="Z410" s="304"/>
      <c r="AA410" s="304"/>
      <c r="AB410" s="304"/>
      <c r="AC410" s="304"/>
      <c r="AD410" s="304"/>
      <c r="AE410" s="305"/>
      <c r="AF410" s="305"/>
      <c r="AG410" s="305"/>
      <c r="AH410" s="305"/>
      <c r="AI410" s="305"/>
      <c r="AJ410" s="305"/>
      <c r="AK410" s="305"/>
      <c r="AL410" s="305"/>
      <c r="AM410" s="305"/>
      <c r="AN410" s="305"/>
      <c r="AO410" s="314"/>
      <c r="AP410" s="117"/>
      <c r="AQ410" s="54" t="s">
        <v>645</v>
      </c>
      <c r="AU410" s="292" t="str">
        <f t="shared" ref="AU410:AU443" ca="1" si="63">IF(AU409="Z","AA",IF(LEN(AU409)=1,CHAR(CODE(AU409)+1),IF(RIGHT(AU409,1)="Z",CHAR(CODE(LEFT(AU409,1))+1),LEFT(AU409,1))&amp;CHAR(65+MOD(CODE(RIGHT(AU409,1))+1-65,26))))</f>
        <v>H</v>
      </c>
      <c r="AV410" s="292">
        <f t="shared" ref="AV410:AV443" si="64">AV409</f>
        <v>408</v>
      </c>
      <c r="AW410" s="180" t="str">
        <f t="shared" ca="1" si="61"/>
        <v>H408</v>
      </c>
      <c r="AX410" s="180">
        <f t="shared" si="58"/>
        <v>9</v>
      </c>
      <c r="AY410" s="180" t="str">
        <f t="shared" ca="1" si="59"/>
        <v>6. Ownership - Operating Costs</v>
      </c>
      <c r="AZ410" s="189" t="s">
        <v>702</v>
      </c>
      <c r="BA410" s="180" t="s">
        <v>730</v>
      </c>
      <c r="BB410" s="180">
        <f>$H$8</f>
        <v>2022</v>
      </c>
      <c r="BC410" s="180" t="str">
        <f t="shared" ca="1" si="62"/>
        <v>9_H408_Asset_management_fee_2022</v>
      </c>
      <c r="BD410" s="180" t="s">
        <v>407</v>
      </c>
      <c r="BE410" s="180"/>
      <c r="BF410" s="189" t="str">
        <f t="shared" si="60"/>
        <v>&gt;=0</v>
      </c>
      <c r="BG410" s="189" t="s">
        <v>58</v>
      </c>
      <c r="BH410" s="189" t="s">
        <v>58</v>
      </c>
      <c r="BI410" s="189"/>
      <c r="BJ410" s="189"/>
      <c r="BK410" s="189"/>
      <c r="BL410" s="189"/>
    </row>
    <row r="411" spans="1:64" ht="13.5" hidden="1" customHeight="1" thickBot="1">
      <c r="A411" s="90"/>
      <c r="B411" s="123"/>
      <c r="C411" s="160"/>
      <c r="D411" s="347"/>
      <c r="E411" s="347"/>
      <c r="F411" s="304"/>
      <c r="G411" s="304"/>
      <c r="H411" s="304"/>
      <c r="I411" s="304"/>
      <c r="J411" s="304"/>
      <c r="K411" s="304"/>
      <c r="L411" s="304"/>
      <c r="M411" s="304"/>
      <c r="N411" s="304"/>
      <c r="O411" s="304"/>
      <c r="P411" s="304"/>
      <c r="Q411" s="304"/>
      <c r="R411" s="304"/>
      <c r="S411" s="304"/>
      <c r="T411" s="304"/>
      <c r="U411" s="304"/>
      <c r="V411" s="304"/>
      <c r="W411" s="304"/>
      <c r="X411" s="304"/>
      <c r="Y411" s="304"/>
      <c r="Z411" s="304"/>
      <c r="AA411" s="304"/>
      <c r="AB411" s="304"/>
      <c r="AC411" s="304"/>
      <c r="AD411" s="304"/>
      <c r="AE411" s="305"/>
      <c r="AF411" s="305"/>
      <c r="AG411" s="305"/>
      <c r="AH411" s="305"/>
      <c r="AI411" s="305"/>
      <c r="AJ411" s="305"/>
      <c r="AK411" s="305"/>
      <c r="AL411" s="305"/>
      <c r="AM411" s="305"/>
      <c r="AN411" s="305"/>
      <c r="AO411" s="314"/>
      <c r="AP411" s="117"/>
      <c r="AQ411" s="54" t="s">
        <v>645</v>
      </c>
      <c r="AU411" s="292" t="str">
        <f t="shared" ca="1" si="63"/>
        <v>I</v>
      </c>
      <c r="AV411" s="292">
        <f t="shared" si="64"/>
        <v>408</v>
      </c>
      <c r="AW411" s="180" t="str">
        <f t="shared" ca="1" si="61"/>
        <v>I408</v>
      </c>
      <c r="AX411" s="180">
        <f t="shared" si="58"/>
        <v>9</v>
      </c>
      <c r="AY411" s="180" t="str">
        <f t="shared" ca="1" si="59"/>
        <v>6. Ownership - Operating Costs</v>
      </c>
      <c r="AZ411" s="189" t="s">
        <v>702</v>
      </c>
      <c r="BA411" s="180" t="s">
        <v>730</v>
      </c>
      <c r="BB411" s="180">
        <f>$I$8</f>
        <v>2023</v>
      </c>
      <c r="BC411" s="180" t="str">
        <f t="shared" ca="1" si="62"/>
        <v>9_I408_Asset_management_fee_2023</v>
      </c>
      <c r="BD411" s="180" t="s">
        <v>407</v>
      </c>
      <c r="BE411" s="180"/>
      <c r="BF411" s="189" t="str">
        <f t="shared" si="60"/>
        <v>&gt;=0</v>
      </c>
      <c r="BG411" s="189" t="s">
        <v>58</v>
      </c>
      <c r="BH411" s="189" t="s">
        <v>58</v>
      </c>
      <c r="BI411" s="189"/>
      <c r="BJ411" s="189"/>
      <c r="BK411" s="189"/>
      <c r="BL411" s="189"/>
    </row>
    <row r="412" spans="1:64" ht="13.5" hidden="1" customHeight="1" thickBot="1">
      <c r="A412" s="90"/>
      <c r="B412" s="123"/>
      <c r="C412" s="160"/>
      <c r="D412" s="347"/>
      <c r="E412" s="347"/>
      <c r="F412" s="304"/>
      <c r="G412" s="304"/>
      <c r="H412" s="304"/>
      <c r="I412" s="304"/>
      <c r="J412" s="304"/>
      <c r="K412" s="304"/>
      <c r="L412" s="304"/>
      <c r="M412" s="304"/>
      <c r="N412" s="304"/>
      <c r="O412" s="304"/>
      <c r="P412" s="304"/>
      <c r="Q412" s="304"/>
      <c r="R412" s="304"/>
      <c r="S412" s="304"/>
      <c r="T412" s="304"/>
      <c r="U412" s="304"/>
      <c r="V412" s="304"/>
      <c r="W412" s="304"/>
      <c r="X412" s="304"/>
      <c r="Y412" s="304"/>
      <c r="Z412" s="304"/>
      <c r="AA412" s="304"/>
      <c r="AB412" s="304"/>
      <c r="AC412" s="304"/>
      <c r="AD412" s="304"/>
      <c r="AE412" s="305"/>
      <c r="AF412" s="305"/>
      <c r="AG412" s="305"/>
      <c r="AH412" s="305"/>
      <c r="AI412" s="305"/>
      <c r="AJ412" s="305"/>
      <c r="AK412" s="305"/>
      <c r="AL412" s="305"/>
      <c r="AM412" s="305"/>
      <c r="AN412" s="305"/>
      <c r="AO412" s="314"/>
      <c r="AP412" s="117"/>
      <c r="AQ412" s="54" t="s">
        <v>645</v>
      </c>
      <c r="AU412" s="292" t="str">
        <f t="shared" ca="1" si="63"/>
        <v>J</v>
      </c>
      <c r="AV412" s="292">
        <f t="shared" si="64"/>
        <v>408</v>
      </c>
      <c r="AW412" s="180" t="str">
        <f t="shared" ca="1" si="61"/>
        <v>J408</v>
      </c>
      <c r="AX412" s="180">
        <f t="shared" si="58"/>
        <v>9</v>
      </c>
      <c r="AY412" s="180" t="str">
        <f t="shared" ca="1" si="59"/>
        <v>6. Ownership - Operating Costs</v>
      </c>
      <c r="AZ412" s="189" t="s">
        <v>702</v>
      </c>
      <c r="BA412" s="180" t="s">
        <v>730</v>
      </c>
      <c r="BB412" s="180">
        <f>$J$8</f>
        <v>2024</v>
      </c>
      <c r="BC412" s="180" t="str">
        <f t="shared" ca="1" si="62"/>
        <v>9_J408_Asset_management_fee_2024</v>
      </c>
      <c r="BD412" s="180" t="s">
        <v>407</v>
      </c>
      <c r="BE412" s="180"/>
      <c r="BF412" s="189" t="str">
        <f t="shared" si="60"/>
        <v>&gt;=0</v>
      </c>
      <c r="BG412" s="189" t="s">
        <v>58</v>
      </c>
      <c r="BH412" s="189" t="s">
        <v>58</v>
      </c>
      <c r="BI412" s="189"/>
      <c r="BJ412" s="189"/>
      <c r="BK412" s="189"/>
      <c r="BL412" s="189"/>
    </row>
    <row r="413" spans="1:64" ht="13.5" hidden="1" customHeight="1" thickBot="1">
      <c r="A413" s="90"/>
      <c r="B413" s="123"/>
      <c r="C413" s="160"/>
      <c r="D413" s="347"/>
      <c r="E413" s="347"/>
      <c r="F413" s="304"/>
      <c r="G413" s="304"/>
      <c r="H413" s="304"/>
      <c r="I413" s="304"/>
      <c r="J413" s="304"/>
      <c r="K413" s="304"/>
      <c r="L413" s="304"/>
      <c r="M413" s="304"/>
      <c r="N413" s="304"/>
      <c r="O413" s="304"/>
      <c r="P413" s="304"/>
      <c r="Q413" s="304"/>
      <c r="R413" s="304"/>
      <c r="S413" s="304"/>
      <c r="T413" s="304"/>
      <c r="U413" s="304"/>
      <c r="V413" s="304"/>
      <c r="W413" s="304"/>
      <c r="X413" s="304"/>
      <c r="Y413" s="304"/>
      <c r="Z413" s="304"/>
      <c r="AA413" s="304"/>
      <c r="AB413" s="304"/>
      <c r="AC413" s="304"/>
      <c r="AD413" s="304"/>
      <c r="AE413" s="305"/>
      <c r="AF413" s="305"/>
      <c r="AG413" s="305"/>
      <c r="AH413" s="305"/>
      <c r="AI413" s="305"/>
      <c r="AJ413" s="305"/>
      <c r="AK413" s="305"/>
      <c r="AL413" s="305"/>
      <c r="AM413" s="305"/>
      <c r="AN413" s="305"/>
      <c r="AO413" s="314"/>
      <c r="AP413" s="117"/>
      <c r="AQ413" s="54" t="s">
        <v>645</v>
      </c>
      <c r="AU413" s="292" t="str">
        <f t="shared" ca="1" si="63"/>
        <v>K</v>
      </c>
      <c r="AV413" s="292">
        <f t="shared" si="64"/>
        <v>408</v>
      </c>
      <c r="AW413" s="180" t="str">
        <f t="shared" ca="1" si="61"/>
        <v>K408</v>
      </c>
      <c r="AX413" s="180">
        <f t="shared" si="58"/>
        <v>9</v>
      </c>
      <c r="AY413" s="180" t="str">
        <f t="shared" ca="1" si="59"/>
        <v>6. Ownership - Operating Costs</v>
      </c>
      <c r="AZ413" s="189" t="s">
        <v>702</v>
      </c>
      <c r="BA413" s="180" t="s">
        <v>730</v>
      </c>
      <c r="BB413" s="180">
        <f>$K$8</f>
        <v>2025</v>
      </c>
      <c r="BC413" s="180" t="str">
        <f t="shared" ca="1" si="62"/>
        <v>9_K408_Asset_management_fee_2025</v>
      </c>
      <c r="BD413" s="180" t="s">
        <v>407</v>
      </c>
      <c r="BE413" s="180"/>
      <c r="BF413" s="189" t="str">
        <f t="shared" si="60"/>
        <v>&gt;=0</v>
      </c>
      <c r="BG413" s="189" t="s">
        <v>58</v>
      </c>
      <c r="BH413" s="189" t="s">
        <v>58</v>
      </c>
      <c r="BI413" s="189"/>
      <c r="BJ413" s="189"/>
      <c r="BK413" s="189"/>
      <c r="BL413" s="189"/>
    </row>
    <row r="414" spans="1:64" ht="13.5" hidden="1" customHeight="1" thickBot="1">
      <c r="A414" s="90"/>
      <c r="B414" s="123"/>
      <c r="C414" s="160"/>
      <c r="D414" s="347"/>
      <c r="E414" s="347"/>
      <c r="F414" s="304"/>
      <c r="G414" s="304"/>
      <c r="H414" s="304"/>
      <c r="I414" s="304"/>
      <c r="J414" s="304"/>
      <c r="K414" s="304"/>
      <c r="L414" s="304"/>
      <c r="M414" s="304"/>
      <c r="N414" s="304"/>
      <c r="O414" s="304"/>
      <c r="P414" s="304"/>
      <c r="Q414" s="304"/>
      <c r="R414" s="304"/>
      <c r="S414" s="304"/>
      <c r="T414" s="304"/>
      <c r="U414" s="304"/>
      <c r="V414" s="304"/>
      <c r="W414" s="304"/>
      <c r="X414" s="304"/>
      <c r="Y414" s="304"/>
      <c r="Z414" s="304"/>
      <c r="AA414" s="304"/>
      <c r="AB414" s="304"/>
      <c r="AC414" s="304"/>
      <c r="AD414" s="304"/>
      <c r="AE414" s="305"/>
      <c r="AF414" s="305"/>
      <c r="AG414" s="305"/>
      <c r="AH414" s="305"/>
      <c r="AI414" s="305"/>
      <c r="AJ414" s="305"/>
      <c r="AK414" s="305"/>
      <c r="AL414" s="305"/>
      <c r="AM414" s="305"/>
      <c r="AN414" s="305"/>
      <c r="AO414" s="314"/>
      <c r="AP414" s="117"/>
      <c r="AQ414" s="54" t="s">
        <v>645</v>
      </c>
      <c r="AU414" s="292" t="str">
        <f t="shared" ca="1" si="63"/>
        <v>L</v>
      </c>
      <c r="AV414" s="292">
        <f t="shared" si="64"/>
        <v>408</v>
      </c>
      <c r="AW414" s="180" t="str">
        <f t="shared" ca="1" si="61"/>
        <v>L408</v>
      </c>
      <c r="AX414" s="180">
        <f t="shared" si="58"/>
        <v>9</v>
      </c>
      <c r="AY414" s="180" t="str">
        <f t="shared" ca="1" si="59"/>
        <v>6. Ownership - Operating Costs</v>
      </c>
      <c r="AZ414" s="189" t="s">
        <v>702</v>
      </c>
      <c r="BA414" s="180" t="s">
        <v>730</v>
      </c>
      <c r="BB414" s="180">
        <f>$L$8</f>
        <v>2026</v>
      </c>
      <c r="BC414" s="180" t="str">
        <f t="shared" ca="1" si="62"/>
        <v>9_L408_Asset_management_fee_2026</v>
      </c>
      <c r="BD414" s="180" t="s">
        <v>407</v>
      </c>
      <c r="BE414" s="180"/>
      <c r="BF414" s="189" t="str">
        <f t="shared" si="60"/>
        <v>&gt;=0</v>
      </c>
      <c r="BG414" s="189" t="s">
        <v>58</v>
      </c>
      <c r="BH414" s="189" t="s">
        <v>58</v>
      </c>
      <c r="BI414" s="189"/>
      <c r="BJ414" s="189"/>
      <c r="BK414" s="189"/>
      <c r="BL414" s="189"/>
    </row>
    <row r="415" spans="1:64" ht="13.5" hidden="1" customHeight="1" thickBot="1">
      <c r="A415" s="90"/>
      <c r="B415" s="123"/>
      <c r="C415" s="160"/>
      <c r="D415" s="347"/>
      <c r="E415" s="347"/>
      <c r="F415" s="304"/>
      <c r="G415" s="304"/>
      <c r="H415" s="304"/>
      <c r="I415" s="304"/>
      <c r="J415" s="304"/>
      <c r="K415" s="304"/>
      <c r="L415" s="304"/>
      <c r="M415" s="304"/>
      <c r="N415" s="304"/>
      <c r="O415" s="304"/>
      <c r="P415" s="304"/>
      <c r="Q415" s="304"/>
      <c r="R415" s="304"/>
      <c r="S415" s="304"/>
      <c r="T415" s="304"/>
      <c r="U415" s="304"/>
      <c r="V415" s="304"/>
      <c r="W415" s="304"/>
      <c r="X415" s="304"/>
      <c r="Y415" s="304"/>
      <c r="Z415" s="304"/>
      <c r="AA415" s="304"/>
      <c r="AB415" s="304"/>
      <c r="AC415" s="304"/>
      <c r="AD415" s="304"/>
      <c r="AE415" s="305"/>
      <c r="AF415" s="305"/>
      <c r="AG415" s="305"/>
      <c r="AH415" s="305"/>
      <c r="AI415" s="305"/>
      <c r="AJ415" s="305"/>
      <c r="AK415" s="305"/>
      <c r="AL415" s="305"/>
      <c r="AM415" s="305"/>
      <c r="AN415" s="305"/>
      <c r="AO415" s="314"/>
      <c r="AP415" s="117"/>
      <c r="AQ415" s="54" t="s">
        <v>645</v>
      </c>
      <c r="AU415" s="292" t="str">
        <f t="shared" ca="1" si="63"/>
        <v>M</v>
      </c>
      <c r="AV415" s="292">
        <f t="shared" si="64"/>
        <v>408</v>
      </c>
      <c r="AW415" s="180" t="str">
        <f t="shared" ca="1" si="61"/>
        <v>M408</v>
      </c>
      <c r="AX415" s="180">
        <f t="shared" si="58"/>
        <v>9</v>
      </c>
      <c r="AY415" s="180" t="str">
        <f t="shared" ca="1" si="59"/>
        <v>6. Ownership - Operating Costs</v>
      </c>
      <c r="AZ415" s="189" t="s">
        <v>702</v>
      </c>
      <c r="BA415" s="180" t="s">
        <v>730</v>
      </c>
      <c r="BB415" s="180">
        <f>$M$8</f>
        <v>2027</v>
      </c>
      <c r="BC415" s="180" t="str">
        <f t="shared" ca="1" si="62"/>
        <v>9_M408_Asset_management_fee_2027</v>
      </c>
      <c r="BD415" s="180" t="s">
        <v>407</v>
      </c>
      <c r="BE415" s="180"/>
      <c r="BF415" s="189" t="str">
        <f t="shared" si="60"/>
        <v>&gt;=0</v>
      </c>
      <c r="BG415" s="189" t="s">
        <v>58</v>
      </c>
      <c r="BH415" s="189" t="s">
        <v>58</v>
      </c>
      <c r="BI415" s="189"/>
      <c r="BJ415" s="189"/>
      <c r="BK415" s="189"/>
      <c r="BL415" s="189"/>
    </row>
    <row r="416" spans="1:64" ht="13.5" hidden="1" customHeight="1" thickBot="1">
      <c r="A416" s="90"/>
      <c r="B416" s="123"/>
      <c r="C416" s="160"/>
      <c r="D416" s="347"/>
      <c r="E416" s="347"/>
      <c r="F416" s="304"/>
      <c r="G416" s="304"/>
      <c r="H416" s="304"/>
      <c r="I416" s="304"/>
      <c r="J416" s="304"/>
      <c r="K416" s="304"/>
      <c r="L416" s="304"/>
      <c r="M416" s="304"/>
      <c r="N416" s="304"/>
      <c r="O416" s="304"/>
      <c r="P416" s="304"/>
      <c r="Q416" s="304"/>
      <c r="R416" s="304"/>
      <c r="S416" s="304"/>
      <c r="T416" s="304"/>
      <c r="U416" s="304"/>
      <c r="V416" s="304"/>
      <c r="W416" s="304"/>
      <c r="X416" s="304"/>
      <c r="Y416" s="304"/>
      <c r="Z416" s="304"/>
      <c r="AA416" s="304"/>
      <c r="AB416" s="304"/>
      <c r="AC416" s="304"/>
      <c r="AD416" s="304"/>
      <c r="AE416" s="305"/>
      <c r="AF416" s="305"/>
      <c r="AG416" s="305"/>
      <c r="AH416" s="305"/>
      <c r="AI416" s="305"/>
      <c r="AJ416" s="305"/>
      <c r="AK416" s="305"/>
      <c r="AL416" s="305"/>
      <c r="AM416" s="305"/>
      <c r="AN416" s="305"/>
      <c r="AO416" s="314"/>
      <c r="AP416" s="117"/>
      <c r="AQ416" s="54" t="s">
        <v>645</v>
      </c>
      <c r="AU416" s="292" t="str">
        <f t="shared" ca="1" si="63"/>
        <v>N</v>
      </c>
      <c r="AV416" s="292">
        <f t="shared" si="64"/>
        <v>408</v>
      </c>
      <c r="AW416" s="180" t="str">
        <f t="shared" ca="1" si="61"/>
        <v>N408</v>
      </c>
      <c r="AX416" s="180">
        <f t="shared" si="58"/>
        <v>9</v>
      </c>
      <c r="AY416" s="180" t="str">
        <f t="shared" ca="1" si="59"/>
        <v>6. Ownership - Operating Costs</v>
      </c>
      <c r="AZ416" s="189" t="s">
        <v>702</v>
      </c>
      <c r="BA416" s="180" t="s">
        <v>730</v>
      </c>
      <c r="BB416" s="180">
        <f>$N$8</f>
        <v>2028</v>
      </c>
      <c r="BC416" s="180" t="str">
        <f t="shared" ca="1" si="62"/>
        <v>9_N408_Asset_management_fee_2028</v>
      </c>
      <c r="BD416" s="180" t="s">
        <v>407</v>
      </c>
      <c r="BE416" s="180"/>
      <c r="BF416" s="189" t="str">
        <f t="shared" si="60"/>
        <v>&gt;=0</v>
      </c>
      <c r="BG416" s="189" t="s">
        <v>58</v>
      </c>
      <c r="BH416" s="189" t="s">
        <v>58</v>
      </c>
      <c r="BI416" s="189"/>
      <c r="BJ416" s="189"/>
      <c r="BK416" s="189"/>
      <c r="BL416" s="189"/>
    </row>
    <row r="417" spans="1:64" ht="13.5" hidden="1" customHeight="1" thickBot="1">
      <c r="A417" s="90"/>
      <c r="B417" s="123"/>
      <c r="C417" s="160"/>
      <c r="D417" s="347"/>
      <c r="E417" s="347"/>
      <c r="F417" s="304"/>
      <c r="G417" s="304"/>
      <c r="H417" s="304"/>
      <c r="I417" s="304"/>
      <c r="J417" s="304"/>
      <c r="K417" s="304"/>
      <c r="L417" s="304"/>
      <c r="M417" s="304"/>
      <c r="N417" s="304"/>
      <c r="O417" s="304"/>
      <c r="P417" s="304"/>
      <c r="Q417" s="304"/>
      <c r="R417" s="304"/>
      <c r="S417" s="304"/>
      <c r="T417" s="304"/>
      <c r="U417" s="304"/>
      <c r="V417" s="304"/>
      <c r="W417" s="304"/>
      <c r="X417" s="304"/>
      <c r="Y417" s="304"/>
      <c r="Z417" s="304"/>
      <c r="AA417" s="304"/>
      <c r="AB417" s="304"/>
      <c r="AC417" s="304"/>
      <c r="AD417" s="304"/>
      <c r="AE417" s="305"/>
      <c r="AF417" s="305"/>
      <c r="AG417" s="305"/>
      <c r="AH417" s="305"/>
      <c r="AI417" s="305"/>
      <c r="AJ417" s="305"/>
      <c r="AK417" s="305"/>
      <c r="AL417" s="305"/>
      <c r="AM417" s="305"/>
      <c r="AN417" s="305"/>
      <c r="AO417" s="314"/>
      <c r="AP417" s="117"/>
      <c r="AQ417" s="54" t="s">
        <v>645</v>
      </c>
      <c r="AU417" s="292" t="str">
        <f t="shared" ca="1" si="63"/>
        <v>O</v>
      </c>
      <c r="AV417" s="292">
        <f t="shared" si="64"/>
        <v>408</v>
      </c>
      <c r="AW417" s="180" t="str">
        <f t="shared" ca="1" si="61"/>
        <v>O408</v>
      </c>
      <c r="AX417" s="180">
        <f t="shared" si="58"/>
        <v>9</v>
      </c>
      <c r="AY417" s="180" t="str">
        <f t="shared" ca="1" si="59"/>
        <v>6. Ownership - Operating Costs</v>
      </c>
      <c r="AZ417" s="189" t="s">
        <v>702</v>
      </c>
      <c r="BA417" s="180" t="s">
        <v>730</v>
      </c>
      <c r="BB417" s="180">
        <f>$O$8</f>
        <v>2029</v>
      </c>
      <c r="BC417" s="180" t="str">
        <f t="shared" ca="1" si="62"/>
        <v>9_O408_Asset_management_fee_2029</v>
      </c>
      <c r="BD417" s="180" t="s">
        <v>407</v>
      </c>
      <c r="BE417" s="180"/>
      <c r="BF417" s="189" t="str">
        <f t="shared" si="60"/>
        <v>&gt;=0</v>
      </c>
      <c r="BG417" s="189" t="s">
        <v>58</v>
      </c>
      <c r="BH417" s="189" t="s">
        <v>58</v>
      </c>
      <c r="BI417" s="189"/>
      <c r="BJ417" s="189"/>
      <c r="BK417" s="189"/>
      <c r="BL417" s="189"/>
    </row>
    <row r="418" spans="1:64" ht="13.5" hidden="1" customHeight="1" thickBot="1">
      <c r="A418" s="90"/>
      <c r="B418" s="123"/>
      <c r="C418" s="160"/>
      <c r="D418" s="347"/>
      <c r="E418" s="347"/>
      <c r="F418" s="304"/>
      <c r="G418" s="304"/>
      <c r="H418" s="304"/>
      <c r="I418" s="304"/>
      <c r="J418" s="304"/>
      <c r="K418" s="304"/>
      <c r="L418" s="304"/>
      <c r="M418" s="304"/>
      <c r="N418" s="304"/>
      <c r="O418" s="304"/>
      <c r="P418" s="304"/>
      <c r="Q418" s="304"/>
      <c r="R418" s="304"/>
      <c r="S418" s="304"/>
      <c r="T418" s="304"/>
      <c r="U418" s="304"/>
      <c r="V418" s="304"/>
      <c r="W418" s="304"/>
      <c r="X418" s="304"/>
      <c r="Y418" s="304"/>
      <c r="Z418" s="304"/>
      <c r="AA418" s="304"/>
      <c r="AB418" s="304"/>
      <c r="AC418" s="304"/>
      <c r="AD418" s="304"/>
      <c r="AE418" s="305"/>
      <c r="AF418" s="305"/>
      <c r="AG418" s="305"/>
      <c r="AH418" s="305"/>
      <c r="AI418" s="305"/>
      <c r="AJ418" s="305"/>
      <c r="AK418" s="305"/>
      <c r="AL418" s="305"/>
      <c r="AM418" s="305"/>
      <c r="AN418" s="305"/>
      <c r="AO418" s="314"/>
      <c r="AP418" s="117"/>
      <c r="AQ418" s="54" t="s">
        <v>645</v>
      </c>
      <c r="AU418" s="292" t="str">
        <f t="shared" ca="1" si="63"/>
        <v>P</v>
      </c>
      <c r="AV418" s="292">
        <f t="shared" si="64"/>
        <v>408</v>
      </c>
      <c r="AW418" s="180" t="str">
        <f t="shared" ca="1" si="61"/>
        <v>P408</v>
      </c>
      <c r="AX418" s="180">
        <f t="shared" si="58"/>
        <v>9</v>
      </c>
      <c r="AY418" s="180" t="str">
        <f t="shared" ca="1" si="59"/>
        <v>6. Ownership - Operating Costs</v>
      </c>
      <c r="AZ418" s="189" t="s">
        <v>702</v>
      </c>
      <c r="BA418" s="180" t="s">
        <v>730</v>
      </c>
      <c r="BB418" s="180">
        <f>$P$8</f>
        <v>2030</v>
      </c>
      <c r="BC418" s="180" t="str">
        <f t="shared" ca="1" si="62"/>
        <v>9_P408_Asset_management_fee_2030</v>
      </c>
      <c r="BD418" s="180" t="s">
        <v>407</v>
      </c>
      <c r="BE418" s="180"/>
      <c r="BF418" s="189" t="str">
        <f t="shared" si="60"/>
        <v>&gt;=0</v>
      </c>
      <c r="BG418" s="189" t="s">
        <v>58</v>
      </c>
      <c r="BH418" s="189" t="s">
        <v>58</v>
      </c>
      <c r="BI418" s="189"/>
      <c r="BJ418" s="189"/>
      <c r="BK418" s="189"/>
      <c r="BL418" s="189"/>
    </row>
    <row r="419" spans="1:64" ht="13.5" hidden="1" customHeight="1" thickBot="1">
      <c r="A419" s="90"/>
      <c r="B419" s="123"/>
      <c r="C419" s="160"/>
      <c r="D419" s="347"/>
      <c r="E419" s="347"/>
      <c r="F419" s="304"/>
      <c r="G419" s="304"/>
      <c r="H419" s="304"/>
      <c r="I419" s="304"/>
      <c r="J419" s="304"/>
      <c r="K419" s="304"/>
      <c r="L419" s="304"/>
      <c r="M419" s="304"/>
      <c r="N419" s="304"/>
      <c r="O419" s="304"/>
      <c r="P419" s="304"/>
      <c r="Q419" s="304"/>
      <c r="R419" s="304"/>
      <c r="S419" s="304"/>
      <c r="T419" s="304"/>
      <c r="U419" s="304"/>
      <c r="V419" s="304"/>
      <c r="W419" s="304"/>
      <c r="X419" s="304"/>
      <c r="Y419" s="304"/>
      <c r="Z419" s="304"/>
      <c r="AA419" s="304"/>
      <c r="AB419" s="304"/>
      <c r="AC419" s="304"/>
      <c r="AD419" s="304"/>
      <c r="AE419" s="305"/>
      <c r="AF419" s="305"/>
      <c r="AG419" s="305"/>
      <c r="AH419" s="305"/>
      <c r="AI419" s="305"/>
      <c r="AJ419" s="305"/>
      <c r="AK419" s="305"/>
      <c r="AL419" s="305"/>
      <c r="AM419" s="305"/>
      <c r="AN419" s="305"/>
      <c r="AO419" s="314"/>
      <c r="AP419" s="117"/>
      <c r="AQ419" s="54" t="s">
        <v>645</v>
      </c>
      <c r="AU419" s="292" t="str">
        <f t="shared" ca="1" si="63"/>
        <v>Q</v>
      </c>
      <c r="AV419" s="292">
        <f t="shared" si="64"/>
        <v>408</v>
      </c>
      <c r="AW419" s="180" t="str">
        <f t="shared" ca="1" si="61"/>
        <v>Q408</v>
      </c>
      <c r="AX419" s="180">
        <f t="shared" si="58"/>
        <v>9</v>
      </c>
      <c r="AY419" s="180" t="str">
        <f t="shared" ca="1" si="59"/>
        <v>6. Ownership - Operating Costs</v>
      </c>
      <c r="AZ419" s="189" t="s">
        <v>702</v>
      </c>
      <c r="BA419" s="180" t="s">
        <v>730</v>
      </c>
      <c r="BB419" s="180">
        <f>$Q$8</f>
        <v>2031</v>
      </c>
      <c r="BC419" s="180" t="str">
        <f t="shared" ca="1" si="62"/>
        <v>9_Q408_Asset_management_fee_2031</v>
      </c>
      <c r="BD419" s="180" t="s">
        <v>407</v>
      </c>
      <c r="BE419" s="180"/>
      <c r="BF419" s="189" t="str">
        <f t="shared" si="60"/>
        <v>&gt;=0</v>
      </c>
      <c r="BG419" s="189" t="s">
        <v>58</v>
      </c>
      <c r="BH419" s="189" t="s">
        <v>58</v>
      </c>
      <c r="BI419" s="189"/>
      <c r="BJ419" s="189"/>
      <c r="BK419" s="189"/>
      <c r="BL419" s="189"/>
    </row>
    <row r="420" spans="1:64" ht="13.5" hidden="1" customHeight="1" thickBot="1">
      <c r="A420" s="90"/>
      <c r="B420" s="123"/>
      <c r="C420" s="160"/>
      <c r="D420" s="347"/>
      <c r="E420" s="347"/>
      <c r="F420" s="304"/>
      <c r="G420" s="304"/>
      <c r="H420" s="304"/>
      <c r="I420" s="304"/>
      <c r="J420" s="304"/>
      <c r="K420" s="304"/>
      <c r="L420" s="304"/>
      <c r="M420" s="304"/>
      <c r="N420" s="304"/>
      <c r="O420" s="304"/>
      <c r="P420" s="304"/>
      <c r="Q420" s="304"/>
      <c r="R420" s="304"/>
      <c r="S420" s="304"/>
      <c r="T420" s="304"/>
      <c r="U420" s="304"/>
      <c r="V420" s="304"/>
      <c r="W420" s="304"/>
      <c r="X420" s="304"/>
      <c r="Y420" s="304"/>
      <c r="Z420" s="304"/>
      <c r="AA420" s="304"/>
      <c r="AB420" s="304"/>
      <c r="AC420" s="304"/>
      <c r="AD420" s="304"/>
      <c r="AE420" s="305"/>
      <c r="AF420" s="305"/>
      <c r="AG420" s="305"/>
      <c r="AH420" s="305"/>
      <c r="AI420" s="305"/>
      <c r="AJ420" s="305"/>
      <c r="AK420" s="305"/>
      <c r="AL420" s="305"/>
      <c r="AM420" s="305"/>
      <c r="AN420" s="305"/>
      <c r="AO420" s="314"/>
      <c r="AP420" s="117"/>
      <c r="AQ420" s="54" t="s">
        <v>645</v>
      </c>
      <c r="AU420" s="292" t="str">
        <f t="shared" ca="1" si="63"/>
        <v>R</v>
      </c>
      <c r="AV420" s="292">
        <f t="shared" si="64"/>
        <v>408</v>
      </c>
      <c r="AW420" s="180" t="str">
        <f t="shared" ca="1" si="61"/>
        <v>R408</v>
      </c>
      <c r="AX420" s="180">
        <f t="shared" si="58"/>
        <v>9</v>
      </c>
      <c r="AY420" s="180" t="str">
        <f t="shared" ca="1" si="59"/>
        <v>6. Ownership - Operating Costs</v>
      </c>
      <c r="AZ420" s="189" t="s">
        <v>702</v>
      </c>
      <c r="BA420" s="180" t="s">
        <v>730</v>
      </c>
      <c r="BB420" s="180">
        <f>$R$8</f>
        <v>2032</v>
      </c>
      <c r="BC420" s="180" t="str">
        <f t="shared" ca="1" si="62"/>
        <v>9_R408_Asset_management_fee_2032</v>
      </c>
      <c r="BD420" s="180" t="s">
        <v>407</v>
      </c>
      <c r="BE420" s="180"/>
      <c r="BF420" s="189" t="str">
        <f t="shared" si="60"/>
        <v>&gt;=0</v>
      </c>
      <c r="BG420" s="189" t="s">
        <v>58</v>
      </c>
      <c r="BH420" s="189" t="s">
        <v>58</v>
      </c>
      <c r="BI420" s="189"/>
      <c r="BJ420" s="189"/>
      <c r="BK420" s="189"/>
      <c r="BL420" s="189"/>
    </row>
    <row r="421" spans="1:64" ht="13.5" hidden="1" customHeight="1" thickBot="1">
      <c r="A421" s="90"/>
      <c r="B421" s="123"/>
      <c r="C421" s="160"/>
      <c r="D421" s="347"/>
      <c r="E421" s="347"/>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4"/>
      <c r="AD421" s="304"/>
      <c r="AE421" s="305"/>
      <c r="AF421" s="305"/>
      <c r="AG421" s="305"/>
      <c r="AH421" s="305"/>
      <c r="AI421" s="305"/>
      <c r="AJ421" s="305"/>
      <c r="AK421" s="305"/>
      <c r="AL421" s="305"/>
      <c r="AM421" s="305"/>
      <c r="AN421" s="305"/>
      <c r="AO421" s="314"/>
      <c r="AP421" s="117"/>
      <c r="AQ421" s="54" t="s">
        <v>645</v>
      </c>
      <c r="AU421" s="292" t="str">
        <f t="shared" ca="1" si="63"/>
        <v>S</v>
      </c>
      <c r="AV421" s="292">
        <f t="shared" si="64"/>
        <v>408</v>
      </c>
      <c r="AW421" s="180" t="str">
        <f t="shared" ca="1" si="61"/>
        <v>S408</v>
      </c>
      <c r="AX421" s="180">
        <f t="shared" si="58"/>
        <v>9</v>
      </c>
      <c r="AY421" s="180" t="str">
        <f t="shared" ca="1" si="59"/>
        <v>6. Ownership - Operating Costs</v>
      </c>
      <c r="AZ421" s="189" t="s">
        <v>702</v>
      </c>
      <c r="BA421" s="180" t="s">
        <v>730</v>
      </c>
      <c r="BB421" s="180">
        <f>$S$8</f>
        <v>2033</v>
      </c>
      <c r="BC421" s="180" t="str">
        <f t="shared" ca="1" si="62"/>
        <v>9_S408_Asset_management_fee_2033</v>
      </c>
      <c r="BD421" s="180" t="s">
        <v>407</v>
      </c>
      <c r="BE421" s="180"/>
      <c r="BF421" s="189" t="str">
        <f t="shared" si="60"/>
        <v>&gt;=0</v>
      </c>
      <c r="BG421" s="189" t="s">
        <v>58</v>
      </c>
      <c r="BH421" s="189" t="s">
        <v>58</v>
      </c>
      <c r="BI421" s="189"/>
      <c r="BJ421" s="189"/>
      <c r="BK421" s="189"/>
      <c r="BL421" s="189"/>
    </row>
    <row r="422" spans="1:64" ht="13.5" hidden="1" customHeight="1" thickBot="1">
      <c r="A422" s="90"/>
      <c r="B422" s="123"/>
      <c r="C422" s="160"/>
      <c r="D422" s="347"/>
      <c r="E422" s="347"/>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5"/>
      <c r="AF422" s="305"/>
      <c r="AG422" s="305"/>
      <c r="AH422" s="305"/>
      <c r="AI422" s="305"/>
      <c r="AJ422" s="305"/>
      <c r="AK422" s="305"/>
      <c r="AL422" s="305"/>
      <c r="AM422" s="305"/>
      <c r="AN422" s="305"/>
      <c r="AO422" s="314"/>
      <c r="AP422" s="117"/>
      <c r="AQ422" s="54" t="s">
        <v>645</v>
      </c>
      <c r="AU422" s="292" t="str">
        <f t="shared" ca="1" si="63"/>
        <v>T</v>
      </c>
      <c r="AV422" s="292">
        <f t="shared" si="64"/>
        <v>408</v>
      </c>
      <c r="AW422" s="180" t="str">
        <f t="shared" ca="1" si="61"/>
        <v>T408</v>
      </c>
      <c r="AX422" s="180">
        <f t="shared" si="58"/>
        <v>9</v>
      </c>
      <c r="AY422" s="180" t="str">
        <f t="shared" ca="1" si="59"/>
        <v>6. Ownership - Operating Costs</v>
      </c>
      <c r="AZ422" s="189" t="s">
        <v>702</v>
      </c>
      <c r="BA422" s="180" t="s">
        <v>730</v>
      </c>
      <c r="BB422" s="180">
        <f>$T$8</f>
        <v>2034</v>
      </c>
      <c r="BC422" s="180" t="str">
        <f t="shared" ca="1" si="62"/>
        <v>9_T408_Asset_management_fee_2034</v>
      </c>
      <c r="BD422" s="180" t="s">
        <v>407</v>
      </c>
      <c r="BE422" s="180"/>
      <c r="BF422" s="189" t="str">
        <f t="shared" si="60"/>
        <v>&gt;=0</v>
      </c>
      <c r="BG422" s="189" t="s">
        <v>58</v>
      </c>
      <c r="BH422" s="189" t="s">
        <v>58</v>
      </c>
      <c r="BI422" s="189"/>
      <c r="BJ422" s="189"/>
      <c r="BK422" s="189"/>
      <c r="BL422" s="189"/>
    </row>
    <row r="423" spans="1:64" ht="13.5" hidden="1" customHeight="1" thickBot="1">
      <c r="A423" s="90"/>
      <c r="B423" s="123"/>
      <c r="C423" s="160"/>
      <c r="D423" s="347"/>
      <c r="E423" s="347"/>
      <c r="F423" s="304"/>
      <c r="G423" s="304"/>
      <c r="H423" s="304"/>
      <c r="I423" s="304"/>
      <c r="J423" s="304"/>
      <c r="K423" s="304"/>
      <c r="L423" s="304"/>
      <c r="M423" s="304"/>
      <c r="N423" s="304"/>
      <c r="O423" s="304"/>
      <c r="P423" s="304"/>
      <c r="Q423" s="304"/>
      <c r="R423" s="304"/>
      <c r="S423" s="304"/>
      <c r="T423" s="304"/>
      <c r="U423" s="304"/>
      <c r="V423" s="304"/>
      <c r="W423" s="304"/>
      <c r="X423" s="304"/>
      <c r="Y423" s="304"/>
      <c r="Z423" s="304"/>
      <c r="AA423" s="304"/>
      <c r="AB423" s="304"/>
      <c r="AC423" s="304"/>
      <c r="AD423" s="304"/>
      <c r="AE423" s="305"/>
      <c r="AF423" s="305"/>
      <c r="AG423" s="305"/>
      <c r="AH423" s="305"/>
      <c r="AI423" s="305"/>
      <c r="AJ423" s="305"/>
      <c r="AK423" s="305"/>
      <c r="AL423" s="305"/>
      <c r="AM423" s="305"/>
      <c r="AN423" s="305"/>
      <c r="AO423" s="314"/>
      <c r="AP423" s="117"/>
      <c r="AQ423" s="54" t="s">
        <v>645</v>
      </c>
      <c r="AU423" s="292" t="str">
        <f t="shared" ca="1" si="63"/>
        <v>U</v>
      </c>
      <c r="AV423" s="292">
        <f t="shared" si="64"/>
        <v>408</v>
      </c>
      <c r="AW423" s="180" t="str">
        <f t="shared" ca="1" si="61"/>
        <v>U408</v>
      </c>
      <c r="AX423" s="180">
        <f t="shared" si="58"/>
        <v>9</v>
      </c>
      <c r="AY423" s="180" t="str">
        <f t="shared" ca="1" si="59"/>
        <v>6. Ownership - Operating Costs</v>
      </c>
      <c r="AZ423" s="189" t="s">
        <v>702</v>
      </c>
      <c r="BA423" s="180" t="s">
        <v>730</v>
      </c>
      <c r="BB423" s="180">
        <f>$U$8</f>
        <v>2035</v>
      </c>
      <c r="BC423" s="180" t="str">
        <f t="shared" ca="1" si="62"/>
        <v>9_U408_Asset_management_fee_2035</v>
      </c>
      <c r="BD423" s="180" t="s">
        <v>407</v>
      </c>
      <c r="BE423" s="180"/>
      <c r="BF423" s="189" t="str">
        <f t="shared" si="60"/>
        <v>&gt;=0</v>
      </c>
      <c r="BG423" s="189" t="s">
        <v>58</v>
      </c>
      <c r="BH423" s="189" t="s">
        <v>58</v>
      </c>
      <c r="BI423" s="189"/>
      <c r="BJ423" s="189"/>
      <c r="BK423" s="189"/>
      <c r="BL423" s="189"/>
    </row>
    <row r="424" spans="1:64" ht="13.5" hidden="1" customHeight="1" thickBot="1">
      <c r="A424" s="90"/>
      <c r="B424" s="123"/>
      <c r="C424" s="160"/>
      <c r="D424" s="347"/>
      <c r="E424" s="347"/>
      <c r="F424" s="304"/>
      <c r="G424" s="304"/>
      <c r="H424" s="304"/>
      <c r="I424" s="304"/>
      <c r="J424" s="304"/>
      <c r="K424" s="304"/>
      <c r="L424" s="304"/>
      <c r="M424" s="304"/>
      <c r="N424" s="304"/>
      <c r="O424" s="304"/>
      <c r="P424" s="304"/>
      <c r="Q424" s="304"/>
      <c r="R424" s="304"/>
      <c r="S424" s="304"/>
      <c r="T424" s="304"/>
      <c r="U424" s="304"/>
      <c r="V424" s="304"/>
      <c r="W424" s="304"/>
      <c r="X424" s="304"/>
      <c r="Y424" s="304"/>
      <c r="Z424" s="304"/>
      <c r="AA424" s="304"/>
      <c r="AB424" s="304"/>
      <c r="AC424" s="304"/>
      <c r="AD424" s="304"/>
      <c r="AE424" s="305"/>
      <c r="AF424" s="305"/>
      <c r="AG424" s="305"/>
      <c r="AH424" s="305"/>
      <c r="AI424" s="305"/>
      <c r="AJ424" s="305"/>
      <c r="AK424" s="305"/>
      <c r="AL424" s="305"/>
      <c r="AM424" s="305"/>
      <c r="AN424" s="305"/>
      <c r="AO424" s="314"/>
      <c r="AP424" s="117"/>
      <c r="AQ424" s="54" t="s">
        <v>645</v>
      </c>
      <c r="AU424" s="292" t="str">
        <f t="shared" ca="1" si="63"/>
        <v>V</v>
      </c>
      <c r="AV424" s="292">
        <f t="shared" si="64"/>
        <v>408</v>
      </c>
      <c r="AW424" s="180" t="str">
        <f t="shared" ca="1" si="61"/>
        <v>V408</v>
      </c>
      <c r="AX424" s="180">
        <f t="shared" si="58"/>
        <v>9</v>
      </c>
      <c r="AY424" s="180" t="str">
        <f t="shared" ca="1" si="59"/>
        <v>6. Ownership - Operating Costs</v>
      </c>
      <c r="AZ424" s="189" t="s">
        <v>702</v>
      </c>
      <c r="BA424" s="180" t="s">
        <v>730</v>
      </c>
      <c r="BB424" s="180">
        <f>$V$8</f>
        <v>2036</v>
      </c>
      <c r="BC424" s="180" t="str">
        <f t="shared" ca="1" si="62"/>
        <v>9_V408_Asset_management_fee_2036</v>
      </c>
      <c r="BD424" s="180" t="s">
        <v>407</v>
      </c>
      <c r="BE424" s="180"/>
      <c r="BF424" s="189" t="str">
        <f t="shared" si="60"/>
        <v>&gt;=0</v>
      </c>
      <c r="BG424" s="189" t="s">
        <v>58</v>
      </c>
      <c r="BH424" s="189" t="s">
        <v>58</v>
      </c>
      <c r="BI424" s="189"/>
      <c r="BJ424" s="189"/>
      <c r="BK424" s="189"/>
      <c r="BL424" s="189"/>
    </row>
    <row r="425" spans="1:64" ht="13.5" hidden="1" customHeight="1" thickBot="1">
      <c r="A425" s="90"/>
      <c r="B425" s="123"/>
      <c r="C425" s="160"/>
      <c r="D425" s="347"/>
      <c r="E425" s="347"/>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4"/>
      <c r="AD425" s="304"/>
      <c r="AE425" s="305"/>
      <c r="AF425" s="305"/>
      <c r="AG425" s="305"/>
      <c r="AH425" s="305"/>
      <c r="AI425" s="305"/>
      <c r="AJ425" s="305"/>
      <c r="AK425" s="305"/>
      <c r="AL425" s="305"/>
      <c r="AM425" s="305"/>
      <c r="AN425" s="305"/>
      <c r="AO425" s="314"/>
      <c r="AP425" s="117"/>
      <c r="AQ425" s="54" t="s">
        <v>645</v>
      </c>
      <c r="AU425" s="292" t="str">
        <f t="shared" ca="1" si="63"/>
        <v>W</v>
      </c>
      <c r="AV425" s="292">
        <f t="shared" si="64"/>
        <v>408</v>
      </c>
      <c r="AW425" s="180" t="str">
        <f t="shared" ca="1" si="61"/>
        <v>W408</v>
      </c>
      <c r="AX425" s="180">
        <f t="shared" si="58"/>
        <v>9</v>
      </c>
      <c r="AY425" s="180" t="str">
        <f t="shared" ca="1" si="59"/>
        <v>6. Ownership - Operating Costs</v>
      </c>
      <c r="AZ425" s="189" t="s">
        <v>702</v>
      </c>
      <c r="BA425" s="180" t="s">
        <v>730</v>
      </c>
      <c r="BB425" s="180">
        <f>$W$8</f>
        <v>2037</v>
      </c>
      <c r="BC425" s="180" t="str">
        <f t="shared" ca="1" si="62"/>
        <v>9_W408_Asset_management_fee_2037</v>
      </c>
      <c r="BD425" s="180" t="s">
        <v>407</v>
      </c>
      <c r="BE425" s="180"/>
      <c r="BF425" s="189" t="str">
        <f t="shared" si="60"/>
        <v>&gt;=0</v>
      </c>
      <c r="BG425" s="189" t="s">
        <v>58</v>
      </c>
      <c r="BH425" s="189" t="s">
        <v>58</v>
      </c>
      <c r="BI425" s="189"/>
      <c r="BJ425" s="189"/>
      <c r="BK425" s="189"/>
      <c r="BL425" s="189"/>
    </row>
    <row r="426" spans="1:64" ht="13.5" hidden="1" customHeight="1" thickBot="1">
      <c r="A426" s="90"/>
      <c r="B426" s="123"/>
      <c r="C426" s="160"/>
      <c r="D426" s="347"/>
      <c r="E426" s="347"/>
      <c r="F426" s="304"/>
      <c r="G426" s="304"/>
      <c r="H426" s="304"/>
      <c r="I426" s="304"/>
      <c r="J426" s="304"/>
      <c r="K426" s="304"/>
      <c r="L426" s="304"/>
      <c r="M426" s="304"/>
      <c r="N426" s="304"/>
      <c r="O426" s="304"/>
      <c r="P426" s="304"/>
      <c r="Q426" s="304"/>
      <c r="R426" s="304"/>
      <c r="S426" s="304"/>
      <c r="T426" s="304"/>
      <c r="U426" s="304"/>
      <c r="V426" s="304"/>
      <c r="W426" s="304"/>
      <c r="X426" s="304"/>
      <c r="Y426" s="304"/>
      <c r="Z426" s="304"/>
      <c r="AA426" s="304"/>
      <c r="AB426" s="304"/>
      <c r="AC426" s="304"/>
      <c r="AD426" s="304"/>
      <c r="AE426" s="305"/>
      <c r="AF426" s="305"/>
      <c r="AG426" s="305"/>
      <c r="AH426" s="305"/>
      <c r="AI426" s="305"/>
      <c r="AJ426" s="305"/>
      <c r="AK426" s="305"/>
      <c r="AL426" s="305"/>
      <c r="AM426" s="305"/>
      <c r="AN426" s="305"/>
      <c r="AO426" s="314"/>
      <c r="AP426" s="117"/>
      <c r="AQ426" s="54" t="s">
        <v>645</v>
      </c>
      <c r="AU426" s="292" t="str">
        <f t="shared" ca="1" si="63"/>
        <v>X</v>
      </c>
      <c r="AV426" s="292">
        <f t="shared" si="64"/>
        <v>408</v>
      </c>
      <c r="AW426" s="180" t="str">
        <f t="shared" ca="1" si="61"/>
        <v>X408</v>
      </c>
      <c r="AX426" s="180">
        <f t="shared" si="58"/>
        <v>9</v>
      </c>
      <c r="AY426" s="180" t="str">
        <f t="shared" ca="1" si="59"/>
        <v>6. Ownership - Operating Costs</v>
      </c>
      <c r="AZ426" s="189" t="s">
        <v>702</v>
      </c>
      <c r="BA426" s="180" t="s">
        <v>730</v>
      </c>
      <c r="BB426" s="180">
        <f>$X$8</f>
        <v>2038</v>
      </c>
      <c r="BC426" s="180" t="str">
        <f t="shared" ca="1" si="62"/>
        <v>9_X408_Asset_management_fee_2038</v>
      </c>
      <c r="BD426" s="180" t="s">
        <v>407</v>
      </c>
      <c r="BE426" s="180"/>
      <c r="BF426" s="189" t="str">
        <f t="shared" si="60"/>
        <v>&gt;=0</v>
      </c>
      <c r="BG426" s="189" t="s">
        <v>58</v>
      </c>
      <c r="BH426" s="189" t="s">
        <v>58</v>
      </c>
      <c r="BI426" s="189"/>
      <c r="BJ426" s="189"/>
      <c r="BK426" s="189"/>
      <c r="BL426" s="189"/>
    </row>
    <row r="427" spans="1:64" ht="13.5" hidden="1" customHeight="1" thickBot="1">
      <c r="A427" s="90"/>
      <c r="B427" s="123"/>
      <c r="C427" s="160"/>
      <c r="D427" s="347"/>
      <c r="E427" s="347"/>
      <c r="F427" s="304"/>
      <c r="G427" s="304"/>
      <c r="H427" s="304"/>
      <c r="I427" s="304"/>
      <c r="J427" s="304"/>
      <c r="K427" s="304"/>
      <c r="L427" s="304"/>
      <c r="M427" s="304"/>
      <c r="N427" s="304"/>
      <c r="O427" s="304"/>
      <c r="P427" s="304"/>
      <c r="Q427" s="304"/>
      <c r="R427" s="304"/>
      <c r="S427" s="304"/>
      <c r="T427" s="304"/>
      <c r="U427" s="304"/>
      <c r="V427" s="304"/>
      <c r="W427" s="304"/>
      <c r="X427" s="304"/>
      <c r="Y427" s="304"/>
      <c r="Z427" s="304"/>
      <c r="AA427" s="304"/>
      <c r="AB427" s="304"/>
      <c r="AC427" s="304"/>
      <c r="AD427" s="304"/>
      <c r="AE427" s="305"/>
      <c r="AF427" s="305"/>
      <c r="AG427" s="305"/>
      <c r="AH427" s="305"/>
      <c r="AI427" s="305"/>
      <c r="AJ427" s="305"/>
      <c r="AK427" s="305"/>
      <c r="AL427" s="305"/>
      <c r="AM427" s="305"/>
      <c r="AN427" s="305"/>
      <c r="AO427" s="314"/>
      <c r="AP427" s="117"/>
      <c r="AQ427" s="54" t="s">
        <v>645</v>
      </c>
      <c r="AU427" s="292" t="str">
        <f t="shared" ca="1" si="63"/>
        <v>Y</v>
      </c>
      <c r="AV427" s="292">
        <f t="shared" si="64"/>
        <v>408</v>
      </c>
      <c r="AW427" s="180" t="str">
        <f t="shared" ca="1" si="61"/>
        <v>Y408</v>
      </c>
      <c r="AX427" s="180">
        <f t="shared" si="58"/>
        <v>9</v>
      </c>
      <c r="AY427" s="180" t="str">
        <f t="shared" ca="1" si="59"/>
        <v>6. Ownership - Operating Costs</v>
      </c>
      <c r="AZ427" s="189" t="s">
        <v>702</v>
      </c>
      <c r="BA427" s="180" t="s">
        <v>730</v>
      </c>
      <c r="BB427" s="180">
        <f>$Y$8</f>
        <v>2039</v>
      </c>
      <c r="BC427" s="180" t="str">
        <f t="shared" ca="1" si="62"/>
        <v>9_Y408_Asset_management_fee_2039</v>
      </c>
      <c r="BD427" s="180" t="s">
        <v>407</v>
      </c>
      <c r="BE427" s="180"/>
      <c r="BF427" s="189" t="str">
        <f t="shared" si="60"/>
        <v>&gt;=0</v>
      </c>
      <c r="BG427" s="189" t="s">
        <v>58</v>
      </c>
      <c r="BH427" s="189" t="s">
        <v>58</v>
      </c>
      <c r="BI427" s="189"/>
      <c r="BJ427" s="189"/>
      <c r="BK427" s="189"/>
      <c r="BL427" s="189"/>
    </row>
    <row r="428" spans="1:64" ht="13.5" hidden="1" customHeight="1" thickBot="1">
      <c r="A428" s="90"/>
      <c r="B428" s="123"/>
      <c r="C428" s="160"/>
      <c r="D428" s="347"/>
      <c r="E428" s="347"/>
      <c r="F428" s="304"/>
      <c r="G428" s="304"/>
      <c r="H428" s="304"/>
      <c r="I428" s="304"/>
      <c r="J428" s="304"/>
      <c r="K428" s="304"/>
      <c r="L428" s="304"/>
      <c r="M428" s="304"/>
      <c r="N428" s="304"/>
      <c r="O428" s="304"/>
      <c r="P428" s="304"/>
      <c r="Q428" s="304"/>
      <c r="R428" s="304"/>
      <c r="S428" s="304"/>
      <c r="T428" s="304"/>
      <c r="U428" s="304"/>
      <c r="V428" s="304"/>
      <c r="W428" s="304"/>
      <c r="X428" s="304"/>
      <c r="Y428" s="304"/>
      <c r="Z428" s="304"/>
      <c r="AA428" s="304"/>
      <c r="AB428" s="304"/>
      <c r="AC428" s="304"/>
      <c r="AD428" s="304"/>
      <c r="AE428" s="305"/>
      <c r="AF428" s="305"/>
      <c r="AG428" s="305"/>
      <c r="AH428" s="305"/>
      <c r="AI428" s="305"/>
      <c r="AJ428" s="305"/>
      <c r="AK428" s="305"/>
      <c r="AL428" s="305"/>
      <c r="AM428" s="305"/>
      <c r="AN428" s="305"/>
      <c r="AO428" s="314"/>
      <c r="AP428" s="117"/>
      <c r="AQ428" s="54" t="s">
        <v>645</v>
      </c>
      <c r="AU428" s="292" t="str">
        <f t="shared" ca="1" si="63"/>
        <v>Z</v>
      </c>
      <c r="AV428" s="292">
        <f t="shared" si="64"/>
        <v>408</v>
      </c>
      <c r="AW428" s="180" t="str">
        <f t="shared" ca="1" si="61"/>
        <v>Z408</v>
      </c>
      <c r="AX428" s="180">
        <f t="shared" si="58"/>
        <v>9</v>
      </c>
      <c r="AY428" s="180" t="str">
        <f t="shared" ca="1" si="59"/>
        <v>6. Ownership - Operating Costs</v>
      </c>
      <c r="AZ428" s="189" t="s">
        <v>702</v>
      </c>
      <c r="BA428" s="180" t="s">
        <v>730</v>
      </c>
      <c r="BB428" s="180">
        <f>$Z$8</f>
        <v>2040</v>
      </c>
      <c r="BC428" s="180" t="str">
        <f t="shared" ca="1" si="62"/>
        <v>9_Z408_Asset_management_fee_2040</v>
      </c>
      <c r="BD428" s="180" t="s">
        <v>407</v>
      </c>
      <c r="BE428" s="180"/>
      <c r="BF428" s="189" t="str">
        <f t="shared" si="60"/>
        <v>&gt;=0</v>
      </c>
      <c r="BG428" s="189" t="s">
        <v>58</v>
      </c>
      <c r="BH428" s="189" t="s">
        <v>58</v>
      </c>
      <c r="BI428" s="189"/>
      <c r="BJ428" s="189"/>
      <c r="BK428" s="189"/>
      <c r="BL428" s="189"/>
    </row>
    <row r="429" spans="1:64" ht="13.5" hidden="1" customHeight="1" thickBot="1">
      <c r="A429" s="90"/>
      <c r="B429" s="123"/>
      <c r="C429" s="160"/>
      <c r="D429" s="347"/>
      <c r="E429" s="347"/>
      <c r="F429" s="304"/>
      <c r="G429" s="304"/>
      <c r="H429" s="304"/>
      <c r="I429" s="304"/>
      <c r="J429" s="304"/>
      <c r="K429" s="304"/>
      <c r="L429" s="304"/>
      <c r="M429" s="304"/>
      <c r="N429" s="304"/>
      <c r="O429" s="304"/>
      <c r="P429" s="304"/>
      <c r="Q429" s="304"/>
      <c r="R429" s="304"/>
      <c r="S429" s="304"/>
      <c r="T429" s="304"/>
      <c r="U429" s="304"/>
      <c r="V429" s="304"/>
      <c r="W429" s="304"/>
      <c r="X429" s="304"/>
      <c r="Y429" s="304"/>
      <c r="Z429" s="304"/>
      <c r="AA429" s="304"/>
      <c r="AB429" s="304"/>
      <c r="AC429" s="304"/>
      <c r="AD429" s="304"/>
      <c r="AE429" s="305"/>
      <c r="AF429" s="305"/>
      <c r="AG429" s="305"/>
      <c r="AH429" s="305"/>
      <c r="AI429" s="305"/>
      <c r="AJ429" s="305"/>
      <c r="AK429" s="305"/>
      <c r="AL429" s="305"/>
      <c r="AM429" s="305"/>
      <c r="AN429" s="305"/>
      <c r="AO429" s="314"/>
      <c r="AP429" s="117"/>
      <c r="AQ429" s="54" t="s">
        <v>645</v>
      </c>
      <c r="AU429" s="292" t="str">
        <f t="shared" ca="1" si="63"/>
        <v>AA</v>
      </c>
      <c r="AV429" s="292">
        <f t="shared" si="64"/>
        <v>408</v>
      </c>
      <c r="AW429" s="180" t="str">
        <f t="shared" ca="1" si="61"/>
        <v>AA408</v>
      </c>
      <c r="AX429" s="180">
        <f t="shared" si="58"/>
        <v>9</v>
      </c>
      <c r="AY429" s="180" t="str">
        <f t="shared" ca="1" si="59"/>
        <v>6. Ownership - Operating Costs</v>
      </c>
      <c r="AZ429" s="189" t="s">
        <v>702</v>
      </c>
      <c r="BA429" s="180" t="s">
        <v>730</v>
      </c>
      <c r="BB429" s="180">
        <f>$AA$8</f>
        <v>2041</v>
      </c>
      <c r="BC429" s="180" t="str">
        <f t="shared" ca="1" si="62"/>
        <v>9_AA408_Asset_management_fee_2041</v>
      </c>
      <c r="BD429" s="180" t="s">
        <v>407</v>
      </c>
      <c r="BE429" s="180"/>
      <c r="BF429" s="189" t="str">
        <f t="shared" si="60"/>
        <v>&gt;=0</v>
      </c>
      <c r="BG429" s="189" t="s">
        <v>58</v>
      </c>
      <c r="BH429" s="189" t="s">
        <v>58</v>
      </c>
      <c r="BI429" s="189"/>
      <c r="BJ429" s="189"/>
      <c r="BK429" s="189"/>
      <c r="BL429" s="189"/>
    </row>
    <row r="430" spans="1:64" ht="13.5" hidden="1" customHeight="1" thickBot="1">
      <c r="A430" s="90"/>
      <c r="B430" s="123"/>
      <c r="C430" s="160"/>
      <c r="D430" s="347"/>
      <c r="E430" s="347"/>
      <c r="F430" s="304"/>
      <c r="G430" s="304"/>
      <c r="H430" s="304"/>
      <c r="I430" s="304"/>
      <c r="J430" s="304"/>
      <c r="K430" s="304"/>
      <c r="L430" s="304"/>
      <c r="M430" s="304"/>
      <c r="N430" s="304"/>
      <c r="O430" s="304"/>
      <c r="P430" s="304"/>
      <c r="Q430" s="304"/>
      <c r="R430" s="304"/>
      <c r="S430" s="304"/>
      <c r="T430" s="304"/>
      <c r="U430" s="304"/>
      <c r="V430" s="304"/>
      <c r="W430" s="304"/>
      <c r="X430" s="304"/>
      <c r="Y430" s="304"/>
      <c r="Z430" s="304"/>
      <c r="AA430" s="304"/>
      <c r="AB430" s="304"/>
      <c r="AC430" s="304"/>
      <c r="AD430" s="304"/>
      <c r="AE430" s="305"/>
      <c r="AF430" s="305"/>
      <c r="AG430" s="305"/>
      <c r="AH430" s="305"/>
      <c r="AI430" s="305"/>
      <c r="AJ430" s="305"/>
      <c r="AK430" s="305"/>
      <c r="AL430" s="305"/>
      <c r="AM430" s="305"/>
      <c r="AN430" s="305"/>
      <c r="AO430" s="314"/>
      <c r="AP430" s="117"/>
      <c r="AQ430" s="54" t="s">
        <v>645</v>
      </c>
      <c r="AU430" s="292" t="str">
        <f t="shared" ca="1" si="63"/>
        <v>AB</v>
      </c>
      <c r="AV430" s="292">
        <f t="shared" si="64"/>
        <v>408</v>
      </c>
      <c r="AW430" s="180" t="str">
        <f t="shared" ca="1" si="61"/>
        <v>AB408</v>
      </c>
      <c r="AX430" s="180">
        <f t="shared" si="58"/>
        <v>9</v>
      </c>
      <c r="AY430" s="180" t="str">
        <f t="shared" ca="1" si="59"/>
        <v>6. Ownership - Operating Costs</v>
      </c>
      <c r="AZ430" s="189" t="s">
        <v>702</v>
      </c>
      <c r="BA430" s="180" t="s">
        <v>730</v>
      </c>
      <c r="BB430" s="180">
        <f>$AB$8</f>
        <v>2042</v>
      </c>
      <c r="BC430" s="180" t="str">
        <f t="shared" ca="1" si="62"/>
        <v>9_AB408_Asset_management_fee_2042</v>
      </c>
      <c r="BD430" s="180" t="s">
        <v>407</v>
      </c>
      <c r="BE430" s="180"/>
      <c r="BF430" s="189" t="str">
        <f t="shared" si="60"/>
        <v>&gt;=0</v>
      </c>
      <c r="BG430" s="189" t="s">
        <v>58</v>
      </c>
      <c r="BH430" s="189" t="s">
        <v>58</v>
      </c>
      <c r="BI430" s="189"/>
      <c r="BJ430" s="189"/>
      <c r="BK430" s="189"/>
      <c r="BL430" s="189"/>
    </row>
    <row r="431" spans="1:64" ht="13.5" hidden="1" customHeight="1" thickBot="1">
      <c r="A431" s="90"/>
      <c r="B431" s="123"/>
      <c r="C431" s="160"/>
      <c r="D431" s="347"/>
      <c r="E431" s="347"/>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4"/>
      <c r="AD431" s="304"/>
      <c r="AE431" s="305"/>
      <c r="AF431" s="305"/>
      <c r="AG431" s="305"/>
      <c r="AH431" s="305"/>
      <c r="AI431" s="305"/>
      <c r="AJ431" s="305"/>
      <c r="AK431" s="305"/>
      <c r="AL431" s="305"/>
      <c r="AM431" s="305"/>
      <c r="AN431" s="305"/>
      <c r="AO431" s="314"/>
      <c r="AP431" s="117"/>
      <c r="AQ431" s="54" t="s">
        <v>645</v>
      </c>
      <c r="AU431" s="292" t="str">
        <f t="shared" ca="1" si="63"/>
        <v>AC</v>
      </c>
      <c r="AV431" s="292">
        <f t="shared" si="64"/>
        <v>408</v>
      </c>
      <c r="AW431" s="180" t="str">
        <f t="shared" ca="1" si="61"/>
        <v>AC408</v>
      </c>
      <c r="AX431" s="180">
        <f t="shared" si="58"/>
        <v>9</v>
      </c>
      <c r="AY431" s="180" t="str">
        <f t="shared" ca="1" si="59"/>
        <v>6. Ownership - Operating Costs</v>
      </c>
      <c r="AZ431" s="189" t="s">
        <v>702</v>
      </c>
      <c r="BA431" s="180" t="s">
        <v>730</v>
      </c>
      <c r="BB431" s="180">
        <f>$AC$8</f>
        <v>2043</v>
      </c>
      <c r="BC431" s="180" t="str">
        <f t="shared" ca="1" si="62"/>
        <v>9_AC408_Asset_management_fee_2043</v>
      </c>
      <c r="BD431" s="180" t="s">
        <v>407</v>
      </c>
      <c r="BE431" s="180"/>
      <c r="BF431" s="189" t="str">
        <f t="shared" si="60"/>
        <v>&gt;=0</v>
      </c>
      <c r="BG431" s="189" t="s">
        <v>58</v>
      </c>
      <c r="BH431" s="189" t="s">
        <v>58</v>
      </c>
      <c r="BI431" s="189"/>
      <c r="BJ431" s="189"/>
      <c r="BK431" s="189"/>
      <c r="BL431" s="189"/>
    </row>
    <row r="432" spans="1:64" ht="13.5" hidden="1" customHeight="1" thickBot="1">
      <c r="A432" s="90"/>
      <c r="B432" s="123"/>
      <c r="C432" s="160"/>
      <c r="D432" s="347"/>
      <c r="E432" s="347"/>
      <c r="F432" s="304"/>
      <c r="G432" s="304"/>
      <c r="H432" s="304"/>
      <c r="I432" s="304"/>
      <c r="J432" s="304"/>
      <c r="K432" s="304"/>
      <c r="L432" s="304"/>
      <c r="M432" s="304"/>
      <c r="N432" s="304"/>
      <c r="O432" s="304"/>
      <c r="P432" s="304"/>
      <c r="Q432" s="304"/>
      <c r="R432" s="304"/>
      <c r="S432" s="304"/>
      <c r="T432" s="304"/>
      <c r="U432" s="304"/>
      <c r="V432" s="304"/>
      <c r="W432" s="304"/>
      <c r="X432" s="304"/>
      <c r="Y432" s="304"/>
      <c r="Z432" s="304"/>
      <c r="AA432" s="304"/>
      <c r="AB432" s="304"/>
      <c r="AC432" s="304"/>
      <c r="AD432" s="304"/>
      <c r="AE432" s="305"/>
      <c r="AF432" s="305"/>
      <c r="AG432" s="305"/>
      <c r="AH432" s="305"/>
      <c r="AI432" s="305"/>
      <c r="AJ432" s="305"/>
      <c r="AK432" s="305"/>
      <c r="AL432" s="305"/>
      <c r="AM432" s="305"/>
      <c r="AN432" s="305"/>
      <c r="AO432" s="314"/>
      <c r="AP432" s="117"/>
      <c r="AQ432" s="54" t="s">
        <v>645</v>
      </c>
      <c r="AU432" s="292" t="str">
        <f t="shared" ca="1" si="63"/>
        <v>AD</v>
      </c>
      <c r="AV432" s="292">
        <f t="shared" si="64"/>
        <v>408</v>
      </c>
      <c r="AW432" s="180" t="str">
        <f t="shared" ca="1" si="61"/>
        <v>AD408</v>
      </c>
      <c r="AX432" s="180">
        <f t="shared" si="58"/>
        <v>9</v>
      </c>
      <c r="AY432" s="180" t="str">
        <f t="shared" ca="1" si="59"/>
        <v>6. Ownership - Operating Costs</v>
      </c>
      <c r="AZ432" s="189" t="s">
        <v>702</v>
      </c>
      <c r="BA432" s="180" t="s">
        <v>730</v>
      </c>
      <c r="BB432" s="180">
        <f>$AD$8</f>
        <v>2044</v>
      </c>
      <c r="BC432" s="180" t="str">
        <f t="shared" ca="1" si="62"/>
        <v>9_AD408_Asset_management_fee_2044</v>
      </c>
      <c r="BD432" s="180" t="s">
        <v>407</v>
      </c>
      <c r="BE432" s="180"/>
      <c r="BF432" s="189" t="str">
        <f t="shared" si="60"/>
        <v>&gt;=0</v>
      </c>
      <c r="BG432" s="189" t="s">
        <v>58</v>
      </c>
      <c r="BH432" s="189" t="s">
        <v>58</v>
      </c>
      <c r="BI432" s="189"/>
      <c r="BJ432" s="189"/>
      <c r="BK432" s="189"/>
      <c r="BL432" s="189"/>
    </row>
    <row r="433" spans="1:64" ht="13.5" hidden="1" customHeight="1" thickBot="1">
      <c r="A433" s="90"/>
      <c r="B433" s="123"/>
      <c r="C433" s="160"/>
      <c r="D433" s="347"/>
      <c r="E433" s="347"/>
      <c r="F433" s="304"/>
      <c r="G433" s="304"/>
      <c r="H433" s="304"/>
      <c r="I433" s="304"/>
      <c r="J433" s="304"/>
      <c r="K433" s="304"/>
      <c r="L433" s="304"/>
      <c r="M433" s="304"/>
      <c r="N433" s="304"/>
      <c r="O433" s="304"/>
      <c r="P433" s="304"/>
      <c r="Q433" s="304"/>
      <c r="R433" s="304"/>
      <c r="S433" s="304"/>
      <c r="T433" s="304"/>
      <c r="U433" s="304"/>
      <c r="V433" s="304"/>
      <c r="W433" s="304"/>
      <c r="X433" s="304"/>
      <c r="Y433" s="304"/>
      <c r="Z433" s="304"/>
      <c r="AA433" s="304"/>
      <c r="AB433" s="304"/>
      <c r="AC433" s="304"/>
      <c r="AD433" s="304"/>
      <c r="AE433" s="305"/>
      <c r="AF433" s="305"/>
      <c r="AG433" s="305"/>
      <c r="AH433" s="305"/>
      <c r="AI433" s="305"/>
      <c r="AJ433" s="305"/>
      <c r="AK433" s="305"/>
      <c r="AL433" s="305"/>
      <c r="AM433" s="305"/>
      <c r="AN433" s="305"/>
      <c r="AO433" s="314"/>
      <c r="AP433" s="117"/>
      <c r="AQ433" s="54" t="s">
        <v>645</v>
      </c>
      <c r="AU433" s="292" t="str">
        <f t="shared" ca="1" si="63"/>
        <v>AE</v>
      </c>
      <c r="AV433" s="292">
        <f t="shared" si="64"/>
        <v>408</v>
      </c>
      <c r="AW433" s="180" t="str">
        <f t="shared" ca="1" si="61"/>
        <v>AE408</v>
      </c>
      <c r="AX433" s="180">
        <f t="shared" si="58"/>
        <v>9</v>
      </c>
      <c r="AY433" s="180" t="str">
        <f t="shared" ca="1" si="59"/>
        <v>6. Ownership - Operating Costs</v>
      </c>
      <c r="AZ433" s="189" t="s">
        <v>702</v>
      </c>
      <c r="BA433" s="180" t="s">
        <v>730</v>
      </c>
      <c r="BB433" s="180">
        <f>$AE$8</f>
        <v>2045</v>
      </c>
      <c r="BC433" s="180" t="str">
        <f t="shared" ca="1" si="62"/>
        <v>9_AE408_Asset_management_fee_2045</v>
      </c>
      <c r="BD433" s="180" t="s">
        <v>407</v>
      </c>
      <c r="BE433" s="180"/>
      <c r="BF433" s="189" t="str">
        <f t="shared" si="60"/>
        <v>&gt;=0</v>
      </c>
      <c r="BG433" s="189" t="s">
        <v>58</v>
      </c>
      <c r="BH433" s="189" t="s">
        <v>58</v>
      </c>
      <c r="BI433" s="189"/>
      <c r="BJ433" s="189"/>
      <c r="BK433" s="189"/>
      <c r="BL433" s="189"/>
    </row>
    <row r="434" spans="1:64" ht="13.5" hidden="1" customHeight="1" thickBot="1">
      <c r="A434" s="90"/>
      <c r="B434" s="123"/>
      <c r="C434" s="160"/>
      <c r="D434" s="347"/>
      <c r="E434" s="347"/>
      <c r="F434" s="304"/>
      <c r="G434" s="304"/>
      <c r="H434" s="304"/>
      <c r="I434" s="304"/>
      <c r="J434" s="304"/>
      <c r="K434" s="304"/>
      <c r="L434" s="304"/>
      <c r="M434" s="304"/>
      <c r="N434" s="304"/>
      <c r="O434" s="304"/>
      <c r="P434" s="304"/>
      <c r="Q434" s="304"/>
      <c r="R434" s="304"/>
      <c r="S434" s="304"/>
      <c r="T434" s="304"/>
      <c r="U434" s="304"/>
      <c r="V434" s="304"/>
      <c r="W434" s="304"/>
      <c r="X434" s="304"/>
      <c r="Y434" s="304"/>
      <c r="Z434" s="304"/>
      <c r="AA434" s="304"/>
      <c r="AB434" s="304"/>
      <c r="AC434" s="304"/>
      <c r="AD434" s="304"/>
      <c r="AE434" s="305"/>
      <c r="AF434" s="305"/>
      <c r="AG434" s="305"/>
      <c r="AH434" s="305"/>
      <c r="AI434" s="305"/>
      <c r="AJ434" s="305"/>
      <c r="AK434" s="305"/>
      <c r="AL434" s="305"/>
      <c r="AM434" s="305"/>
      <c r="AN434" s="305"/>
      <c r="AO434" s="314"/>
      <c r="AP434" s="117"/>
      <c r="AQ434" s="54" t="s">
        <v>645</v>
      </c>
      <c r="AU434" s="292" t="str">
        <f t="shared" ca="1" si="63"/>
        <v>AF</v>
      </c>
      <c r="AV434" s="292">
        <f t="shared" si="64"/>
        <v>408</v>
      </c>
      <c r="AW434" s="180" t="str">
        <f t="shared" ca="1" si="61"/>
        <v>AF408</v>
      </c>
      <c r="AX434" s="180">
        <f t="shared" si="58"/>
        <v>9</v>
      </c>
      <c r="AY434" s="180" t="str">
        <f t="shared" ca="1" si="59"/>
        <v>6. Ownership - Operating Costs</v>
      </c>
      <c r="AZ434" s="189" t="s">
        <v>702</v>
      </c>
      <c r="BA434" s="180" t="s">
        <v>730</v>
      </c>
      <c r="BB434" s="180">
        <f>$AF$8</f>
        <v>2046</v>
      </c>
      <c r="BC434" s="180" t="str">
        <f t="shared" ca="1" si="62"/>
        <v>9_AF408_Asset_management_fee_2046</v>
      </c>
      <c r="BD434" s="180" t="s">
        <v>407</v>
      </c>
      <c r="BE434" s="180"/>
      <c r="BF434" s="189" t="str">
        <f t="shared" si="60"/>
        <v>&gt;=0</v>
      </c>
      <c r="BG434" s="189" t="s">
        <v>58</v>
      </c>
      <c r="BH434" s="189" t="s">
        <v>58</v>
      </c>
      <c r="BI434" s="189"/>
      <c r="BJ434" s="189"/>
      <c r="BK434" s="189"/>
      <c r="BL434" s="189"/>
    </row>
    <row r="435" spans="1:64" ht="13.5" hidden="1" customHeight="1" thickBot="1">
      <c r="A435" s="90"/>
      <c r="B435" s="123"/>
      <c r="C435" s="160"/>
      <c r="D435" s="347"/>
      <c r="E435" s="347"/>
      <c r="F435" s="304"/>
      <c r="G435" s="304"/>
      <c r="H435" s="304"/>
      <c r="I435" s="304"/>
      <c r="J435" s="304"/>
      <c r="K435" s="304"/>
      <c r="L435" s="304"/>
      <c r="M435" s="304"/>
      <c r="N435" s="304"/>
      <c r="O435" s="304"/>
      <c r="P435" s="304"/>
      <c r="Q435" s="304"/>
      <c r="R435" s="304"/>
      <c r="S435" s="304"/>
      <c r="T435" s="304"/>
      <c r="U435" s="304"/>
      <c r="V435" s="304"/>
      <c r="W435" s="304"/>
      <c r="X435" s="304"/>
      <c r="Y435" s="304"/>
      <c r="Z435" s="304"/>
      <c r="AA435" s="304"/>
      <c r="AB435" s="304"/>
      <c r="AC435" s="304"/>
      <c r="AD435" s="304"/>
      <c r="AE435" s="305"/>
      <c r="AF435" s="305"/>
      <c r="AG435" s="305"/>
      <c r="AH435" s="305"/>
      <c r="AI435" s="305"/>
      <c r="AJ435" s="305"/>
      <c r="AK435" s="305"/>
      <c r="AL435" s="305"/>
      <c r="AM435" s="305"/>
      <c r="AN435" s="305"/>
      <c r="AO435" s="314"/>
      <c r="AP435" s="117"/>
      <c r="AQ435" s="54" t="s">
        <v>645</v>
      </c>
      <c r="AU435" s="292" t="str">
        <f t="shared" ca="1" si="63"/>
        <v>AG</v>
      </c>
      <c r="AV435" s="292">
        <f t="shared" si="64"/>
        <v>408</v>
      </c>
      <c r="AW435" s="180" t="str">
        <f t="shared" ca="1" si="61"/>
        <v>AG408</v>
      </c>
      <c r="AX435" s="180">
        <f t="shared" si="58"/>
        <v>9</v>
      </c>
      <c r="AY435" s="180" t="str">
        <f t="shared" ca="1" si="59"/>
        <v>6. Ownership - Operating Costs</v>
      </c>
      <c r="AZ435" s="189" t="s">
        <v>702</v>
      </c>
      <c r="BA435" s="180" t="s">
        <v>730</v>
      </c>
      <c r="BB435" s="180">
        <f>$AG$8</f>
        <v>2047</v>
      </c>
      <c r="BC435" s="180" t="str">
        <f t="shared" ca="1" si="62"/>
        <v>9_AG408_Asset_management_fee_2047</v>
      </c>
      <c r="BD435" s="180" t="s">
        <v>407</v>
      </c>
      <c r="BE435" s="180"/>
      <c r="BF435" s="189" t="str">
        <f t="shared" si="60"/>
        <v>&gt;=0</v>
      </c>
      <c r="BG435" s="189" t="s">
        <v>58</v>
      </c>
      <c r="BH435" s="189" t="s">
        <v>58</v>
      </c>
      <c r="BI435" s="189"/>
      <c r="BJ435" s="189"/>
      <c r="BK435" s="189"/>
      <c r="BL435" s="189"/>
    </row>
    <row r="436" spans="1:64" ht="13.5" hidden="1" customHeight="1" thickBot="1">
      <c r="A436" s="90"/>
      <c r="B436" s="123"/>
      <c r="C436" s="160"/>
      <c r="D436" s="347"/>
      <c r="E436" s="347"/>
      <c r="F436" s="304"/>
      <c r="G436" s="304"/>
      <c r="H436" s="304"/>
      <c r="I436" s="304"/>
      <c r="J436" s="304"/>
      <c r="K436" s="304"/>
      <c r="L436" s="304"/>
      <c r="M436" s="304"/>
      <c r="N436" s="304"/>
      <c r="O436" s="304"/>
      <c r="P436" s="304"/>
      <c r="Q436" s="304"/>
      <c r="R436" s="304"/>
      <c r="S436" s="304"/>
      <c r="T436" s="304"/>
      <c r="U436" s="304"/>
      <c r="V436" s="304"/>
      <c r="W436" s="304"/>
      <c r="X436" s="304"/>
      <c r="Y436" s="304"/>
      <c r="Z436" s="304"/>
      <c r="AA436" s="304"/>
      <c r="AB436" s="304"/>
      <c r="AC436" s="304"/>
      <c r="AD436" s="304"/>
      <c r="AE436" s="305"/>
      <c r="AF436" s="305"/>
      <c r="AG436" s="305"/>
      <c r="AH436" s="305"/>
      <c r="AI436" s="305"/>
      <c r="AJ436" s="305"/>
      <c r="AK436" s="305"/>
      <c r="AL436" s="305"/>
      <c r="AM436" s="305"/>
      <c r="AN436" s="305"/>
      <c r="AO436" s="314"/>
      <c r="AP436" s="117"/>
      <c r="AQ436" s="54" t="s">
        <v>645</v>
      </c>
      <c r="AU436" s="292" t="str">
        <f t="shared" ca="1" si="63"/>
        <v>AH</v>
      </c>
      <c r="AV436" s="292">
        <f t="shared" si="64"/>
        <v>408</v>
      </c>
      <c r="AW436" s="180" t="str">
        <f t="shared" ca="1" si="61"/>
        <v>AH408</v>
      </c>
      <c r="AX436" s="180">
        <f t="shared" si="58"/>
        <v>9</v>
      </c>
      <c r="AY436" s="180" t="str">
        <f t="shared" ca="1" si="59"/>
        <v>6. Ownership - Operating Costs</v>
      </c>
      <c r="AZ436" s="189" t="s">
        <v>702</v>
      </c>
      <c r="BA436" s="180" t="s">
        <v>730</v>
      </c>
      <c r="BB436" s="180">
        <f>$AH$8</f>
        <v>2048</v>
      </c>
      <c r="BC436" s="180" t="str">
        <f t="shared" ca="1" si="62"/>
        <v>9_AH408_Asset_management_fee_2048</v>
      </c>
      <c r="BD436" s="180" t="s">
        <v>407</v>
      </c>
      <c r="BE436" s="180"/>
      <c r="BF436" s="189" t="str">
        <f t="shared" si="60"/>
        <v>&gt;=0</v>
      </c>
      <c r="BG436" s="189" t="s">
        <v>58</v>
      </c>
      <c r="BH436" s="189" t="s">
        <v>58</v>
      </c>
      <c r="BI436" s="189"/>
      <c r="BJ436" s="189"/>
      <c r="BK436" s="189"/>
      <c r="BL436" s="189"/>
    </row>
    <row r="437" spans="1:64" ht="13.5" hidden="1" customHeight="1" thickBot="1">
      <c r="A437" s="90"/>
      <c r="B437" s="123"/>
      <c r="C437" s="160"/>
      <c r="D437" s="347"/>
      <c r="E437" s="347"/>
      <c r="F437" s="304"/>
      <c r="G437" s="304"/>
      <c r="H437" s="304"/>
      <c r="I437" s="304"/>
      <c r="J437" s="304"/>
      <c r="K437" s="304"/>
      <c r="L437" s="304"/>
      <c r="M437" s="304"/>
      <c r="N437" s="304"/>
      <c r="O437" s="304"/>
      <c r="P437" s="304"/>
      <c r="Q437" s="304"/>
      <c r="R437" s="304"/>
      <c r="S437" s="304"/>
      <c r="T437" s="304"/>
      <c r="U437" s="304"/>
      <c r="V437" s="304"/>
      <c r="W437" s="304"/>
      <c r="X437" s="304"/>
      <c r="Y437" s="304"/>
      <c r="Z437" s="304"/>
      <c r="AA437" s="304"/>
      <c r="AB437" s="304"/>
      <c r="AC437" s="304"/>
      <c r="AD437" s="304"/>
      <c r="AE437" s="305"/>
      <c r="AF437" s="305"/>
      <c r="AG437" s="305"/>
      <c r="AH437" s="305"/>
      <c r="AI437" s="305"/>
      <c r="AJ437" s="305"/>
      <c r="AK437" s="305"/>
      <c r="AL437" s="305"/>
      <c r="AM437" s="305"/>
      <c r="AN437" s="305"/>
      <c r="AO437" s="314"/>
      <c r="AP437" s="117"/>
      <c r="AQ437" s="54" t="s">
        <v>645</v>
      </c>
      <c r="AU437" s="292" t="str">
        <f t="shared" ca="1" si="63"/>
        <v>AI</v>
      </c>
      <c r="AV437" s="292">
        <f t="shared" si="64"/>
        <v>408</v>
      </c>
      <c r="AW437" s="180" t="str">
        <f t="shared" ca="1" si="61"/>
        <v>AI408</v>
      </c>
      <c r="AX437" s="180">
        <f t="shared" si="58"/>
        <v>9</v>
      </c>
      <c r="AY437" s="180" t="str">
        <f t="shared" ca="1" si="59"/>
        <v>6. Ownership - Operating Costs</v>
      </c>
      <c r="AZ437" s="189" t="s">
        <v>702</v>
      </c>
      <c r="BA437" s="180" t="s">
        <v>730</v>
      </c>
      <c r="BB437" s="180">
        <f>$AI$8</f>
        <v>2049</v>
      </c>
      <c r="BC437" s="180" t="str">
        <f t="shared" ca="1" si="62"/>
        <v>9_AI408_Asset_management_fee_2049</v>
      </c>
      <c r="BD437" s="180" t="s">
        <v>407</v>
      </c>
      <c r="BE437" s="180"/>
      <c r="BF437" s="189" t="str">
        <f t="shared" si="60"/>
        <v>&gt;=0</v>
      </c>
      <c r="BG437" s="189" t="s">
        <v>58</v>
      </c>
      <c r="BH437" s="189" t="s">
        <v>58</v>
      </c>
      <c r="BI437" s="189"/>
      <c r="BJ437" s="189"/>
      <c r="BK437" s="189"/>
      <c r="BL437" s="189"/>
    </row>
    <row r="438" spans="1:64" ht="13.5" hidden="1" customHeight="1" thickBot="1">
      <c r="A438" s="90"/>
      <c r="B438" s="123"/>
      <c r="C438" s="160"/>
      <c r="D438" s="347"/>
      <c r="E438" s="347"/>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304"/>
      <c r="AE438" s="305"/>
      <c r="AF438" s="305"/>
      <c r="AG438" s="305"/>
      <c r="AH438" s="305"/>
      <c r="AI438" s="305"/>
      <c r="AJ438" s="305"/>
      <c r="AK438" s="305"/>
      <c r="AL438" s="305"/>
      <c r="AM438" s="305"/>
      <c r="AN438" s="305"/>
      <c r="AO438" s="314"/>
      <c r="AP438" s="117"/>
      <c r="AQ438" s="54" t="s">
        <v>645</v>
      </c>
      <c r="AU438" s="292" t="str">
        <f t="shared" ca="1" si="63"/>
        <v>AJ</v>
      </c>
      <c r="AV438" s="292">
        <f t="shared" si="64"/>
        <v>408</v>
      </c>
      <c r="AW438" s="180" t="str">
        <f t="shared" ca="1" si="61"/>
        <v>AJ408</v>
      </c>
      <c r="AX438" s="180">
        <f t="shared" si="58"/>
        <v>9</v>
      </c>
      <c r="AY438" s="180" t="str">
        <f t="shared" ca="1" si="59"/>
        <v>6. Ownership - Operating Costs</v>
      </c>
      <c r="AZ438" s="189" t="s">
        <v>702</v>
      </c>
      <c r="BA438" s="180" t="s">
        <v>730</v>
      </c>
      <c r="BB438" s="180">
        <f>$AJ$8</f>
        <v>2050</v>
      </c>
      <c r="BC438" s="180" t="str">
        <f t="shared" ca="1" si="62"/>
        <v>9_AJ408_Asset_management_fee_2050</v>
      </c>
      <c r="BD438" s="180" t="s">
        <v>407</v>
      </c>
      <c r="BE438" s="180"/>
      <c r="BF438" s="189" t="str">
        <f t="shared" si="60"/>
        <v>&gt;=0</v>
      </c>
      <c r="BG438" s="189" t="s">
        <v>58</v>
      </c>
      <c r="BH438" s="189" t="s">
        <v>58</v>
      </c>
      <c r="BI438" s="189"/>
      <c r="BJ438" s="189"/>
      <c r="BK438" s="189"/>
      <c r="BL438" s="189"/>
    </row>
    <row r="439" spans="1:64" ht="13.5" hidden="1" customHeight="1" thickBot="1">
      <c r="A439" s="90"/>
      <c r="B439" s="123"/>
      <c r="C439" s="160"/>
      <c r="D439" s="347"/>
      <c r="E439" s="347"/>
      <c r="F439" s="304"/>
      <c r="G439" s="304"/>
      <c r="H439" s="304"/>
      <c r="I439" s="304"/>
      <c r="J439" s="304"/>
      <c r="K439" s="304"/>
      <c r="L439" s="304"/>
      <c r="M439" s="304"/>
      <c r="N439" s="304"/>
      <c r="O439" s="304"/>
      <c r="P439" s="304"/>
      <c r="Q439" s="304"/>
      <c r="R439" s="304"/>
      <c r="S439" s="304"/>
      <c r="T439" s="304"/>
      <c r="U439" s="304"/>
      <c r="V439" s="304"/>
      <c r="W439" s="304"/>
      <c r="X439" s="304"/>
      <c r="Y439" s="304"/>
      <c r="Z439" s="304"/>
      <c r="AA439" s="304"/>
      <c r="AB439" s="304"/>
      <c r="AC439" s="304"/>
      <c r="AD439" s="304"/>
      <c r="AE439" s="305"/>
      <c r="AF439" s="305"/>
      <c r="AG439" s="305"/>
      <c r="AH439" s="305"/>
      <c r="AI439" s="305"/>
      <c r="AJ439" s="305"/>
      <c r="AK439" s="305"/>
      <c r="AL439" s="305"/>
      <c r="AM439" s="305"/>
      <c r="AN439" s="305"/>
      <c r="AO439" s="314"/>
      <c r="AP439" s="117"/>
      <c r="AQ439" s="54" t="s">
        <v>645</v>
      </c>
      <c r="AU439" s="292" t="str">
        <f t="shared" ca="1" si="63"/>
        <v>AK</v>
      </c>
      <c r="AV439" s="292">
        <f t="shared" si="64"/>
        <v>408</v>
      </c>
      <c r="AW439" s="180" t="str">
        <f t="shared" ca="1" si="61"/>
        <v>AK408</v>
      </c>
      <c r="AX439" s="180">
        <f t="shared" si="58"/>
        <v>9</v>
      </c>
      <c r="AY439" s="180" t="str">
        <f t="shared" ca="1" si="59"/>
        <v>6. Ownership - Operating Costs</v>
      </c>
      <c r="AZ439" s="189" t="s">
        <v>702</v>
      </c>
      <c r="BA439" s="180" t="s">
        <v>730</v>
      </c>
      <c r="BB439" s="180">
        <f>$AK$8</f>
        <v>2051</v>
      </c>
      <c r="BC439" s="180" t="str">
        <f t="shared" ca="1" si="62"/>
        <v>9_AK408_Asset_management_fee_2051</v>
      </c>
      <c r="BD439" s="180" t="s">
        <v>407</v>
      </c>
      <c r="BE439" s="180"/>
      <c r="BF439" s="189" t="str">
        <f t="shared" si="60"/>
        <v>&gt;=0</v>
      </c>
      <c r="BG439" s="189" t="s">
        <v>58</v>
      </c>
      <c r="BH439" s="189" t="s">
        <v>58</v>
      </c>
      <c r="BI439" s="189"/>
      <c r="BJ439" s="189"/>
      <c r="BK439" s="189"/>
      <c r="BL439" s="189"/>
    </row>
    <row r="440" spans="1:64" ht="13.5" hidden="1" customHeight="1" thickBot="1">
      <c r="A440" s="90"/>
      <c r="B440" s="123"/>
      <c r="C440" s="160"/>
      <c r="D440" s="347"/>
      <c r="E440" s="347"/>
      <c r="F440" s="304"/>
      <c r="G440" s="304"/>
      <c r="H440" s="304"/>
      <c r="I440" s="304"/>
      <c r="J440" s="304"/>
      <c r="K440" s="304"/>
      <c r="L440" s="304"/>
      <c r="M440" s="304"/>
      <c r="N440" s="304"/>
      <c r="O440" s="304"/>
      <c r="P440" s="304"/>
      <c r="Q440" s="304"/>
      <c r="R440" s="304"/>
      <c r="S440" s="304"/>
      <c r="T440" s="304"/>
      <c r="U440" s="304"/>
      <c r="V440" s="304"/>
      <c r="W440" s="304"/>
      <c r="X440" s="304"/>
      <c r="Y440" s="304"/>
      <c r="Z440" s="304"/>
      <c r="AA440" s="304"/>
      <c r="AB440" s="304"/>
      <c r="AC440" s="304"/>
      <c r="AD440" s="304"/>
      <c r="AE440" s="305"/>
      <c r="AF440" s="305"/>
      <c r="AG440" s="305"/>
      <c r="AH440" s="305"/>
      <c r="AI440" s="305"/>
      <c r="AJ440" s="305"/>
      <c r="AK440" s="305"/>
      <c r="AL440" s="305"/>
      <c r="AM440" s="305"/>
      <c r="AN440" s="305"/>
      <c r="AO440" s="314"/>
      <c r="AP440" s="117"/>
      <c r="AQ440" s="54" t="s">
        <v>645</v>
      </c>
      <c r="AU440" s="292" t="str">
        <f t="shared" ca="1" si="63"/>
        <v>AL</v>
      </c>
      <c r="AV440" s="292">
        <f t="shared" si="64"/>
        <v>408</v>
      </c>
      <c r="AW440" s="180" t="str">
        <f t="shared" ca="1" si="61"/>
        <v>AL408</v>
      </c>
      <c r="AX440" s="180">
        <f t="shared" si="58"/>
        <v>9</v>
      </c>
      <c r="AY440" s="180" t="str">
        <f t="shared" ca="1" si="59"/>
        <v>6. Ownership - Operating Costs</v>
      </c>
      <c r="AZ440" s="189" t="s">
        <v>702</v>
      </c>
      <c r="BA440" s="180" t="s">
        <v>730</v>
      </c>
      <c r="BB440" s="180">
        <f>$AL$8</f>
        <v>2052</v>
      </c>
      <c r="BC440" s="180" t="str">
        <f t="shared" ca="1" si="62"/>
        <v>9_AL408_Asset_management_fee_2052</v>
      </c>
      <c r="BD440" s="180" t="s">
        <v>407</v>
      </c>
      <c r="BE440" s="180"/>
      <c r="BF440" s="189" t="str">
        <f t="shared" si="60"/>
        <v>&gt;=0</v>
      </c>
      <c r="BG440" s="189" t="s">
        <v>58</v>
      </c>
      <c r="BH440" s="189" t="s">
        <v>58</v>
      </c>
      <c r="BI440" s="189"/>
      <c r="BJ440" s="189"/>
      <c r="BK440" s="189"/>
      <c r="BL440" s="189"/>
    </row>
    <row r="441" spans="1:64" ht="13.5" hidden="1" customHeight="1" thickBot="1">
      <c r="A441" s="90"/>
      <c r="B441" s="123"/>
      <c r="C441" s="160"/>
      <c r="D441" s="347"/>
      <c r="E441" s="347"/>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4"/>
      <c r="AD441" s="304"/>
      <c r="AE441" s="305"/>
      <c r="AF441" s="305"/>
      <c r="AG441" s="305"/>
      <c r="AH441" s="305"/>
      <c r="AI441" s="305"/>
      <c r="AJ441" s="305"/>
      <c r="AK441" s="305"/>
      <c r="AL441" s="305"/>
      <c r="AM441" s="305"/>
      <c r="AN441" s="305"/>
      <c r="AO441" s="314"/>
      <c r="AP441" s="117"/>
      <c r="AQ441" s="54" t="s">
        <v>645</v>
      </c>
      <c r="AU441" s="292" t="str">
        <f t="shared" ca="1" si="63"/>
        <v>AM</v>
      </c>
      <c r="AV441" s="292">
        <f t="shared" si="64"/>
        <v>408</v>
      </c>
      <c r="AW441" s="180" t="str">
        <f t="shared" ca="1" si="61"/>
        <v>AM408</v>
      </c>
      <c r="AX441" s="180">
        <f t="shared" si="58"/>
        <v>9</v>
      </c>
      <c r="AY441" s="180" t="str">
        <f t="shared" ca="1" si="59"/>
        <v>6. Ownership - Operating Costs</v>
      </c>
      <c r="AZ441" s="189" t="s">
        <v>702</v>
      </c>
      <c r="BA441" s="180" t="s">
        <v>730</v>
      </c>
      <c r="BB441" s="180">
        <f>$AM$8</f>
        <v>2053</v>
      </c>
      <c r="BC441" s="180" t="str">
        <f t="shared" ca="1" si="62"/>
        <v>9_AM408_Asset_management_fee_2053</v>
      </c>
      <c r="BD441" s="180" t="s">
        <v>407</v>
      </c>
      <c r="BE441" s="180"/>
      <c r="BF441" s="189" t="str">
        <f t="shared" si="60"/>
        <v>&gt;=0</v>
      </c>
      <c r="BG441" s="189" t="s">
        <v>58</v>
      </c>
      <c r="BH441" s="189" t="s">
        <v>58</v>
      </c>
      <c r="BI441" s="189"/>
      <c r="BJ441" s="189"/>
      <c r="BK441" s="189"/>
      <c r="BL441" s="189"/>
    </row>
    <row r="442" spans="1:64" ht="13.5" hidden="1" customHeight="1" thickBot="1">
      <c r="A442" s="90"/>
      <c r="B442" s="123"/>
      <c r="C442" s="160"/>
      <c r="D442" s="347"/>
      <c r="E442" s="347"/>
      <c r="F442" s="304"/>
      <c r="G442" s="304"/>
      <c r="H442" s="304"/>
      <c r="I442" s="304"/>
      <c r="J442" s="304"/>
      <c r="K442" s="304"/>
      <c r="L442" s="304"/>
      <c r="M442" s="304"/>
      <c r="N442" s="304"/>
      <c r="O442" s="304"/>
      <c r="P442" s="304"/>
      <c r="Q442" s="304"/>
      <c r="R442" s="304"/>
      <c r="S442" s="304"/>
      <c r="T442" s="304"/>
      <c r="U442" s="304"/>
      <c r="V442" s="304"/>
      <c r="W442" s="304"/>
      <c r="X442" s="304"/>
      <c r="Y442" s="304"/>
      <c r="Z442" s="304"/>
      <c r="AA442" s="304"/>
      <c r="AB442" s="304"/>
      <c r="AC442" s="304"/>
      <c r="AD442" s="304"/>
      <c r="AE442" s="305"/>
      <c r="AF442" s="305"/>
      <c r="AG442" s="305"/>
      <c r="AH442" s="305"/>
      <c r="AI442" s="305"/>
      <c r="AJ442" s="305"/>
      <c r="AK442" s="305"/>
      <c r="AL442" s="305"/>
      <c r="AM442" s="305"/>
      <c r="AN442" s="305"/>
      <c r="AO442" s="314"/>
      <c r="AP442" s="117"/>
      <c r="AQ442" s="54" t="s">
        <v>645</v>
      </c>
      <c r="AU442" s="292" t="str">
        <f t="shared" ca="1" si="63"/>
        <v>AN</v>
      </c>
      <c r="AV442" s="292">
        <f t="shared" si="64"/>
        <v>408</v>
      </c>
      <c r="AW442" s="180" t="str">
        <f t="shared" ca="1" si="61"/>
        <v>AN408</v>
      </c>
      <c r="AX442" s="180">
        <f t="shared" si="58"/>
        <v>9</v>
      </c>
      <c r="AY442" s="180" t="str">
        <f t="shared" ca="1" si="59"/>
        <v>6. Ownership - Operating Costs</v>
      </c>
      <c r="AZ442" s="189" t="s">
        <v>702</v>
      </c>
      <c r="BA442" s="180" t="s">
        <v>730</v>
      </c>
      <c r="BB442" s="180">
        <f>$AN$8</f>
        <v>2054</v>
      </c>
      <c r="BC442" s="180" t="str">
        <f t="shared" ca="1" si="62"/>
        <v>9_AN408_Asset_management_fee_2054</v>
      </c>
      <c r="BD442" s="180" t="s">
        <v>407</v>
      </c>
      <c r="BE442" s="180"/>
      <c r="BF442" s="189" t="str">
        <f t="shared" si="60"/>
        <v>&gt;=0</v>
      </c>
      <c r="BG442" s="189" t="s">
        <v>58</v>
      </c>
      <c r="BH442" s="189" t="s">
        <v>58</v>
      </c>
      <c r="BI442" s="189"/>
      <c r="BJ442" s="189"/>
      <c r="BK442" s="189"/>
      <c r="BL442" s="189"/>
    </row>
    <row r="443" spans="1:64" ht="13.5" hidden="1" customHeight="1" thickBot="1">
      <c r="A443" s="90"/>
      <c r="B443" s="123"/>
      <c r="C443" s="160"/>
      <c r="D443" s="347"/>
      <c r="E443" s="347"/>
      <c r="F443" s="304"/>
      <c r="G443" s="304"/>
      <c r="H443" s="304"/>
      <c r="I443" s="304"/>
      <c r="J443" s="304"/>
      <c r="K443" s="304"/>
      <c r="L443" s="304"/>
      <c r="M443" s="304"/>
      <c r="N443" s="304"/>
      <c r="O443" s="304"/>
      <c r="P443" s="304"/>
      <c r="Q443" s="304"/>
      <c r="R443" s="304"/>
      <c r="S443" s="304"/>
      <c r="T443" s="304"/>
      <c r="U443" s="304"/>
      <c r="V443" s="304"/>
      <c r="W443" s="304"/>
      <c r="X443" s="304"/>
      <c r="Y443" s="304"/>
      <c r="Z443" s="304"/>
      <c r="AA443" s="304"/>
      <c r="AB443" s="304"/>
      <c r="AC443" s="304"/>
      <c r="AD443" s="304"/>
      <c r="AE443" s="305"/>
      <c r="AF443" s="305"/>
      <c r="AG443" s="305"/>
      <c r="AH443" s="305"/>
      <c r="AI443" s="305"/>
      <c r="AJ443" s="305"/>
      <c r="AK443" s="305"/>
      <c r="AL443" s="305"/>
      <c r="AM443" s="305"/>
      <c r="AN443" s="305"/>
      <c r="AO443" s="314"/>
      <c r="AP443" s="117"/>
      <c r="AQ443" s="307" t="s">
        <v>645</v>
      </c>
      <c r="AR443" s="307"/>
      <c r="AS443" s="307"/>
      <c r="AT443" s="307"/>
      <c r="AU443" s="308" t="str">
        <f t="shared" ca="1" si="63"/>
        <v>AO</v>
      </c>
      <c r="AV443" s="308">
        <f t="shared" si="64"/>
        <v>408</v>
      </c>
      <c r="AW443" s="254" t="str">
        <f t="shared" ca="1" si="61"/>
        <v>AO408</v>
      </c>
      <c r="AX443" s="254">
        <f t="shared" si="58"/>
        <v>9</v>
      </c>
      <c r="AY443" s="254" t="str">
        <f t="shared" ca="1" si="59"/>
        <v>6. Ownership - Operating Costs</v>
      </c>
      <c r="AZ443" s="259" t="s">
        <v>702</v>
      </c>
      <c r="BA443" s="254" t="s">
        <v>730</v>
      </c>
      <c r="BB443" s="254" t="s">
        <v>646</v>
      </c>
      <c r="BC443" s="254" t="str">
        <f t="shared" ca="1" si="62"/>
        <v>9_AO408_Asset_management_fee_Additional_Info</v>
      </c>
      <c r="BD443" s="259" t="s">
        <v>133</v>
      </c>
      <c r="BE443" s="259">
        <v>100</v>
      </c>
      <c r="BF443" s="259"/>
      <c r="BG443" s="259" t="s">
        <v>58</v>
      </c>
      <c r="BH443" s="259" t="s">
        <v>58</v>
      </c>
      <c r="BI443" s="189"/>
      <c r="BJ443" s="189"/>
      <c r="BK443" s="189"/>
      <c r="BL443" s="189"/>
    </row>
    <row r="444" spans="1:64" ht="13.5" thickBot="1">
      <c r="A444" s="90">
        <f>+A408+1</f>
        <v>17</v>
      </c>
      <c r="B444" s="123"/>
      <c r="C444" s="160" t="s">
        <v>731</v>
      </c>
      <c r="D444" s="347" t="s">
        <v>642</v>
      </c>
      <c r="E444" s="347"/>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1"/>
      <c r="AF444" s="281"/>
      <c r="AG444" s="281"/>
      <c r="AH444" s="281"/>
      <c r="AI444" s="281"/>
      <c r="AJ444" s="281"/>
      <c r="AK444" s="281"/>
      <c r="AL444" s="281"/>
      <c r="AM444" s="281"/>
      <c r="AN444" s="281"/>
      <c r="AO444" s="222"/>
      <c r="AP444" s="117"/>
      <c r="AS444" s="54" t="s">
        <v>125</v>
      </c>
      <c r="AT444" s="54" t="str">
        <f ca="1">SUBSTITUTE(CELL("address",F444),"$","")</f>
        <v>F444</v>
      </c>
      <c r="AU444" s="227" t="str">
        <f ca="1">CHAR(CODE(AT444))</f>
        <v>F</v>
      </c>
      <c r="AV444" s="227">
        <f>ROW(AT444)</f>
        <v>444</v>
      </c>
      <c r="AW444" s="180" t="str">
        <f ca="1">CONCATENATE(AU444&amp;AV444)</f>
        <v>F444</v>
      </c>
      <c r="AX444" s="180">
        <f t="shared" si="58"/>
        <v>9</v>
      </c>
      <c r="AY444" s="180" t="str">
        <f t="shared" ca="1" si="59"/>
        <v>6. Ownership - Operating Costs</v>
      </c>
      <c r="AZ444" s="189" t="s">
        <v>702</v>
      </c>
      <c r="BA444" s="180" t="s">
        <v>732</v>
      </c>
      <c r="BB444" s="180">
        <f>$F$8</f>
        <v>2020</v>
      </c>
      <c r="BC444" s="180" t="str">
        <f ca="1">AX444&amp;"_"&amp;AW444&amp;"_"&amp;BA444&amp;"_"&amp;BB444</f>
        <v>9_F444_Environmental_monitoring_2020</v>
      </c>
      <c r="BD444" s="180" t="s">
        <v>407</v>
      </c>
      <c r="BE444" s="180"/>
      <c r="BF444" s="189" t="str">
        <f t="shared" si="60"/>
        <v>&gt;=0</v>
      </c>
      <c r="BG444" s="189" t="s">
        <v>58</v>
      </c>
      <c r="BH444" s="189" t="s">
        <v>58</v>
      </c>
      <c r="BI444" s="189"/>
      <c r="BJ444" s="189"/>
      <c r="BK444" s="189"/>
      <c r="BL444" s="189"/>
    </row>
    <row r="445" spans="1:64" ht="13.5" hidden="1" customHeight="1" thickBot="1">
      <c r="A445" s="90"/>
      <c r="B445" s="123"/>
      <c r="C445" s="160"/>
      <c r="D445" s="347"/>
      <c r="E445" s="347"/>
      <c r="F445" s="304"/>
      <c r="G445" s="304"/>
      <c r="H445" s="304"/>
      <c r="I445" s="304"/>
      <c r="J445" s="304"/>
      <c r="K445" s="304"/>
      <c r="L445" s="304"/>
      <c r="M445" s="304"/>
      <c r="N445" s="304"/>
      <c r="O445" s="304"/>
      <c r="P445" s="304"/>
      <c r="Q445" s="304"/>
      <c r="R445" s="304"/>
      <c r="S445" s="304"/>
      <c r="T445" s="304"/>
      <c r="U445" s="304"/>
      <c r="V445" s="304"/>
      <c r="W445" s="304"/>
      <c r="X445" s="304"/>
      <c r="Y445" s="304"/>
      <c r="Z445" s="304"/>
      <c r="AA445" s="304"/>
      <c r="AB445" s="304"/>
      <c r="AC445" s="304"/>
      <c r="AD445" s="304"/>
      <c r="AE445" s="305"/>
      <c r="AF445" s="305"/>
      <c r="AG445" s="305"/>
      <c r="AH445" s="305"/>
      <c r="AI445" s="305"/>
      <c r="AJ445" s="305"/>
      <c r="AK445" s="305"/>
      <c r="AL445" s="305"/>
      <c r="AM445" s="305"/>
      <c r="AN445" s="305"/>
      <c r="AO445" s="314"/>
      <c r="AP445" s="117"/>
      <c r="AQ445" s="54" t="s">
        <v>645</v>
      </c>
      <c r="AU445" s="292" t="str">
        <f ca="1">IF(AU444="Z","AA",IF(LEN(AU444)=1,CHAR(CODE(AU444)+1),IF(RIGHT(AU444,1)="Z",CHAR(CODE(LEFT(AU444,1))+1),LEFT(AU444,1))&amp;CHAR(65+MOD(CODE(RIGHT(AU444,1))+1-65,26))))</f>
        <v>G</v>
      </c>
      <c r="AV445" s="292">
        <f>AV444</f>
        <v>444</v>
      </c>
      <c r="AW445" s="180" t="str">
        <f t="shared" ref="AW445:AW479" ca="1" si="65">CONCATENATE(AU445&amp;AV445)</f>
        <v>G444</v>
      </c>
      <c r="AX445" s="180">
        <f t="shared" si="58"/>
        <v>9</v>
      </c>
      <c r="AY445" s="180" t="str">
        <f t="shared" ca="1" si="59"/>
        <v>6. Ownership - Operating Costs</v>
      </c>
      <c r="AZ445" s="189" t="s">
        <v>702</v>
      </c>
      <c r="BA445" s="180" t="s">
        <v>732</v>
      </c>
      <c r="BB445" s="180">
        <f>$G$8</f>
        <v>2021</v>
      </c>
      <c r="BC445" s="180" t="str">
        <f t="shared" ref="BC445:BC479" ca="1" si="66">AX445&amp;"_"&amp;AW445&amp;"_"&amp;BA445&amp;"_"&amp;BB445</f>
        <v>9_G444_Environmental_monitoring_2021</v>
      </c>
      <c r="BD445" s="180" t="s">
        <v>407</v>
      </c>
      <c r="BE445" s="180"/>
      <c r="BF445" s="189" t="str">
        <f t="shared" si="60"/>
        <v>&gt;=0</v>
      </c>
      <c r="BG445" s="189" t="s">
        <v>58</v>
      </c>
      <c r="BH445" s="189" t="s">
        <v>58</v>
      </c>
      <c r="BI445" s="189"/>
      <c r="BJ445" s="189"/>
      <c r="BK445" s="189"/>
      <c r="BL445" s="189"/>
    </row>
    <row r="446" spans="1:64" ht="13.5" hidden="1" customHeight="1" thickBot="1">
      <c r="A446" s="90"/>
      <c r="B446" s="123"/>
      <c r="C446" s="160"/>
      <c r="D446" s="347"/>
      <c r="E446" s="347"/>
      <c r="F446" s="304"/>
      <c r="G446" s="304"/>
      <c r="H446" s="304"/>
      <c r="I446" s="304"/>
      <c r="J446" s="304"/>
      <c r="K446" s="304"/>
      <c r="L446" s="304"/>
      <c r="M446" s="304"/>
      <c r="N446" s="304"/>
      <c r="O446" s="304"/>
      <c r="P446" s="304"/>
      <c r="Q446" s="304"/>
      <c r="R446" s="304"/>
      <c r="S446" s="304"/>
      <c r="T446" s="304"/>
      <c r="U446" s="304"/>
      <c r="V446" s="304"/>
      <c r="W446" s="304"/>
      <c r="X446" s="304"/>
      <c r="Y446" s="304"/>
      <c r="Z446" s="304"/>
      <c r="AA446" s="304"/>
      <c r="AB446" s="304"/>
      <c r="AC446" s="304"/>
      <c r="AD446" s="304"/>
      <c r="AE446" s="305"/>
      <c r="AF446" s="305"/>
      <c r="AG446" s="305"/>
      <c r="AH446" s="305"/>
      <c r="AI446" s="305"/>
      <c r="AJ446" s="305"/>
      <c r="AK446" s="305"/>
      <c r="AL446" s="305"/>
      <c r="AM446" s="305"/>
      <c r="AN446" s="305"/>
      <c r="AO446" s="314"/>
      <c r="AP446" s="117"/>
      <c r="AQ446" s="54" t="s">
        <v>645</v>
      </c>
      <c r="AU446" s="292" t="str">
        <f t="shared" ref="AU446:AU479" ca="1" si="67">IF(AU445="Z","AA",IF(LEN(AU445)=1,CHAR(CODE(AU445)+1),IF(RIGHT(AU445,1)="Z",CHAR(CODE(LEFT(AU445,1))+1),LEFT(AU445,1))&amp;CHAR(65+MOD(CODE(RIGHT(AU445,1))+1-65,26))))</f>
        <v>H</v>
      </c>
      <c r="AV446" s="292">
        <f t="shared" ref="AV446:AV479" si="68">AV445</f>
        <v>444</v>
      </c>
      <c r="AW446" s="180" t="str">
        <f t="shared" ca="1" si="65"/>
        <v>H444</v>
      </c>
      <c r="AX446" s="180">
        <f t="shared" si="58"/>
        <v>9</v>
      </c>
      <c r="AY446" s="180" t="str">
        <f t="shared" ca="1" si="59"/>
        <v>6. Ownership - Operating Costs</v>
      </c>
      <c r="AZ446" s="189" t="s">
        <v>702</v>
      </c>
      <c r="BA446" s="180" t="s">
        <v>732</v>
      </c>
      <c r="BB446" s="180">
        <f>$H$8</f>
        <v>2022</v>
      </c>
      <c r="BC446" s="180" t="str">
        <f t="shared" ca="1" si="66"/>
        <v>9_H444_Environmental_monitoring_2022</v>
      </c>
      <c r="BD446" s="180" t="s">
        <v>407</v>
      </c>
      <c r="BE446" s="180"/>
      <c r="BF446" s="189" t="str">
        <f t="shared" si="60"/>
        <v>&gt;=0</v>
      </c>
      <c r="BG446" s="189" t="s">
        <v>58</v>
      </c>
      <c r="BH446" s="189" t="s">
        <v>58</v>
      </c>
      <c r="BI446" s="189"/>
      <c r="BJ446" s="189"/>
      <c r="BK446" s="189"/>
      <c r="BL446" s="189"/>
    </row>
    <row r="447" spans="1:64" ht="13.5" hidden="1" customHeight="1" thickBot="1">
      <c r="A447" s="90"/>
      <c r="B447" s="123"/>
      <c r="C447" s="160"/>
      <c r="D447" s="347"/>
      <c r="E447" s="347"/>
      <c r="F447" s="304"/>
      <c r="G447" s="304"/>
      <c r="H447" s="304"/>
      <c r="I447" s="304"/>
      <c r="J447" s="304"/>
      <c r="K447" s="304"/>
      <c r="L447" s="304"/>
      <c r="M447" s="304"/>
      <c r="N447" s="304"/>
      <c r="O447" s="304"/>
      <c r="P447" s="304"/>
      <c r="Q447" s="304"/>
      <c r="R447" s="304"/>
      <c r="S447" s="304"/>
      <c r="T447" s="304"/>
      <c r="U447" s="304"/>
      <c r="V447" s="304"/>
      <c r="W447" s="304"/>
      <c r="X447" s="304"/>
      <c r="Y447" s="304"/>
      <c r="Z447" s="304"/>
      <c r="AA447" s="304"/>
      <c r="AB447" s="304"/>
      <c r="AC447" s="304"/>
      <c r="AD447" s="304"/>
      <c r="AE447" s="305"/>
      <c r="AF447" s="305"/>
      <c r="AG447" s="305"/>
      <c r="AH447" s="305"/>
      <c r="AI447" s="305"/>
      <c r="AJ447" s="305"/>
      <c r="AK447" s="305"/>
      <c r="AL447" s="305"/>
      <c r="AM447" s="305"/>
      <c r="AN447" s="305"/>
      <c r="AO447" s="314"/>
      <c r="AP447" s="117"/>
      <c r="AQ447" s="54" t="s">
        <v>645</v>
      </c>
      <c r="AU447" s="292" t="str">
        <f t="shared" ca="1" si="67"/>
        <v>I</v>
      </c>
      <c r="AV447" s="292">
        <f t="shared" si="68"/>
        <v>444</v>
      </c>
      <c r="AW447" s="180" t="str">
        <f t="shared" ca="1" si="65"/>
        <v>I444</v>
      </c>
      <c r="AX447" s="180">
        <f t="shared" si="58"/>
        <v>9</v>
      </c>
      <c r="AY447" s="180" t="str">
        <f t="shared" ca="1" si="59"/>
        <v>6. Ownership - Operating Costs</v>
      </c>
      <c r="AZ447" s="189" t="s">
        <v>702</v>
      </c>
      <c r="BA447" s="180" t="s">
        <v>732</v>
      </c>
      <c r="BB447" s="180">
        <f>$I$8</f>
        <v>2023</v>
      </c>
      <c r="BC447" s="180" t="str">
        <f t="shared" ca="1" si="66"/>
        <v>9_I444_Environmental_monitoring_2023</v>
      </c>
      <c r="BD447" s="180" t="s">
        <v>407</v>
      </c>
      <c r="BE447" s="180"/>
      <c r="BF447" s="189" t="str">
        <f t="shared" si="60"/>
        <v>&gt;=0</v>
      </c>
      <c r="BG447" s="189" t="s">
        <v>58</v>
      </c>
      <c r="BH447" s="189" t="s">
        <v>58</v>
      </c>
      <c r="BI447" s="189"/>
      <c r="BJ447" s="189"/>
      <c r="BK447" s="189"/>
      <c r="BL447" s="189"/>
    </row>
    <row r="448" spans="1:64" ht="13.5" hidden="1" customHeight="1" thickBot="1">
      <c r="A448" s="90"/>
      <c r="B448" s="123"/>
      <c r="C448" s="160"/>
      <c r="D448" s="347"/>
      <c r="E448" s="347"/>
      <c r="F448" s="304"/>
      <c r="G448" s="304"/>
      <c r="H448" s="304"/>
      <c r="I448" s="304"/>
      <c r="J448" s="304"/>
      <c r="K448" s="304"/>
      <c r="L448" s="304"/>
      <c r="M448" s="304"/>
      <c r="N448" s="304"/>
      <c r="O448" s="304"/>
      <c r="P448" s="304"/>
      <c r="Q448" s="304"/>
      <c r="R448" s="304"/>
      <c r="S448" s="304"/>
      <c r="T448" s="304"/>
      <c r="U448" s="304"/>
      <c r="V448" s="304"/>
      <c r="W448" s="304"/>
      <c r="X448" s="304"/>
      <c r="Y448" s="304"/>
      <c r="Z448" s="304"/>
      <c r="AA448" s="304"/>
      <c r="AB448" s="304"/>
      <c r="AC448" s="304"/>
      <c r="AD448" s="304"/>
      <c r="AE448" s="305"/>
      <c r="AF448" s="305"/>
      <c r="AG448" s="305"/>
      <c r="AH448" s="305"/>
      <c r="AI448" s="305"/>
      <c r="AJ448" s="305"/>
      <c r="AK448" s="305"/>
      <c r="AL448" s="305"/>
      <c r="AM448" s="305"/>
      <c r="AN448" s="305"/>
      <c r="AO448" s="314"/>
      <c r="AP448" s="117"/>
      <c r="AQ448" s="54" t="s">
        <v>645</v>
      </c>
      <c r="AU448" s="292" t="str">
        <f t="shared" ca="1" si="67"/>
        <v>J</v>
      </c>
      <c r="AV448" s="292">
        <f t="shared" si="68"/>
        <v>444</v>
      </c>
      <c r="AW448" s="180" t="str">
        <f t="shared" ca="1" si="65"/>
        <v>J444</v>
      </c>
      <c r="AX448" s="180">
        <f t="shared" si="58"/>
        <v>9</v>
      </c>
      <c r="AY448" s="180" t="str">
        <f t="shared" ca="1" si="59"/>
        <v>6. Ownership - Operating Costs</v>
      </c>
      <c r="AZ448" s="189" t="s">
        <v>702</v>
      </c>
      <c r="BA448" s="180" t="s">
        <v>732</v>
      </c>
      <c r="BB448" s="180">
        <f>$J$8</f>
        <v>2024</v>
      </c>
      <c r="BC448" s="180" t="str">
        <f t="shared" ca="1" si="66"/>
        <v>9_J444_Environmental_monitoring_2024</v>
      </c>
      <c r="BD448" s="180" t="s">
        <v>407</v>
      </c>
      <c r="BE448" s="180"/>
      <c r="BF448" s="189" t="str">
        <f t="shared" si="60"/>
        <v>&gt;=0</v>
      </c>
      <c r="BG448" s="189" t="s">
        <v>58</v>
      </c>
      <c r="BH448" s="189" t="s">
        <v>58</v>
      </c>
      <c r="BI448" s="189"/>
      <c r="BJ448" s="189"/>
      <c r="BK448" s="189"/>
      <c r="BL448" s="189"/>
    </row>
    <row r="449" spans="1:64" ht="13.5" hidden="1" customHeight="1" thickBot="1">
      <c r="A449" s="90"/>
      <c r="B449" s="123"/>
      <c r="C449" s="160"/>
      <c r="D449" s="347"/>
      <c r="E449" s="347"/>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4"/>
      <c r="AD449" s="304"/>
      <c r="AE449" s="305"/>
      <c r="AF449" s="305"/>
      <c r="AG449" s="305"/>
      <c r="AH449" s="305"/>
      <c r="AI449" s="305"/>
      <c r="AJ449" s="305"/>
      <c r="AK449" s="305"/>
      <c r="AL449" s="305"/>
      <c r="AM449" s="305"/>
      <c r="AN449" s="305"/>
      <c r="AO449" s="314"/>
      <c r="AP449" s="117"/>
      <c r="AQ449" s="54" t="s">
        <v>645</v>
      </c>
      <c r="AU449" s="292" t="str">
        <f t="shared" ca="1" si="67"/>
        <v>K</v>
      </c>
      <c r="AV449" s="292">
        <f t="shared" si="68"/>
        <v>444</v>
      </c>
      <c r="AW449" s="180" t="str">
        <f t="shared" ca="1" si="65"/>
        <v>K444</v>
      </c>
      <c r="AX449" s="180">
        <f t="shared" si="58"/>
        <v>9</v>
      </c>
      <c r="AY449" s="180" t="str">
        <f t="shared" ca="1" si="59"/>
        <v>6. Ownership - Operating Costs</v>
      </c>
      <c r="AZ449" s="189" t="s">
        <v>702</v>
      </c>
      <c r="BA449" s="180" t="s">
        <v>732</v>
      </c>
      <c r="BB449" s="180">
        <f>$K$8</f>
        <v>2025</v>
      </c>
      <c r="BC449" s="180" t="str">
        <f t="shared" ca="1" si="66"/>
        <v>9_K444_Environmental_monitoring_2025</v>
      </c>
      <c r="BD449" s="180" t="s">
        <v>407</v>
      </c>
      <c r="BE449" s="180"/>
      <c r="BF449" s="189" t="str">
        <f t="shared" si="60"/>
        <v>&gt;=0</v>
      </c>
      <c r="BG449" s="189" t="s">
        <v>58</v>
      </c>
      <c r="BH449" s="189" t="s">
        <v>58</v>
      </c>
      <c r="BI449" s="189"/>
      <c r="BJ449" s="189"/>
      <c r="BK449" s="189"/>
      <c r="BL449" s="189"/>
    </row>
    <row r="450" spans="1:64" ht="13.5" hidden="1" customHeight="1" thickBot="1">
      <c r="A450" s="90"/>
      <c r="B450" s="123"/>
      <c r="C450" s="160"/>
      <c r="D450" s="347"/>
      <c r="E450" s="347"/>
      <c r="F450" s="304"/>
      <c r="G450" s="304"/>
      <c r="H450" s="304"/>
      <c r="I450" s="304"/>
      <c r="J450" s="304"/>
      <c r="K450" s="304"/>
      <c r="L450" s="304"/>
      <c r="M450" s="304"/>
      <c r="N450" s="304"/>
      <c r="O450" s="304"/>
      <c r="P450" s="304"/>
      <c r="Q450" s="304"/>
      <c r="R450" s="304"/>
      <c r="S450" s="304"/>
      <c r="T450" s="304"/>
      <c r="U450" s="304"/>
      <c r="V450" s="304"/>
      <c r="W450" s="304"/>
      <c r="X450" s="304"/>
      <c r="Y450" s="304"/>
      <c r="Z450" s="304"/>
      <c r="AA450" s="304"/>
      <c r="AB450" s="304"/>
      <c r="AC450" s="304"/>
      <c r="AD450" s="304"/>
      <c r="AE450" s="305"/>
      <c r="AF450" s="305"/>
      <c r="AG450" s="305"/>
      <c r="AH450" s="305"/>
      <c r="AI450" s="305"/>
      <c r="AJ450" s="305"/>
      <c r="AK450" s="305"/>
      <c r="AL450" s="305"/>
      <c r="AM450" s="305"/>
      <c r="AN450" s="305"/>
      <c r="AO450" s="314"/>
      <c r="AP450" s="117"/>
      <c r="AQ450" s="54" t="s">
        <v>645</v>
      </c>
      <c r="AU450" s="292" t="str">
        <f t="shared" ca="1" si="67"/>
        <v>L</v>
      </c>
      <c r="AV450" s="292">
        <f t="shared" si="68"/>
        <v>444</v>
      </c>
      <c r="AW450" s="180" t="str">
        <f t="shared" ca="1" si="65"/>
        <v>L444</v>
      </c>
      <c r="AX450" s="180">
        <f t="shared" si="58"/>
        <v>9</v>
      </c>
      <c r="AY450" s="180" t="str">
        <f t="shared" ca="1" si="59"/>
        <v>6. Ownership - Operating Costs</v>
      </c>
      <c r="AZ450" s="189" t="s">
        <v>702</v>
      </c>
      <c r="BA450" s="180" t="s">
        <v>732</v>
      </c>
      <c r="BB450" s="180">
        <f>$L$8</f>
        <v>2026</v>
      </c>
      <c r="BC450" s="180" t="str">
        <f t="shared" ca="1" si="66"/>
        <v>9_L444_Environmental_monitoring_2026</v>
      </c>
      <c r="BD450" s="180" t="s">
        <v>407</v>
      </c>
      <c r="BE450" s="180"/>
      <c r="BF450" s="189" t="str">
        <f t="shared" si="60"/>
        <v>&gt;=0</v>
      </c>
      <c r="BG450" s="189" t="s">
        <v>58</v>
      </c>
      <c r="BH450" s="189" t="s">
        <v>58</v>
      </c>
      <c r="BI450" s="189"/>
      <c r="BJ450" s="189"/>
      <c r="BK450" s="189"/>
      <c r="BL450" s="189"/>
    </row>
    <row r="451" spans="1:64" ht="13.5" hidden="1" customHeight="1" thickBot="1">
      <c r="A451" s="90"/>
      <c r="B451" s="123"/>
      <c r="C451" s="160"/>
      <c r="D451" s="347"/>
      <c r="E451" s="347"/>
      <c r="F451" s="304"/>
      <c r="G451" s="304"/>
      <c r="H451" s="304"/>
      <c r="I451" s="304"/>
      <c r="J451" s="304"/>
      <c r="K451" s="304"/>
      <c r="L451" s="304"/>
      <c r="M451" s="304"/>
      <c r="N451" s="304"/>
      <c r="O451" s="304"/>
      <c r="P451" s="304"/>
      <c r="Q451" s="304"/>
      <c r="R451" s="304"/>
      <c r="S451" s="304"/>
      <c r="T451" s="304"/>
      <c r="U451" s="304"/>
      <c r="V451" s="304"/>
      <c r="W451" s="304"/>
      <c r="X451" s="304"/>
      <c r="Y451" s="304"/>
      <c r="Z451" s="304"/>
      <c r="AA451" s="304"/>
      <c r="AB451" s="304"/>
      <c r="AC451" s="304"/>
      <c r="AD451" s="304"/>
      <c r="AE451" s="305"/>
      <c r="AF451" s="305"/>
      <c r="AG451" s="305"/>
      <c r="AH451" s="305"/>
      <c r="AI451" s="305"/>
      <c r="AJ451" s="305"/>
      <c r="AK451" s="305"/>
      <c r="AL451" s="305"/>
      <c r="AM451" s="305"/>
      <c r="AN451" s="305"/>
      <c r="AO451" s="314"/>
      <c r="AP451" s="117"/>
      <c r="AQ451" s="54" t="s">
        <v>645</v>
      </c>
      <c r="AU451" s="292" t="str">
        <f t="shared" ca="1" si="67"/>
        <v>M</v>
      </c>
      <c r="AV451" s="292">
        <f t="shared" si="68"/>
        <v>444</v>
      </c>
      <c r="AW451" s="180" t="str">
        <f t="shared" ca="1" si="65"/>
        <v>M444</v>
      </c>
      <c r="AX451" s="180">
        <f t="shared" si="58"/>
        <v>9</v>
      </c>
      <c r="AY451" s="180" t="str">
        <f t="shared" ca="1" si="59"/>
        <v>6. Ownership - Operating Costs</v>
      </c>
      <c r="AZ451" s="189" t="s">
        <v>702</v>
      </c>
      <c r="BA451" s="180" t="s">
        <v>732</v>
      </c>
      <c r="BB451" s="180">
        <f>$M$8</f>
        <v>2027</v>
      </c>
      <c r="BC451" s="180" t="str">
        <f t="shared" ca="1" si="66"/>
        <v>9_M444_Environmental_monitoring_2027</v>
      </c>
      <c r="BD451" s="180" t="s">
        <v>407</v>
      </c>
      <c r="BE451" s="180"/>
      <c r="BF451" s="189" t="str">
        <f t="shared" si="60"/>
        <v>&gt;=0</v>
      </c>
      <c r="BG451" s="189" t="s">
        <v>58</v>
      </c>
      <c r="BH451" s="189" t="s">
        <v>58</v>
      </c>
      <c r="BI451" s="189"/>
      <c r="BJ451" s="189"/>
      <c r="BK451" s="189"/>
      <c r="BL451" s="189"/>
    </row>
    <row r="452" spans="1:64" ht="13.5" hidden="1" customHeight="1" thickBot="1">
      <c r="A452" s="90"/>
      <c r="B452" s="123"/>
      <c r="C452" s="160"/>
      <c r="D452" s="347"/>
      <c r="E452" s="347"/>
      <c r="F452" s="304"/>
      <c r="G452" s="304"/>
      <c r="H452" s="304"/>
      <c r="I452" s="304"/>
      <c r="J452" s="304"/>
      <c r="K452" s="304"/>
      <c r="L452" s="304"/>
      <c r="M452" s="304"/>
      <c r="N452" s="304"/>
      <c r="O452" s="304"/>
      <c r="P452" s="304"/>
      <c r="Q452" s="304"/>
      <c r="R452" s="304"/>
      <c r="S452" s="304"/>
      <c r="T452" s="304"/>
      <c r="U452" s="304"/>
      <c r="V452" s="304"/>
      <c r="W452" s="304"/>
      <c r="X452" s="304"/>
      <c r="Y452" s="304"/>
      <c r="Z452" s="304"/>
      <c r="AA452" s="304"/>
      <c r="AB452" s="304"/>
      <c r="AC452" s="304"/>
      <c r="AD452" s="304"/>
      <c r="AE452" s="305"/>
      <c r="AF452" s="305"/>
      <c r="AG452" s="305"/>
      <c r="AH452" s="305"/>
      <c r="AI452" s="305"/>
      <c r="AJ452" s="305"/>
      <c r="AK452" s="305"/>
      <c r="AL452" s="305"/>
      <c r="AM452" s="305"/>
      <c r="AN452" s="305"/>
      <c r="AO452" s="314"/>
      <c r="AP452" s="117"/>
      <c r="AQ452" s="54" t="s">
        <v>645</v>
      </c>
      <c r="AU452" s="292" t="str">
        <f t="shared" ca="1" si="67"/>
        <v>N</v>
      </c>
      <c r="AV452" s="292">
        <f t="shared" si="68"/>
        <v>444</v>
      </c>
      <c r="AW452" s="180" t="str">
        <f t="shared" ca="1" si="65"/>
        <v>N444</v>
      </c>
      <c r="AX452" s="180">
        <f t="shared" si="58"/>
        <v>9</v>
      </c>
      <c r="AY452" s="180" t="str">
        <f t="shared" ca="1" si="59"/>
        <v>6. Ownership - Operating Costs</v>
      </c>
      <c r="AZ452" s="189" t="s">
        <v>702</v>
      </c>
      <c r="BA452" s="180" t="s">
        <v>732</v>
      </c>
      <c r="BB452" s="180">
        <f>$N$8</f>
        <v>2028</v>
      </c>
      <c r="BC452" s="180" t="str">
        <f t="shared" ca="1" si="66"/>
        <v>9_N444_Environmental_monitoring_2028</v>
      </c>
      <c r="BD452" s="180" t="s">
        <v>407</v>
      </c>
      <c r="BE452" s="180"/>
      <c r="BF452" s="189" t="str">
        <f t="shared" si="60"/>
        <v>&gt;=0</v>
      </c>
      <c r="BG452" s="189" t="s">
        <v>58</v>
      </c>
      <c r="BH452" s="189" t="s">
        <v>58</v>
      </c>
      <c r="BI452" s="189"/>
      <c r="BJ452" s="189"/>
      <c r="BK452" s="189"/>
      <c r="BL452" s="189"/>
    </row>
    <row r="453" spans="1:64" ht="13.5" hidden="1" customHeight="1" thickBot="1">
      <c r="A453" s="90"/>
      <c r="B453" s="123"/>
      <c r="C453" s="160"/>
      <c r="D453" s="347"/>
      <c r="E453" s="347"/>
      <c r="F453" s="304"/>
      <c r="G453" s="304"/>
      <c r="H453" s="304"/>
      <c r="I453" s="304"/>
      <c r="J453" s="304"/>
      <c r="K453" s="304"/>
      <c r="L453" s="304"/>
      <c r="M453" s="304"/>
      <c r="N453" s="304"/>
      <c r="O453" s="304"/>
      <c r="P453" s="304"/>
      <c r="Q453" s="304"/>
      <c r="R453" s="304"/>
      <c r="S453" s="304"/>
      <c r="T453" s="304"/>
      <c r="U453" s="304"/>
      <c r="V453" s="304"/>
      <c r="W453" s="304"/>
      <c r="X453" s="304"/>
      <c r="Y453" s="304"/>
      <c r="Z453" s="304"/>
      <c r="AA453" s="304"/>
      <c r="AB453" s="304"/>
      <c r="AC453" s="304"/>
      <c r="AD453" s="304"/>
      <c r="AE453" s="305"/>
      <c r="AF453" s="305"/>
      <c r="AG453" s="305"/>
      <c r="AH453" s="305"/>
      <c r="AI453" s="305"/>
      <c r="AJ453" s="305"/>
      <c r="AK453" s="305"/>
      <c r="AL453" s="305"/>
      <c r="AM453" s="305"/>
      <c r="AN453" s="305"/>
      <c r="AO453" s="314"/>
      <c r="AP453" s="117"/>
      <c r="AQ453" s="54" t="s">
        <v>645</v>
      </c>
      <c r="AU453" s="292" t="str">
        <f t="shared" ca="1" si="67"/>
        <v>O</v>
      </c>
      <c r="AV453" s="292">
        <f t="shared" si="68"/>
        <v>444</v>
      </c>
      <c r="AW453" s="180" t="str">
        <f t="shared" ca="1" si="65"/>
        <v>O444</v>
      </c>
      <c r="AX453" s="180">
        <f t="shared" si="58"/>
        <v>9</v>
      </c>
      <c r="AY453" s="180" t="str">
        <f t="shared" ca="1" si="59"/>
        <v>6. Ownership - Operating Costs</v>
      </c>
      <c r="AZ453" s="189" t="s">
        <v>702</v>
      </c>
      <c r="BA453" s="180" t="s">
        <v>732</v>
      </c>
      <c r="BB453" s="180">
        <f>$O$8</f>
        <v>2029</v>
      </c>
      <c r="BC453" s="180" t="str">
        <f t="shared" ca="1" si="66"/>
        <v>9_O444_Environmental_monitoring_2029</v>
      </c>
      <c r="BD453" s="180" t="s">
        <v>407</v>
      </c>
      <c r="BE453" s="180"/>
      <c r="BF453" s="189" t="str">
        <f t="shared" si="60"/>
        <v>&gt;=0</v>
      </c>
      <c r="BG453" s="189" t="s">
        <v>58</v>
      </c>
      <c r="BH453" s="189" t="s">
        <v>58</v>
      </c>
      <c r="BI453" s="189"/>
      <c r="BJ453" s="189"/>
      <c r="BK453" s="189"/>
      <c r="BL453" s="189"/>
    </row>
    <row r="454" spans="1:64" ht="13.5" hidden="1" customHeight="1" thickBot="1">
      <c r="A454" s="90"/>
      <c r="B454" s="123"/>
      <c r="C454" s="160"/>
      <c r="D454" s="347"/>
      <c r="E454" s="347"/>
      <c r="F454" s="304"/>
      <c r="G454" s="304"/>
      <c r="H454" s="304"/>
      <c r="I454" s="304"/>
      <c r="J454" s="304"/>
      <c r="K454" s="304"/>
      <c r="L454" s="304"/>
      <c r="M454" s="304"/>
      <c r="N454" s="304"/>
      <c r="O454" s="304"/>
      <c r="P454" s="304"/>
      <c r="Q454" s="304"/>
      <c r="R454" s="304"/>
      <c r="S454" s="304"/>
      <c r="T454" s="304"/>
      <c r="U454" s="304"/>
      <c r="V454" s="304"/>
      <c r="W454" s="304"/>
      <c r="X454" s="304"/>
      <c r="Y454" s="304"/>
      <c r="Z454" s="304"/>
      <c r="AA454" s="304"/>
      <c r="AB454" s="304"/>
      <c r="AC454" s="304"/>
      <c r="AD454" s="304"/>
      <c r="AE454" s="305"/>
      <c r="AF454" s="305"/>
      <c r="AG454" s="305"/>
      <c r="AH454" s="305"/>
      <c r="AI454" s="305"/>
      <c r="AJ454" s="305"/>
      <c r="AK454" s="305"/>
      <c r="AL454" s="305"/>
      <c r="AM454" s="305"/>
      <c r="AN454" s="305"/>
      <c r="AO454" s="314"/>
      <c r="AP454" s="117"/>
      <c r="AQ454" s="54" t="s">
        <v>645</v>
      </c>
      <c r="AU454" s="292" t="str">
        <f t="shared" ca="1" si="67"/>
        <v>P</v>
      </c>
      <c r="AV454" s="292">
        <f t="shared" si="68"/>
        <v>444</v>
      </c>
      <c r="AW454" s="180" t="str">
        <f t="shared" ca="1" si="65"/>
        <v>P444</v>
      </c>
      <c r="AX454" s="180">
        <f t="shared" si="58"/>
        <v>9</v>
      </c>
      <c r="AY454" s="180" t="str">
        <f t="shared" ca="1" si="59"/>
        <v>6. Ownership - Operating Costs</v>
      </c>
      <c r="AZ454" s="189" t="s">
        <v>702</v>
      </c>
      <c r="BA454" s="180" t="s">
        <v>732</v>
      </c>
      <c r="BB454" s="180">
        <f>$P$8</f>
        <v>2030</v>
      </c>
      <c r="BC454" s="180" t="str">
        <f t="shared" ca="1" si="66"/>
        <v>9_P444_Environmental_monitoring_2030</v>
      </c>
      <c r="BD454" s="180" t="s">
        <v>407</v>
      </c>
      <c r="BE454" s="180"/>
      <c r="BF454" s="189" t="str">
        <f t="shared" si="60"/>
        <v>&gt;=0</v>
      </c>
      <c r="BG454" s="189" t="s">
        <v>58</v>
      </c>
      <c r="BH454" s="189" t="s">
        <v>58</v>
      </c>
      <c r="BI454" s="189"/>
      <c r="BJ454" s="189"/>
      <c r="BK454" s="189"/>
      <c r="BL454" s="189"/>
    </row>
    <row r="455" spans="1:64" ht="13.5" hidden="1" customHeight="1" thickBot="1">
      <c r="A455" s="90"/>
      <c r="B455" s="123"/>
      <c r="C455" s="160"/>
      <c r="D455" s="347"/>
      <c r="E455" s="347"/>
      <c r="F455" s="304"/>
      <c r="G455" s="304"/>
      <c r="H455" s="304"/>
      <c r="I455" s="304"/>
      <c r="J455" s="304"/>
      <c r="K455" s="304"/>
      <c r="L455" s="304"/>
      <c r="M455" s="304"/>
      <c r="N455" s="304"/>
      <c r="O455" s="304"/>
      <c r="P455" s="304"/>
      <c r="Q455" s="304"/>
      <c r="R455" s="304"/>
      <c r="S455" s="304"/>
      <c r="T455" s="304"/>
      <c r="U455" s="304"/>
      <c r="V455" s="304"/>
      <c r="W455" s="304"/>
      <c r="X455" s="304"/>
      <c r="Y455" s="304"/>
      <c r="Z455" s="304"/>
      <c r="AA455" s="304"/>
      <c r="AB455" s="304"/>
      <c r="AC455" s="304"/>
      <c r="AD455" s="304"/>
      <c r="AE455" s="305"/>
      <c r="AF455" s="305"/>
      <c r="AG455" s="305"/>
      <c r="AH455" s="305"/>
      <c r="AI455" s="305"/>
      <c r="AJ455" s="305"/>
      <c r="AK455" s="305"/>
      <c r="AL455" s="305"/>
      <c r="AM455" s="305"/>
      <c r="AN455" s="305"/>
      <c r="AO455" s="314"/>
      <c r="AP455" s="117"/>
      <c r="AQ455" s="54" t="s">
        <v>645</v>
      </c>
      <c r="AU455" s="292" t="str">
        <f t="shared" ca="1" si="67"/>
        <v>Q</v>
      </c>
      <c r="AV455" s="292">
        <f t="shared" si="68"/>
        <v>444</v>
      </c>
      <c r="AW455" s="180" t="str">
        <f t="shared" ca="1" si="65"/>
        <v>Q444</v>
      </c>
      <c r="AX455" s="180">
        <f t="shared" si="58"/>
        <v>9</v>
      </c>
      <c r="AY455" s="180" t="str">
        <f t="shared" ca="1" si="59"/>
        <v>6. Ownership - Operating Costs</v>
      </c>
      <c r="AZ455" s="189" t="s">
        <v>702</v>
      </c>
      <c r="BA455" s="180" t="s">
        <v>732</v>
      </c>
      <c r="BB455" s="180">
        <f>$Q$8</f>
        <v>2031</v>
      </c>
      <c r="BC455" s="180" t="str">
        <f t="shared" ca="1" si="66"/>
        <v>9_Q444_Environmental_monitoring_2031</v>
      </c>
      <c r="BD455" s="180" t="s">
        <v>407</v>
      </c>
      <c r="BE455" s="180"/>
      <c r="BF455" s="189" t="str">
        <f t="shared" si="60"/>
        <v>&gt;=0</v>
      </c>
      <c r="BG455" s="189" t="s">
        <v>58</v>
      </c>
      <c r="BH455" s="189" t="s">
        <v>58</v>
      </c>
      <c r="BI455" s="189"/>
      <c r="BJ455" s="189"/>
      <c r="BK455" s="189"/>
      <c r="BL455" s="189"/>
    </row>
    <row r="456" spans="1:64" ht="13.5" hidden="1" customHeight="1" thickBot="1">
      <c r="A456" s="90"/>
      <c r="B456" s="123"/>
      <c r="C456" s="160"/>
      <c r="D456" s="347"/>
      <c r="E456" s="347"/>
      <c r="F456" s="304"/>
      <c r="G456" s="304"/>
      <c r="H456" s="304"/>
      <c r="I456" s="304"/>
      <c r="J456" s="304"/>
      <c r="K456" s="304"/>
      <c r="L456" s="304"/>
      <c r="M456" s="304"/>
      <c r="N456" s="304"/>
      <c r="O456" s="304"/>
      <c r="P456" s="304"/>
      <c r="Q456" s="304"/>
      <c r="R456" s="304"/>
      <c r="S456" s="304"/>
      <c r="T456" s="304"/>
      <c r="U456" s="304"/>
      <c r="V456" s="304"/>
      <c r="W456" s="304"/>
      <c r="X456" s="304"/>
      <c r="Y456" s="304"/>
      <c r="Z456" s="304"/>
      <c r="AA456" s="304"/>
      <c r="AB456" s="304"/>
      <c r="AC456" s="304"/>
      <c r="AD456" s="304"/>
      <c r="AE456" s="305"/>
      <c r="AF456" s="305"/>
      <c r="AG456" s="305"/>
      <c r="AH456" s="305"/>
      <c r="AI456" s="305"/>
      <c r="AJ456" s="305"/>
      <c r="AK456" s="305"/>
      <c r="AL456" s="305"/>
      <c r="AM456" s="305"/>
      <c r="AN456" s="305"/>
      <c r="AO456" s="314"/>
      <c r="AP456" s="117"/>
      <c r="AQ456" s="54" t="s">
        <v>645</v>
      </c>
      <c r="AU456" s="292" t="str">
        <f t="shared" ca="1" si="67"/>
        <v>R</v>
      </c>
      <c r="AV456" s="292">
        <f t="shared" si="68"/>
        <v>444</v>
      </c>
      <c r="AW456" s="180" t="str">
        <f t="shared" ca="1" si="65"/>
        <v>R444</v>
      </c>
      <c r="AX456" s="180">
        <f t="shared" ref="AX456:AX479" si="69">$AX$5</f>
        <v>9</v>
      </c>
      <c r="AY456" s="180" t="str">
        <f t="shared" ref="AY456:AY519" ca="1" si="70">MID(CELL("filename",AX456),FIND("]",CELL("filename",AX456))+1,256)</f>
        <v>6. Ownership - Operating Costs</v>
      </c>
      <c r="AZ456" s="189" t="s">
        <v>702</v>
      </c>
      <c r="BA456" s="180" t="s">
        <v>732</v>
      </c>
      <c r="BB456" s="180">
        <f>$R$8</f>
        <v>2032</v>
      </c>
      <c r="BC456" s="180" t="str">
        <f t="shared" ca="1" si="66"/>
        <v>9_R444_Environmental_monitoring_2032</v>
      </c>
      <c r="BD456" s="180" t="s">
        <v>407</v>
      </c>
      <c r="BE456" s="180"/>
      <c r="BF456" s="189" t="str">
        <f t="shared" ref="BF456:BF519" si="71">"&gt;=0"</f>
        <v>&gt;=0</v>
      </c>
      <c r="BG456" s="189" t="s">
        <v>58</v>
      </c>
      <c r="BH456" s="189" t="s">
        <v>58</v>
      </c>
      <c r="BI456" s="189"/>
      <c r="BJ456" s="189"/>
      <c r="BK456" s="189"/>
      <c r="BL456" s="189"/>
    </row>
    <row r="457" spans="1:64" ht="13.5" hidden="1" customHeight="1" thickBot="1">
      <c r="A457" s="90"/>
      <c r="B457" s="123"/>
      <c r="C457" s="160"/>
      <c r="D457" s="347"/>
      <c r="E457" s="347"/>
      <c r="F457" s="304"/>
      <c r="G457" s="304"/>
      <c r="H457" s="304"/>
      <c r="I457" s="304"/>
      <c r="J457" s="304"/>
      <c r="K457" s="304"/>
      <c r="L457" s="304"/>
      <c r="M457" s="304"/>
      <c r="N457" s="304"/>
      <c r="O457" s="304"/>
      <c r="P457" s="304"/>
      <c r="Q457" s="304"/>
      <c r="R457" s="304"/>
      <c r="S457" s="304"/>
      <c r="T457" s="304"/>
      <c r="U457" s="304"/>
      <c r="V457" s="304"/>
      <c r="W457" s="304"/>
      <c r="X457" s="304"/>
      <c r="Y457" s="304"/>
      <c r="Z457" s="304"/>
      <c r="AA457" s="304"/>
      <c r="AB457" s="304"/>
      <c r="AC457" s="304"/>
      <c r="AD457" s="304"/>
      <c r="AE457" s="305"/>
      <c r="AF457" s="305"/>
      <c r="AG457" s="305"/>
      <c r="AH457" s="305"/>
      <c r="AI457" s="305"/>
      <c r="AJ457" s="305"/>
      <c r="AK457" s="305"/>
      <c r="AL457" s="305"/>
      <c r="AM457" s="305"/>
      <c r="AN457" s="305"/>
      <c r="AO457" s="314"/>
      <c r="AP457" s="117"/>
      <c r="AQ457" s="54" t="s">
        <v>645</v>
      </c>
      <c r="AU457" s="292" t="str">
        <f t="shared" ca="1" si="67"/>
        <v>S</v>
      </c>
      <c r="AV457" s="292">
        <f t="shared" si="68"/>
        <v>444</v>
      </c>
      <c r="AW457" s="180" t="str">
        <f t="shared" ca="1" si="65"/>
        <v>S444</v>
      </c>
      <c r="AX457" s="180">
        <f t="shared" si="69"/>
        <v>9</v>
      </c>
      <c r="AY457" s="180" t="str">
        <f t="shared" ca="1" si="70"/>
        <v>6. Ownership - Operating Costs</v>
      </c>
      <c r="AZ457" s="189" t="s">
        <v>702</v>
      </c>
      <c r="BA457" s="180" t="s">
        <v>732</v>
      </c>
      <c r="BB457" s="180">
        <f>$S$8</f>
        <v>2033</v>
      </c>
      <c r="BC457" s="180" t="str">
        <f t="shared" ca="1" si="66"/>
        <v>9_S444_Environmental_monitoring_2033</v>
      </c>
      <c r="BD457" s="180" t="s">
        <v>407</v>
      </c>
      <c r="BE457" s="180"/>
      <c r="BF457" s="189" t="str">
        <f t="shared" si="71"/>
        <v>&gt;=0</v>
      </c>
      <c r="BG457" s="189" t="s">
        <v>58</v>
      </c>
      <c r="BH457" s="189" t="s">
        <v>58</v>
      </c>
      <c r="BI457" s="189"/>
      <c r="BJ457" s="189"/>
      <c r="BK457" s="189"/>
      <c r="BL457" s="189"/>
    </row>
    <row r="458" spans="1:64" ht="13.5" hidden="1" customHeight="1" thickBot="1">
      <c r="A458" s="90"/>
      <c r="B458" s="123"/>
      <c r="C458" s="160"/>
      <c r="D458" s="347"/>
      <c r="E458" s="347"/>
      <c r="F458" s="304"/>
      <c r="G458" s="304"/>
      <c r="H458" s="304"/>
      <c r="I458" s="304"/>
      <c r="J458" s="304"/>
      <c r="K458" s="304"/>
      <c r="L458" s="304"/>
      <c r="M458" s="304"/>
      <c r="N458" s="304"/>
      <c r="O458" s="304"/>
      <c r="P458" s="304"/>
      <c r="Q458" s="304"/>
      <c r="R458" s="304"/>
      <c r="S458" s="304"/>
      <c r="T458" s="304"/>
      <c r="U458" s="304"/>
      <c r="V458" s="304"/>
      <c r="W458" s="304"/>
      <c r="X458" s="304"/>
      <c r="Y458" s="304"/>
      <c r="Z458" s="304"/>
      <c r="AA458" s="304"/>
      <c r="AB458" s="304"/>
      <c r="AC458" s="304"/>
      <c r="AD458" s="304"/>
      <c r="AE458" s="305"/>
      <c r="AF458" s="305"/>
      <c r="AG458" s="305"/>
      <c r="AH458" s="305"/>
      <c r="AI458" s="305"/>
      <c r="AJ458" s="305"/>
      <c r="AK458" s="305"/>
      <c r="AL458" s="305"/>
      <c r="AM458" s="305"/>
      <c r="AN458" s="305"/>
      <c r="AO458" s="314"/>
      <c r="AP458" s="117"/>
      <c r="AQ458" s="54" t="s">
        <v>645</v>
      </c>
      <c r="AU458" s="292" t="str">
        <f t="shared" ca="1" si="67"/>
        <v>T</v>
      </c>
      <c r="AV458" s="292">
        <f t="shared" si="68"/>
        <v>444</v>
      </c>
      <c r="AW458" s="180" t="str">
        <f t="shared" ca="1" si="65"/>
        <v>T444</v>
      </c>
      <c r="AX458" s="180">
        <f t="shared" si="69"/>
        <v>9</v>
      </c>
      <c r="AY458" s="180" t="str">
        <f t="shared" ca="1" si="70"/>
        <v>6. Ownership - Operating Costs</v>
      </c>
      <c r="AZ458" s="189" t="s">
        <v>702</v>
      </c>
      <c r="BA458" s="180" t="s">
        <v>732</v>
      </c>
      <c r="BB458" s="180">
        <f>$T$8</f>
        <v>2034</v>
      </c>
      <c r="BC458" s="180" t="str">
        <f t="shared" ca="1" si="66"/>
        <v>9_T444_Environmental_monitoring_2034</v>
      </c>
      <c r="BD458" s="180" t="s">
        <v>407</v>
      </c>
      <c r="BE458" s="180"/>
      <c r="BF458" s="189" t="str">
        <f t="shared" si="71"/>
        <v>&gt;=0</v>
      </c>
      <c r="BG458" s="189" t="s">
        <v>58</v>
      </c>
      <c r="BH458" s="189" t="s">
        <v>58</v>
      </c>
      <c r="BI458" s="189"/>
      <c r="BJ458" s="189"/>
      <c r="BK458" s="189"/>
      <c r="BL458" s="189"/>
    </row>
    <row r="459" spans="1:64" ht="13.5" hidden="1" customHeight="1" thickBot="1">
      <c r="A459" s="90"/>
      <c r="B459" s="123"/>
      <c r="C459" s="160"/>
      <c r="D459" s="347"/>
      <c r="E459" s="347"/>
      <c r="F459" s="304"/>
      <c r="G459" s="304"/>
      <c r="H459" s="304"/>
      <c r="I459" s="304"/>
      <c r="J459" s="304"/>
      <c r="K459" s="304"/>
      <c r="L459" s="304"/>
      <c r="M459" s="304"/>
      <c r="N459" s="304"/>
      <c r="O459" s="304"/>
      <c r="P459" s="304"/>
      <c r="Q459" s="304"/>
      <c r="R459" s="304"/>
      <c r="S459" s="304"/>
      <c r="T459" s="304"/>
      <c r="U459" s="304"/>
      <c r="V459" s="304"/>
      <c r="W459" s="304"/>
      <c r="X459" s="304"/>
      <c r="Y459" s="304"/>
      <c r="Z459" s="304"/>
      <c r="AA459" s="304"/>
      <c r="AB459" s="304"/>
      <c r="AC459" s="304"/>
      <c r="AD459" s="304"/>
      <c r="AE459" s="305"/>
      <c r="AF459" s="305"/>
      <c r="AG459" s="305"/>
      <c r="AH459" s="305"/>
      <c r="AI459" s="305"/>
      <c r="AJ459" s="305"/>
      <c r="AK459" s="305"/>
      <c r="AL459" s="305"/>
      <c r="AM459" s="305"/>
      <c r="AN459" s="305"/>
      <c r="AO459" s="314"/>
      <c r="AP459" s="117"/>
      <c r="AQ459" s="54" t="s">
        <v>645</v>
      </c>
      <c r="AU459" s="292" t="str">
        <f t="shared" ca="1" si="67"/>
        <v>U</v>
      </c>
      <c r="AV459" s="292">
        <f t="shared" si="68"/>
        <v>444</v>
      </c>
      <c r="AW459" s="180" t="str">
        <f t="shared" ca="1" si="65"/>
        <v>U444</v>
      </c>
      <c r="AX459" s="180">
        <f t="shared" si="69"/>
        <v>9</v>
      </c>
      <c r="AY459" s="180" t="str">
        <f t="shared" ca="1" si="70"/>
        <v>6. Ownership - Operating Costs</v>
      </c>
      <c r="AZ459" s="189" t="s">
        <v>702</v>
      </c>
      <c r="BA459" s="180" t="s">
        <v>732</v>
      </c>
      <c r="BB459" s="180">
        <f>$U$8</f>
        <v>2035</v>
      </c>
      <c r="BC459" s="180" t="str">
        <f t="shared" ca="1" si="66"/>
        <v>9_U444_Environmental_monitoring_2035</v>
      </c>
      <c r="BD459" s="180" t="s">
        <v>407</v>
      </c>
      <c r="BE459" s="180"/>
      <c r="BF459" s="189" t="str">
        <f t="shared" si="71"/>
        <v>&gt;=0</v>
      </c>
      <c r="BG459" s="189" t="s">
        <v>58</v>
      </c>
      <c r="BH459" s="189" t="s">
        <v>58</v>
      </c>
      <c r="BI459" s="189"/>
      <c r="BJ459" s="189"/>
      <c r="BK459" s="189"/>
      <c r="BL459" s="189"/>
    </row>
    <row r="460" spans="1:64" ht="13.5" hidden="1" customHeight="1" thickBot="1">
      <c r="A460" s="90"/>
      <c r="B460" s="123"/>
      <c r="C460" s="160"/>
      <c r="D460" s="347"/>
      <c r="E460" s="347"/>
      <c r="F460" s="304"/>
      <c r="G460" s="304"/>
      <c r="H460" s="304"/>
      <c r="I460" s="304"/>
      <c r="J460" s="304"/>
      <c r="K460" s="304"/>
      <c r="L460" s="304"/>
      <c r="M460" s="304"/>
      <c r="N460" s="304"/>
      <c r="O460" s="304"/>
      <c r="P460" s="304"/>
      <c r="Q460" s="304"/>
      <c r="R460" s="304"/>
      <c r="S460" s="304"/>
      <c r="T460" s="304"/>
      <c r="U460" s="304"/>
      <c r="V460" s="304"/>
      <c r="W460" s="304"/>
      <c r="X460" s="304"/>
      <c r="Y460" s="304"/>
      <c r="Z460" s="304"/>
      <c r="AA460" s="304"/>
      <c r="AB460" s="304"/>
      <c r="AC460" s="304"/>
      <c r="AD460" s="304"/>
      <c r="AE460" s="305"/>
      <c r="AF460" s="305"/>
      <c r="AG460" s="305"/>
      <c r="AH460" s="305"/>
      <c r="AI460" s="305"/>
      <c r="AJ460" s="305"/>
      <c r="AK460" s="305"/>
      <c r="AL460" s="305"/>
      <c r="AM460" s="305"/>
      <c r="AN460" s="305"/>
      <c r="AO460" s="314"/>
      <c r="AP460" s="117"/>
      <c r="AQ460" s="54" t="s">
        <v>645</v>
      </c>
      <c r="AU460" s="292" t="str">
        <f t="shared" ca="1" si="67"/>
        <v>V</v>
      </c>
      <c r="AV460" s="292">
        <f t="shared" si="68"/>
        <v>444</v>
      </c>
      <c r="AW460" s="180" t="str">
        <f t="shared" ca="1" si="65"/>
        <v>V444</v>
      </c>
      <c r="AX460" s="180">
        <f t="shared" si="69"/>
        <v>9</v>
      </c>
      <c r="AY460" s="180" t="str">
        <f t="shared" ca="1" si="70"/>
        <v>6. Ownership - Operating Costs</v>
      </c>
      <c r="AZ460" s="189" t="s">
        <v>702</v>
      </c>
      <c r="BA460" s="180" t="s">
        <v>732</v>
      </c>
      <c r="BB460" s="180">
        <f>$V$8</f>
        <v>2036</v>
      </c>
      <c r="BC460" s="180" t="str">
        <f t="shared" ca="1" si="66"/>
        <v>9_V444_Environmental_monitoring_2036</v>
      </c>
      <c r="BD460" s="180" t="s">
        <v>407</v>
      </c>
      <c r="BE460" s="180"/>
      <c r="BF460" s="189" t="str">
        <f t="shared" si="71"/>
        <v>&gt;=0</v>
      </c>
      <c r="BG460" s="189" t="s">
        <v>58</v>
      </c>
      <c r="BH460" s="189" t="s">
        <v>58</v>
      </c>
      <c r="BI460" s="189"/>
      <c r="BJ460" s="189"/>
      <c r="BK460" s="189"/>
      <c r="BL460" s="189"/>
    </row>
    <row r="461" spans="1:64" ht="13.5" hidden="1" customHeight="1" thickBot="1">
      <c r="A461" s="90"/>
      <c r="B461" s="123"/>
      <c r="C461" s="160"/>
      <c r="D461" s="347"/>
      <c r="E461" s="347"/>
      <c r="F461" s="304"/>
      <c r="G461" s="304"/>
      <c r="H461" s="304"/>
      <c r="I461" s="304"/>
      <c r="J461" s="304"/>
      <c r="K461" s="304"/>
      <c r="L461" s="304"/>
      <c r="M461" s="304"/>
      <c r="N461" s="304"/>
      <c r="O461" s="304"/>
      <c r="P461" s="304"/>
      <c r="Q461" s="304"/>
      <c r="R461" s="304"/>
      <c r="S461" s="304"/>
      <c r="T461" s="304"/>
      <c r="U461" s="304"/>
      <c r="V461" s="304"/>
      <c r="W461" s="304"/>
      <c r="X461" s="304"/>
      <c r="Y461" s="304"/>
      <c r="Z461" s="304"/>
      <c r="AA461" s="304"/>
      <c r="AB461" s="304"/>
      <c r="AC461" s="304"/>
      <c r="AD461" s="304"/>
      <c r="AE461" s="305"/>
      <c r="AF461" s="305"/>
      <c r="AG461" s="305"/>
      <c r="AH461" s="305"/>
      <c r="AI461" s="305"/>
      <c r="AJ461" s="305"/>
      <c r="AK461" s="305"/>
      <c r="AL461" s="305"/>
      <c r="AM461" s="305"/>
      <c r="AN461" s="305"/>
      <c r="AO461" s="314"/>
      <c r="AP461" s="117"/>
      <c r="AQ461" s="54" t="s">
        <v>645</v>
      </c>
      <c r="AU461" s="292" t="str">
        <f t="shared" ca="1" si="67"/>
        <v>W</v>
      </c>
      <c r="AV461" s="292">
        <f t="shared" si="68"/>
        <v>444</v>
      </c>
      <c r="AW461" s="180" t="str">
        <f t="shared" ca="1" si="65"/>
        <v>W444</v>
      </c>
      <c r="AX461" s="180">
        <f t="shared" si="69"/>
        <v>9</v>
      </c>
      <c r="AY461" s="180" t="str">
        <f t="shared" ca="1" si="70"/>
        <v>6. Ownership - Operating Costs</v>
      </c>
      <c r="AZ461" s="189" t="s">
        <v>702</v>
      </c>
      <c r="BA461" s="180" t="s">
        <v>732</v>
      </c>
      <c r="BB461" s="180">
        <f>$W$8</f>
        <v>2037</v>
      </c>
      <c r="BC461" s="180" t="str">
        <f t="shared" ca="1" si="66"/>
        <v>9_W444_Environmental_monitoring_2037</v>
      </c>
      <c r="BD461" s="180" t="s">
        <v>407</v>
      </c>
      <c r="BE461" s="180"/>
      <c r="BF461" s="189" t="str">
        <f t="shared" si="71"/>
        <v>&gt;=0</v>
      </c>
      <c r="BG461" s="189" t="s">
        <v>58</v>
      </c>
      <c r="BH461" s="189" t="s">
        <v>58</v>
      </c>
      <c r="BI461" s="189"/>
      <c r="BJ461" s="189"/>
      <c r="BK461" s="189"/>
      <c r="BL461" s="189"/>
    </row>
    <row r="462" spans="1:64" ht="13.5" hidden="1" customHeight="1" thickBot="1">
      <c r="A462" s="90"/>
      <c r="B462" s="123"/>
      <c r="C462" s="160"/>
      <c r="D462" s="347"/>
      <c r="E462" s="347"/>
      <c r="F462" s="304"/>
      <c r="G462" s="304"/>
      <c r="H462" s="304"/>
      <c r="I462" s="304"/>
      <c r="J462" s="304"/>
      <c r="K462" s="304"/>
      <c r="L462" s="304"/>
      <c r="M462" s="304"/>
      <c r="N462" s="304"/>
      <c r="O462" s="304"/>
      <c r="P462" s="304"/>
      <c r="Q462" s="304"/>
      <c r="R462" s="304"/>
      <c r="S462" s="304"/>
      <c r="T462" s="304"/>
      <c r="U462" s="304"/>
      <c r="V462" s="304"/>
      <c r="W462" s="304"/>
      <c r="X462" s="304"/>
      <c r="Y462" s="304"/>
      <c r="Z462" s="304"/>
      <c r="AA462" s="304"/>
      <c r="AB462" s="304"/>
      <c r="AC462" s="304"/>
      <c r="AD462" s="304"/>
      <c r="AE462" s="305"/>
      <c r="AF462" s="305"/>
      <c r="AG462" s="305"/>
      <c r="AH462" s="305"/>
      <c r="AI462" s="305"/>
      <c r="AJ462" s="305"/>
      <c r="AK462" s="305"/>
      <c r="AL462" s="305"/>
      <c r="AM462" s="305"/>
      <c r="AN462" s="305"/>
      <c r="AO462" s="314"/>
      <c r="AP462" s="117"/>
      <c r="AQ462" s="54" t="s">
        <v>645</v>
      </c>
      <c r="AU462" s="292" t="str">
        <f t="shared" ca="1" si="67"/>
        <v>X</v>
      </c>
      <c r="AV462" s="292">
        <f t="shared" si="68"/>
        <v>444</v>
      </c>
      <c r="AW462" s="180" t="str">
        <f t="shared" ca="1" si="65"/>
        <v>X444</v>
      </c>
      <c r="AX462" s="180">
        <f t="shared" si="69"/>
        <v>9</v>
      </c>
      <c r="AY462" s="180" t="str">
        <f t="shared" ca="1" si="70"/>
        <v>6. Ownership - Operating Costs</v>
      </c>
      <c r="AZ462" s="189" t="s">
        <v>702</v>
      </c>
      <c r="BA462" s="180" t="s">
        <v>732</v>
      </c>
      <c r="BB462" s="180">
        <f>$X$8</f>
        <v>2038</v>
      </c>
      <c r="BC462" s="180" t="str">
        <f t="shared" ca="1" si="66"/>
        <v>9_X444_Environmental_monitoring_2038</v>
      </c>
      <c r="BD462" s="180" t="s">
        <v>407</v>
      </c>
      <c r="BE462" s="180"/>
      <c r="BF462" s="189" t="str">
        <f t="shared" si="71"/>
        <v>&gt;=0</v>
      </c>
      <c r="BG462" s="189" t="s">
        <v>58</v>
      </c>
      <c r="BH462" s="189" t="s">
        <v>58</v>
      </c>
      <c r="BI462" s="189"/>
      <c r="BJ462" s="189"/>
      <c r="BK462" s="189"/>
      <c r="BL462" s="189"/>
    </row>
    <row r="463" spans="1:64" ht="13.5" hidden="1" customHeight="1" thickBot="1">
      <c r="A463" s="90"/>
      <c r="B463" s="123"/>
      <c r="C463" s="160"/>
      <c r="D463" s="347"/>
      <c r="E463" s="347"/>
      <c r="F463" s="304"/>
      <c r="G463" s="304"/>
      <c r="H463" s="304"/>
      <c r="I463" s="304"/>
      <c r="J463" s="304"/>
      <c r="K463" s="304"/>
      <c r="L463" s="304"/>
      <c r="M463" s="304"/>
      <c r="N463" s="304"/>
      <c r="O463" s="304"/>
      <c r="P463" s="304"/>
      <c r="Q463" s="304"/>
      <c r="R463" s="304"/>
      <c r="S463" s="304"/>
      <c r="T463" s="304"/>
      <c r="U463" s="304"/>
      <c r="V463" s="304"/>
      <c r="W463" s="304"/>
      <c r="X463" s="304"/>
      <c r="Y463" s="304"/>
      <c r="Z463" s="304"/>
      <c r="AA463" s="304"/>
      <c r="AB463" s="304"/>
      <c r="AC463" s="304"/>
      <c r="AD463" s="304"/>
      <c r="AE463" s="305"/>
      <c r="AF463" s="305"/>
      <c r="AG463" s="305"/>
      <c r="AH463" s="305"/>
      <c r="AI463" s="305"/>
      <c r="AJ463" s="305"/>
      <c r="AK463" s="305"/>
      <c r="AL463" s="305"/>
      <c r="AM463" s="305"/>
      <c r="AN463" s="305"/>
      <c r="AO463" s="314"/>
      <c r="AP463" s="117"/>
      <c r="AQ463" s="54" t="s">
        <v>645</v>
      </c>
      <c r="AU463" s="292" t="str">
        <f t="shared" ca="1" si="67"/>
        <v>Y</v>
      </c>
      <c r="AV463" s="292">
        <f t="shared" si="68"/>
        <v>444</v>
      </c>
      <c r="AW463" s="180" t="str">
        <f t="shared" ca="1" si="65"/>
        <v>Y444</v>
      </c>
      <c r="AX463" s="180">
        <f t="shared" si="69"/>
        <v>9</v>
      </c>
      <c r="AY463" s="180" t="str">
        <f t="shared" ca="1" si="70"/>
        <v>6. Ownership - Operating Costs</v>
      </c>
      <c r="AZ463" s="189" t="s">
        <v>702</v>
      </c>
      <c r="BA463" s="180" t="s">
        <v>732</v>
      </c>
      <c r="BB463" s="180">
        <f>$Y$8</f>
        <v>2039</v>
      </c>
      <c r="BC463" s="180" t="str">
        <f t="shared" ca="1" si="66"/>
        <v>9_Y444_Environmental_monitoring_2039</v>
      </c>
      <c r="BD463" s="180" t="s">
        <v>407</v>
      </c>
      <c r="BE463" s="180"/>
      <c r="BF463" s="189" t="str">
        <f t="shared" si="71"/>
        <v>&gt;=0</v>
      </c>
      <c r="BG463" s="189" t="s">
        <v>58</v>
      </c>
      <c r="BH463" s="189" t="s">
        <v>58</v>
      </c>
      <c r="BI463" s="189"/>
      <c r="BJ463" s="189"/>
      <c r="BK463" s="189"/>
      <c r="BL463" s="189"/>
    </row>
    <row r="464" spans="1:64" ht="13.5" hidden="1" customHeight="1" thickBot="1">
      <c r="A464" s="90"/>
      <c r="B464" s="123"/>
      <c r="C464" s="160"/>
      <c r="D464" s="347"/>
      <c r="E464" s="347"/>
      <c r="F464" s="304"/>
      <c r="G464" s="304"/>
      <c r="H464" s="304"/>
      <c r="I464" s="304"/>
      <c r="J464" s="304"/>
      <c r="K464" s="304"/>
      <c r="L464" s="304"/>
      <c r="M464" s="304"/>
      <c r="N464" s="304"/>
      <c r="O464" s="304"/>
      <c r="P464" s="304"/>
      <c r="Q464" s="304"/>
      <c r="R464" s="304"/>
      <c r="S464" s="304"/>
      <c r="T464" s="304"/>
      <c r="U464" s="304"/>
      <c r="V464" s="304"/>
      <c r="W464" s="304"/>
      <c r="X464" s="304"/>
      <c r="Y464" s="304"/>
      <c r="Z464" s="304"/>
      <c r="AA464" s="304"/>
      <c r="AB464" s="304"/>
      <c r="AC464" s="304"/>
      <c r="AD464" s="304"/>
      <c r="AE464" s="305"/>
      <c r="AF464" s="305"/>
      <c r="AG464" s="305"/>
      <c r="AH464" s="305"/>
      <c r="AI464" s="305"/>
      <c r="AJ464" s="305"/>
      <c r="AK464" s="305"/>
      <c r="AL464" s="305"/>
      <c r="AM464" s="305"/>
      <c r="AN464" s="305"/>
      <c r="AO464" s="314"/>
      <c r="AP464" s="117"/>
      <c r="AQ464" s="54" t="s">
        <v>645</v>
      </c>
      <c r="AU464" s="292" t="str">
        <f t="shared" ca="1" si="67"/>
        <v>Z</v>
      </c>
      <c r="AV464" s="292">
        <f t="shared" si="68"/>
        <v>444</v>
      </c>
      <c r="AW464" s="180" t="str">
        <f t="shared" ca="1" si="65"/>
        <v>Z444</v>
      </c>
      <c r="AX464" s="180">
        <f t="shared" si="69"/>
        <v>9</v>
      </c>
      <c r="AY464" s="180" t="str">
        <f t="shared" ca="1" si="70"/>
        <v>6. Ownership - Operating Costs</v>
      </c>
      <c r="AZ464" s="189" t="s">
        <v>702</v>
      </c>
      <c r="BA464" s="180" t="s">
        <v>732</v>
      </c>
      <c r="BB464" s="180">
        <f>$Z$8</f>
        <v>2040</v>
      </c>
      <c r="BC464" s="180" t="str">
        <f t="shared" ca="1" si="66"/>
        <v>9_Z444_Environmental_monitoring_2040</v>
      </c>
      <c r="BD464" s="180" t="s">
        <v>407</v>
      </c>
      <c r="BE464" s="180"/>
      <c r="BF464" s="189" t="str">
        <f t="shared" si="71"/>
        <v>&gt;=0</v>
      </c>
      <c r="BG464" s="189" t="s">
        <v>58</v>
      </c>
      <c r="BH464" s="189" t="s">
        <v>58</v>
      </c>
      <c r="BI464" s="189"/>
      <c r="BJ464" s="189"/>
      <c r="BK464" s="189"/>
      <c r="BL464" s="189"/>
    </row>
    <row r="465" spans="1:64" ht="13.5" hidden="1" customHeight="1" thickBot="1">
      <c r="A465" s="90"/>
      <c r="B465" s="123"/>
      <c r="C465" s="160"/>
      <c r="D465" s="347"/>
      <c r="E465" s="347"/>
      <c r="F465" s="304"/>
      <c r="G465" s="304"/>
      <c r="H465" s="304"/>
      <c r="I465" s="304"/>
      <c r="J465" s="304"/>
      <c r="K465" s="304"/>
      <c r="L465" s="304"/>
      <c r="M465" s="304"/>
      <c r="N465" s="304"/>
      <c r="O465" s="304"/>
      <c r="P465" s="304"/>
      <c r="Q465" s="304"/>
      <c r="R465" s="304"/>
      <c r="S465" s="304"/>
      <c r="T465" s="304"/>
      <c r="U465" s="304"/>
      <c r="V465" s="304"/>
      <c r="W465" s="304"/>
      <c r="X465" s="304"/>
      <c r="Y465" s="304"/>
      <c r="Z465" s="304"/>
      <c r="AA465" s="304"/>
      <c r="AB465" s="304"/>
      <c r="AC465" s="304"/>
      <c r="AD465" s="304"/>
      <c r="AE465" s="305"/>
      <c r="AF465" s="305"/>
      <c r="AG465" s="305"/>
      <c r="AH465" s="305"/>
      <c r="AI465" s="305"/>
      <c r="AJ465" s="305"/>
      <c r="AK465" s="305"/>
      <c r="AL465" s="305"/>
      <c r="AM465" s="305"/>
      <c r="AN465" s="305"/>
      <c r="AO465" s="314"/>
      <c r="AP465" s="117"/>
      <c r="AQ465" s="54" t="s">
        <v>645</v>
      </c>
      <c r="AU465" s="292" t="str">
        <f t="shared" ca="1" si="67"/>
        <v>AA</v>
      </c>
      <c r="AV465" s="292">
        <f t="shared" si="68"/>
        <v>444</v>
      </c>
      <c r="AW465" s="180" t="str">
        <f t="shared" ca="1" si="65"/>
        <v>AA444</v>
      </c>
      <c r="AX465" s="180">
        <f t="shared" si="69"/>
        <v>9</v>
      </c>
      <c r="AY465" s="180" t="str">
        <f t="shared" ca="1" si="70"/>
        <v>6. Ownership - Operating Costs</v>
      </c>
      <c r="AZ465" s="189" t="s">
        <v>702</v>
      </c>
      <c r="BA465" s="180" t="s">
        <v>732</v>
      </c>
      <c r="BB465" s="180">
        <f>$AA$8</f>
        <v>2041</v>
      </c>
      <c r="BC465" s="180" t="str">
        <f t="shared" ca="1" si="66"/>
        <v>9_AA444_Environmental_monitoring_2041</v>
      </c>
      <c r="BD465" s="180" t="s">
        <v>407</v>
      </c>
      <c r="BE465" s="180"/>
      <c r="BF465" s="189" t="str">
        <f t="shared" si="71"/>
        <v>&gt;=0</v>
      </c>
      <c r="BG465" s="189" t="s">
        <v>58</v>
      </c>
      <c r="BH465" s="189" t="s">
        <v>58</v>
      </c>
      <c r="BI465" s="189"/>
      <c r="BJ465" s="189"/>
      <c r="BK465" s="189"/>
      <c r="BL465" s="189"/>
    </row>
    <row r="466" spans="1:64" ht="13.5" hidden="1" customHeight="1" thickBot="1">
      <c r="A466" s="90"/>
      <c r="B466" s="123"/>
      <c r="C466" s="160"/>
      <c r="D466" s="347"/>
      <c r="E466" s="347"/>
      <c r="F466" s="304"/>
      <c r="G466" s="304"/>
      <c r="H466" s="304"/>
      <c r="I466" s="304"/>
      <c r="J466" s="304"/>
      <c r="K466" s="304"/>
      <c r="L466" s="304"/>
      <c r="M466" s="304"/>
      <c r="N466" s="304"/>
      <c r="O466" s="304"/>
      <c r="P466" s="304"/>
      <c r="Q466" s="304"/>
      <c r="R466" s="304"/>
      <c r="S466" s="304"/>
      <c r="T466" s="304"/>
      <c r="U466" s="304"/>
      <c r="V466" s="304"/>
      <c r="W466" s="304"/>
      <c r="X466" s="304"/>
      <c r="Y466" s="304"/>
      <c r="Z466" s="304"/>
      <c r="AA466" s="304"/>
      <c r="AB466" s="304"/>
      <c r="AC466" s="304"/>
      <c r="AD466" s="304"/>
      <c r="AE466" s="305"/>
      <c r="AF466" s="305"/>
      <c r="AG466" s="305"/>
      <c r="AH466" s="305"/>
      <c r="AI466" s="305"/>
      <c r="AJ466" s="305"/>
      <c r="AK466" s="305"/>
      <c r="AL466" s="305"/>
      <c r="AM466" s="305"/>
      <c r="AN466" s="305"/>
      <c r="AO466" s="314"/>
      <c r="AP466" s="117"/>
      <c r="AQ466" s="54" t="s">
        <v>645</v>
      </c>
      <c r="AU466" s="292" t="str">
        <f t="shared" ca="1" si="67"/>
        <v>AB</v>
      </c>
      <c r="AV466" s="292">
        <f t="shared" si="68"/>
        <v>444</v>
      </c>
      <c r="AW466" s="180" t="str">
        <f t="shared" ca="1" si="65"/>
        <v>AB444</v>
      </c>
      <c r="AX466" s="180">
        <f t="shared" si="69"/>
        <v>9</v>
      </c>
      <c r="AY466" s="180" t="str">
        <f t="shared" ca="1" si="70"/>
        <v>6. Ownership - Operating Costs</v>
      </c>
      <c r="AZ466" s="189" t="s">
        <v>702</v>
      </c>
      <c r="BA466" s="180" t="s">
        <v>732</v>
      </c>
      <c r="BB466" s="180">
        <f>$AB$8</f>
        <v>2042</v>
      </c>
      <c r="BC466" s="180" t="str">
        <f t="shared" ca="1" si="66"/>
        <v>9_AB444_Environmental_monitoring_2042</v>
      </c>
      <c r="BD466" s="180" t="s">
        <v>407</v>
      </c>
      <c r="BE466" s="180"/>
      <c r="BF466" s="189" t="str">
        <f t="shared" si="71"/>
        <v>&gt;=0</v>
      </c>
      <c r="BG466" s="189" t="s">
        <v>58</v>
      </c>
      <c r="BH466" s="189" t="s">
        <v>58</v>
      </c>
      <c r="BI466" s="189"/>
      <c r="BJ466" s="189"/>
      <c r="BK466" s="189"/>
      <c r="BL466" s="189"/>
    </row>
    <row r="467" spans="1:64" ht="13.5" hidden="1" customHeight="1" thickBot="1">
      <c r="A467" s="90"/>
      <c r="B467" s="123"/>
      <c r="C467" s="160"/>
      <c r="D467" s="347"/>
      <c r="E467" s="347"/>
      <c r="F467" s="304"/>
      <c r="G467" s="304"/>
      <c r="H467" s="304"/>
      <c r="I467" s="304"/>
      <c r="J467" s="304"/>
      <c r="K467" s="304"/>
      <c r="L467" s="304"/>
      <c r="M467" s="304"/>
      <c r="N467" s="304"/>
      <c r="O467" s="304"/>
      <c r="P467" s="304"/>
      <c r="Q467" s="304"/>
      <c r="R467" s="304"/>
      <c r="S467" s="304"/>
      <c r="T467" s="304"/>
      <c r="U467" s="304"/>
      <c r="V467" s="304"/>
      <c r="W467" s="304"/>
      <c r="X467" s="304"/>
      <c r="Y467" s="304"/>
      <c r="Z467" s="304"/>
      <c r="AA467" s="304"/>
      <c r="AB467" s="304"/>
      <c r="AC467" s="304"/>
      <c r="AD467" s="304"/>
      <c r="AE467" s="305"/>
      <c r="AF467" s="305"/>
      <c r="AG467" s="305"/>
      <c r="AH467" s="305"/>
      <c r="AI467" s="305"/>
      <c r="AJ467" s="305"/>
      <c r="AK467" s="305"/>
      <c r="AL467" s="305"/>
      <c r="AM467" s="305"/>
      <c r="AN467" s="305"/>
      <c r="AO467" s="314"/>
      <c r="AP467" s="117"/>
      <c r="AQ467" s="54" t="s">
        <v>645</v>
      </c>
      <c r="AU467" s="292" t="str">
        <f t="shared" ca="1" si="67"/>
        <v>AC</v>
      </c>
      <c r="AV467" s="292">
        <f t="shared" si="68"/>
        <v>444</v>
      </c>
      <c r="AW467" s="180" t="str">
        <f t="shared" ca="1" si="65"/>
        <v>AC444</v>
      </c>
      <c r="AX467" s="180">
        <f t="shared" si="69"/>
        <v>9</v>
      </c>
      <c r="AY467" s="180" t="str">
        <f t="shared" ca="1" si="70"/>
        <v>6. Ownership - Operating Costs</v>
      </c>
      <c r="AZ467" s="189" t="s">
        <v>702</v>
      </c>
      <c r="BA467" s="180" t="s">
        <v>732</v>
      </c>
      <c r="BB467" s="180">
        <f>$AC$8</f>
        <v>2043</v>
      </c>
      <c r="BC467" s="180" t="str">
        <f t="shared" ca="1" si="66"/>
        <v>9_AC444_Environmental_monitoring_2043</v>
      </c>
      <c r="BD467" s="180" t="s">
        <v>407</v>
      </c>
      <c r="BE467" s="180"/>
      <c r="BF467" s="189" t="str">
        <f t="shared" si="71"/>
        <v>&gt;=0</v>
      </c>
      <c r="BG467" s="189" t="s">
        <v>58</v>
      </c>
      <c r="BH467" s="189" t="s">
        <v>58</v>
      </c>
      <c r="BI467" s="189"/>
      <c r="BJ467" s="189"/>
      <c r="BK467" s="189"/>
      <c r="BL467" s="189"/>
    </row>
    <row r="468" spans="1:64" ht="13.5" hidden="1" customHeight="1" thickBot="1">
      <c r="A468" s="90"/>
      <c r="B468" s="123"/>
      <c r="C468" s="160"/>
      <c r="D468" s="347"/>
      <c r="E468" s="347"/>
      <c r="F468" s="304"/>
      <c r="G468" s="304"/>
      <c r="H468" s="304"/>
      <c r="I468" s="304"/>
      <c r="J468" s="304"/>
      <c r="K468" s="304"/>
      <c r="L468" s="304"/>
      <c r="M468" s="304"/>
      <c r="N468" s="304"/>
      <c r="O468" s="304"/>
      <c r="P468" s="304"/>
      <c r="Q468" s="304"/>
      <c r="R468" s="304"/>
      <c r="S468" s="304"/>
      <c r="T468" s="304"/>
      <c r="U468" s="304"/>
      <c r="V468" s="304"/>
      <c r="W468" s="304"/>
      <c r="X468" s="304"/>
      <c r="Y468" s="304"/>
      <c r="Z468" s="304"/>
      <c r="AA468" s="304"/>
      <c r="AB468" s="304"/>
      <c r="AC468" s="304"/>
      <c r="AD468" s="304"/>
      <c r="AE468" s="305"/>
      <c r="AF468" s="305"/>
      <c r="AG468" s="305"/>
      <c r="AH468" s="305"/>
      <c r="AI468" s="305"/>
      <c r="AJ468" s="305"/>
      <c r="AK468" s="305"/>
      <c r="AL468" s="305"/>
      <c r="AM468" s="305"/>
      <c r="AN468" s="305"/>
      <c r="AO468" s="314"/>
      <c r="AP468" s="117"/>
      <c r="AQ468" s="54" t="s">
        <v>645</v>
      </c>
      <c r="AU468" s="292" t="str">
        <f t="shared" ca="1" si="67"/>
        <v>AD</v>
      </c>
      <c r="AV468" s="292">
        <f t="shared" si="68"/>
        <v>444</v>
      </c>
      <c r="AW468" s="180" t="str">
        <f t="shared" ca="1" si="65"/>
        <v>AD444</v>
      </c>
      <c r="AX468" s="180">
        <f t="shared" si="69"/>
        <v>9</v>
      </c>
      <c r="AY468" s="180" t="str">
        <f t="shared" ca="1" si="70"/>
        <v>6. Ownership - Operating Costs</v>
      </c>
      <c r="AZ468" s="189" t="s">
        <v>702</v>
      </c>
      <c r="BA468" s="180" t="s">
        <v>732</v>
      </c>
      <c r="BB468" s="180">
        <f>$AD$8</f>
        <v>2044</v>
      </c>
      <c r="BC468" s="180" t="str">
        <f t="shared" ca="1" si="66"/>
        <v>9_AD444_Environmental_monitoring_2044</v>
      </c>
      <c r="BD468" s="180" t="s">
        <v>407</v>
      </c>
      <c r="BE468" s="180"/>
      <c r="BF468" s="189" t="str">
        <f t="shared" si="71"/>
        <v>&gt;=0</v>
      </c>
      <c r="BG468" s="189" t="s">
        <v>58</v>
      </c>
      <c r="BH468" s="189" t="s">
        <v>58</v>
      </c>
      <c r="BI468" s="189"/>
      <c r="BJ468" s="189"/>
      <c r="BK468" s="189"/>
      <c r="BL468" s="189"/>
    </row>
    <row r="469" spans="1:64" ht="13.5" hidden="1" customHeight="1" thickBot="1">
      <c r="A469" s="90"/>
      <c r="B469" s="123"/>
      <c r="C469" s="160"/>
      <c r="D469" s="347"/>
      <c r="E469" s="347"/>
      <c r="F469" s="304"/>
      <c r="G469" s="304"/>
      <c r="H469" s="304"/>
      <c r="I469" s="304"/>
      <c r="J469" s="304"/>
      <c r="K469" s="304"/>
      <c r="L469" s="304"/>
      <c r="M469" s="304"/>
      <c r="N469" s="304"/>
      <c r="O469" s="304"/>
      <c r="P469" s="304"/>
      <c r="Q469" s="304"/>
      <c r="R469" s="304"/>
      <c r="S469" s="304"/>
      <c r="T469" s="304"/>
      <c r="U469" s="304"/>
      <c r="V469" s="304"/>
      <c r="W469" s="304"/>
      <c r="X469" s="304"/>
      <c r="Y469" s="304"/>
      <c r="Z469" s="304"/>
      <c r="AA469" s="304"/>
      <c r="AB469" s="304"/>
      <c r="AC469" s="304"/>
      <c r="AD469" s="304"/>
      <c r="AE469" s="305"/>
      <c r="AF469" s="305"/>
      <c r="AG469" s="305"/>
      <c r="AH469" s="305"/>
      <c r="AI469" s="305"/>
      <c r="AJ469" s="305"/>
      <c r="AK469" s="305"/>
      <c r="AL469" s="305"/>
      <c r="AM469" s="305"/>
      <c r="AN469" s="305"/>
      <c r="AO469" s="314"/>
      <c r="AP469" s="117"/>
      <c r="AQ469" s="54" t="s">
        <v>645</v>
      </c>
      <c r="AU469" s="292" t="str">
        <f t="shared" ca="1" si="67"/>
        <v>AE</v>
      </c>
      <c r="AV469" s="292">
        <f t="shared" si="68"/>
        <v>444</v>
      </c>
      <c r="AW469" s="180" t="str">
        <f t="shared" ca="1" si="65"/>
        <v>AE444</v>
      </c>
      <c r="AX469" s="180">
        <f t="shared" si="69"/>
        <v>9</v>
      </c>
      <c r="AY469" s="180" t="str">
        <f t="shared" ca="1" si="70"/>
        <v>6. Ownership - Operating Costs</v>
      </c>
      <c r="AZ469" s="189" t="s">
        <v>702</v>
      </c>
      <c r="BA469" s="180" t="s">
        <v>732</v>
      </c>
      <c r="BB469" s="180">
        <f>$AE$8</f>
        <v>2045</v>
      </c>
      <c r="BC469" s="180" t="str">
        <f t="shared" ca="1" si="66"/>
        <v>9_AE444_Environmental_monitoring_2045</v>
      </c>
      <c r="BD469" s="180" t="s">
        <v>407</v>
      </c>
      <c r="BE469" s="180"/>
      <c r="BF469" s="189" t="str">
        <f t="shared" si="71"/>
        <v>&gt;=0</v>
      </c>
      <c r="BG469" s="189" t="s">
        <v>58</v>
      </c>
      <c r="BH469" s="189" t="s">
        <v>58</v>
      </c>
      <c r="BI469" s="189"/>
      <c r="BJ469" s="189"/>
      <c r="BK469" s="189"/>
      <c r="BL469" s="189"/>
    </row>
    <row r="470" spans="1:64" ht="13.5" hidden="1" customHeight="1" thickBot="1">
      <c r="A470" s="90"/>
      <c r="B470" s="123"/>
      <c r="C470" s="160"/>
      <c r="D470" s="347"/>
      <c r="E470" s="347"/>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304"/>
      <c r="AE470" s="305"/>
      <c r="AF470" s="305"/>
      <c r="AG470" s="305"/>
      <c r="AH470" s="305"/>
      <c r="AI470" s="305"/>
      <c r="AJ470" s="305"/>
      <c r="AK470" s="305"/>
      <c r="AL470" s="305"/>
      <c r="AM470" s="305"/>
      <c r="AN470" s="305"/>
      <c r="AO470" s="314"/>
      <c r="AP470" s="117"/>
      <c r="AQ470" s="54" t="s">
        <v>645</v>
      </c>
      <c r="AU470" s="292" t="str">
        <f t="shared" ca="1" si="67"/>
        <v>AF</v>
      </c>
      <c r="AV470" s="292">
        <f t="shared" si="68"/>
        <v>444</v>
      </c>
      <c r="AW470" s="180" t="str">
        <f t="shared" ca="1" si="65"/>
        <v>AF444</v>
      </c>
      <c r="AX470" s="180">
        <f t="shared" si="69"/>
        <v>9</v>
      </c>
      <c r="AY470" s="180" t="str">
        <f t="shared" ca="1" si="70"/>
        <v>6. Ownership - Operating Costs</v>
      </c>
      <c r="AZ470" s="189" t="s">
        <v>702</v>
      </c>
      <c r="BA470" s="180" t="s">
        <v>732</v>
      </c>
      <c r="BB470" s="180">
        <f>$AF$8</f>
        <v>2046</v>
      </c>
      <c r="BC470" s="180" t="str">
        <f t="shared" ca="1" si="66"/>
        <v>9_AF444_Environmental_monitoring_2046</v>
      </c>
      <c r="BD470" s="180" t="s">
        <v>407</v>
      </c>
      <c r="BE470" s="180"/>
      <c r="BF470" s="189" t="str">
        <f t="shared" si="71"/>
        <v>&gt;=0</v>
      </c>
      <c r="BG470" s="189" t="s">
        <v>58</v>
      </c>
      <c r="BH470" s="189" t="s">
        <v>58</v>
      </c>
      <c r="BI470" s="189"/>
      <c r="BJ470" s="189"/>
      <c r="BK470" s="189"/>
      <c r="BL470" s="189"/>
    </row>
    <row r="471" spans="1:64" ht="13.5" hidden="1" customHeight="1" thickBot="1">
      <c r="A471" s="90"/>
      <c r="B471" s="123"/>
      <c r="C471" s="160"/>
      <c r="D471" s="347"/>
      <c r="E471" s="347"/>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304"/>
      <c r="AE471" s="305"/>
      <c r="AF471" s="305"/>
      <c r="AG471" s="305"/>
      <c r="AH471" s="305"/>
      <c r="AI471" s="305"/>
      <c r="AJ471" s="305"/>
      <c r="AK471" s="305"/>
      <c r="AL471" s="305"/>
      <c r="AM471" s="305"/>
      <c r="AN471" s="305"/>
      <c r="AO471" s="314"/>
      <c r="AP471" s="117"/>
      <c r="AQ471" s="54" t="s">
        <v>645</v>
      </c>
      <c r="AU471" s="292" t="str">
        <f t="shared" ca="1" si="67"/>
        <v>AG</v>
      </c>
      <c r="AV471" s="292">
        <f t="shared" si="68"/>
        <v>444</v>
      </c>
      <c r="AW471" s="180" t="str">
        <f t="shared" ca="1" si="65"/>
        <v>AG444</v>
      </c>
      <c r="AX471" s="180">
        <f t="shared" si="69"/>
        <v>9</v>
      </c>
      <c r="AY471" s="180" t="str">
        <f t="shared" ca="1" si="70"/>
        <v>6. Ownership - Operating Costs</v>
      </c>
      <c r="AZ471" s="189" t="s">
        <v>702</v>
      </c>
      <c r="BA471" s="180" t="s">
        <v>732</v>
      </c>
      <c r="BB471" s="180">
        <f>$AG$8</f>
        <v>2047</v>
      </c>
      <c r="BC471" s="180" t="str">
        <f t="shared" ca="1" si="66"/>
        <v>9_AG444_Environmental_monitoring_2047</v>
      </c>
      <c r="BD471" s="180" t="s">
        <v>407</v>
      </c>
      <c r="BE471" s="180"/>
      <c r="BF471" s="189" t="str">
        <f t="shared" si="71"/>
        <v>&gt;=0</v>
      </c>
      <c r="BG471" s="189" t="s">
        <v>58</v>
      </c>
      <c r="BH471" s="189" t="s">
        <v>58</v>
      </c>
      <c r="BI471" s="189"/>
      <c r="BJ471" s="189"/>
      <c r="BK471" s="189"/>
      <c r="BL471" s="189"/>
    </row>
    <row r="472" spans="1:64" ht="13.5" hidden="1" customHeight="1" thickBot="1">
      <c r="A472" s="90"/>
      <c r="B472" s="123"/>
      <c r="C472" s="160"/>
      <c r="D472" s="347"/>
      <c r="E472" s="347"/>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4"/>
      <c r="AD472" s="304"/>
      <c r="AE472" s="305"/>
      <c r="AF472" s="305"/>
      <c r="AG472" s="305"/>
      <c r="AH472" s="305"/>
      <c r="AI472" s="305"/>
      <c r="AJ472" s="305"/>
      <c r="AK472" s="305"/>
      <c r="AL472" s="305"/>
      <c r="AM472" s="305"/>
      <c r="AN472" s="305"/>
      <c r="AO472" s="314"/>
      <c r="AP472" s="117"/>
      <c r="AQ472" s="54" t="s">
        <v>645</v>
      </c>
      <c r="AU472" s="292" t="str">
        <f t="shared" ca="1" si="67"/>
        <v>AH</v>
      </c>
      <c r="AV472" s="292">
        <f t="shared" si="68"/>
        <v>444</v>
      </c>
      <c r="AW472" s="180" t="str">
        <f t="shared" ca="1" si="65"/>
        <v>AH444</v>
      </c>
      <c r="AX472" s="180">
        <f t="shared" si="69"/>
        <v>9</v>
      </c>
      <c r="AY472" s="180" t="str">
        <f t="shared" ca="1" si="70"/>
        <v>6. Ownership - Operating Costs</v>
      </c>
      <c r="AZ472" s="189" t="s">
        <v>702</v>
      </c>
      <c r="BA472" s="180" t="s">
        <v>732</v>
      </c>
      <c r="BB472" s="180">
        <f>$AH$8</f>
        <v>2048</v>
      </c>
      <c r="BC472" s="180" t="str">
        <f t="shared" ca="1" si="66"/>
        <v>9_AH444_Environmental_monitoring_2048</v>
      </c>
      <c r="BD472" s="180" t="s">
        <v>407</v>
      </c>
      <c r="BE472" s="180"/>
      <c r="BF472" s="189" t="str">
        <f t="shared" si="71"/>
        <v>&gt;=0</v>
      </c>
      <c r="BG472" s="189" t="s">
        <v>58</v>
      </c>
      <c r="BH472" s="189" t="s">
        <v>58</v>
      </c>
      <c r="BI472" s="189"/>
      <c r="BJ472" s="189"/>
      <c r="BK472" s="189"/>
      <c r="BL472" s="189"/>
    </row>
    <row r="473" spans="1:64" ht="13.5" hidden="1" customHeight="1" thickBot="1">
      <c r="A473" s="90"/>
      <c r="B473" s="123"/>
      <c r="C473" s="160"/>
      <c r="D473" s="347"/>
      <c r="E473" s="347"/>
      <c r="F473" s="304"/>
      <c r="G473" s="304"/>
      <c r="H473" s="304"/>
      <c r="I473" s="304"/>
      <c r="J473" s="304"/>
      <c r="K473" s="304"/>
      <c r="L473" s="304"/>
      <c r="M473" s="304"/>
      <c r="N473" s="304"/>
      <c r="O473" s="304"/>
      <c r="P473" s="304"/>
      <c r="Q473" s="304"/>
      <c r="R473" s="304"/>
      <c r="S473" s="304"/>
      <c r="T473" s="304"/>
      <c r="U473" s="304"/>
      <c r="V473" s="304"/>
      <c r="W473" s="304"/>
      <c r="X473" s="304"/>
      <c r="Y473" s="304"/>
      <c r="Z473" s="304"/>
      <c r="AA473" s="304"/>
      <c r="AB473" s="304"/>
      <c r="AC473" s="304"/>
      <c r="AD473" s="304"/>
      <c r="AE473" s="305"/>
      <c r="AF473" s="305"/>
      <c r="AG473" s="305"/>
      <c r="AH473" s="305"/>
      <c r="AI473" s="305"/>
      <c r="AJ473" s="305"/>
      <c r="AK473" s="305"/>
      <c r="AL473" s="305"/>
      <c r="AM473" s="305"/>
      <c r="AN473" s="305"/>
      <c r="AO473" s="314"/>
      <c r="AP473" s="117"/>
      <c r="AQ473" s="54" t="s">
        <v>645</v>
      </c>
      <c r="AU473" s="292" t="str">
        <f t="shared" ca="1" si="67"/>
        <v>AI</v>
      </c>
      <c r="AV473" s="292">
        <f t="shared" si="68"/>
        <v>444</v>
      </c>
      <c r="AW473" s="180" t="str">
        <f t="shared" ca="1" si="65"/>
        <v>AI444</v>
      </c>
      <c r="AX473" s="180">
        <f t="shared" si="69"/>
        <v>9</v>
      </c>
      <c r="AY473" s="180" t="str">
        <f t="shared" ca="1" si="70"/>
        <v>6. Ownership - Operating Costs</v>
      </c>
      <c r="AZ473" s="189" t="s">
        <v>702</v>
      </c>
      <c r="BA473" s="180" t="s">
        <v>732</v>
      </c>
      <c r="BB473" s="180">
        <f>$AI$8</f>
        <v>2049</v>
      </c>
      <c r="BC473" s="180" t="str">
        <f t="shared" ca="1" si="66"/>
        <v>9_AI444_Environmental_monitoring_2049</v>
      </c>
      <c r="BD473" s="180" t="s">
        <v>407</v>
      </c>
      <c r="BE473" s="180"/>
      <c r="BF473" s="189" t="str">
        <f t="shared" si="71"/>
        <v>&gt;=0</v>
      </c>
      <c r="BG473" s="189" t="s">
        <v>58</v>
      </c>
      <c r="BH473" s="189" t="s">
        <v>58</v>
      </c>
      <c r="BI473" s="189"/>
      <c r="BJ473" s="189"/>
      <c r="BK473" s="189"/>
      <c r="BL473" s="189"/>
    </row>
    <row r="474" spans="1:64" ht="13.5" hidden="1" customHeight="1" thickBot="1">
      <c r="A474" s="90"/>
      <c r="B474" s="123"/>
      <c r="C474" s="160"/>
      <c r="D474" s="347"/>
      <c r="E474" s="347"/>
      <c r="F474" s="304"/>
      <c r="G474" s="304"/>
      <c r="H474" s="304"/>
      <c r="I474" s="304"/>
      <c r="J474" s="304"/>
      <c r="K474" s="304"/>
      <c r="L474" s="304"/>
      <c r="M474" s="304"/>
      <c r="N474" s="304"/>
      <c r="O474" s="304"/>
      <c r="P474" s="304"/>
      <c r="Q474" s="304"/>
      <c r="R474" s="304"/>
      <c r="S474" s="304"/>
      <c r="T474" s="304"/>
      <c r="U474" s="304"/>
      <c r="V474" s="304"/>
      <c r="W474" s="304"/>
      <c r="X474" s="304"/>
      <c r="Y474" s="304"/>
      <c r="Z474" s="304"/>
      <c r="AA474" s="304"/>
      <c r="AB474" s="304"/>
      <c r="AC474" s="304"/>
      <c r="AD474" s="304"/>
      <c r="AE474" s="305"/>
      <c r="AF474" s="305"/>
      <c r="AG474" s="305"/>
      <c r="AH474" s="305"/>
      <c r="AI474" s="305"/>
      <c r="AJ474" s="305"/>
      <c r="AK474" s="305"/>
      <c r="AL474" s="305"/>
      <c r="AM474" s="305"/>
      <c r="AN474" s="305"/>
      <c r="AO474" s="314"/>
      <c r="AP474" s="117"/>
      <c r="AQ474" s="54" t="s">
        <v>645</v>
      </c>
      <c r="AU474" s="292" t="str">
        <f t="shared" ca="1" si="67"/>
        <v>AJ</v>
      </c>
      <c r="AV474" s="292">
        <f t="shared" si="68"/>
        <v>444</v>
      </c>
      <c r="AW474" s="180" t="str">
        <f t="shared" ca="1" si="65"/>
        <v>AJ444</v>
      </c>
      <c r="AX474" s="180">
        <f t="shared" si="69"/>
        <v>9</v>
      </c>
      <c r="AY474" s="180" t="str">
        <f t="shared" ca="1" si="70"/>
        <v>6. Ownership - Operating Costs</v>
      </c>
      <c r="AZ474" s="189" t="s">
        <v>702</v>
      </c>
      <c r="BA474" s="180" t="s">
        <v>732</v>
      </c>
      <c r="BB474" s="180">
        <f>$AJ$8</f>
        <v>2050</v>
      </c>
      <c r="BC474" s="180" t="str">
        <f t="shared" ca="1" si="66"/>
        <v>9_AJ444_Environmental_monitoring_2050</v>
      </c>
      <c r="BD474" s="180" t="s">
        <v>407</v>
      </c>
      <c r="BE474" s="180"/>
      <c r="BF474" s="189" t="str">
        <f t="shared" si="71"/>
        <v>&gt;=0</v>
      </c>
      <c r="BG474" s="189" t="s">
        <v>58</v>
      </c>
      <c r="BH474" s="189" t="s">
        <v>58</v>
      </c>
      <c r="BI474" s="189"/>
      <c r="BJ474" s="189"/>
      <c r="BK474" s="189"/>
      <c r="BL474" s="189"/>
    </row>
    <row r="475" spans="1:64" ht="13.5" hidden="1" customHeight="1" thickBot="1">
      <c r="A475" s="90"/>
      <c r="B475" s="123"/>
      <c r="C475" s="160"/>
      <c r="D475" s="347"/>
      <c r="E475" s="347"/>
      <c r="F475" s="304"/>
      <c r="G475" s="304"/>
      <c r="H475" s="304"/>
      <c r="I475" s="304"/>
      <c r="J475" s="304"/>
      <c r="K475" s="304"/>
      <c r="L475" s="304"/>
      <c r="M475" s="304"/>
      <c r="N475" s="304"/>
      <c r="O475" s="304"/>
      <c r="P475" s="304"/>
      <c r="Q475" s="304"/>
      <c r="R475" s="304"/>
      <c r="S475" s="304"/>
      <c r="T475" s="304"/>
      <c r="U475" s="304"/>
      <c r="V475" s="304"/>
      <c r="W475" s="304"/>
      <c r="X475" s="304"/>
      <c r="Y475" s="304"/>
      <c r="Z475" s="304"/>
      <c r="AA475" s="304"/>
      <c r="AB475" s="304"/>
      <c r="AC475" s="304"/>
      <c r="AD475" s="304"/>
      <c r="AE475" s="305"/>
      <c r="AF475" s="305"/>
      <c r="AG475" s="305"/>
      <c r="AH475" s="305"/>
      <c r="AI475" s="305"/>
      <c r="AJ475" s="305"/>
      <c r="AK475" s="305"/>
      <c r="AL475" s="305"/>
      <c r="AM475" s="305"/>
      <c r="AN475" s="305"/>
      <c r="AO475" s="314"/>
      <c r="AP475" s="117"/>
      <c r="AQ475" s="54" t="s">
        <v>645</v>
      </c>
      <c r="AU475" s="292" t="str">
        <f t="shared" ca="1" si="67"/>
        <v>AK</v>
      </c>
      <c r="AV475" s="292">
        <f t="shared" si="68"/>
        <v>444</v>
      </c>
      <c r="AW475" s="180" t="str">
        <f t="shared" ca="1" si="65"/>
        <v>AK444</v>
      </c>
      <c r="AX475" s="180">
        <f t="shared" si="69"/>
        <v>9</v>
      </c>
      <c r="AY475" s="180" t="str">
        <f t="shared" ca="1" si="70"/>
        <v>6. Ownership - Operating Costs</v>
      </c>
      <c r="AZ475" s="189" t="s">
        <v>702</v>
      </c>
      <c r="BA475" s="180" t="s">
        <v>732</v>
      </c>
      <c r="BB475" s="180">
        <f>$AK$8</f>
        <v>2051</v>
      </c>
      <c r="BC475" s="180" t="str">
        <f t="shared" ca="1" si="66"/>
        <v>9_AK444_Environmental_monitoring_2051</v>
      </c>
      <c r="BD475" s="180" t="s">
        <v>407</v>
      </c>
      <c r="BE475" s="180"/>
      <c r="BF475" s="189" t="str">
        <f t="shared" si="71"/>
        <v>&gt;=0</v>
      </c>
      <c r="BG475" s="189" t="s">
        <v>58</v>
      </c>
      <c r="BH475" s="189" t="s">
        <v>58</v>
      </c>
      <c r="BI475" s="189"/>
      <c r="BJ475" s="189"/>
      <c r="BK475" s="189"/>
      <c r="BL475" s="189"/>
    </row>
    <row r="476" spans="1:64" ht="13.5" hidden="1" customHeight="1" thickBot="1">
      <c r="A476" s="90"/>
      <c r="B476" s="123"/>
      <c r="C476" s="160"/>
      <c r="D476" s="347"/>
      <c r="E476" s="347"/>
      <c r="F476" s="304"/>
      <c r="G476" s="304"/>
      <c r="H476" s="304"/>
      <c r="I476" s="304"/>
      <c r="J476" s="304"/>
      <c r="K476" s="304"/>
      <c r="L476" s="304"/>
      <c r="M476" s="304"/>
      <c r="N476" s="304"/>
      <c r="O476" s="304"/>
      <c r="P476" s="304"/>
      <c r="Q476" s="304"/>
      <c r="R476" s="304"/>
      <c r="S476" s="304"/>
      <c r="T476" s="304"/>
      <c r="U476" s="304"/>
      <c r="V476" s="304"/>
      <c r="W476" s="304"/>
      <c r="X476" s="304"/>
      <c r="Y476" s="304"/>
      <c r="Z476" s="304"/>
      <c r="AA476" s="304"/>
      <c r="AB476" s="304"/>
      <c r="AC476" s="304"/>
      <c r="AD476" s="304"/>
      <c r="AE476" s="305"/>
      <c r="AF476" s="305"/>
      <c r="AG476" s="305"/>
      <c r="AH476" s="305"/>
      <c r="AI476" s="305"/>
      <c r="AJ476" s="305"/>
      <c r="AK476" s="305"/>
      <c r="AL476" s="305"/>
      <c r="AM476" s="305"/>
      <c r="AN476" s="305"/>
      <c r="AO476" s="314"/>
      <c r="AP476" s="117"/>
      <c r="AQ476" s="54" t="s">
        <v>645</v>
      </c>
      <c r="AU476" s="292" t="str">
        <f t="shared" ca="1" si="67"/>
        <v>AL</v>
      </c>
      <c r="AV476" s="292">
        <f t="shared" si="68"/>
        <v>444</v>
      </c>
      <c r="AW476" s="180" t="str">
        <f t="shared" ca="1" si="65"/>
        <v>AL444</v>
      </c>
      <c r="AX476" s="180">
        <f t="shared" si="69"/>
        <v>9</v>
      </c>
      <c r="AY476" s="180" t="str">
        <f t="shared" ca="1" si="70"/>
        <v>6. Ownership - Operating Costs</v>
      </c>
      <c r="AZ476" s="189" t="s">
        <v>702</v>
      </c>
      <c r="BA476" s="180" t="s">
        <v>732</v>
      </c>
      <c r="BB476" s="180">
        <f>$AL$8</f>
        <v>2052</v>
      </c>
      <c r="BC476" s="180" t="str">
        <f t="shared" ca="1" si="66"/>
        <v>9_AL444_Environmental_monitoring_2052</v>
      </c>
      <c r="BD476" s="180" t="s">
        <v>407</v>
      </c>
      <c r="BE476" s="180"/>
      <c r="BF476" s="189" t="str">
        <f t="shared" si="71"/>
        <v>&gt;=0</v>
      </c>
      <c r="BG476" s="189" t="s">
        <v>58</v>
      </c>
      <c r="BH476" s="189" t="s">
        <v>58</v>
      </c>
      <c r="BI476" s="189"/>
      <c r="BJ476" s="189"/>
      <c r="BK476" s="189"/>
      <c r="BL476" s="189"/>
    </row>
    <row r="477" spans="1:64" ht="13.5" hidden="1" customHeight="1" thickBot="1">
      <c r="A477" s="90"/>
      <c r="B477" s="123"/>
      <c r="C477" s="160"/>
      <c r="D477" s="347"/>
      <c r="E477" s="347"/>
      <c r="F477" s="304"/>
      <c r="G477" s="304"/>
      <c r="H477" s="304"/>
      <c r="I477" s="304"/>
      <c r="J477" s="304"/>
      <c r="K477" s="304"/>
      <c r="L477" s="304"/>
      <c r="M477" s="304"/>
      <c r="N477" s="304"/>
      <c r="O477" s="304"/>
      <c r="P477" s="304"/>
      <c r="Q477" s="304"/>
      <c r="R477" s="304"/>
      <c r="S477" s="304"/>
      <c r="T477" s="304"/>
      <c r="U477" s="304"/>
      <c r="V477" s="304"/>
      <c r="W477" s="304"/>
      <c r="X477" s="304"/>
      <c r="Y477" s="304"/>
      <c r="Z477" s="304"/>
      <c r="AA477" s="304"/>
      <c r="AB477" s="304"/>
      <c r="AC477" s="304"/>
      <c r="AD477" s="304"/>
      <c r="AE477" s="305"/>
      <c r="AF477" s="305"/>
      <c r="AG477" s="305"/>
      <c r="AH477" s="305"/>
      <c r="AI477" s="305"/>
      <c r="AJ477" s="305"/>
      <c r="AK477" s="305"/>
      <c r="AL477" s="305"/>
      <c r="AM477" s="305"/>
      <c r="AN477" s="305"/>
      <c r="AO477" s="314"/>
      <c r="AP477" s="117"/>
      <c r="AQ477" s="54" t="s">
        <v>645</v>
      </c>
      <c r="AU477" s="292" t="str">
        <f t="shared" ca="1" si="67"/>
        <v>AM</v>
      </c>
      <c r="AV477" s="292">
        <f t="shared" si="68"/>
        <v>444</v>
      </c>
      <c r="AW477" s="180" t="str">
        <f t="shared" ca="1" si="65"/>
        <v>AM444</v>
      </c>
      <c r="AX477" s="180">
        <f t="shared" si="69"/>
        <v>9</v>
      </c>
      <c r="AY477" s="180" t="str">
        <f t="shared" ca="1" si="70"/>
        <v>6. Ownership - Operating Costs</v>
      </c>
      <c r="AZ477" s="189" t="s">
        <v>702</v>
      </c>
      <c r="BA477" s="180" t="s">
        <v>732</v>
      </c>
      <c r="BB477" s="180">
        <f>$AM$8</f>
        <v>2053</v>
      </c>
      <c r="BC477" s="180" t="str">
        <f t="shared" ca="1" si="66"/>
        <v>9_AM444_Environmental_monitoring_2053</v>
      </c>
      <c r="BD477" s="180" t="s">
        <v>407</v>
      </c>
      <c r="BE477" s="180"/>
      <c r="BF477" s="189" t="str">
        <f t="shared" si="71"/>
        <v>&gt;=0</v>
      </c>
      <c r="BG477" s="189" t="s">
        <v>58</v>
      </c>
      <c r="BH477" s="189" t="s">
        <v>58</v>
      </c>
      <c r="BI477" s="189"/>
      <c r="BJ477" s="189"/>
      <c r="BK477" s="189"/>
      <c r="BL477" s="189"/>
    </row>
    <row r="478" spans="1:64" ht="13.5" hidden="1" customHeight="1" thickBot="1">
      <c r="A478" s="90"/>
      <c r="B478" s="123"/>
      <c r="C478" s="160"/>
      <c r="D478" s="347"/>
      <c r="E478" s="347"/>
      <c r="F478" s="304"/>
      <c r="G478" s="304"/>
      <c r="H478" s="304"/>
      <c r="I478" s="304"/>
      <c r="J478" s="304"/>
      <c r="K478" s="304"/>
      <c r="L478" s="304"/>
      <c r="M478" s="304"/>
      <c r="N478" s="304"/>
      <c r="O478" s="304"/>
      <c r="P478" s="304"/>
      <c r="Q478" s="304"/>
      <c r="R478" s="304"/>
      <c r="S478" s="304"/>
      <c r="T478" s="304"/>
      <c r="U478" s="304"/>
      <c r="V478" s="304"/>
      <c r="W478" s="304"/>
      <c r="X478" s="304"/>
      <c r="Y478" s="304"/>
      <c r="Z478" s="304"/>
      <c r="AA478" s="304"/>
      <c r="AB478" s="304"/>
      <c r="AC478" s="304"/>
      <c r="AD478" s="304"/>
      <c r="AE478" s="305"/>
      <c r="AF478" s="305"/>
      <c r="AG478" s="305"/>
      <c r="AH478" s="305"/>
      <c r="AI478" s="305"/>
      <c r="AJ478" s="305"/>
      <c r="AK478" s="305"/>
      <c r="AL478" s="305"/>
      <c r="AM478" s="305"/>
      <c r="AN478" s="305"/>
      <c r="AO478" s="314"/>
      <c r="AP478" s="117"/>
      <c r="AQ478" s="54" t="s">
        <v>645</v>
      </c>
      <c r="AU478" s="292" t="str">
        <f t="shared" ca="1" si="67"/>
        <v>AN</v>
      </c>
      <c r="AV478" s="292">
        <f t="shared" si="68"/>
        <v>444</v>
      </c>
      <c r="AW478" s="180" t="str">
        <f t="shared" ca="1" si="65"/>
        <v>AN444</v>
      </c>
      <c r="AX478" s="180">
        <f t="shared" si="69"/>
        <v>9</v>
      </c>
      <c r="AY478" s="180" t="str">
        <f t="shared" ca="1" si="70"/>
        <v>6. Ownership - Operating Costs</v>
      </c>
      <c r="AZ478" s="189" t="s">
        <v>702</v>
      </c>
      <c r="BA478" s="180" t="s">
        <v>732</v>
      </c>
      <c r="BB478" s="180">
        <f>$AN$8</f>
        <v>2054</v>
      </c>
      <c r="BC478" s="180" t="str">
        <f t="shared" ca="1" si="66"/>
        <v>9_AN444_Environmental_monitoring_2054</v>
      </c>
      <c r="BD478" s="180" t="s">
        <v>407</v>
      </c>
      <c r="BE478" s="180"/>
      <c r="BF478" s="189" t="str">
        <f t="shared" si="71"/>
        <v>&gt;=0</v>
      </c>
      <c r="BG478" s="189" t="s">
        <v>58</v>
      </c>
      <c r="BH478" s="189" t="s">
        <v>58</v>
      </c>
      <c r="BI478" s="189"/>
      <c r="BJ478" s="189"/>
      <c r="BK478" s="189"/>
      <c r="BL478" s="189"/>
    </row>
    <row r="479" spans="1:64" ht="13.5" hidden="1" customHeight="1" thickBot="1">
      <c r="A479" s="90"/>
      <c r="B479" s="123"/>
      <c r="C479" s="160"/>
      <c r="D479" s="347"/>
      <c r="E479" s="347"/>
      <c r="F479" s="304"/>
      <c r="G479" s="304"/>
      <c r="H479" s="304"/>
      <c r="I479" s="304"/>
      <c r="J479" s="304"/>
      <c r="K479" s="304"/>
      <c r="L479" s="304"/>
      <c r="M479" s="304"/>
      <c r="N479" s="304"/>
      <c r="O479" s="304"/>
      <c r="P479" s="304"/>
      <c r="Q479" s="304"/>
      <c r="R479" s="304"/>
      <c r="S479" s="304"/>
      <c r="T479" s="304"/>
      <c r="U479" s="304"/>
      <c r="V479" s="304"/>
      <c r="W479" s="304"/>
      <c r="X479" s="304"/>
      <c r="Y479" s="304"/>
      <c r="Z479" s="304"/>
      <c r="AA479" s="304"/>
      <c r="AB479" s="304"/>
      <c r="AC479" s="304"/>
      <c r="AD479" s="304"/>
      <c r="AE479" s="305"/>
      <c r="AF479" s="305"/>
      <c r="AG479" s="305"/>
      <c r="AH479" s="305"/>
      <c r="AI479" s="305"/>
      <c r="AJ479" s="305"/>
      <c r="AK479" s="305"/>
      <c r="AL479" s="305"/>
      <c r="AM479" s="305"/>
      <c r="AN479" s="305"/>
      <c r="AO479" s="314"/>
      <c r="AP479" s="117"/>
      <c r="AQ479" s="307" t="s">
        <v>645</v>
      </c>
      <c r="AR479" s="307"/>
      <c r="AS479" s="307"/>
      <c r="AT479" s="307"/>
      <c r="AU479" s="308" t="str">
        <f t="shared" ca="1" si="67"/>
        <v>AO</v>
      </c>
      <c r="AV479" s="308">
        <f t="shared" si="68"/>
        <v>444</v>
      </c>
      <c r="AW479" s="254" t="str">
        <f t="shared" ca="1" si="65"/>
        <v>AO444</v>
      </c>
      <c r="AX479" s="254">
        <f t="shared" si="69"/>
        <v>9</v>
      </c>
      <c r="AY479" s="254" t="str">
        <f t="shared" ca="1" si="70"/>
        <v>6. Ownership - Operating Costs</v>
      </c>
      <c r="AZ479" s="259" t="s">
        <v>702</v>
      </c>
      <c r="BA479" s="254" t="s">
        <v>732</v>
      </c>
      <c r="BB479" s="254" t="s">
        <v>646</v>
      </c>
      <c r="BC479" s="254" t="str">
        <f t="shared" ca="1" si="66"/>
        <v>9_AO444_Environmental_monitoring_Additional_Info</v>
      </c>
      <c r="BD479" s="259" t="s">
        <v>133</v>
      </c>
      <c r="BE479" s="259">
        <v>100</v>
      </c>
      <c r="BF479" s="259"/>
      <c r="BG479" s="259" t="s">
        <v>58</v>
      </c>
      <c r="BH479" s="259" t="s">
        <v>58</v>
      </c>
      <c r="BI479" s="189"/>
      <c r="BJ479" s="189"/>
      <c r="BK479" s="189"/>
      <c r="BL479" s="189"/>
    </row>
    <row r="480" spans="1:64" ht="13.5" thickBot="1">
      <c r="A480" s="90">
        <f>+A444+1</f>
        <v>18</v>
      </c>
      <c r="B480" s="123"/>
      <c r="C480" s="160" t="s">
        <v>733</v>
      </c>
      <c r="D480" s="347" t="s">
        <v>642</v>
      </c>
      <c r="E480" s="347"/>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1"/>
      <c r="AF480" s="281"/>
      <c r="AG480" s="281"/>
      <c r="AH480" s="281"/>
      <c r="AI480" s="281"/>
      <c r="AJ480" s="281"/>
      <c r="AK480" s="281"/>
      <c r="AL480" s="281"/>
      <c r="AM480" s="281"/>
      <c r="AN480" s="281"/>
      <c r="AO480" s="222"/>
      <c r="AP480" s="117"/>
      <c r="AS480" s="54" t="s">
        <v>125</v>
      </c>
      <c r="AT480" s="54" t="str">
        <f ca="1">SUBSTITUTE(CELL("address",F480),"$","")</f>
        <v>F480</v>
      </c>
      <c r="AU480" s="227" t="str">
        <f ca="1">CHAR(CODE(AT480))</f>
        <v>F</v>
      </c>
      <c r="AV480" s="227">
        <f>ROW(AT480)</f>
        <v>480</v>
      </c>
      <c r="AW480" s="180" t="str">
        <f ca="1">CONCATENATE(AU480&amp;AV480)</f>
        <v>F480</v>
      </c>
      <c r="AX480" s="180">
        <f t="shared" si="1"/>
        <v>9</v>
      </c>
      <c r="AY480" s="180" t="str">
        <f t="shared" ca="1" si="70"/>
        <v>6. Ownership - Operating Costs</v>
      </c>
      <c r="AZ480" s="189" t="s">
        <v>702</v>
      </c>
      <c r="BA480" s="180" t="s">
        <v>734</v>
      </c>
      <c r="BB480" s="180">
        <f>$F$8</f>
        <v>2020</v>
      </c>
      <c r="BC480" s="180" t="str">
        <f ca="1">AX480&amp;"_"&amp;AW480&amp;"_"&amp;BA480&amp;"_"&amp;BB480</f>
        <v>9_F480_Outside_services_2020</v>
      </c>
      <c r="BD480" s="180" t="s">
        <v>407</v>
      </c>
      <c r="BE480" s="180"/>
      <c r="BF480" s="189" t="str">
        <f t="shared" si="71"/>
        <v>&gt;=0</v>
      </c>
      <c r="BG480" s="189" t="s">
        <v>58</v>
      </c>
      <c r="BH480" s="189" t="s">
        <v>58</v>
      </c>
      <c r="BI480" s="189"/>
      <c r="BJ480" s="189"/>
      <c r="BK480" s="189"/>
      <c r="BL480" s="189"/>
    </row>
    <row r="481" spans="1:64" ht="13.5" hidden="1" customHeight="1" thickBot="1">
      <c r="A481" s="90"/>
      <c r="B481" s="123"/>
      <c r="C481" s="160"/>
      <c r="D481" s="347"/>
      <c r="E481" s="347"/>
      <c r="F481" s="304"/>
      <c r="G481" s="304"/>
      <c r="H481" s="304"/>
      <c r="I481" s="304"/>
      <c r="J481" s="304"/>
      <c r="K481" s="304"/>
      <c r="L481" s="304"/>
      <c r="M481" s="304"/>
      <c r="N481" s="304"/>
      <c r="O481" s="304"/>
      <c r="P481" s="304"/>
      <c r="Q481" s="304"/>
      <c r="R481" s="304"/>
      <c r="S481" s="304"/>
      <c r="T481" s="304"/>
      <c r="U481" s="304"/>
      <c r="V481" s="304"/>
      <c r="W481" s="304"/>
      <c r="X481" s="304"/>
      <c r="Y481" s="304"/>
      <c r="Z481" s="304"/>
      <c r="AA481" s="304"/>
      <c r="AB481" s="304"/>
      <c r="AC481" s="304"/>
      <c r="AD481" s="304"/>
      <c r="AE481" s="305"/>
      <c r="AF481" s="305"/>
      <c r="AG481" s="305"/>
      <c r="AH481" s="305"/>
      <c r="AI481" s="305"/>
      <c r="AJ481" s="305"/>
      <c r="AK481" s="305"/>
      <c r="AL481" s="305"/>
      <c r="AM481" s="305"/>
      <c r="AN481" s="305"/>
      <c r="AO481" s="314"/>
      <c r="AP481" s="117"/>
      <c r="AQ481" s="54" t="s">
        <v>645</v>
      </c>
      <c r="AU481" s="292" t="str">
        <f ca="1">IF(AU480="Z","AA",IF(LEN(AU480)=1,CHAR(CODE(AU480)+1),IF(RIGHT(AU480,1)="Z",CHAR(CODE(LEFT(AU480,1))+1),LEFT(AU480,1))&amp;CHAR(65+MOD(CODE(RIGHT(AU480,1))+1-65,26))))</f>
        <v>G</v>
      </c>
      <c r="AV481" s="292">
        <f>AV480</f>
        <v>480</v>
      </c>
      <c r="AW481" s="180" t="str">
        <f t="shared" ref="AW481:AW515" ca="1" si="72">CONCATENATE(AU481&amp;AV481)</f>
        <v>G480</v>
      </c>
      <c r="AX481" s="180">
        <f t="shared" ref="AX481:AX544" si="73">$AX$5</f>
        <v>9</v>
      </c>
      <c r="AY481" s="180" t="str">
        <f t="shared" ca="1" si="70"/>
        <v>6. Ownership - Operating Costs</v>
      </c>
      <c r="AZ481" s="189" t="s">
        <v>702</v>
      </c>
      <c r="BA481" s="180" t="s">
        <v>734</v>
      </c>
      <c r="BB481" s="180">
        <f>$G$8</f>
        <v>2021</v>
      </c>
      <c r="BC481" s="180" t="str">
        <f t="shared" ref="BC481:BC515" ca="1" si="74">AX481&amp;"_"&amp;AW481&amp;"_"&amp;BA481&amp;"_"&amp;BB481</f>
        <v>9_G480_Outside_services_2021</v>
      </c>
      <c r="BD481" s="180" t="s">
        <v>407</v>
      </c>
      <c r="BE481" s="180"/>
      <c r="BF481" s="189" t="str">
        <f t="shared" si="71"/>
        <v>&gt;=0</v>
      </c>
      <c r="BG481" s="189" t="s">
        <v>58</v>
      </c>
      <c r="BH481" s="189" t="s">
        <v>58</v>
      </c>
      <c r="BI481" s="189"/>
      <c r="BJ481" s="189"/>
      <c r="BK481" s="189"/>
      <c r="BL481" s="189"/>
    </row>
    <row r="482" spans="1:64" ht="13.5" hidden="1" customHeight="1" thickBot="1">
      <c r="A482" s="90"/>
      <c r="B482" s="123"/>
      <c r="C482" s="160"/>
      <c r="D482" s="347"/>
      <c r="E482" s="347"/>
      <c r="F482" s="304"/>
      <c r="G482" s="304"/>
      <c r="H482" s="304"/>
      <c r="I482" s="304"/>
      <c r="J482" s="304"/>
      <c r="K482" s="304"/>
      <c r="L482" s="304"/>
      <c r="M482" s="304"/>
      <c r="N482" s="304"/>
      <c r="O482" s="304"/>
      <c r="P482" s="304"/>
      <c r="Q482" s="304"/>
      <c r="R482" s="304"/>
      <c r="S482" s="304"/>
      <c r="T482" s="304"/>
      <c r="U482" s="304"/>
      <c r="V482" s="304"/>
      <c r="W482" s="304"/>
      <c r="X482" s="304"/>
      <c r="Y482" s="304"/>
      <c r="Z482" s="304"/>
      <c r="AA482" s="304"/>
      <c r="AB482" s="304"/>
      <c r="AC482" s="304"/>
      <c r="AD482" s="304"/>
      <c r="AE482" s="305"/>
      <c r="AF482" s="305"/>
      <c r="AG482" s="305"/>
      <c r="AH482" s="305"/>
      <c r="AI482" s="305"/>
      <c r="AJ482" s="305"/>
      <c r="AK482" s="305"/>
      <c r="AL482" s="305"/>
      <c r="AM482" s="305"/>
      <c r="AN482" s="305"/>
      <c r="AO482" s="314"/>
      <c r="AP482" s="117"/>
      <c r="AQ482" s="54" t="s">
        <v>645</v>
      </c>
      <c r="AU482" s="292" t="str">
        <f t="shared" ref="AU482:AU515" ca="1" si="75">IF(AU481="Z","AA",IF(LEN(AU481)=1,CHAR(CODE(AU481)+1),IF(RIGHT(AU481,1)="Z",CHAR(CODE(LEFT(AU481,1))+1),LEFT(AU481,1))&amp;CHAR(65+MOD(CODE(RIGHT(AU481,1))+1-65,26))))</f>
        <v>H</v>
      </c>
      <c r="AV482" s="292">
        <f t="shared" ref="AV482:AV515" si="76">AV481</f>
        <v>480</v>
      </c>
      <c r="AW482" s="180" t="str">
        <f t="shared" ca="1" si="72"/>
        <v>H480</v>
      </c>
      <c r="AX482" s="180">
        <f t="shared" si="73"/>
        <v>9</v>
      </c>
      <c r="AY482" s="180" t="str">
        <f t="shared" ca="1" si="70"/>
        <v>6. Ownership - Operating Costs</v>
      </c>
      <c r="AZ482" s="189" t="s">
        <v>702</v>
      </c>
      <c r="BA482" s="180" t="s">
        <v>734</v>
      </c>
      <c r="BB482" s="180">
        <f>$H$8</f>
        <v>2022</v>
      </c>
      <c r="BC482" s="180" t="str">
        <f t="shared" ca="1" si="74"/>
        <v>9_H480_Outside_services_2022</v>
      </c>
      <c r="BD482" s="180" t="s">
        <v>407</v>
      </c>
      <c r="BE482" s="180"/>
      <c r="BF482" s="189" t="str">
        <f t="shared" si="71"/>
        <v>&gt;=0</v>
      </c>
      <c r="BG482" s="189" t="s">
        <v>58</v>
      </c>
      <c r="BH482" s="189" t="s">
        <v>58</v>
      </c>
      <c r="BI482" s="189"/>
      <c r="BJ482" s="189"/>
      <c r="BK482" s="189"/>
      <c r="BL482" s="189"/>
    </row>
    <row r="483" spans="1:64" ht="13.5" hidden="1" customHeight="1" thickBot="1">
      <c r="A483" s="90"/>
      <c r="B483" s="123"/>
      <c r="C483" s="160"/>
      <c r="D483" s="347"/>
      <c r="E483" s="347"/>
      <c r="F483" s="304"/>
      <c r="G483" s="304"/>
      <c r="H483" s="304"/>
      <c r="I483" s="304"/>
      <c r="J483" s="304"/>
      <c r="K483" s="304"/>
      <c r="L483" s="304"/>
      <c r="M483" s="304"/>
      <c r="N483" s="304"/>
      <c r="O483" s="304"/>
      <c r="P483" s="304"/>
      <c r="Q483" s="304"/>
      <c r="R483" s="304"/>
      <c r="S483" s="304"/>
      <c r="T483" s="304"/>
      <c r="U483" s="304"/>
      <c r="V483" s="304"/>
      <c r="W483" s="304"/>
      <c r="X483" s="304"/>
      <c r="Y483" s="304"/>
      <c r="Z483" s="304"/>
      <c r="AA483" s="304"/>
      <c r="AB483" s="304"/>
      <c r="AC483" s="304"/>
      <c r="AD483" s="304"/>
      <c r="AE483" s="305"/>
      <c r="AF483" s="305"/>
      <c r="AG483" s="305"/>
      <c r="AH483" s="305"/>
      <c r="AI483" s="305"/>
      <c r="AJ483" s="305"/>
      <c r="AK483" s="305"/>
      <c r="AL483" s="305"/>
      <c r="AM483" s="305"/>
      <c r="AN483" s="305"/>
      <c r="AO483" s="314"/>
      <c r="AP483" s="117"/>
      <c r="AQ483" s="54" t="s">
        <v>645</v>
      </c>
      <c r="AU483" s="292" t="str">
        <f t="shared" ca="1" si="75"/>
        <v>I</v>
      </c>
      <c r="AV483" s="292">
        <f t="shared" si="76"/>
        <v>480</v>
      </c>
      <c r="AW483" s="180" t="str">
        <f t="shared" ca="1" si="72"/>
        <v>I480</v>
      </c>
      <c r="AX483" s="180">
        <f t="shared" si="73"/>
        <v>9</v>
      </c>
      <c r="AY483" s="180" t="str">
        <f t="shared" ca="1" si="70"/>
        <v>6. Ownership - Operating Costs</v>
      </c>
      <c r="AZ483" s="189" t="s">
        <v>702</v>
      </c>
      <c r="BA483" s="180" t="s">
        <v>734</v>
      </c>
      <c r="BB483" s="180">
        <f>$I$8</f>
        <v>2023</v>
      </c>
      <c r="BC483" s="180" t="str">
        <f t="shared" ca="1" si="74"/>
        <v>9_I480_Outside_services_2023</v>
      </c>
      <c r="BD483" s="180" t="s">
        <v>407</v>
      </c>
      <c r="BE483" s="180"/>
      <c r="BF483" s="189" t="str">
        <f t="shared" si="71"/>
        <v>&gt;=0</v>
      </c>
      <c r="BG483" s="189" t="s">
        <v>58</v>
      </c>
      <c r="BH483" s="189" t="s">
        <v>58</v>
      </c>
      <c r="BI483" s="189"/>
      <c r="BJ483" s="189"/>
      <c r="BK483" s="189"/>
      <c r="BL483" s="189"/>
    </row>
    <row r="484" spans="1:64" ht="13.5" hidden="1" customHeight="1" thickBot="1">
      <c r="A484" s="90"/>
      <c r="B484" s="123"/>
      <c r="C484" s="160"/>
      <c r="D484" s="347"/>
      <c r="E484" s="347"/>
      <c r="F484" s="304"/>
      <c r="G484" s="304"/>
      <c r="H484" s="304"/>
      <c r="I484" s="304"/>
      <c r="J484" s="304"/>
      <c r="K484" s="304"/>
      <c r="L484" s="304"/>
      <c r="M484" s="304"/>
      <c r="N484" s="304"/>
      <c r="O484" s="304"/>
      <c r="P484" s="304"/>
      <c r="Q484" s="304"/>
      <c r="R484" s="304"/>
      <c r="S484" s="304"/>
      <c r="T484" s="304"/>
      <c r="U484" s="304"/>
      <c r="V484" s="304"/>
      <c r="W484" s="304"/>
      <c r="X484" s="304"/>
      <c r="Y484" s="304"/>
      <c r="Z484" s="304"/>
      <c r="AA484" s="304"/>
      <c r="AB484" s="304"/>
      <c r="AC484" s="304"/>
      <c r="AD484" s="304"/>
      <c r="AE484" s="305"/>
      <c r="AF484" s="305"/>
      <c r="AG484" s="305"/>
      <c r="AH484" s="305"/>
      <c r="AI484" s="305"/>
      <c r="AJ484" s="305"/>
      <c r="AK484" s="305"/>
      <c r="AL484" s="305"/>
      <c r="AM484" s="305"/>
      <c r="AN484" s="305"/>
      <c r="AO484" s="314"/>
      <c r="AP484" s="117"/>
      <c r="AQ484" s="54" t="s">
        <v>645</v>
      </c>
      <c r="AU484" s="292" t="str">
        <f t="shared" ca="1" si="75"/>
        <v>J</v>
      </c>
      <c r="AV484" s="292">
        <f t="shared" si="76"/>
        <v>480</v>
      </c>
      <c r="AW484" s="180" t="str">
        <f t="shared" ca="1" si="72"/>
        <v>J480</v>
      </c>
      <c r="AX484" s="180">
        <f t="shared" si="73"/>
        <v>9</v>
      </c>
      <c r="AY484" s="180" t="str">
        <f t="shared" ca="1" si="70"/>
        <v>6. Ownership - Operating Costs</v>
      </c>
      <c r="AZ484" s="189" t="s">
        <v>702</v>
      </c>
      <c r="BA484" s="180" t="s">
        <v>734</v>
      </c>
      <c r="BB484" s="180">
        <f>$J$8</f>
        <v>2024</v>
      </c>
      <c r="BC484" s="180" t="str">
        <f t="shared" ca="1" si="74"/>
        <v>9_J480_Outside_services_2024</v>
      </c>
      <c r="BD484" s="180" t="s">
        <v>407</v>
      </c>
      <c r="BE484" s="180"/>
      <c r="BF484" s="189" t="str">
        <f t="shared" si="71"/>
        <v>&gt;=0</v>
      </c>
      <c r="BG484" s="189" t="s">
        <v>58</v>
      </c>
      <c r="BH484" s="189" t="s">
        <v>58</v>
      </c>
      <c r="BI484" s="189"/>
      <c r="BJ484" s="189"/>
      <c r="BK484" s="189"/>
      <c r="BL484" s="189"/>
    </row>
    <row r="485" spans="1:64" ht="13.5" hidden="1" customHeight="1" thickBot="1">
      <c r="A485" s="90"/>
      <c r="B485" s="123"/>
      <c r="C485" s="160"/>
      <c r="D485" s="347"/>
      <c r="E485" s="347"/>
      <c r="F485" s="304"/>
      <c r="G485" s="304"/>
      <c r="H485" s="304"/>
      <c r="I485" s="304"/>
      <c r="J485" s="304"/>
      <c r="K485" s="304"/>
      <c r="L485" s="304"/>
      <c r="M485" s="304"/>
      <c r="N485" s="304"/>
      <c r="O485" s="304"/>
      <c r="P485" s="304"/>
      <c r="Q485" s="304"/>
      <c r="R485" s="304"/>
      <c r="S485" s="304"/>
      <c r="T485" s="304"/>
      <c r="U485" s="304"/>
      <c r="V485" s="304"/>
      <c r="W485" s="304"/>
      <c r="X485" s="304"/>
      <c r="Y485" s="304"/>
      <c r="Z485" s="304"/>
      <c r="AA485" s="304"/>
      <c r="AB485" s="304"/>
      <c r="AC485" s="304"/>
      <c r="AD485" s="304"/>
      <c r="AE485" s="305"/>
      <c r="AF485" s="305"/>
      <c r="AG485" s="305"/>
      <c r="AH485" s="305"/>
      <c r="AI485" s="305"/>
      <c r="AJ485" s="305"/>
      <c r="AK485" s="305"/>
      <c r="AL485" s="305"/>
      <c r="AM485" s="305"/>
      <c r="AN485" s="305"/>
      <c r="AO485" s="314"/>
      <c r="AP485" s="117"/>
      <c r="AQ485" s="54" t="s">
        <v>645</v>
      </c>
      <c r="AU485" s="292" t="str">
        <f t="shared" ca="1" si="75"/>
        <v>K</v>
      </c>
      <c r="AV485" s="292">
        <f t="shared" si="76"/>
        <v>480</v>
      </c>
      <c r="AW485" s="180" t="str">
        <f t="shared" ca="1" si="72"/>
        <v>K480</v>
      </c>
      <c r="AX485" s="180">
        <f t="shared" si="73"/>
        <v>9</v>
      </c>
      <c r="AY485" s="180" t="str">
        <f t="shared" ca="1" si="70"/>
        <v>6. Ownership - Operating Costs</v>
      </c>
      <c r="AZ485" s="189" t="s">
        <v>702</v>
      </c>
      <c r="BA485" s="180" t="s">
        <v>734</v>
      </c>
      <c r="BB485" s="180">
        <f>$K$8</f>
        <v>2025</v>
      </c>
      <c r="BC485" s="180" t="str">
        <f t="shared" ca="1" si="74"/>
        <v>9_K480_Outside_services_2025</v>
      </c>
      <c r="BD485" s="180" t="s">
        <v>407</v>
      </c>
      <c r="BE485" s="180"/>
      <c r="BF485" s="189" t="str">
        <f t="shared" si="71"/>
        <v>&gt;=0</v>
      </c>
      <c r="BG485" s="189" t="s">
        <v>58</v>
      </c>
      <c r="BH485" s="189" t="s">
        <v>58</v>
      </c>
      <c r="BI485" s="189"/>
      <c r="BJ485" s="189"/>
      <c r="BK485" s="189"/>
      <c r="BL485" s="189"/>
    </row>
    <row r="486" spans="1:64" ht="13.5" hidden="1" customHeight="1" thickBot="1">
      <c r="A486" s="90"/>
      <c r="B486" s="123"/>
      <c r="C486" s="160"/>
      <c r="D486" s="347"/>
      <c r="E486" s="347"/>
      <c r="F486" s="304"/>
      <c r="G486" s="304"/>
      <c r="H486" s="304"/>
      <c r="I486" s="304"/>
      <c r="J486" s="304"/>
      <c r="K486" s="304"/>
      <c r="L486" s="304"/>
      <c r="M486" s="304"/>
      <c r="N486" s="304"/>
      <c r="O486" s="304"/>
      <c r="P486" s="304"/>
      <c r="Q486" s="304"/>
      <c r="R486" s="304"/>
      <c r="S486" s="304"/>
      <c r="T486" s="304"/>
      <c r="U486" s="304"/>
      <c r="V486" s="304"/>
      <c r="W486" s="304"/>
      <c r="X486" s="304"/>
      <c r="Y486" s="304"/>
      <c r="Z486" s="304"/>
      <c r="AA486" s="304"/>
      <c r="AB486" s="304"/>
      <c r="AC486" s="304"/>
      <c r="AD486" s="304"/>
      <c r="AE486" s="305"/>
      <c r="AF486" s="305"/>
      <c r="AG486" s="305"/>
      <c r="AH486" s="305"/>
      <c r="AI486" s="305"/>
      <c r="AJ486" s="305"/>
      <c r="AK486" s="305"/>
      <c r="AL486" s="305"/>
      <c r="AM486" s="305"/>
      <c r="AN486" s="305"/>
      <c r="AO486" s="314"/>
      <c r="AP486" s="117"/>
      <c r="AQ486" s="54" t="s">
        <v>645</v>
      </c>
      <c r="AU486" s="292" t="str">
        <f t="shared" ca="1" si="75"/>
        <v>L</v>
      </c>
      <c r="AV486" s="292">
        <f t="shared" si="76"/>
        <v>480</v>
      </c>
      <c r="AW486" s="180" t="str">
        <f t="shared" ca="1" si="72"/>
        <v>L480</v>
      </c>
      <c r="AX486" s="180">
        <f t="shared" si="73"/>
        <v>9</v>
      </c>
      <c r="AY486" s="180" t="str">
        <f t="shared" ca="1" si="70"/>
        <v>6. Ownership - Operating Costs</v>
      </c>
      <c r="AZ486" s="189" t="s">
        <v>702</v>
      </c>
      <c r="BA486" s="180" t="s">
        <v>734</v>
      </c>
      <c r="BB486" s="180">
        <f>$L$8</f>
        <v>2026</v>
      </c>
      <c r="BC486" s="180" t="str">
        <f t="shared" ca="1" si="74"/>
        <v>9_L480_Outside_services_2026</v>
      </c>
      <c r="BD486" s="180" t="s">
        <v>407</v>
      </c>
      <c r="BE486" s="180"/>
      <c r="BF486" s="189" t="str">
        <f t="shared" si="71"/>
        <v>&gt;=0</v>
      </c>
      <c r="BG486" s="189" t="s">
        <v>58</v>
      </c>
      <c r="BH486" s="189" t="s">
        <v>58</v>
      </c>
      <c r="BI486" s="189"/>
      <c r="BJ486" s="189"/>
      <c r="BK486" s="189"/>
      <c r="BL486" s="189"/>
    </row>
    <row r="487" spans="1:64" ht="13.5" hidden="1" customHeight="1" thickBot="1">
      <c r="A487" s="90"/>
      <c r="B487" s="123"/>
      <c r="C487" s="160"/>
      <c r="D487" s="347"/>
      <c r="E487" s="347"/>
      <c r="F487" s="304"/>
      <c r="G487" s="304"/>
      <c r="H487" s="304"/>
      <c r="I487" s="304"/>
      <c r="J487" s="304"/>
      <c r="K487" s="304"/>
      <c r="L487" s="304"/>
      <c r="M487" s="304"/>
      <c r="N487" s="304"/>
      <c r="O487" s="304"/>
      <c r="P487" s="304"/>
      <c r="Q487" s="304"/>
      <c r="R487" s="304"/>
      <c r="S487" s="304"/>
      <c r="T487" s="304"/>
      <c r="U487" s="304"/>
      <c r="V487" s="304"/>
      <c r="W487" s="304"/>
      <c r="X487" s="304"/>
      <c r="Y487" s="304"/>
      <c r="Z487" s="304"/>
      <c r="AA487" s="304"/>
      <c r="AB487" s="304"/>
      <c r="AC487" s="304"/>
      <c r="AD487" s="304"/>
      <c r="AE487" s="305"/>
      <c r="AF487" s="305"/>
      <c r="AG487" s="305"/>
      <c r="AH487" s="305"/>
      <c r="AI487" s="305"/>
      <c r="AJ487" s="305"/>
      <c r="AK487" s="305"/>
      <c r="AL487" s="305"/>
      <c r="AM487" s="305"/>
      <c r="AN487" s="305"/>
      <c r="AO487" s="314"/>
      <c r="AP487" s="117"/>
      <c r="AQ487" s="54" t="s">
        <v>645</v>
      </c>
      <c r="AU487" s="292" t="str">
        <f t="shared" ca="1" si="75"/>
        <v>M</v>
      </c>
      <c r="AV487" s="292">
        <f t="shared" si="76"/>
        <v>480</v>
      </c>
      <c r="AW487" s="180" t="str">
        <f t="shared" ca="1" si="72"/>
        <v>M480</v>
      </c>
      <c r="AX487" s="180">
        <f t="shared" si="73"/>
        <v>9</v>
      </c>
      <c r="AY487" s="180" t="str">
        <f t="shared" ca="1" si="70"/>
        <v>6. Ownership - Operating Costs</v>
      </c>
      <c r="AZ487" s="189" t="s">
        <v>702</v>
      </c>
      <c r="BA487" s="180" t="s">
        <v>734</v>
      </c>
      <c r="BB487" s="180">
        <f>$M$8</f>
        <v>2027</v>
      </c>
      <c r="BC487" s="180" t="str">
        <f t="shared" ca="1" si="74"/>
        <v>9_M480_Outside_services_2027</v>
      </c>
      <c r="BD487" s="180" t="s">
        <v>407</v>
      </c>
      <c r="BE487" s="180"/>
      <c r="BF487" s="189" t="str">
        <f t="shared" si="71"/>
        <v>&gt;=0</v>
      </c>
      <c r="BG487" s="189" t="s">
        <v>58</v>
      </c>
      <c r="BH487" s="189" t="s">
        <v>58</v>
      </c>
      <c r="BI487" s="189"/>
      <c r="BJ487" s="189"/>
      <c r="BK487" s="189"/>
      <c r="BL487" s="189"/>
    </row>
    <row r="488" spans="1:64" ht="13.5" hidden="1" customHeight="1" thickBot="1">
      <c r="A488" s="90"/>
      <c r="B488" s="123"/>
      <c r="C488" s="160"/>
      <c r="D488" s="347"/>
      <c r="E488" s="347"/>
      <c r="F488" s="304"/>
      <c r="G488" s="304"/>
      <c r="H488" s="304"/>
      <c r="I488" s="304"/>
      <c r="J488" s="304"/>
      <c r="K488" s="304"/>
      <c r="L488" s="304"/>
      <c r="M488" s="304"/>
      <c r="N488" s="304"/>
      <c r="O488" s="304"/>
      <c r="P488" s="304"/>
      <c r="Q488" s="304"/>
      <c r="R488" s="304"/>
      <c r="S488" s="304"/>
      <c r="T488" s="304"/>
      <c r="U488" s="304"/>
      <c r="V488" s="304"/>
      <c r="W488" s="304"/>
      <c r="X488" s="304"/>
      <c r="Y488" s="304"/>
      <c r="Z488" s="304"/>
      <c r="AA488" s="304"/>
      <c r="AB488" s="304"/>
      <c r="AC488" s="304"/>
      <c r="AD488" s="304"/>
      <c r="AE488" s="305"/>
      <c r="AF488" s="305"/>
      <c r="AG488" s="305"/>
      <c r="AH488" s="305"/>
      <c r="AI488" s="305"/>
      <c r="AJ488" s="305"/>
      <c r="AK488" s="305"/>
      <c r="AL488" s="305"/>
      <c r="AM488" s="305"/>
      <c r="AN488" s="305"/>
      <c r="AO488" s="314"/>
      <c r="AP488" s="117"/>
      <c r="AQ488" s="54" t="s">
        <v>645</v>
      </c>
      <c r="AU488" s="292" t="str">
        <f t="shared" ca="1" si="75"/>
        <v>N</v>
      </c>
      <c r="AV488" s="292">
        <f t="shared" si="76"/>
        <v>480</v>
      </c>
      <c r="AW488" s="180" t="str">
        <f t="shared" ca="1" si="72"/>
        <v>N480</v>
      </c>
      <c r="AX488" s="180">
        <f t="shared" si="73"/>
        <v>9</v>
      </c>
      <c r="AY488" s="180" t="str">
        <f t="shared" ca="1" si="70"/>
        <v>6. Ownership - Operating Costs</v>
      </c>
      <c r="AZ488" s="189" t="s">
        <v>702</v>
      </c>
      <c r="BA488" s="180" t="s">
        <v>734</v>
      </c>
      <c r="BB488" s="180">
        <f>$N$8</f>
        <v>2028</v>
      </c>
      <c r="BC488" s="180" t="str">
        <f t="shared" ca="1" si="74"/>
        <v>9_N480_Outside_services_2028</v>
      </c>
      <c r="BD488" s="180" t="s">
        <v>407</v>
      </c>
      <c r="BE488" s="180"/>
      <c r="BF488" s="189" t="str">
        <f t="shared" si="71"/>
        <v>&gt;=0</v>
      </c>
      <c r="BG488" s="189" t="s">
        <v>58</v>
      </c>
      <c r="BH488" s="189" t="s">
        <v>58</v>
      </c>
      <c r="BI488" s="189"/>
      <c r="BJ488" s="189"/>
      <c r="BK488" s="189"/>
      <c r="BL488" s="189"/>
    </row>
    <row r="489" spans="1:64" ht="13.5" hidden="1" customHeight="1" thickBot="1">
      <c r="A489" s="90"/>
      <c r="B489" s="123"/>
      <c r="C489" s="160"/>
      <c r="D489" s="347"/>
      <c r="E489" s="347"/>
      <c r="F489" s="304"/>
      <c r="G489" s="304"/>
      <c r="H489" s="304"/>
      <c r="I489" s="304"/>
      <c r="J489" s="304"/>
      <c r="K489" s="304"/>
      <c r="L489" s="304"/>
      <c r="M489" s="304"/>
      <c r="N489" s="304"/>
      <c r="O489" s="304"/>
      <c r="P489" s="304"/>
      <c r="Q489" s="304"/>
      <c r="R489" s="304"/>
      <c r="S489" s="304"/>
      <c r="T489" s="304"/>
      <c r="U489" s="304"/>
      <c r="V489" s="304"/>
      <c r="W489" s="304"/>
      <c r="X489" s="304"/>
      <c r="Y489" s="304"/>
      <c r="Z489" s="304"/>
      <c r="AA489" s="304"/>
      <c r="AB489" s="304"/>
      <c r="AC489" s="304"/>
      <c r="AD489" s="304"/>
      <c r="AE489" s="305"/>
      <c r="AF489" s="305"/>
      <c r="AG489" s="305"/>
      <c r="AH489" s="305"/>
      <c r="AI489" s="305"/>
      <c r="AJ489" s="305"/>
      <c r="AK489" s="305"/>
      <c r="AL489" s="305"/>
      <c r="AM489" s="305"/>
      <c r="AN489" s="305"/>
      <c r="AO489" s="314"/>
      <c r="AP489" s="117"/>
      <c r="AQ489" s="54" t="s">
        <v>645</v>
      </c>
      <c r="AU489" s="292" t="str">
        <f t="shared" ca="1" si="75"/>
        <v>O</v>
      </c>
      <c r="AV489" s="292">
        <f t="shared" si="76"/>
        <v>480</v>
      </c>
      <c r="AW489" s="180" t="str">
        <f t="shared" ca="1" si="72"/>
        <v>O480</v>
      </c>
      <c r="AX489" s="180">
        <f t="shared" si="73"/>
        <v>9</v>
      </c>
      <c r="AY489" s="180" t="str">
        <f t="shared" ca="1" si="70"/>
        <v>6. Ownership - Operating Costs</v>
      </c>
      <c r="AZ489" s="189" t="s">
        <v>702</v>
      </c>
      <c r="BA489" s="180" t="s">
        <v>734</v>
      </c>
      <c r="BB489" s="180">
        <f>$O$8</f>
        <v>2029</v>
      </c>
      <c r="BC489" s="180" t="str">
        <f t="shared" ca="1" si="74"/>
        <v>9_O480_Outside_services_2029</v>
      </c>
      <c r="BD489" s="180" t="s">
        <v>407</v>
      </c>
      <c r="BE489" s="180"/>
      <c r="BF489" s="189" t="str">
        <f t="shared" si="71"/>
        <v>&gt;=0</v>
      </c>
      <c r="BG489" s="189" t="s">
        <v>58</v>
      </c>
      <c r="BH489" s="189" t="s">
        <v>58</v>
      </c>
      <c r="BI489" s="189"/>
      <c r="BJ489" s="189"/>
      <c r="BK489" s="189"/>
      <c r="BL489" s="189"/>
    </row>
    <row r="490" spans="1:64" ht="13.5" hidden="1" customHeight="1" thickBot="1">
      <c r="A490" s="90"/>
      <c r="B490" s="123"/>
      <c r="C490" s="160"/>
      <c r="D490" s="347"/>
      <c r="E490" s="347"/>
      <c r="F490" s="304"/>
      <c r="G490" s="304"/>
      <c r="H490" s="304"/>
      <c r="I490" s="304"/>
      <c r="J490" s="304"/>
      <c r="K490" s="304"/>
      <c r="L490" s="304"/>
      <c r="M490" s="304"/>
      <c r="N490" s="304"/>
      <c r="O490" s="304"/>
      <c r="P490" s="304"/>
      <c r="Q490" s="304"/>
      <c r="R490" s="304"/>
      <c r="S490" s="304"/>
      <c r="T490" s="304"/>
      <c r="U490" s="304"/>
      <c r="V490" s="304"/>
      <c r="W490" s="304"/>
      <c r="X490" s="304"/>
      <c r="Y490" s="304"/>
      <c r="Z490" s="304"/>
      <c r="AA490" s="304"/>
      <c r="AB490" s="304"/>
      <c r="AC490" s="304"/>
      <c r="AD490" s="304"/>
      <c r="AE490" s="305"/>
      <c r="AF490" s="305"/>
      <c r="AG490" s="305"/>
      <c r="AH490" s="305"/>
      <c r="AI490" s="305"/>
      <c r="AJ490" s="305"/>
      <c r="AK490" s="305"/>
      <c r="AL490" s="305"/>
      <c r="AM490" s="305"/>
      <c r="AN490" s="305"/>
      <c r="AO490" s="314"/>
      <c r="AP490" s="117"/>
      <c r="AQ490" s="54" t="s">
        <v>645</v>
      </c>
      <c r="AU490" s="292" t="str">
        <f t="shared" ca="1" si="75"/>
        <v>P</v>
      </c>
      <c r="AV490" s="292">
        <f t="shared" si="76"/>
        <v>480</v>
      </c>
      <c r="AW490" s="180" t="str">
        <f t="shared" ca="1" si="72"/>
        <v>P480</v>
      </c>
      <c r="AX490" s="180">
        <f t="shared" si="73"/>
        <v>9</v>
      </c>
      <c r="AY490" s="180" t="str">
        <f t="shared" ca="1" si="70"/>
        <v>6. Ownership - Operating Costs</v>
      </c>
      <c r="AZ490" s="189" t="s">
        <v>702</v>
      </c>
      <c r="BA490" s="180" t="s">
        <v>734</v>
      </c>
      <c r="BB490" s="180">
        <f>$P$8</f>
        <v>2030</v>
      </c>
      <c r="BC490" s="180" t="str">
        <f t="shared" ca="1" si="74"/>
        <v>9_P480_Outside_services_2030</v>
      </c>
      <c r="BD490" s="180" t="s">
        <v>407</v>
      </c>
      <c r="BE490" s="180"/>
      <c r="BF490" s="189" t="str">
        <f t="shared" si="71"/>
        <v>&gt;=0</v>
      </c>
      <c r="BG490" s="189" t="s">
        <v>58</v>
      </c>
      <c r="BH490" s="189" t="s">
        <v>58</v>
      </c>
      <c r="BI490" s="189"/>
      <c r="BJ490" s="189"/>
      <c r="BK490" s="189"/>
      <c r="BL490" s="189"/>
    </row>
    <row r="491" spans="1:64" ht="13.5" hidden="1" customHeight="1" thickBot="1">
      <c r="A491" s="90"/>
      <c r="B491" s="123"/>
      <c r="C491" s="160"/>
      <c r="D491" s="347"/>
      <c r="E491" s="347"/>
      <c r="F491" s="304"/>
      <c r="G491" s="304"/>
      <c r="H491" s="304"/>
      <c r="I491" s="304"/>
      <c r="J491" s="304"/>
      <c r="K491" s="304"/>
      <c r="L491" s="304"/>
      <c r="M491" s="304"/>
      <c r="N491" s="304"/>
      <c r="O491" s="304"/>
      <c r="P491" s="304"/>
      <c r="Q491" s="304"/>
      <c r="R491" s="304"/>
      <c r="S491" s="304"/>
      <c r="T491" s="304"/>
      <c r="U491" s="304"/>
      <c r="V491" s="304"/>
      <c r="W491" s="304"/>
      <c r="X491" s="304"/>
      <c r="Y491" s="304"/>
      <c r="Z491" s="304"/>
      <c r="AA491" s="304"/>
      <c r="AB491" s="304"/>
      <c r="AC491" s="304"/>
      <c r="AD491" s="304"/>
      <c r="AE491" s="305"/>
      <c r="AF491" s="305"/>
      <c r="AG491" s="305"/>
      <c r="AH491" s="305"/>
      <c r="AI491" s="305"/>
      <c r="AJ491" s="305"/>
      <c r="AK491" s="305"/>
      <c r="AL491" s="305"/>
      <c r="AM491" s="305"/>
      <c r="AN491" s="305"/>
      <c r="AO491" s="314"/>
      <c r="AP491" s="117"/>
      <c r="AQ491" s="54" t="s">
        <v>645</v>
      </c>
      <c r="AU491" s="292" t="str">
        <f t="shared" ca="1" si="75"/>
        <v>Q</v>
      </c>
      <c r="AV491" s="292">
        <f t="shared" si="76"/>
        <v>480</v>
      </c>
      <c r="AW491" s="180" t="str">
        <f t="shared" ca="1" si="72"/>
        <v>Q480</v>
      </c>
      <c r="AX491" s="180">
        <f t="shared" si="73"/>
        <v>9</v>
      </c>
      <c r="AY491" s="180" t="str">
        <f t="shared" ca="1" si="70"/>
        <v>6. Ownership - Operating Costs</v>
      </c>
      <c r="AZ491" s="189" t="s">
        <v>702</v>
      </c>
      <c r="BA491" s="180" t="s">
        <v>734</v>
      </c>
      <c r="BB491" s="180">
        <f>$Q$8</f>
        <v>2031</v>
      </c>
      <c r="BC491" s="180" t="str">
        <f t="shared" ca="1" si="74"/>
        <v>9_Q480_Outside_services_2031</v>
      </c>
      <c r="BD491" s="180" t="s">
        <v>407</v>
      </c>
      <c r="BE491" s="180"/>
      <c r="BF491" s="189" t="str">
        <f t="shared" si="71"/>
        <v>&gt;=0</v>
      </c>
      <c r="BG491" s="189" t="s">
        <v>58</v>
      </c>
      <c r="BH491" s="189" t="s">
        <v>58</v>
      </c>
      <c r="BI491" s="189"/>
      <c r="BJ491" s="189"/>
      <c r="BK491" s="189"/>
      <c r="BL491" s="189"/>
    </row>
    <row r="492" spans="1:64" ht="13.5" hidden="1" customHeight="1" thickBot="1">
      <c r="A492" s="90"/>
      <c r="B492" s="123"/>
      <c r="C492" s="160"/>
      <c r="D492" s="347"/>
      <c r="E492" s="347"/>
      <c r="F492" s="304"/>
      <c r="G492" s="304"/>
      <c r="H492" s="304"/>
      <c r="I492" s="304"/>
      <c r="J492" s="304"/>
      <c r="K492" s="304"/>
      <c r="L492" s="304"/>
      <c r="M492" s="304"/>
      <c r="N492" s="304"/>
      <c r="O492" s="304"/>
      <c r="P492" s="304"/>
      <c r="Q492" s="304"/>
      <c r="R492" s="304"/>
      <c r="S492" s="304"/>
      <c r="T492" s="304"/>
      <c r="U492" s="304"/>
      <c r="V492" s="304"/>
      <c r="W492" s="304"/>
      <c r="X492" s="304"/>
      <c r="Y492" s="304"/>
      <c r="Z492" s="304"/>
      <c r="AA492" s="304"/>
      <c r="AB492" s="304"/>
      <c r="AC492" s="304"/>
      <c r="AD492" s="304"/>
      <c r="AE492" s="305"/>
      <c r="AF492" s="305"/>
      <c r="AG492" s="305"/>
      <c r="AH492" s="305"/>
      <c r="AI492" s="305"/>
      <c r="AJ492" s="305"/>
      <c r="AK492" s="305"/>
      <c r="AL492" s="305"/>
      <c r="AM492" s="305"/>
      <c r="AN492" s="305"/>
      <c r="AO492" s="314"/>
      <c r="AP492" s="117"/>
      <c r="AQ492" s="54" t="s">
        <v>645</v>
      </c>
      <c r="AU492" s="292" t="str">
        <f t="shared" ca="1" si="75"/>
        <v>R</v>
      </c>
      <c r="AV492" s="292">
        <f t="shared" si="76"/>
        <v>480</v>
      </c>
      <c r="AW492" s="180" t="str">
        <f t="shared" ca="1" si="72"/>
        <v>R480</v>
      </c>
      <c r="AX492" s="180">
        <f t="shared" si="73"/>
        <v>9</v>
      </c>
      <c r="AY492" s="180" t="str">
        <f t="shared" ca="1" si="70"/>
        <v>6. Ownership - Operating Costs</v>
      </c>
      <c r="AZ492" s="189" t="s">
        <v>702</v>
      </c>
      <c r="BA492" s="180" t="s">
        <v>734</v>
      </c>
      <c r="BB492" s="180">
        <f>$R$8</f>
        <v>2032</v>
      </c>
      <c r="BC492" s="180" t="str">
        <f t="shared" ca="1" si="74"/>
        <v>9_R480_Outside_services_2032</v>
      </c>
      <c r="BD492" s="180" t="s">
        <v>407</v>
      </c>
      <c r="BE492" s="180"/>
      <c r="BF492" s="189" t="str">
        <f t="shared" si="71"/>
        <v>&gt;=0</v>
      </c>
      <c r="BG492" s="189" t="s">
        <v>58</v>
      </c>
      <c r="BH492" s="189" t="s">
        <v>58</v>
      </c>
      <c r="BI492" s="189"/>
      <c r="BJ492" s="189"/>
      <c r="BK492" s="189"/>
      <c r="BL492" s="189"/>
    </row>
    <row r="493" spans="1:64" ht="13.5" hidden="1" customHeight="1" thickBot="1">
      <c r="A493" s="90"/>
      <c r="B493" s="123"/>
      <c r="C493" s="160"/>
      <c r="D493" s="347"/>
      <c r="E493" s="347"/>
      <c r="F493" s="304"/>
      <c r="G493" s="304"/>
      <c r="H493" s="304"/>
      <c r="I493" s="304"/>
      <c r="J493" s="304"/>
      <c r="K493" s="304"/>
      <c r="L493" s="304"/>
      <c r="M493" s="304"/>
      <c r="N493" s="304"/>
      <c r="O493" s="304"/>
      <c r="P493" s="304"/>
      <c r="Q493" s="304"/>
      <c r="R493" s="304"/>
      <c r="S493" s="304"/>
      <c r="T493" s="304"/>
      <c r="U493" s="304"/>
      <c r="V493" s="304"/>
      <c r="W493" s="304"/>
      <c r="X493" s="304"/>
      <c r="Y493" s="304"/>
      <c r="Z493" s="304"/>
      <c r="AA493" s="304"/>
      <c r="AB493" s="304"/>
      <c r="AC493" s="304"/>
      <c r="AD493" s="304"/>
      <c r="AE493" s="305"/>
      <c r="AF493" s="305"/>
      <c r="AG493" s="305"/>
      <c r="AH493" s="305"/>
      <c r="AI493" s="305"/>
      <c r="AJ493" s="305"/>
      <c r="AK493" s="305"/>
      <c r="AL493" s="305"/>
      <c r="AM493" s="305"/>
      <c r="AN493" s="305"/>
      <c r="AO493" s="314"/>
      <c r="AP493" s="117"/>
      <c r="AQ493" s="54" t="s">
        <v>645</v>
      </c>
      <c r="AU493" s="292" t="str">
        <f t="shared" ca="1" si="75"/>
        <v>S</v>
      </c>
      <c r="AV493" s="292">
        <f t="shared" si="76"/>
        <v>480</v>
      </c>
      <c r="AW493" s="180" t="str">
        <f t="shared" ca="1" si="72"/>
        <v>S480</v>
      </c>
      <c r="AX493" s="180">
        <f t="shared" si="73"/>
        <v>9</v>
      </c>
      <c r="AY493" s="180" t="str">
        <f t="shared" ca="1" si="70"/>
        <v>6. Ownership - Operating Costs</v>
      </c>
      <c r="AZ493" s="189" t="s">
        <v>702</v>
      </c>
      <c r="BA493" s="180" t="s">
        <v>734</v>
      </c>
      <c r="BB493" s="180">
        <f>$S$8</f>
        <v>2033</v>
      </c>
      <c r="BC493" s="180" t="str">
        <f t="shared" ca="1" si="74"/>
        <v>9_S480_Outside_services_2033</v>
      </c>
      <c r="BD493" s="180" t="s">
        <v>407</v>
      </c>
      <c r="BE493" s="180"/>
      <c r="BF493" s="189" t="str">
        <f t="shared" si="71"/>
        <v>&gt;=0</v>
      </c>
      <c r="BG493" s="189" t="s">
        <v>58</v>
      </c>
      <c r="BH493" s="189" t="s">
        <v>58</v>
      </c>
      <c r="BI493" s="189"/>
      <c r="BJ493" s="189"/>
      <c r="BK493" s="189"/>
      <c r="BL493" s="189"/>
    </row>
    <row r="494" spans="1:64" ht="13.5" hidden="1" customHeight="1" thickBot="1">
      <c r="A494" s="90"/>
      <c r="B494" s="123"/>
      <c r="C494" s="160"/>
      <c r="D494" s="347"/>
      <c r="E494" s="347"/>
      <c r="F494" s="304"/>
      <c r="G494" s="304"/>
      <c r="H494" s="304"/>
      <c r="I494" s="304"/>
      <c r="J494" s="304"/>
      <c r="K494" s="304"/>
      <c r="L494" s="304"/>
      <c r="M494" s="304"/>
      <c r="N494" s="304"/>
      <c r="O494" s="304"/>
      <c r="P494" s="304"/>
      <c r="Q494" s="304"/>
      <c r="R494" s="304"/>
      <c r="S494" s="304"/>
      <c r="T494" s="304"/>
      <c r="U494" s="304"/>
      <c r="V494" s="304"/>
      <c r="W494" s="304"/>
      <c r="X494" s="304"/>
      <c r="Y494" s="304"/>
      <c r="Z494" s="304"/>
      <c r="AA494" s="304"/>
      <c r="AB494" s="304"/>
      <c r="AC494" s="304"/>
      <c r="AD494" s="304"/>
      <c r="AE494" s="305"/>
      <c r="AF494" s="305"/>
      <c r="AG494" s="305"/>
      <c r="AH494" s="305"/>
      <c r="AI494" s="305"/>
      <c r="AJ494" s="305"/>
      <c r="AK494" s="305"/>
      <c r="AL494" s="305"/>
      <c r="AM494" s="305"/>
      <c r="AN494" s="305"/>
      <c r="AO494" s="314"/>
      <c r="AP494" s="117"/>
      <c r="AQ494" s="54" t="s">
        <v>645</v>
      </c>
      <c r="AU494" s="292" t="str">
        <f t="shared" ca="1" si="75"/>
        <v>T</v>
      </c>
      <c r="AV494" s="292">
        <f t="shared" si="76"/>
        <v>480</v>
      </c>
      <c r="AW494" s="180" t="str">
        <f t="shared" ca="1" si="72"/>
        <v>T480</v>
      </c>
      <c r="AX494" s="180">
        <f t="shared" si="73"/>
        <v>9</v>
      </c>
      <c r="AY494" s="180" t="str">
        <f t="shared" ca="1" si="70"/>
        <v>6. Ownership - Operating Costs</v>
      </c>
      <c r="AZ494" s="189" t="s">
        <v>702</v>
      </c>
      <c r="BA494" s="180" t="s">
        <v>734</v>
      </c>
      <c r="BB494" s="180">
        <f>$T$8</f>
        <v>2034</v>
      </c>
      <c r="BC494" s="180" t="str">
        <f t="shared" ca="1" si="74"/>
        <v>9_T480_Outside_services_2034</v>
      </c>
      <c r="BD494" s="180" t="s">
        <v>407</v>
      </c>
      <c r="BE494" s="180"/>
      <c r="BF494" s="189" t="str">
        <f t="shared" si="71"/>
        <v>&gt;=0</v>
      </c>
      <c r="BG494" s="189" t="s">
        <v>58</v>
      </c>
      <c r="BH494" s="189" t="s">
        <v>58</v>
      </c>
      <c r="BI494" s="189"/>
      <c r="BJ494" s="189"/>
      <c r="BK494" s="189"/>
      <c r="BL494" s="189"/>
    </row>
    <row r="495" spans="1:64" ht="13.5" hidden="1" customHeight="1" thickBot="1">
      <c r="A495" s="90"/>
      <c r="B495" s="123"/>
      <c r="C495" s="160"/>
      <c r="D495" s="347"/>
      <c r="E495" s="347"/>
      <c r="F495" s="304"/>
      <c r="G495" s="304"/>
      <c r="H495" s="304"/>
      <c r="I495" s="304"/>
      <c r="J495" s="304"/>
      <c r="K495" s="304"/>
      <c r="L495" s="304"/>
      <c r="M495" s="304"/>
      <c r="N495" s="304"/>
      <c r="O495" s="304"/>
      <c r="P495" s="304"/>
      <c r="Q495" s="304"/>
      <c r="R495" s="304"/>
      <c r="S495" s="304"/>
      <c r="T495" s="304"/>
      <c r="U495" s="304"/>
      <c r="V495" s="304"/>
      <c r="W495" s="304"/>
      <c r="X495" s="304"/>
      <c r="Y495" s="304"/>
      <c r="Z495" s="304"/>
      <c r="AA495" s="304"/>
      <c r="AB495" s="304"/>
      <c r="AC495" s="304"/>
      <c r="AD495" s="304"/>
      <c r="AE495" s="305"/>
      <c r="AF495" s="305"/>
      <c r="AG495" s="305"/>
      <c r="AH495" s="305"/>
      <c r="AI495" s="305"/>
      <c r="AJ495" s="305"/>
      <c r="AK495" s="305"/>
      <c r="AL495" s="305"/>
      <c r="AM495" s="305"/>
      <c r="AN495" s="305"/>
      <c r="AO495" s="314"/>
      <c r="AP495" s="117"/>
      <c r="AQ495" s="54" t="s">
        <v>645</v>
      </c>
      <c r="AU495" s="292" t="str">
        <f t="shared" ca="1" si="75"/>
        <v>U</v>
      </c>
      <c r="AV495" s="292">
        <f t="shared" si="76"/>
        <v>480</v>
      </c>
      <c r="AW495" s="180" t="str">
        <f t="shared" ca="1" si="72"/>
        <v>U480</v>
      </c>
      <c r="AX495" s="180">
        <f t="shared" si="73"/>
        <v>9</v>
      </c>
      <c r="AY495" s="180" t="str">
        <f t="shared" ca="1" si="70"/>
        <v>6. Ownership - Operating Costs</v>
      </c>
      <c r="AZ495" s="189" t="s">
        <v>702</v>
      </c>
      <c r="BA495" s="180" t="s">
        <v>734</v>
      </c>
      <c r="BB495" s="180">
        <f>$U$8</f>
        <v>2035</v>
      </c>
      <c r="BC495" s="180" t="str">
        <f t="shared" ca="1" si="74"/>
        <v>9_U480_Outside_services_2035</v>
      </c>
      <c r="BD495" s="180" t="s">
        <v>407</v>
      </c>
      <c r="BE495" s="180"/>
      <c r="BF495" s="189" t="str">
        <f t="shared" si="71"/>
        <v>&gt;=0</v>
      </c>
      <c r="BG495" s="189" t="s">
        <v>58</v>
      </c>
      <c r="BH495" s="189" t="s">
        <v>58</v>
      </c>
      <c r="BI495" s="189"/>
      <c r="BJ495" s="189"/>
      <c r="BK495" s="189"/>
      <c r="BL495" s="189"/>
    </row>
    <row r="496" spans="1:64" ht="13.5" hidden="1" customHeight="1" thickBot="1">
      <c r="A496" s="90"/>
      <c r="B496" s="123"/>
      <c r="C496" s="160"/>
      <c r="D496" s="347"/>
      <c r="E496" s="347"/>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304"/>
      <c r="AE496" s="305"/>
      <c r="AF496" s="305"/>
      <c r="AG496" s="305"/>
      <c r="AH496" s="305"/>
      <c r="AI496" s="305"/>
      <c r="AJ496" s="305"/>
      <c r="AK496" s="305"/>
      <c r="AL496" s="305"/>
      <c r="AM496" s="305"/>
      <c r="AN496" s="305"/>
      <c r="AO496" s="314"/>
      <c r="AP496" s="117"/>
      <c r="AQ496" s="54" t="s">
        <v>645</v>
      </c>
      <c r="AU496" s="292" t="str">
        <f t="shared" ca="1" si="75"/>
        <v>V</v>
      </c>
      <c r="AV496" s="292">
        <f t="shared" si="76"/>
        <v>480</v>
      </c>
      <c r="AW496" s="180" t="str">
        <f t="shared" ca="1" si="72"/>
        <v>V480</v>
      </c>
      <c r="AX496" s="180">
        <f t="shared" si="73"/>
        <v>9</v>
      </c>
      <c r="AY496" s="180" t="str">
        <f t="shared" ca="1" si="70"/>
        <v>6. Ownership - Operating Costs</v>
      </c>
      <c r="AZ496" s="189" t="s">
        <v>702</v>
      </c>
      <c r="BA496" s="180" t="s">
        <v>734</v>
      </c>
      <c r="BB496" s="180">
        <f>$V$8</f>
        <v>2036</v>
      </c>
      <c r="BC496" s="180" t="str">
        <f t="shared" ca="1" si="74"/>
        <v>9_V480_Outside_services_2036</v>
      </c>
      <c r="BD496" s="180" t="s">
        <v>407</v>
      </c>
      <c r="BE496" s="180"/>
      <c r="BF496" s="189" t="str">
        <f t="shared" si="71"/>
        <v>&gt;=0</v>
      </c>
      <c r="BG496" s="189" t="s">
        <v>58</v>
      </c>
      <c r="BH496" s="189" t="s">
        <v>58</v>
      </c>
      <c r="BI496" s="189"/>
      <c r="BJ496" s="189"/>
      <c r="BK496" s="189"/>
      <c r="BL496" s="189"/>
    </row>
    <row r="497" spans="1:64" ht="13.5" hidden="1" customHeight="1" thickBot="1">
      <c r="A497" s="90"/>
      <c r="B497" s="123"/>
      <c r="C497" s="160"/>
      <c r="D497" s="347"/>
      <c r="E497" s="347"/>
      <c r="F497" s="304"/>
      <c r="G497" s="304"/>
      <c r="H497" s="304"/>
      <c r="I497" s="304"/>
      <c r="J497" s="304"/>
      <c r="K497" s="304"/>
      <c r="L497" s="304"/>
      <c r="M497" s="304"/>
      <c r="N497" s="304"/>
      <c r="O497" s="304"/>
      <c r="P497" s="304"/>
      <c r="Q497" s="304"/>
      <c r="R497" s="304"/>
      <c r="S497" s="304"/>
      <c r="T497" s="304"/>
      <c r="U497" s="304"/>
      <c r="V497" s="304"/>
      <c r="W497" s="304"/>
      <c r="X497" s="304"/>
      <c r="Y497" s="304"/>
      <c r="Z497" s="304"/>
      <c r="AA497" s="304"/>
      <c r="AB497" s="304"/>
      <c r="AC497" s="304"/>
      <c r="AD497" s="304"/>
      <c r="AE497" s="305"/>
      <c r="AF497" s="305"/>
      <c r="AG497" s="305"/>
      <c r="AH497" s="305"/>
      <c r="AI497" s="305"/>
      <c r="AJ497" s="305"/>
      <c r="AK497" s="305"/>
      <c r="AL497" s="305"/>
      <c r="AM497" s="305"/>
      <c r="AN497" s="305"/>
      <c r="AO497" s="314"/>
      <c r="AP497" s="117"/>
      <c r="AQ497" s="54" t="s">
        <v>645</v>
      </c>
      <c r="AU497" s="292" t="str">
        <f t="shared" ca="1" si="75"/>
        <v>W</v>
      </c>
      <c r="AV497" s="292">
        <f t="shared" si="76"/>
        <v>480</v>
      </c>
      <c r="AW497" s="180" t="str">
        <f t="shared" ca="1" si="72"/>
        <v>W480</v>
      </c>
      <c r="AX497" s="180">
        <f t="shared" si="73"/>
        <v>9</v>
      </c>
      <c r="AY497" s="180" t="str">
        <f t="shared" ca="1" si="70"/>
        <v>6. Ownership - Operating Costs</v>
      </c>
      <c r="AZ497" s="189" t="s">
        <v>702</v>
      </c>
      <c r="BA497" s="180" t="s">
        <v>734</v>
      </c>
      <c r="BB497" s="180">
        <f>$W$8</f>
        <v>2037</v>
      </c>
      <c r="BC497" s="180" t="str">
        <f t="shared" ca="1" si="74"/>
        <v>9_W480_Outside_services_2037</v>
      </c>
      <c r="BD497" s="180" t="s">
        <v>407</v>
      </c>
      <c r="BE497" s="180"/>
      <c r="BF497" s="189" t="str">
        <f t="shared" si="71"/>
        <v>&gt;=0</v>
      </c>
      <c r="BG497" s="189" t="s">
        <v>58</v>
      </c>
      <c r="BH497" s="189" t="s">
        <v>58</v>
      </c>
      <c r="BI497" s="189"/>
      <c r="BJ497" s="189"/>
      <c r="BK497" s="189"/>
      <c r="BL497" s="189"/>
    </row>
    <row r="498" spans="1:64" ht="13.5" hidden="1" customHeight="1" thickBot="1">
      <c r="A498" s="90"/>
      <c r="B498" s="123"/>
      <c r="C498" s="160"/>
      <c r="D498" s="347"/>
      <c r="E498" s="347"/>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4"/>
      <c r="AD498" s="304"/>
      <c r="AE498" s="305"/>
      <c r="AF498" s="305"/>
      <c r="AG498" s="305"/>
      <c r="AH498" s="305"/>
      <c r="AI498" s="305"/>
      <c r="AJ498" s="305"/>
      <c r="AK498" s="305"/>
      <c r="AL498" s="305"/>
      <c r="AM498" s="305"/>
      <c r="AN498" s="305"/>
      <c r="AO498" s="314"/>
      <c r="AP498" s="117"/>
      <c r="AQ498" s="54" t="s">
        <v>645</v>
      </c>
      <c r="AU498" s="292" t="str">
        <f t="shared" ca="1" si="75"/>
        <v>X</v>
      </c>
      <c r="AV498" s="292">
        <f t="shared" si="76"/>
        <v>480</v>
      </c>
      <c r="AW498" s="180" t="str">
        <f t="shared" ca="1" si="72"/>
        <v>X480</v>
      </c>
      <c r="AX498" s="180">
        <f t="shared" si="73"/>
        <v>9</v>
      </c>
      <c r="AY498" s="180" t="str">
        <f t="shared" ca="1" si="70"/>
        <v>6. Ownership - Operating Costs</v>
      </c>
      <c r="AZ498" s="189" t="s">
        <v>702</v>
      </c>
      <c r="BA498" s="180" t="s">
        <v>734</v>
      </c>
      <c r="BB498" s="180">
        <f>$X$8</f>
        <v>2038</v>
      </c>
      <c r="BC498" s="180" t="str">
        <f t="shared" ca="1" si="74"/>
        <v>9_X480_Outside_services_2038</v>
      </c>
      <c r="BD498" s="180" t="s">
        <v>407</v>
      </c>
      <c r="BE498" s="180"/>
      <c r="BF498" s="189" t="str">
        <f t="shared" si="71"/>
        <v>&gt;=0</v>
      </c>
      <c r="BG498" s="189" t="s">
        <v>58</v>
      </c>
      <c r="BH498" s="189" t="s">
        <v>58</v>
      </c>
      <c r="BI498" s="189"/>
      <c r="BJ498" s="189"/>
      <c r="BK498" s="189"/>
      <c r="BL498" s="189"/>
    </row>
    <row r="499" spans="1:64" ht="13.5" hidden="1" customHeight="1" thickBot="1">
      <c r="A499" s="90"/>
      <c r="B499" s="123"/>
      <c r="C499" s="160"/>
      <c r="D499" s="347"/>
      <c r="E499" s="347"/>
      <c r="F499" s="304"/>
      <c r="G499" s="304"/>
      <c r="H499" s="304"/>
      <c r="I499" s="304"/>
      <c r="J499" s="304"/>
      <c r="K499" s="304"/>
      <c r="L499" s="304"/>
      <c r="M499" s="304"/>
      <c r="N499" s="304"/>
      <c r="O499" s="304"/>
      <c r="P499" s="304"/>
      <c r="Q499" s="304"/>
      <c r="R499" s="304"/>
      <c r="S499" s="304"/>
      <c r="T499" s="304"/>
      <c r="U499" s="304"/>
      <c r="V499" s="304"/>
      <c r="W499" s="304"/>
      <c r="X499" s="304"/>
      <c r="Y499" s="304"/>
      <c r="Z499" s="304"/>
      <c r="AA499" s="304"/>
      <c r="AB499" s="304"/>
      <c r="AC499" s="304"/>
      <c r="AD499" s="304"/>
      <c r="AE499" s="305"/>
      <c r="AF499" s="305"/>
      <c r="AG499" s="305"/>
      <c r="AH499" s="305"/>
      <c r="AI499" s="305"/>
      <c r="AJ499" s="305"/>
      <c r="AK499" s="305"/>
      <c r="AL499" s="305"/>
      <c r="AM499" s="305"/>
      <c r="AN499" s="305"/>
      <c r="AO499" s="314"/>
      <c r="AP499" s="117"/>
      <c r="AQ499" s="54" t="s">
        <v>645</v>
      </c>
      <c r="AU499" s="292" t="str">
        <f t="shared" ca="1" si="75"/>
        <v>Y</v>
      </c>
      <c r="AV499" s="292">
        <f t="shared" si="76"/>
        <v>480</v>
      </c>
      <c r="AW499" s="180" t="str">
        <f t="shared" ca="1" si="72"/>
        <v>Y480</v>
      </c>
      <c r="AX499" s="180">
        <f t="shared" si="73"/>
        <v>9</v>
      </c>
      <c r="AY499" s="180" t="str">
        <f t="shared" ca="1" si="70"/>
        <v>6. Ownership - Operating Costs</v>
      </c>
      <c r="AZ499" s="189" t="s">
        <v>702</v>
      </c>
      <c r="BA499" s="180" t="s">
        <v>734</v>
      </c>
      <c r="BB499" s="180">
        <f>$Y$8</f>
        <v>2039</v>
      </c>
      <c r="BC499" s="180" t="str">
        <f t="shared" ca="1" si="74"/>
        <v>9_Y480_Outside_services_2039</v>
      </c>
      <c r="BD499" s="180" t="s">
        <v>407</v>
      </c>
      <c r="BE499" s="180"/>
      <c r="BF499" s="189" t="str">
        <f t="shared" si="71"/>
        <v>&gt;=0</v>
      </c>
      <c r="BG499" s="189" t="s">
        <v>58</v>
      </c>
      <c r="BH499" s="189" t="s">
        <v>58</v>
      </c>
      <c r="BI499" s="189"/>
      <c r="BJ499" s="189"/>
      <c r="BK499" s="189"/>
      <c r="BL499" s="189"/>
    </row>
    <row r="500" spans="1:64" ht="13.5" hidden="1" customHeight="1" thickBot="1">
      <c r="A500" s="90"/>
      <c r="B500" s="123"/>
      <c r="C500" s="160"/>
      <c r="D500" s="347"/>
      <c r="E500" s="347"/>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304"/>
      <c r="AE500" s="305"/>
      <c r="AF500" s="305"/>
      <c r="AG500" s="305"/>
      <c r="AH500" s="305"/>
      <c r="AI500" s="305"/>
      <c r="AJ500" s="305"/>
      <c r="AK500" s="305"/>
      <c r="AL500" s="305"/>
      <c r="AM500" s="305"/>
      <c r="AN500" s="305"/>
      <c r="AO500" s="314"/>
      <c r="AP500" s="117"/>
      <c r="AQ500" s="54" t="s">
        <v>645</v>
      </c>
      <c r="AU500" s="292" t="str">
        <f t="shared" ca="1" si="75"/>
        <v>Z</v>
      </c>
      <c r="AV500" s="292">
        <f t="shared" si="76"/>
        <v>480</v>
      </c>
      <c r="AW500" s="180" t="str">
        <f t="shared" ca="1" si="72"/>
        <v>Z480</v>
      </c>
      <c r="AX500" s="180">
        <f t="shared" si="73"/>
        <v>9</v>
      </c>
      <c r="AY500" s="180" t="str">
        <f t="shared" ca="1" si="70"/>
        <v>6. Ownership - Operating Costs</v>
      </c>
      <c r="AZ500" s="189" t="s">
        <v>702</v>
      </c>
      <c r="BA500" s="180" t="s">
        <v>734</v>
      </c>
      <c r="BB500" s="180">
        <f>$Z$8</f>
        <v>2040</v>
      </c>
      <c r="BC500" s="180" t="str">
        <f t="shared" ca="1" si="74"/>
        <v>9_Z480_Outside_services_2040</v>
      </c>
      <c r="BD500" s="180" t="s">
        <v>407</v>
      </c>
      <c r="BE500" s="180"/>
      <c r="BF500" s="189" t="str">
        <f t="shared" si="71"/>
        <v>&gt;=0</v>
      </c>
      <c r="BG500" s="189" t="s">
        <v>58</v>
      </c>
      <c r="BH500" s="189" t="s">
        <v>58</v>
      </c>
      <c r="BI500" s="189"/>
      <c r="BJ500" s="189"/>
      <c r="BK500" s="189"/>
      <c r="BL500" s="189"/>
    </row>
    <row r="501" spans="1:64" ht="13.5" hidden="1" customHeight="1" thickBot="1">
      <c r="A501" s="90"/>
      <c r="B501" s="123"/>
      <c r="C501" s="160"/>
      <c r="D501" s="347"/>
      <c r="E501" s="347"/>
      <c r="F501" s="304"/>
      <c r="G501" s="304"/>
      <c r="H501" s="304"/>
      <c r="I501" s="304"/>
      <c r="J501" s="304"/>
      <c r="K501" s="304"/>
      <c r="L501" s="304"/>
      <c r="M501" s="304"/>
      <c r="N501" s="304"/>
      <c r="O501" s="304"/>
      <c r="P501" s="304"/>
      <c r="Q501" s="304"/>
      <c r="R501" s="304"/>
      <c r="S501" s="304"/>
      <c r="T501" s="304"/>
      <c r="U501" s="304"/>
      <c r="V501" s="304"/>
      <c r="W501" s="304"/>
      <c r="X501" s="304"/>
      <c r="Y501" s="304"/>
      <c r="Z501" s="304"/>
      <c r="AA501" s="304"/>
      <c r="AB501" s="304"/>
      <c r="AC501" s="304"/>
      <c r="AD501" s="304"/>
      <c r="AE501" s="305"/>
      <c r="AF501" s="305"/>
      <c r="AG501" s="305"/>
      <c r="AH501" s="305"/>
      <c r="AI501" s="305"/>
      <c r="AJ501" s="305"/>
      <c r="AK501" s="305"/>
      <c r="AL501" s="305"/>
      <c r="AM501" s="305"/>
      <c r="AN501" s="305"/>
      <c r="AO501" s="314"/>
      <c r="AP501" s="117"/>
      <c r="AQ501" s="54" t="s">
        <v>645</v>
      </c>
      <c r="AU501" s="292" t="str">
        <f t="shared" ca="1" si="75"/>
        <v>AA</v>
      </c>
      <c r="AV501" s="292">
        <f t="shared" si="76"/>
        <v>480</v>
      </c>
      <c r="AW501" s="180" t="str">
        <f t="shared" ca="1" si="72"/>
        <v>AA480</v>
      </c>
      <c r="AX501" s="180">
        <f t="shared" si="73"/>
        <v>9</v>
      </c>
      <c r="AY501" s="180" t="str">
        <f t="shared" ca="1" si="70"/>
        <v>6. Ownership - Operating Costs</v>
      </c>
      <c r="AZ501" s="189" t="s">
        <v>702</v>
      </c>
      <c r="BA501" s="180" t="s">
        <v>734</v>
      </c>
      <c r="BB501" s="180">
        <f>$AA$8</f>
        <v>2041</v>
      </c>
      <c r="BC501" s="180" t="str">
        <f t="shared" ca="1" si="74"/>
        <v>9_AA480_Outside_services_2041</v>
      </c>
      <c r="BD501" s="180" t="s">
        <v>407</v>
      </c>
      <c r="BE501" s="180"/>
      <c r="BF501" s="189" t="str">
        <f t="shared" si="71"/>
        <v>&gt;=0</v>
      </c>
      <c r="BG501" s="189" t="s">
        <v>58</v>
      </c>
      <c r="BH501" s="189" t="s">
        <v>58</v>
      </c>
      <c r="BI501" s="189"/>
      <c r="BJ501" s="189"/>
      <c r="BK501" s="189"/>
      <c r="BL501" s="189"/>
    </row>
    <row r="502" spans="1:64" ht="13.5" hidden="1" customHeight="1" thickBot="1">
      <c r="A502" s="90"/>
      <c r="B502" s="123"/>
      <c r="C502" s="160"/>
      <c r="D502" s="347"/>
      <c r="E502" s="347"/>
      <c r="F502" s="304"/>
      <c r="G502" s="304"/>
      <c r="H502" s="304"/>
      <c r="I502" s="304"/>
      <c r="J502" s="304"/>
      <c r="K502" s="304"/>
      <c r="L502" s="304"/>
      <c r="M502" s="304"/>
      <c r="N502" s="304"/>
      <c r="O502" s="304"/>
      <c r="P502" s="304"/>
      <c r="Q502" s="304"/>
      <c r="R502" s="304"/>
      <c r="S502" s="304"/>
      <c r="T502" s="304"/>
      <c r="U502" s="304"/>
      <c r="V502" s="304"/>
      <c r="W502" s="304"/>
      <c r="X502" s="304"/>
      <c r="Y502" s="304"/>
      <c r="Z502" s="304"/>
      <c r="AA502" s="304"/>
      <c r="AB502" s="304"/>
      <c r="AC502" s="304"/>
      <c r="AD502" s="304"/>
      <c r="AE502" s="305"/>
      <c r="AF502" s="305"/>
      <c r="AG502" s="305"/>
      <c r="AH502" s="305"/>
      <c r="AI502" s="305"/>
      <c r="AJ502" s="305"/>
      <c r="AK502" s="305"/>
      <c r="AL502" s="305"/>
      <c r="AM502" s="305"/>
      <c r="AN502" s="305"/>
      <c r="AO502" s="314"/>
      <c r="AP502" s="117"/>
      <c r="AQ502" s="54" t="s">
        <v>645</v>
      </c>
      <c r="AU502" s="292" t="str">
        <f t="shared" ca="1" si="75"/>
        <v>AB</v>
      </c>
      <c r="AV502" s="292">
        <f t="shared" si="76"/>
        <v>480</v>
      </c>
      <c r="AW502" s="180" t="str">
        <f t="shared" ca="1" si="72"/>
        <v>AB480</v>
      </c>
      <c r="AX502" s="180">
        <f t="shared" si="73"/>
        <v>9</v>
      </c>
      <c r="AY502" s="180" t="str">
        <f t="shared" ca="1" si="70"/>
        <v>6. Ownership - Operating Costs</v>
      </c>
      <c r="AZ502" s="189" t="s">
        <v>702</v>
      </c>
      <c r="BA502" s="180" t="s">
        <v>734</v>
      </c>
      <c r="BB502" s="180">
        <f>$AB$8</f>
        <v>2042</v>
      </c>
      <c r="BC502" s="180" t="str">
        <f t="shared" ca="1" si="74"/>
        <v>9_AB480_Outside_services_2042</v>
      </c>
      <c r="BD502" s="180" t="s">
        <v>407</v>
      </c>
      <c r="BE502" s="180"/>
      <c r="BF502" s="189" t="str">
        <f t="shared" si="71"/>
        <v>&gt;=0</v>
      </c>
      <c r="BG502" s="189" t="s">
        <v>58</v>
      </c>
      <c r="BH502" s="189" t="s">
        <v>58</v>
      </c>
      <c r="BI502" s="189"/>
      <c r="BJ502" s="189"/>
      <c r="BK502" s="189"/>
      <c r="BL502" s="189"/>
    </row>
    <row r="503" spans="1:64" ht="13.5" hidden="1" customHeight="1" thickBot="1">
      <c r="A503" s="90"/>
      <c r="B503" s="123"/>
      <c r="C503" s="160"/>
      <c r="D503" s="347"/>
      <c r="E503" s="347"/>
      <c r="F503" s="304"/>
      <c r="G503" s="304"/>
      <c r="H503" s="304"/>
      <c r="I503" s="304"/>
      <c r="J503" s="304"/>
      <c r="K503" s="304"/>
      <c r="L503" s="304"/>
      <c r="M503" s="304"/>
      <c r="N503" s="304"/>
      <c r="O503" s="304"/>
      <c r="P503" s="304"/>
      <c r="Q503" s="304"/>
      <c r="R503" s="304"/>
      <c r="S503" s="304"/>
      <c r="T503" s="304"/>
      <c r="U503" s="304"/>
      <c r="V503" s="304"/>
      <c r="W503" s="304"/>
      <c r="X503" s="304"/>
      <c r="Y503" s="304"/>
      <c r="Z503" s="304"/>
      <c r="AA503" s="304"/>
      <c r="AB503" s="304"/>
      <c r="AC503" s="304"/>
      <c r="AD503" s="304"/>
      <c r="AE503" s="305"/>
      <c r="AF503" s="305"/>
      <c r="AG503" s="305"/>
      <c r="AH503" s="305"/>
      <c r="AI503" s="305"/>
      <c r="AJ503" s="305"/>
      <c r="AK503" s="305"/>
      <c r="AL503" s="305"/>
      <c r="AM503" s="305"/>
      <c r="AN503" s="305"/>
      <c r="AO503" s="314"/>
      <c r="AP503" s="117"/>
      <c r="AQ503" s="54" t="s">
        <v>645</v>
      </c>
      <c r="AU503" s="292" t="str">
        <f t="shared" ca="1" si="75"/>
        <v>AC</v>
      </c>
      <c r="AV503" s="292">
        <f t="shared" si="76"/>
        <v>480</v>
      </c>
      <c r="AW503" s="180" t="str">
        <f t="shared" ca="1" si="72"/>
        <v>AC480</v>
      </c>
      <c r="AX503" s="180">
        <f t="shared" si="73"/>
        <v>9</v>
      </c>
      <c r="AY503" s="180" t="str">
        <f t="shared" ca="1" si="70"/>
        <v>6. Ownership - Operating Costs</v>
      </c>
      <c r="AZ503" s="189" t="s">
        <v>702</v>
      </c>
      <c r="BA503" s="180" t="s">
        <v>734</v>
      </c>
      <c r="BB503" s="180">
        <f>$AC$8</f>
        <v>2043</v>
      </c>
      <c r="BC503" s="180" t="str">
        <f t="shared" ca="1" si="74"/>
        <v>9_AC480_Outside_services_2043</v>
      </c>
      <c r="BD503" s="180" t="s">
        <v>407</v>
      </c>
      <c r="BE503" s="180"/>
      <c r="BF503" s="189" t="str">
        <f t="shared" si="71"/>
        <v>&gt;=0</v>
      </c>
      <c r="BG503" s="189" t="s">
        <v>58</v>
      </c>
      <c r="BH503" s="189" t="s">
        <v>58</v>
      </c>
      <c r="BI503" s="189"/>
      <c r="BJ503" s="189"/>
      <c r="BK503" s="189"/>
      <c r="BL503" s="189"/>
    </row>
    <row r="504" spans="1:64" ht="13.5" hidden="1" customHeight="1" thickBot="1">
      <c r="A504" s="90"/>
      <c r="B504" s="123"/>
      <c r="C504" s="160"/>
      <c r="D504" s="347"/>
      <c r="E504" s="347"/>
      <c r="F504" s="304"/>
      <c r="G504" s="304"/>
      <c r="H504" s="304"/>
      <c r="I504" s="304"/>
      <c r="J504" s="304"/>
      <c r="K504" s="304"/>
      <c r="L504" s="304"/>
      <c r="M504" s="304"/>
      <c r="N504" s="304"/>
      <c r="O504" s="304"/>
      <c r="P504" s="304"/>
      <c r="Q504" s="304"/>
      <c r="R504" s="304"/>
      <c r="S504" s="304"/>
      <c r="T504" s="304"/>
      <c r="U504" s="304"/>
      <c r="V504" s="304"/>
      <c r="W504" s="304"/>
      <c r="X504" s="304"/>
      <c r="Y504" s="304"/>
      <c r="Z504" s="304"/>
      <c r="AA504" s="304"/>
      <c r="AB504" s="304"/>
      <c r="AC504" s="304"/>
      <c r="AD504" s="304"/>
      <c r="AE504" s="305"/>
      <c r="AF504" s="305"/>
      <c r="AG504" s="305"/>
      <c r="AH504" s="305"/>
      <c r="AI504" s="305"/>
      <c r="AJ504" s="305"/>
      <c r="AK504" s="305"/>
      <c r="AL504" s="305"/>
      <c r="AM504" s="305"/>
      <c r="AN504" s="305"/>
      <c r="AO504" s="314"/>
      <c r="AP504" s="117"/>
      <c r="AQ504" s="54" t="s">
        <v>645</v>
      </c>
      <c r="AU504" s="292" t="str">
        <f t="shared" ca="1" si="75"/>
        <v>AD</v>
      </c>
      <c r="AV504" s="292">
        <f t="shared" si="76"/>
        <v>480</v>
      </c>
      <c r="AW504" s="180" t="str">
        <f t="shared" ca="1" si="72"/>
        <v>AD480</v>
      </c>
      <c r="AX504" s="180">
        <f t="shared" si="73"/>
        <v>9</v>
      </c>
      <c r="AY504" s="180" t="str">
        <f t="shared" ca="1" si="70"/>
        <v>6. Ownership - Operating Costs</v>
      </c>
      <c r="AZ504" s="189" t="s">
        <v>702</v>
      </c>
      <c r="BA504" s="180" t="s">
        <v>734</v>
      </c>
      <c r="BB504" s="180">
        <f>$AD$8</f>
        <v>2044</v>
      </c>
      <c r="BC504" s="180" t="str">
        <f t="shared" ca="1" si="74"/>
        <v>9_AD480_Outside_services_2044</v>
      </c>
      <c r="BD504" s="180" t="s">
        <v>407</v>
      </c>
      <c r="BE504" s="180"/>
      <c r="BF504" s="189" t="str">
        <f t="shared" si="71"/>
        <v>&gt;=0</v>
      </c>
      <c r="BG504" s="189" t="s">
        <v>58</v>
      </c>
      <c r="BH504" s="189" t="s">
        <v>58</v>
      </c>
      <c r="BI504" s="189"/>
      <c r="BJ504" s="189"/>
      <c r="BK504" s="189"/>
      <c r="BL504" s="189"/>
    </row>
    <row r="505" spans="1:64" ht="13.5" hidden="1" customHeight="1" thickBot="1">
      <c r="A505" s="90"/>
      <c r="B505" s="123"/>
      <c r="C505" s="160"/>
      <c r="D505" s="347"/>
      <c r="E505" s="347"/>
      <c r="F505" s="304"/>
      <c r="G505" s="304"/>
      <c r="H505" s="304"/>
      <c r="I505" s="304"/>
      <c r="J505" s="304"/>
      <c r="K505" s="304"/>
      <c r="L505" s="304"/>
      <c r="M505" s="304"/>
      <c r="N505" s="304"/>
      <c r="O505" s="304"/>
      <c r="P505" s="304"/>
      <c r="Q505" s="304"/>
      <c r="R505" s="304"/>
      <c r="S505" s="304"/>
      <c r="T505" s="304"/>
      <c r="U505" s="304"/>
      <c r="V505" s="304"/>
      <c r="W505" s="304"/>
      <c r="X505" s="304"/>
      <c r="Y505" s="304"/>
      <c r="Z505" s="304"/>
      <c r="AA505" s="304"/>
      <c r="AB505" s="304"/>
      <c r="AC505" s="304"/>
      <c r="AD505" s="304"/>
      <c r="AE505" s="305"/>
      <c r="AF505" s="305"/>
      <c r="AG505" s="305"/>
      <c r="AH505" s="305"/>
      <c r="AI505" s="305"/>
      <c r="AJ505" s="305"/>
      <c r="AK505" s="305"/>
      <c r="AL505" s="305"/>
      <c r="AM505" s="305"/>
      <c r="AN505" s="305"/>
      <c r="AO505" s="314"/>
      <c r="AP505" s="117"/>
      <c r="AQ505" s="54" t="s">
        <v>645</v>
      </c>
      <c r="AU505" s="292" t="str">
        <f t="shared" ca="1" si="75"/>
        <v>AE</v>
      </c>
      <c r="AV505" s="292">
        <f t="shared" si="76"/>
        <v>480</v>
      </c>
      <c r="AW505" s="180" t="str">
        <f t="shared" ca="1" si="72"/>
        <v>AE480</v>
      </c>
      <c r="AX505" s="180">
        <f t="shared" si="73"/>
        <v>9</v>
      </c>
      <c r="AY505" s="180" t="str">
        <f t="shared" ca="1" si="70"/>
        <v>6. Ownership - Operating Costs</v>
      </c>
      <c r="AZ505" s="189" t="s">
        <v>702</v>
      </c>
      <c r="BA505" s="180" t="s">
        <v>734</v>
      </c>
      <c r="BB505" s="180">
        <f>$AE$8</f>
        <v>2045</v>
      </c>
      <c r="BC505" s="180" t="str">
        <f t="shared" ca="1" si="74"/>
        <v>9_AE480_Outside_services_2045</v>
      </c>
      <c r="BD505" s="180" t="s">
        <v>407</v>
      </c>
      <c r="BE505" s="180"/>
      <c r="BF505" s="189" t="str">
        <f t="shared" si="71"/>
        <v>&gt;=0</v>
      </c>
      <c r="BG505" s="189" t="s">
        <v>58</v>
      </c>
      <c r="BH505" s="189" t="s">
        <v>58</v>
      </c>
      <c r="BI505" s="189"/>
      <c r="BJ505" s="189"/>
      <c r="BK505" s="189"/>
      <c r="BL505" s="189"/>
    </row>
    <row r="506" spans="1:64" ht="13.5" hidden="1" customHeight="1" thickBot="1">
      <c r="A506" s="90"/>
      <c r="B506" s="123"/>
      <c r="C506" s="160"/>
      <c r="D506" s="347"/>
      <c r="E506" s="347"/>
      <c r="F506" s="304"/>
      <c r="G506" s="304"/>
      <c r="H506" s="304"/>
      <c r="I506" s="304"/>
      <c r="J506" s="304"/>
      <c r="K506" s="304"/>
      <c r="L506" s="304"/>
      <c r="M506" s="304"/>
      <c r="N506" s="304"/>
      <c r="O506" s="304"/>
      <c r="P506" s="304"/>
      <c r="Q506" s="304"/>
      <c r="R506" s="304"/>
      <c r="S506" s="304"/>
      <c r="T506" s="304"/>
      <c r="U506" s="304"/>
      <c r="V506" s="304"/>
      <c r="W506" s="304"/>
      <c r="X506" s="304"/>
      <c r="Y506" s="304"/>
      <c r="Z506" s="304"/>
      <c r="AA506" s="304"/>
      <c r="AB506" s="304"/>
      <c r="AC506" s="304"/>
      <c r="AD506" s="304"/>
      <c r="AE506" s="305"/>
      <c r="AF506" s="305"/>
      <c r="AG506" s="305"/>
      <c r="AH506" s="305"/>
      <c r="AI506" s="305"/>
      <c r="AJ506" s="305"/>
      <c r="AK506" s="305"/>
      <c r="AL506" s="305"/>
      <c r="AM506" s="305"/>
      <c r="AN506" s="305"/>
      <c r="AO506" s="314"/>
      <c r="AP506" s="117"/>
      <c r="AQ506" s="54" t="s">
        <v>645</v>
      </c>
      <c r="AU506" s="292" t="str">
        <f t="shared" ca="1" si="75"/>
        <v>AF</v>
      </c>
      <c r="AV506" s="292">
        <f t="shared" si="76"/>
        <v>480</v>
      </c>
      <c r="AW506" s="180" t="str">
        <f t="shared" ca="1" si="72"/>
        <v>AF480</v>
      </c>
      <c r="AX506" s="180">
        <f t="shared" si="73"/>
        <v>9</v>
      </c>
      <c r="AY506" s="180" t="str">
        <f t="shared" ca="1" si="70"/>
        <v>6. Ownership - Operating Costs</v>
      </c>
      <c r="AZ506" s="189" t="s">
        <v>702</v>
      </c>
      <c r="BA506" s="180" t="s">
        <v>734</v>
      </c>
      <c r="BB506" s="180">
        <f>$AF$8</f>
        <v>2046</v>
      </c>
      <c r="BC506" s="180" t="str">
        <f t="shared" ca="1" si="74"/>
        <v>9_AF480_Outside_services_2046</v>
      </c>
      <c r="BD506" s="180" t="s">
        <v>407</v>
      </c>
      <c r="BE506" s="180"/>
      <c r="BF506" s="189" t="str">
        <f t="shared" si="71"/>
        <v>&gt;=0</v>
      </c>
      <c r="BG506" s="189" t="s">
        <v>58</v>
      </c>
      <c r="BH506" s="189" t="s">
        <v>58</v>
      </c>
      <c r="BI506" s="189"/>
      <c r="BJ506" s="189"/>
      <c r="BK506" s="189"/>
      <c r="BL506" s="189"/>
    </row>
    <row r="507" spans="1:64" ht="13.5" hidden="1" customHeight="1" thickBot="1">
      <c r="A507" s="90"/>
      <c r="B507" s="123"/>
      <c r="C507" s="160"/>
      <c r="D507" s="347"/>
      <c r="E507" s="347"/>
      <c r="F507" s="304"/>
      <c r="G507" s="304"/>
      <c r="H507" s="304"/>
      <c r="I507" s="304"/>
      <c r="J507" s="304"/>
      <c r="K507" s="304"/>
      <c r="L507" s="304"/>
      <c r="M507" s="304"/>
      <c r="N507" s="304"/>
      <c r="O507" s="304"/>
      <c r="P507" s="304"/>
      <c r="Q507" s="304"/>
      <c r="R507" s="304"/>
      <c r="S507" s="304"/>
      <c r="T507" s="304"/>
      <c r="U507" s="304"/>
      <c r="V507" s="304"/>
      <c r="W507" s="304"/>
      <c r="X507" s="304"/>
      <c r="Y507" s="304"/>
      <c r="Z507" s="304"/>
      <c r="AA507" s="304"/>
      <c r="AB507" s="304"/>
      <c r="AC507" s="304"/>
      <c r="AD507" s="304"/>
      <c r="AE507" s="305"/>
      <c r="AF507" s="305"/>
      <c r="AG507" s="305"/>
      <c r="AH507" s="305"/>
      <c r="AI507" s="305"/>
      <c r="AJ507" s="305"/>
      <c r="AK507" s="305"/>
      <c r="AL507" s="305"/>
      <c r="AM507" s="305"/>
      <c r="AN507" s="305"/>
      <c r="AO507" s="314"/>
      <c r="AP507" s="117"/>
      <c r="AQ507" s="54" t="s">
        <v>645</v>
      </c>
      <c r="AU507" s="292" t="str">
        <f t="shared" ca="1" si="75"/>
        <v>AG</v>
      </c>
      <c r="AV507" s="292">
        <f t="shared" si="76"/>
        <v>480</v>
      </c>
      <c r="AW507" s="180" t="str">
        <f t="shared" ca="1" si="72"/>
        <v>AG480</v>
      </c>
      <c r="AX507" s="180">
        <f t="shared" si="73"/>
        <v>9</v>
      </c>
      <c r="AY507" s="180" t="str">
        <f t="shared" ca="1" si="70"/>
        <v>6. Ownership - Operating Costs</v>
      </c>
      <c r="AZ507" s="189" t="s">
        <v>702</v>
      </c>
      <c r="BA507" s="180" t="s">
        <v>734</v>
      </c>
      <c r="BB507" s="180">
        <f>$AG$8</f>
        <v>2047</v>
      </c>
      <c r="BC507" s="180" t="str">
        <f t="shared" ca="1" si="74"/>
        <v>9_AG480_Outside_services_2047</v>
      </c>
      <c r="BD507" s="180" t="s">
        <v>407</v>
      </c>
      <c r="BE507" s="180"/>
      <c r="BF507" s="189" t="str">
        <f t="shared" si="71"/>
        <v>&gt;=0</v>
      </c>
      <c r="BG507" s="189" t="s">
        <v>58</v>
      </c>
      <c r="BH507" s="189" t="s">
        <v>58</v>
      </c>
      <c r="BI507" s="189"/>
      <c r="BJ507" s="189"/>
      <c r="BK507" s="189"/>
      <c r="BL507" s="189"/>
    </row>
    <row r="508" spans="1:64" ht="13.5" hidden="1" customHeight="1" thickBot="1">
      <c r="A508" s="90"/>
      <c r="B508" s="123"/>
      <c r="C508" s="160"/>
      <c r="D508" s="347"/>
      <c r="E508" s="347"/>
      <c r="F508" s="304"/>
      <c r="G508" s="304"/>
      <c r="H508" s="304"/>
      <c r="I508" s="304"/>
      <c r="J508" s="304"/>
      <c r="K508" s="304"/>
      <c r="L508" s="304"/>
      <c r="M508" s="304"/>
      <c r="N508" s="304"/>
      <c r="O508" s="304"/>
      <c r="P508" s="304"/>
      <c r="Q508" s="304"/>
      <c r="R508" s="304"/>
      <c r="S508" s="304"/>
      <c r="T508" s="304"/>
      <c r="U508" s="304"/>
      <c r="V508" s="304"/>
      <c r="W508" s="304"/>
      <c r="X508" s="304"/>
      <c r="Y508" s="304"/>
      <c r="Z508" s="304"/>
      <c r="AA508" s="304"/>
      <c r="AB508" s="304"/>
      <c r="AC508" s="304"/>
      <c r="AD508" s="304"/>
      <c r="AE508" s="305"/>
      <c r="AF508" s="305"/>
      <c r="AG508" s="305"/>
      <c r="AH508" s="305"/>
      <c r="AI508" s="305"/>
      <c r="AJ508" s="305"/>
      <c r="AK508" s="305"/>
      <c r="AL508" s="305"/>
      <c r="AM508" s="305"/>
      <c r="AN508" s="305"/>
      <c r="AO508" s="314"/>
      <c r="AP508" s="117"/>
      <c r="AQ508" s="54" t="s">
        <v>645</v>
      </c>
      <c r="AU508" s="292" t="str">
        <f t="shared" ca="1" si="75"/>
        <v>AH</v>
      </c>
      <c r="AV508" s="292">
        <f t="shared" si="76"/>
        <v>480</v>
      </c>
      <c r="AW508" s="180" t="str">
        <f t="shared" ca="1" si="72"/>
        <v>AH480</v>
      </c>
      <c r="AX508" s="180">
        <f t="shared" si="73"/>
        <v>9</v>
      </c>
      <c r="AY508" s="180" t="str">
        <f t="shared" ca="1" si="70"/>
        <v>6. Ownership - Operating Costs</v>
      </c>
      <c r="AZ508" s="189" t="s">
        <v>702</v>
      </c>
      <c r="BA508" s="180" t="s">
        <v>734</v>
      </c>
      <c r="BB508" s="180">
        <f>$AH$8</f>
        <v>2048</v>
      </c>
      <c r="BC508" s="180" t="str">
        <f t="shared" ca="1" si="74"/>
        <v>9_AH480_Outside_services_2048</v>
      </c>
      <c r="BD508" s="180" t="s">
        <v>407</v>
      </c>
      <c r="BE508" s="180"/>
      <c r="BF508" s="189" t="str">
        <f t="shared" si="71"/>
        <v>&gt;=0</v>
      </c>
      <c r="BG508" s="189" t="s">
        <v>58</v>
      </c>
      <c r="BH508" s="189" t="s">
        <v>58</v>
      </c>
      <c r="BI508" s="189"/>
      <c r="BJ508" s="189"/>
      <c r="BK508" s="189"/>
      <c r="BL508" s="189"/>
    </row>
    <row r="509" spans="1:64" ht="13.5" hidden="1" customHeight="1" thickBot="1">
      <c r="A509" s="90"/>
      <c r="B509" s="123"/>
      <c r="C509" s="160"/>
      <c r="D509" s="347"/>
      <c r="E509" s="347"/>
      <c r="F509" s="304"/>
      <c r="G509" s="304"/>
      <c r="H509" s="304"/>
      <c r="I509" s="304"/>
      <c r="J509" s="304"/>
      <c r="K509" s="304"/>
      <c r="L509" s="304"/>
      <c r="M509" s="304"/>
      <c r="N509" s="304"/>
      <c r="O509" s="304"/>
      <c r="P509" s="304"/>
      <c r="Q509" s="304"/>
      <c r="R509" s="304"/>
      <c r="S509" s="304"/>
      <c r="T509" s="304"/>
      <c r="U509" s="304"/>
      <c r="V509" s="304"/>
      <c r="W509" s="304"/>
      <c r="X509" s="304"/>
      <c r="Y509" s="304"/>
      <c r="Z509" s="304"/>
      <c r="AA509" s="304"/>
      <c r="AB509" s="304"/>
      <c r="AC509" s="304"/>
      <c r="AD509" s="304"/>
      <c r="AE509" s="305"/>
      <c r="AF509" s="305"/>
      <c r="AG509" s="305"/>
      <c r="AH509" s="305"/>
      <c r="AI509" s="305"/>
      <c r="AJ509" s="305"/>
      <c r="AK509" s="305"/>
      <c r="AL509" s="305"/>
      <c r="AM509" s="305"/>
      <c r="AN509" s="305"/>
      <c r="AO509" s="314"/>
      <c r="AP509" s="117"/>
      <c r="AQ509" s="54" t="s">
        <v>645</v>
      </c>
      <c r="AU509" s="292" t="str">
        <f t="shared" ca="1" si="75"/>
        <v>AI</v>
      </c>
      <c r="AV509" s="292">
        <f t="shared" si="76"/>
        <v>480</v>
      </c>
      <c r="AW509" s="180" t="str">
        <f t="shared" ca="1" si="72"/>
        <v>AI480</v>
      </c>
      <c r="AX509" s="180">
        <f t="shared" si="73"/>
        <v>9</v>
      </c>
      <c r="AY509" s="180" t="str">
        <f t="shared" ca="1" si="70"/>
        <v>6. Ownership - Operating Costs</v>
      </c>
      <c r="AZ509" s="189" t="s">
        <v>702</v>
      </c>
      <c r="BA509" s="180" t="s">
        <v>734</v>
      </c>
      <c r="BB509" s="180">
        <f>$AI$8</f>
        <v>2049</v>
      </c>
      <c r="BC509" s="180" t="str">
        <f t="shared" ca="1" si="74"/>
        <v>9_AI480_Outside_services_2049</v>
      </c>
      <c r="BD509" s="180" t="s">
        <v>407</v>
      </c>
      <c r="BE509" s="180"/>
      <c r="BF509" s="189" t="str">
        <f t="shared" si="71"/>
        <v>&gt;=0</v>
      </c>
      <c r="BG509" s="189" t="s">
        <v>58</v>
      </c>
      <c r="BH509" s="189" t="s">
        <v>58</v>
      </c>
      <c r="BI509" s="189"/>
      <c r="BJ509" s="189"/>
      <c r="BK509" s="189"/>
      <c r="BL509" s="189"/>
    </row>
    <row r="510" spans="1:64" ht="13.5" hidden="1" customHeight="1" thickBot="1">
      <c r="A510" s="90"/>
      <c r="B510" s="123"/>
      <c r="C510" s="160"/>
      <c r="D510" s="347"/>
      <c r="E510" s="347"/>
      <c r="F510" s="304"/>
      <c r="G510" s="304"/>
      <c r="H510" s="304"/>
      <c r="I510" s="304"/>
      <c r="J510" s="304"/>
      <c r="K510" s="304"/>
      <c r="L510" s="304"/>
      <c r="M510" s="304"/>
      <c r="N510" s="304"/>
      <c r="O510" s="304"/>
      <c r="P510" s="304"/>
      <c r="Q510" s="304"/>
      <c r="R510" s="304"/>
      <c r="S510" s="304"/>
      <c r="T510" s="304"/>
      <c r="U510" s="304"/>
      <c r="V510" s="304"/>
      <c r="W510" s="304"/>
      <c r="X510" s="304"/>
      <c r="Y510" s="304"/>
      <c r="Z510" s="304"/>
      <c r="AA510" s="304"/>
      <c r="AB510" s="304"/>
      <c r="AC510" s="304"/>
      <c r="AD510" s="304"/>
      <c r="AE510" s="305"/>
      <c r="AF510" s="305"/>
      <c r="AG510" s="305"/>
      <c r="AH510" s="305"/>
      <c r="AI510" s="305"/>
      <c r="AJ510" s="305"/>
      <c r="AK510" s="305"/>
      <c r="AL510" s="305"/>
      <c r="AM510" s="305"/>
      <c r="AN510" s="305"/>
      <c r="AO510" s="314"/>
      <c r="AP510" s="117"/>
      <c r="AQ510" s="54" t="s">
        <v>645</v>
      </c>
      <c r="AU510" s="292" t="str">
        <f t="shared" ca="1" si="75"/>
        <v>AJ</v>
      </c>
      <c r="AV510" s="292">
        <f t="shared" si="76"/>
        <v>480</v>
      </c>
      <c r="AW510" s="180" t="str">
        <f t="shared" ca="1" si="72"/>
        <v>AJ480</v>
      </c>
      <c r="AX510" s="180">
        <f t="shared" si="73"/>
        <v>9</v>
      </c>
      <c r="AY510" s="180" t="str">
        <f t="shared" ca="1" si="70"/>
        <v>6. Ownership - Operating Costs</v>
      </c>
      <c r="AZ510" s="189" t="s">
        <v>702</v>
      </c>
      <c r="BA510" s="180" t="s">
        <v>734</v>
      </c>
      <c r="BB510" s="180">
        <f>$AJ$8</f>
        <v>2050</v>
      </c>
      <c r="BC510" s="180" t="str">
        <f t="shared" ca="1" si="74"/>
        <v>9_AJ480_Outside_services_2050</v>
      </c>
      <c r="BD510" s="180" t="s">
        <v>407</v>
      </c>
      <c r="BE510" s="180"/>
      <c r="BF510" s="189" t="str">
        <f t="shared" si="71"/>
        <v>&gt;=0</v>
      </c>
      <c r="BG510" s="189" t="s">
        <v>58</v>
      </c>
      <c r="BH510" s="189" t="s">
        <v>58</v>
      </c>
      <c r="BI510" s="189"/>
      <c r="BJ510" s="189"/>
      <c r="BK510" s="189"/>
      <c r="BL510" s="189"/>
    </row>
    <row r="511" spans="1:64" ht="13.5" hidden="1" customHeight="1" thickBot="1">
      <c r="A511" s="90"/>
      <c r="B511" s="123"/>
      <c r="C511" s="160"/>
      <c r="D511" s="347"/>
      <c r="E511" s="347"/>
      <c r="F511" s="304"/>
      <c r="G511" s="304"/>
      <c r="H511" s="304"/>
      <c r="I511" s="304"/>
      <c r="J511" s="304"/>
      <c r="K511" s="304"/>
      <c r="L511" s="304"/>
      <c r="M511" s="304"/>
      <c r="N511" s="304"/>
      <c r="O511" s="304"/>
      <c r="P511" s="304"/>
      <c r="Q511" s="304"/>
      <c r="R511" s="304"/>
      <c r="S511" s="304"/>
      <c r="T511" s="304"/>
      <c r="U511" s="304"/>
      <c r="V511" s="304"/>
      <c r="W511" s="304"/>
      <c r="X511" s="304"/>
      <c r="Y511" s="304"/>
      <c r="Z511" s="304"/>
      <c r="AA511" s="304"/>
      <c r="AB511" s="304"/>
      <c r="AC511" s="304"/>
      <c r="AD511" s="304"/>
      <c r="AE511" s="305"/>
      <c r="AF511" s="305"/>
      <c r="AG511" s="305"/>
      <c r="AH511" s="305"/>
      <c r="AI511" s="305"/>
      <c r="AJ511" s="305"/>
      <c r="AK511" s="305"/>
      <c r="AL511" s="305"/>
      <c r="AM511" s="305"/>
      <c r="AN511" s="305"/>
      <c r="AO511" s="314"/>
      <c r="AP511" s="117"/>
      <c r="AQ511" s="54" t="s">
        <v>645</v>
      </c>
      <c r="AU511" s="292" t="str">
        <f t="shared" ca="1" si="75"/>
        <v>AK</v>
      </c>
      <c r="AV511" s="292">
        <f t="shared" si="76"/>
        <v>480</v>
      </c>
      <c r="AW511" s="180" t="str">
        <f t="shared" ca="1" si="72"/>
        <v>AK480</v>
      </c>
      <c r="AX511" s="180">
        <f t="shared" si="73"/>
        <v>9</v>
      </c>
      <c r="AY511" s="180" t="str">
        <f t="shared" ca="1" si="70"/>
        <v>6. Ownership - Operating Costs</v>
      </c>
      <c r="AZ511" s="189" t="s">
        <v>702</v>
      </c>
      <c r="BA511" s="180" t="s">
        <v>734</v>
      </c>
      <c r="BB511" s="180">
        <f>$AK$8</f>
        <v>2051</v>
      </c>
      <c r="BC511" s="180" t="str">
        <f t="shared" ca="1" si="74"/>
        <v>9_AK480_Outside_services_2051</v>
      </c>
      <c r="BD511" s="180" t="s">
        <v>407</v>
      </c>
      <c r="BE511" s="180"/>
      <c r="BF511" s="189" t="str">
        <f t="shared" si="71"/>
        <v>&gt;=0</v>
      </c>
      <c r="BG511" s="189" t="s">
        <v>58</v>
      </c>
      <c r="BH511" s="189" t="s">
        <v>58</v>
      </c>
      <c r="BI511" s="189"/>
      <c r="BJ511" s="189"/>
      <c r="BK511" s="189"/>
      <c r="BL511" s="189"/>
    </row>
    <row r="512" spans="1:64" ht="13.5" hidden="1" customHeight="1" thickBot="1">
      <c r="A512" s="90"/>
      <c r="B512" s="123"/>
      <c r="C512" s="160"/>
      <c r="D512" s="347"/>
      <c r="E512" s="347"/>
      <c r="F512" s="304"/>
      <c r="G512" s="304"/>
      <c r="H512" s="304"/>
      <c r="I512" s="304"/>
      <c r="J512" s="304"/>
      <c r="K512" s="304"/>
      <c r="L512" s="304"/>
      <c r="M512" s="304"/>
      <c r="N512" s="304"/>
      <c r="O512" s="304"/>
      <c r="P512" s="304"/>
      <c r="Q512" s="304"/>
      <c r="R512" s="304"/>
      <c r="S512" s="304"/>
      <c r="T512" s="304"/>
      <c r="U512" s="304"/>
      <c r="V512" s="304"/>
      <c r="W512" s="304"/>
      <c r="X512" s="304"/>
      <c r="Y512" s="304"/>
      <c r="Z512" s="304"/>
      <c r="AA512" s="304"/>
      <c r="AB512" s="304"/>
      <c r="AC512" s="304"/>
      <c r="AD512" s="304"/>
      <c r="AE512" s="305"/>
      <c r="AF512" s="305"/>
      <c r="AG512" s="305"/>
      <c r="AH512" s="305"/>
      <c r="AI512" s="305"/>
      <c r="AJ512" s="305"/>
      <c r="AK512" s="305"/>
      <c r="AL512" s="305"/>
      <c r="AM512" s="305"/>
      <c r="AN512" s="305"/>
      <c r="AO512" s="314"/>
      <c r="AP512" s="117"/>
      <c r="AQ512" s="54" t="s">
        <v>645</v>
      </c>
      <c r="AU512" s="292" t="str">
        <f t="shared" ca="1" si="75"/>
        <v>AL</v>
      </c>
      <c r="AV512" s="292">
        <f t="shared" si="76"/>
        <v>480</v>
      </c>
      <c r="AW512" s="180" t="str">
        <f t="shared" ca="1" si="72"/>
        <v>AL480</v>
      </c>
      <c r="AX512" s="180">
        <f t="shared" si="73"/>
        <v>9</v>
      </c>
      <c r="AY512" s="180" t="str">
        <f t="shared" ca="1" si="70"/>
        <v>6. Ownership - Operating Costs</v>
      </c>
      <c r="AZ512" s="189" t="s">
        <v>702</v>
      </c>
      <c r="BA512" s="180" t="s">
        <v>734</v>
      </c>
      <c r="BB512" s="180">
        <f>$AL$8</f>
        <v>2052</v>
      </c>
      <c r="BC512" s="180" t="str">
        <f t="shared" ca="1" si="74"/>
        <v>9_AL480_Outside_services_2052</v>
      </c>
      <c r="BD512" s="180" t="s">
        <v>407</v>
      </c>
      <c r="BE512" s="180"/>
      <c r="BF512" s="189" t="str">
        <f t="shared" si="71"/>
        <v>&gt;=0</v>
      </c>
      <c r="BG512" s="189" t="s">
        <v>58</v>
      </c>
      <c r="BH512" s="189" t="s">
        <v>58</v>
      </c>
      <c r="BI512" s="189"/>
      <c r="BJ512" s="189"/>
      <c r="BK512" s="189"/>
      <c r="BL512" s="189"/>
    </row>
    <row r="513" spans="1:64" ht="13.5" hidden="1" customHeight="1" thickBot="1">
      <c r="A513" s="90"/>
      <c r="B513" s="123"/>
      <c r="C513" s="160"/>
      <c r="D513" s="347"/>
      <c r="E513" s="347"/>
      <c r="F513" s="304"/>
      <c r="G513" s="304"/>
      <c r="H513" s="304"/>
      <c r="I513" s="304"/>
      <c r="J513" s="304"/>
      <c r="K513" s="304"/>
      <c r="L513" s="304"/>
      <c r="M513" s="304"/>
      <c r="N513" s="304"/>
      <c r="O513" s="304"/>
      <c r="P513" s="304"/>
      <c r="Q513" s="304"/>
      <c r="R513" s="304"/>
      <c r="S513" s="304"/>
      <c r="T513" s="304"/>
      <c r="U513" s="304"/>
      <c r="V513" s="304"/>
      <c r="W513" s="304"/>
      <c r="X513" s="304"/>
      <c r="Y513" s="304"/>
      <c r="Z513" s="304"/>
      <c r="AA513" s="304"/>
      <c r="AB513" s="304"/>
      <c r="AC513" s="304"/>
      <c r="AD513" s="304"/>
      <c r="AE513" s="305"/>
      <c r="AF513" s="305"/>
      <c r="AG513" s="305"/>
      <c r="AH513" s="305"/>
      <c r="AI513" s="305"/>
      <c r="AJ513" s="305"/>
      <c r="AK513" s="305"/>
      <c r="AL513" s="305"/>
      <c r="AM513" s="305"/>
      <c r="AN513" s="305"/>
      <c r="AO513" s="314"/>
      <c r="AP513" s="117"/>
      <c r="AQ513" s="54" t="s">
        <v>645</v>
      </c>
      <c r="AU513" s="292" t="str">
        <f t="shared" ca="1" si="75"/>
        <v>AM</v>
      </c>
      <c r="AV513" s="292">
        <f t="shared" si="76"/>
        <v>480</v>
      </c>
      <c r="AW513" s="180" t="str">
        <f t="shared" ca="1" si="72"/>
        <v>AM480</v>
      </c>
      <c r="AX513" s="180">
        <f t="shared" si="73"/>
        <v>9</v>
      </c>
      <c r="AY513" s="180" t="str">
        <f t="shared" ca="1" si="70"/>
        <v>6. Ownership - Operating Costs</v>
      </c>
      <c r="AZ513" s="189" t="s">
        <v>702</v>
      </c>
      <c r="BA513" s="180" t="s">
        <v>734</v>
      </c>
      <c r="BB513" s="180">
        <f>$AM$8</f>
        <v>2053</v>
      </c>
      <c r="BC513" s="180" t="str">
        <f t="shared" ca="1" si="74"/>
        <v>9_AM480_Outside_services_2053</v>
      </c>
      <c r="BD513" s="180" t="s">
        <v>407</v>
      </c>
      <c r="BE513" s="180"/>
      <c r="BF513" s="189" t="str">
        <f t="shared" si="71"/>
        <v>&gt;=0</v>
      </c>
      <c r="BG513" s="189" t="s">
        <v>58</v>
      </c>
      <c r="BH513" s="189" t="s">
        <v>58</v>
      </c>
      <c r="BI513" s="189"/>
      <c r="BJ513" s="189"/>
      <c r="BK513" s="189"/>
      <c r="BL513" s="189"/>
    </row>
    <row r="514" spans="1:64" ht="13.5" hidden="1" customHeight="1" thickBot="1">
      <c r="A514" s="90"/>
      <c r="B514" s="123"/>
      <c r="C514" s="160"/>
      <c r="D514" s="347"/>
      <c r="E514" s="347"/>
      <c r="F514" s="304"/>
      <c r="G514" s="304"/>
      <c r="H514" s="304"/>
      <c r="I514" s="304"/>
      <c r="J514" s="304"/>
      <c r="K514" s="304"/>
      <c r="L514" s="304"/>
      <c r="M514" s="304"/>
      <c r="N514" s="304"/>
      <c r="O514" s="304"/>
      <c r="P514" s="304"/>
      <c r="Q514" s="304"/>
      <c r="R514" s="304"/>
      <c r="S514" s="304"/>
      <c r="T514" s="304"/>
      <c r="U514" s="304"/>
      <c r="V514" s="304"/>
      <c r="W514" s="304"/>
      <c r="X514" s="304"/>
      <c r="Y514" s="304"/>
      <c r="Z514" s="304"/>
      <c r="AA514" s="304"/>
      <c r="AB514" s="304"/>
      <c r="AC514" s="304"/>
      <c r="AD514" s="304"/>
      <c r="AE514" s="305"/>
      <c r="AF514" s="305"/>
      <c r="AG514" s="305"/>
      <c r="AH514" s="305"/>
      <c r="AI514" s="305"/>
      <c r="AJ514" s="305"/>
      <c r="AK514" s="305"/>
      <c r="AL514" s="305"/>
      <c r="AM514" s="305"/>
      <c r="AN514" s="305"/>
      <c r="AO514" s="314"/>
      <c r="AP514" s="117"/>
      <c r="AQ514" s="54" t="s">
        <v>645</v>
      </c>
      <c r="AU514" s="292" t="str">
        <f t="shared" ca="1" si="75"/>
        <v>AN</v>
      </c>
      <c r="AV514" s="292">
        <f t="shared" si="76"/>
        <v>480</v>
      </c>
      <c r="AW514" s="180" t="str">
        <f t="shared" ca="1" si="72"/>
        <v>AN480</v>
      </c>
      <c r="AX514" s="180">
        <f t="shared" si="73"/>
        <v>9</v>
      </c>
      <c r="AY514" s="180" t="str">
        <f t="shared" ca="1" si="70"/>
        <v>6. Ownership - Operating Costs</v>
      </c>
      <c r="AZ514" s="189" t="s">
        <v>702</v>
      </c>
      <c r="BA514" s="180" t="s">
        <v>734</v>
      </c>
      <c r="BB514" s="180">
        <f>$AN$8</f>
        <v>2054</v>
      </c>
      <c r="BC514" s="180" t="str">
        <f t="shared" ca="1" si="74"/>
        <v>9_AN480_Outside_services_2054</v>
      </c>
      <c r="BD514" s="180" t="s">
        <v>407</v>
      </c>
      <c r="BE514" s="180"/>
      <c r="BF514" s="189" t="str">
        <f t="shared" si="71"/>
        <v>&gt;=0</v>
      </c>
      <c r="BG514" s="189" t="s">
        <v>58</v>
      </c>
      <c r="BH514" s="189" t="s">
        <v>58</v>
      </c>
      <c r="BI514" s="189"/>
      <c r="BJ514" s="189"/>
      <c r="BK514" s="189"/>
      <c r="BL514" s="189"/>
    </row>
    <row r="515" spans="1:64" ht="13.5" hidden="1" customHeight="1" thickBot="1">
      <c r="A515" s="90"/>
      <c r="B515" s="123"/>
      <c r="C515" s="160"/>
      <c r="D515" s="347"/>
      <c r="E515" s="347"/>
      <c r="F515" s="304"/>
      <c r="G515" s="304"/>
      <c r="H515" s="304"/>
      <c r="I515" s="304"/>
      <c r="J515" s="304"/>
      <c r="K515" s="304"/>
      <c r="L515" s="304"/>
      <c r="M515" s="304"/>
      <c r="N515" s="304"/>
      <c r="O515" s="304"/>
      <c r="P515" s="304"/>
      <c r="Q515" s="304"/>
      <c r="R515" s="304"/>
      <c r="S515" s="304"/>
      <c r="T515" s="304"/>
      <c r="U515" s="304"/>
      <c r="V515" s="304"/>
      <c r="W515" s="304"/>
      <c r="X515" s="304"/>
      <c r="Y515" s="304"/>
      <c r="Z515" s="304"/>
      <c r="AA515" s="304"/>
      <c r="AB515" s="304"/>
      <c r="AC515" s="304"/>
      <c r="AD515" s="304"/>
      <c r="AE515" s="305"/>
      <c r="AF515" s="305"/>
      <c r="AG515" s="305"/>
      <c r="AH515" s="305"/>
      <c r="AI515" s="305"/>
      <c r="AJ515" s="305"/>
      <c r="AK515" s="305"/>
      <c r="AL515" s="305"/>
      <c r="AM515" s="305"/>
      <c r="AN515" s="305"/>
      <c r="AO515" s="314"/>
      <c r="AP515" s="117"/>
      <c r="AQ515" s="307" t="s">
        <v>645</v>
      </c>
      <c r="AR515" s="307"/>
      <c r="AS515" s="307"/>
      <c r="AT515" s="307"/>
      <c r="AU515" s="308" t="str">
        <f t="shared" ca="1" si="75"/>
        <v>AO</v>
      </c>
      <c r="AV515" s="308">
        <f t="shared" si="76"/>
        <v>480</v>
      </c>
      <c r="AW515" s="254" t="str">
        <f t="shared" ca="1" si="72"/>
        <v>AO480</v>
      </c>
      <c r="AX515" s="254">
        <f t="shared" si="73"/>
        <v>9</v>
      </c>
      <c r="AY515" s="254" t="str">
        <f t="shared" ca="1" si="70"/>
        <v>6. Ownership - Operating Costs</v>
      </c>
      <c r="AZ515" s="259" t="s">
        <v>702</v>
      </c>
      <c r="BA515" s="254" t="s">
        <v>734</v>
      </c>
      <c r="BB515" s="254" t="s">
        <v>646</v>
      </c>
      <c r="BC515" s="254" t="str">
        <f t="shared" ca="1" si="74"/>
        <v>9_AO480_Outside_services_Additional_Info</v>
      </c>
      <c r="BD515" s="259" t="s">
        <v>133</v>
      </c>
      <c r="BE515" s="259">
        <v>100</v>
      </c>
      <c r="BF515" s="259"/>
      <c r="BG515" s="259" t="s">
        <v>58</v>
      </c>
      <c r="BH515" s="259" t="s">
        <v>58</v>
      </c>
      <c r="BI515" s="189"/>
      <c r="BJ515" s="189"/>
      <c r="BK515" s="189"/>
      <c r="BL515" s="189"/>
    </row>
    <row r="516" spans="1:64" ht="13.5" thickBot="1">
      <c r="A516" s="90">
        <f>+A480+1</f>
        <v>19</v>
      </c>
      <c r="B516" s="123"/>
      <c r="C516" s="160" t="s">
        <v>310</v>
      </c>
      <c r="D516" s="347" t="s">
        <v>642</v>
      </c>
      <c r="E516" s="347"/>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1"/>
      <c r="AF516" s="281"/>
      <c r="AG516" s="281"/>
      <c r="AH516" s="281"/>
      <c r="AI516" s="281"/>
      <c r="AJ516" s="281"/>
      <c r="AK516" s="281"/>
      <c r="AL516" s="281"/>
      <c r="AM516" s="281"/>
      <c r="AN516" s="281"/>
      <c r="AO516" s="222"/>
      <c r="AP516" s="117"/>
      <c r="AS516" s="54" t="s">
        <v>125</v>
      </c>
      <c r="AT516" s="54" t="str">
        <f ca="1">SUBSTITUTE(CELL("address",F516),"$","")</f>
        <v>F516</v>
      </c>
      <c r="AU516" s="227" t="str">
        <f ca="1">CHAR(CODE(AT516))</f>
        <v>F</v>
      </c>
      <c r="AV516" s="227">
        <f>ROW(AT516)</f>
        <v>516</v>
      </c>
      <c r="AW516" s="180" t="str">
        <f ca="1">CONCATENATE(AU516&amp;AV516)</f>
        <v>F516</v>
      </c>
      <c r="AX516" s="180">
        <f t="shared" si="73"/>
        <v>9</v>
      </c>
      <c r="AY516" s="180" t="str">
        <f t="shared" ca="1" si="70"/>
        <v>6. Ownership - Operating Costs</v>
      </c>
      <c r="AZ516" s="189" t="s">
        <v>702</v>
      </c>
      <c r="BA516" s="180" t="s">
        <v>310</v>
      </c>
      <c r="BB516" s="180">
        <f>$F$8</f>
        <v>2020</v>
      </c>
      <c r="BC516" s="180" t="str">
        <f ca="1">AX516&amp;"_"&amp;AW516&amp;"_"&amp;BA516&amp;"_"&amp;BB516</f>
        <v>9_F516_Other_2020</v>
      </c>
      <c r="BD516" s="180" t="s">
        <v>407</v>
      </c>
      <c r="BE516" s="180"/>
      <c r="BF516" s="189" t="str">
        <f t="shared" si="71"/>
        <v>&gt;=0</v>
      </c>
      <c r="BG516" s="189" t="s">
        <v>58</v>
      </c>
      <c r="BH516" s="189" t="s">
        <v>58</v>
      </c>
      <c r="BI516" s="189"/>
      <c r="BJ516" s="189"/>
      <c r="BK516" s="189"/>
      <c r="BL516" s="189"/>
    </row>
    <row r="517" spans="1:64" ht="13.5" hidden="1" customHeight="1" thickBot="1">
      <c r="A517" s="90"/>
      <c r="B517" s="123"/>
      <c r="C517" s="160"/>
      <c r="D517" s="347"/>
      <c r="E517" s="347"/>
      <c r="F517" s="304"/>
      <c r="G517" s="304"/>
      <c r="H517" s="304"/>
      <c r="I517" s="304"/>
      <c r="J517" s="304"/>
      <c r="K517" s="304"/>
      <c r="L517" s="304"/>
      <c r="M517" s="304"/>
      <c r="N517" s="304"/>
      <c r="O517" s="304"/>
      <c r="P517" s="304"/>
      <c r="Q517" s="304"/>
      <c r="R517" s="304"/>
      <c r="S517" s="304"/>
      <c r="T517" s="304"/>
      <c r="U517" s="304"/>
      <c r="V517" s="304"/>
      <c r="W517" s="304"/>
      <c r="X517" s="304"/>
      <c r="Y517" s="304"/>
      <c r="Z517" s="304"/>
      <c r="AA517" s="304"/>
      <c r="AB517" s="304"/>
      <c r="AC517" s="304"/>
      <c r="AD517" s="304"/>
      <c r="AE517" s="305"/>
      <c r="AF517" s="305"/>
      <c r="AG517" s="305"/>
      <c r="AH517" s="305"/>
      <c r="AI517" s="305"/>
      <c r="AJ517" s="305"/>
      <c r="AK517" s="305"/>
      <c r="AL517" s="305"/>
      <c r="AM517" s="305"/>
      <c r="AN517" s="305"/>
      <c r="AO517" s="314"/>
      <c r="AP517" s="117"/>
      <c r="AQ517" s="54" t="s">
        <v>645</v>
      </c>
      <c r="AU517" s="292" t="str">
        <f ca="1">IF(AU516="Z","AA",IF(LEN(AU516)=1,CHAR(CODE(AU516)+1),IF(RIGHT(AU516,1)="Z",CHAR(CODE(LEFT(AU516,1))+1),LEFT(AU516,1))&amp;CHAR(65+MOD(CODE(RIGHT(AU516,1))+1-65,26))))</f>
        <v>G</v>
      </c>
      <c r="AV517" s="292">
        <f>AV516</f>
        <v>516</v>
      </c>
      <c r="AW517" s="180" t="str">
        <f t="shared" ref="AW517:AW551" ca="1" si="77">CONCATENATE(AU517&amp;AV517)</f>
        <v>G516</v>
      </c>
      <c r="AX517" s="180">
        <f t="shared" si="73"/>
        <v>9</v>
      </c>
      <c r="AY517" s="180" t="str">
        <f t="shared" ca="1" si="70"/>
        <v>6. Ownership - Operating Costs</v>
      </c>
      <c r="AZ517" s="189" t="s">
        <v>702</v>
      </c>
      <c r="BA517" s="180" t="s">
        <v>310</v>
      </c>
      <c r="BB517" s="180">
        <f>$G$8</f>
        <v>2021</v>
      </c>
      <c r="BC517" s="180" t="str">
        <f t="shared" ref="BC517:BC551" ca="1" si="78">AX517&amp;"_"&amp;AW517&amp;"_"&amp;BA517&amp;"_"&amp;BB517</f>
        <v>9_G516_Other_2021</v>
      </c>
      <c r="BD517" s="180" t="s">
        <v>407</v>
      </c>
      <c r="BE517" s="180"/>
      <c r="BF517" s="189" t="str">
        <f t="shared" si="71"/>
        <v>&gt;=0</v>
      </c>
      <c r="BG517" s="189" t="s">
        <v>58</v>
      </c>
      <c r="BH517" s="189" t="s">
        <v>58</v>
      </c>
      <c r="BI517" s="189"/>
      <c r="BJ517" s="189"/>
      <c r="BK517" s="189"/>
      <c r="BL517" s="189"/>
    </row>
    <row r="518" spans="1:64" ht="13.5" hidden="1" customHeight="1" thickBot="1">
      <c r="A518" s="90"/>
      <c r="B518" s="123"/>
      <c r="C518" s="160"/>
      <c r="D518" s="347"/>
      <c r="E518" s="347"/>
      <c r="F518" s="304"/>
      <c r="G518" s="304"/>
      <c r="H518" s="304"/>
      <c r="I518" s="304"/>
      <c r="J518" s="304"/>
      <c r="K518" s="304"/>
      <c r="L518" s="304"/>
      <c r="M518" s="304"/>
      <c r="N518" s="304"/>
      <c r="O518" s="304"/>
      <c r="P518" s="304"/>
      <c r="Q518" s="304"/>
      <c r="R518" s="304"/>
      <c r="S518" s="304"/>
      <c r="T518" s="304"/>
      <c r="U518" s="304"/>
      <c r="V518" s="304"/>
      <c r="W518" s="304"/>
      <c r="X518" s="304"/>
      <c r="Y518" s="304"/>
      <c r="Z518" s="304"/>
      <c r="AA518" s="304"/>
      <c r="AB518" s="304"/>
      <c r="AC518" s="304"/>
      <c r="AD518" s="304"/>
      <c r="AE518" s="305"/>
      <c r="AF518" s="305"/>
      <c r="AG518" s="305"/>
      <c r="AH518" s="305"/>
      <c r="AI518" s="305"/>
      <c r="AJ518" s="305"/>
      <c r="AK518" s="305"/>
      <c r="AL518" s="305"/>
      <c r="AM518" s="305"/>
      <c r="AN518" s="305"/>
      <c r="AO518" s="314"/>
      <c r="AP518" s="117"/>
      <c r="AQ518" s="54" t="s">
        <v>645</v>
      </c>
      <c r="AU518" s="292" t="str">
        <f t="shared" ref="AU518:AU551" ca="1" si="79">IF(AU517="Z","AA",IF(LEN(AU517)=1,CHAR(CODE(AU517)+1),IF(RIGHT(AU517,1)="Z",CHAR(CODE(LEFT(AU517,1))+1),LEFT(AU517,1))&amp;CHAR(65+MOD(CODE(RIGHT(AU517,1))+1-65,26))))</f>
        <v>H</v>
      </c>
      <c r="AV518" s="292">
        <f t="shared" ref="AV518:AV551" si="80">AV517</f>
        <v>516</v>
      </c>
      <c r="AW518" s="180" t="str">
        <f t="shared" ca="1" si="77"/>
        <v>H516</v>
      </c>
      <c r="AX518" s="180">
        <f t="shared" si="73"/>
        <v>9</v>
      </c>
      <c r="AY518" s="180" t="str">
        <f t="shared" ca="1" si="70"/>
        <v>6. Ownership - Operating Costs</v>
      </c>
      <c r="AZ518" s="189" t="s">
        <v>702</v>
      </c>
      <c r="BA518" s="180" t="s">
        <v>310</v>
      </c>
      <c r="BB518" s="180">
        <f>$H$8</f>
        <v>2022</v>
      </c>
      <c r="BC518" s="180" t="str">
        <f t="shared" ca="1" si="78"/>
        <v>9_H516_Other_2022</v>
      </c>
      <c r="BD518" s="180" t="s">
        <v>407</v>
      </c>
      <c r="BE518" s="180"/>
      <c r="BF518" s="189" t="str">
        <f t="shared" si="71"/>
        <v>&gt;=0</v>
      </c>
      <c r="BG518" s="189" t="s">
        <v>58</v>
      </c>
      <c r="BH518" s="189" t="s">
        <v>58</v>
      </c>
      <c r="BI518" s="189"/>
      <c r="BJ518" s="189"/>
      <c r="BK518" s="189"/>
      <c r="BL518" s="189"/>
    </row>
    <row r="519" spans="1:64" ht="13.5" hidden="1" customHeight="1" thickBot="1">
      <c r="A519" s="90"/>
      <c r="B519" s="123"/>
      <c r="C519" s="160"/>
      <c r="D519" s="347"/>
      <c r="E519" s="347"/>
      <c r="F519" s="304"/>
      <c r="G519" s="304"/>
      <c r="H519" s="304"/>
      <c r="I519" s="304"/>
      <c r="J519" s="304"/>
      <c r="K519" s="304"/>
      <c r="L519" s="304"/>
      <c r="M519" s="304"/>
      <c r="N519" s="304"/>
      <c r="O519" s="304"/>
      <c r="P519" s="304"/>
      <c r="Q519" s="304"/>
      <c r="R519" s="304"/>
      <c r="S519" s="304"/>
      <c r="T519" s="304"/>
      <c r="U519" s="304"/>
      <c r="V519" s="304"/>
      <c r="W519" s="304"/>
      <c r="X519" s="304"/>
      <c r="Y519" s="304"/>
      <c r="Z519" s="304"/>
      <c r="AA519" s="304"/>
      <c r="AB519" s="304"/>
      <c r="AC519" s="304"/>
      <c r="AD519" s="304"/>
      <c r="AE519" s="305"/>
      <c r="AF519" s="305"/>
      <c r="AG519" s="305"/>
      <c r="AH519" s="305"/>
      <c r="AI519" s="305"/>
      <c r="AJ519" s="305"/>
      <c r="AK519" s="305"/>
      <c r="AL519" s="305"/>
      <c r="AM519" s="305"/>
      <c r="AN519" s="305"/>
      <c r="AO519" s="314"/>
      <c r="AP519" s="117"/>
      <c r="AQ519" s="54" t="s">
        <v>645</v>
      </c>
      <c r="AU519" s="292" t="str">
        <f t="shared" ca="1" si="79"/>
        <v>I</v>
      </c>
      <c r="AV519" s="292">
        <f t="shared" si="80"/>
        <v>516</v>
      </c>
      <c r="AW519" s="180" t="str">
        <f t="shared" ca="1" si="77"/>
        <v>I516</v>
      </c>
      <c r="AX519" s="180">
        <f t="shared" si="73"/>
        <v>9</v>
      </c>
      <c r="AY519" s="180" t="str">
        <f t="shared" ca="1" si="70"/>
        <v>6. Ownership - Operating Costs</v>
      </c>
      <c r="AZ519" s="189" t="s">
        <v>702</v>
      </c>
      <c r="BA519" s="180" t="s">
        <v>310</v>
      </c>
      <c r="BB519" s="180">
        <f>$I$8</f>
        <v>2023</v>
      </c>
      <c r="BC519" s="180" t="str">
        <f t="shared" ca="1" si="78"/>
        <v>9_I516_Other_2023</v>
      </c>
      <c r="BD519" s="180" t="s">
        <v>407</v>
      </c>
      <c r="BE519" s="180"/>
      <c r="BF519" s="189" t="str">
        <f t="shared" si="71"/>
        <v>&gt;=0</v>
      </c>
      <c r="BG519" s="189" t="s">
        <v>58</v>
      </c>
      <c r="BH519" s="189" t="s">
        <v>58</v>
      </c>
      <c r="BI519" s="189"/>
      <c r="BJ519" s="189"/>
      <c r="BK519" s="189"/>
      <c r="BL519" s="189"/>
    </row>
    <row r="520" spans="1:64" ht="13.5" hidden="1" customHeight="1" thickBot="1">
      <c r="A520" s="90"/>
      <c r="B520" s="123"/>
      <c r="C520" s="160"/>
      <c r="D520" s="347"/>
      <c r="E520" s="347"/>
      <c r="F520" s="304"/>
      <c r="G520" s="304"/>
      <c r="H520" s="304"/>
      <c r="I520" s="304"/>
      <c r="J520" s="304"/>
      <c r="K520" s="304"/>
      <c r="L520" s="304"/>
      <c r="M520" s="304"/>
      <c r="N520" s="304"/>
      <c r="O520" s="304"/>
      <c r="P520" s="304"/>
      <c r="Q520" s="304"/>
      <c r="R520" s="304"/>
      <c r="S520" s="304"/>
      <c r="T520" s="304"/>
      <c r="U520" s="304"/>
      <c r="V520" s="304"/>
      <c r="W520" s="304"/>
      <c r="X520" s="304"/>
      <c r="Y520" s="304"/>
      <c r="Z520" s="304"/>
      <c r="AA520" s="304"/>
      <c r="AB520" s="304"/>
      <c r="AC520" s="304"/>
      <c r="AD520" s="304"/>
      <c r="AE520" s="305"/>
      <c r="AF520" s="305"/>
      <c r="AG520" s="305"/>
      <c r="AH520" s="305"/>
      <c r="AI520" s="305"/>
      <c r="AJ520" s="305"/>
      <c r="AK520" s="305"/>
      <c r="AL520" s="305"/>
      <c r="AM520" s="305"/>
      <c r="AN520" s="305"/>
      <c r="AO520" s="314"/>
      <c r="AP520" s="117"/>
      <c r="AQ520" s="54" t="s">
        <v>645</v>
      </c>
      <c r="AU520" s="292" t="str">
        <f t="shared" ca="1" si="79"/>
        <v>J</v>
      </c>
      <c r="AV520" s="292">
        <f t="shared" si="80"/>
        <v>516</v>
      </c>
      <c r="AW520" s="180" t="str">
        <f t="shared" ca="1" si="77"/>
        <v>J516</v>
      </c>
      <c r="AX520" s="180">
        <f t="shared" si="73"/>
        <v>9</v>
      </c>
      <c r="AY520" s="180" t="str">
        <f t="shared" ref="AY520:AY551" ca="1" si="81">MID(CELL("filename",AX520),FIND("]",CELL("filename",AX520))+1,256)</f>
        <v>6. Ownership - Operating Costs</v>
      </c>
      <c r="AZ520" s="189" t="s">
        <v>702</v>
      </c>
      <c r="BA520" s="180" t="s">
        <v>310</v>
      </c>
      <c r="BB520" s="180">
        <f>$J$8</f>
        <v>2024</v>
      </c>
      <c r="BC520" s="180" t="str">
        <f t="shared" ca="1" si="78"/>
        <v>9_J516_Other_2024</v>
      </c>
      <c r="BD520" s="180" t="s">
        <v>407</v>
      </c>
      <c r="BE520" s="180"/>
      <c r="BF520" s="189" t="str">
        <f t="shared" ref="BF520:BF550" si="82">"&gt;=0"</f>
        <v>&gt;=0</v>
      </c>
      <c r="BG520" s="189" t="s">
        <v>58</v>
      </c>
      <c r="BH520" s="189" t="s">
        <v>58</v>
      </c>
      <c r="BI520" s="189"/>
      <c r="BJ520" s="189"/>
      <c r="BK520" s="189"/>
      <c r="BL520" s="189"/>
    </row>
    <row r="521" spans="1:64" ht="13.5" hidden="1" customHeight="1" thickBot="1">
      <c r="A521" s="90"/>
      <c r="B521" s="123"/>
      <c r="C521" s="160"/>
      <c r="D521" s="347"/>
      <c r="E521" s="347"/>
      <c r="F521" s="304"/>
      <c r="G521" s="304"/>
      <c r="H521" s="304"/>
      <c r="I521" s="304"/>
      <c r="J521" s="304"/>
      <c r="K521" s="304"/>
      <c r="L521" s="304"/>
      <c r="M521" s="304"/>
      <c r="N521" s="304"/>
      <c r="O521" s="304"/>
      <c r="P521" s="304"/>
      <c r="Q521" s="304"/>
      <c r="R521" s="304"/>
      <c r="S521" s="304"/>
      <c r="T521" s="304"/>
      <c r="U521" s="304"/>
      <c r="V521" s="304"/>
      <c r="W521" s="304"/>
      <c r="X521" s="304"/>
      <c r="Y521" s="304"/>
      <c r="Z521" s="304"/>
      <c r="AA521" s="304"/>
      <c r="AB521" s="304"/>
      <c r="AC521" s="304"/>
      <c r="AD521" s="304"/>
      <c r="AE521" s="305"/>
      <c r="AF521" s="305"/>
      <c r="AG521" s="305"/>
      <c r="AH521" s="305"/>
      <c r="AI521" s="305"/>
      <c r="AJ521" s="305"/>
      <c r="AK521" s="305"/>
      <c r="AL521" s="305"/>
      <c r="AM521" s="305"/>
      <c r="AN521" s="305"/>
      <c r="AO521" s="314"/>
      <c r="AP521" s="117"/>
      <c r="AQ521" s="54" t="s">
        <v>645</v>
      </c>
      <c r="AU521" s="292" t="str">
        <f t="shared" ca="1" si="79"/>
        <v>K</v>
      </c>
      <c r="AV521" s="292">
        <f t="shared" si="80"/>
        <v>516</v>
      </c>
      <c r="AW521" s="180" t="str">
        <f t="shared" ca="1" si="77"/>
        <v>K516</v>
      </c>
      <c r="AX521" s="180">
        <f t="shared" si="73"/>
        <v>9</v>
      </c>
      <c r="AY521" s="180" t="str">
        <f t="shared" ca="1" si="81"/>
        <v>6. Ownership - Operating Costs</v>
      </c>
      <c r="AZ521" s="189" t="s">
        <v>702</v>
      </c>
      <c r="BA521" s="180" t="s">
        <v>310</v>
      </c>
      <c r="BB521" s="180">
        <f>$K$8</f>
        <v>2025</v>
      </c>
      <c r="BC521" s="180" t="str">
        <f t="shared" ca="1" si="78"/>
        <v>9_K516_Other_2025</v>
      </c>
      <c r="BD521" s="180" t="s">
        <v>407</v>
      </c>
      <c r="BE521" s="180"/>
      <c r="BF521" s="189" t="str">
        <f t="shared" si="82"/>
        <v>&gt;=0</v>
      </c>
      <c r="BG521" s="189" t="s">
        <v>58</v>
      </c>
      <c r="BH521" s="189" t="s">
        <v>58</v>
      </c>
      <c r="BI521" s="189"/>
      <c r="BJ521" s="189"/>
      <c r="BK521" s="189"/>
      <c r="BL521" s="189"/>
    </row>
    <row r="522" spans="1:64" ht="13.5" hidden="1" customHeight="1" thickBot="1">
      <c r="A522" s="90"/>
      <c r="B522" s="123"/>
      <c r="C522" s="160"/>
      <c r="D522" s="347"/>
      <c r="E522" s="347"/>
      <c r="F522" s="304"/>
      <c r="G522" s="304"/>
      <c r="H522" s="304"/>
      <c r="I522" s="304"/>
      <c r="J522" s="304"/>
      <c r="K522" s="304"/>
      <c r="L522" s="304"/>
      <c r="M522" s="304"/>
      <c r="N522" s="304"/>
      <c r="O522" s="304"/>
      <c r="P522" s="304"/>
      <c r="Q522" s="304"/>
      <c r="R522" s="304"/>
      <c r="S522" s="304"/>
      <c r="T522" s="304"/>
      <c r="U522" s="304"/>
      <c r="V522" s="304"/>
      <c r="W522" s="304"/>
      <c r="X522" s="304"/>
      <c r="Y522" s="304"/>
      <c r="Z522" s="304"/>
      <c r="AA522" s="304"/>
      <c r="AB522" s="304"/>
      <c r="AC522" s="304"/>
      <c r="AD522" s="304"/>
      <c r="AE522" s="305"/>
      <c r="AF522" s="305"/>
      <c r="AG522" s="305"/>
      <c r="AH522" s="305"/>
      <c r="AI522" s="305"/>
      <c r="AJ522" s="305"/>
      <c r="AK522" s="305"/>
      <c r="AL522" s="305"/>
      <c r="AM522" s="305"/>
      <c r="AN522" s="305"/>
      <c r="AO522" s="314"/>
      <c r="AP522" s="117"/>
      <c r="AQ522" s="54" t="s">
        <v>645</v>
      </c>
      <c r="AU522" s="292" t="str">
        <f t="shared" ca="1" si="79"/>
        <v>L</v>
      </c>
      <c r="AV522" s="292">
        <f t="shared" si="80"/>
        <v>516</v>
      </c>
      <c r="AW522" s="180" t="str">
        <f t="shared" ca="1" si="77"/>
        <v>L516</v>
      </c>
      <c r="AX522" s="180">
        <f t="shared" si="73"/>
        <v>9</v>
      </c>
      <c r="AY522" s="180" t="str">
        <f t="shared" ca="1" si="81"/>
        <v>6. Ownership - Operating Costs</v>
      </c>
      <c r="AZ522" s="189" t="s">
        <v>702</v>
      </c>
      <c r="BA522" s="180" t="s">
        <v>310</v>
      </c>
      <c r="BB522" s="180">
        <f>$L$8</f>
        <v>2026</v>
      </c>
      <c r="BC522" s="180" t="str">
        <f t="shared" ca="1" si="78"/>
        <v>9_L516_Other_2026</v>
      </c>
      <c r="BD522" s="180" t="s">
        <v>407</v>
      </c>
      <c r="BE522" s="180"/>
      <c r="BF522" s="189" t="str">
        <f t="shared" si="82"/>
        <v>&gt;=0</v>
      </c>
      <c r="BG522" s="189" t="s">
        <v>58</v>
      </c>
      <c r="BH522" s="189" t="s">
        <v>58</v>
      </c>
      <c r="BI522" s="189"/>
      <c r="BJ522" s="189"/>
      <c r="BK522" s="189"/>
      <c r="BL522" s="189"/>
    </row>
    <row r="523" spans="1:64" ht="13.5" hidden="1" customHeight="1" thickBot="1">
      <c r="A523" s="90"/>
      <c r="B523" s="123"/>
      <c r="C523" s="160"/>
      <c r="D523" s="347"/>
      <c r="E523" s="347"/>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304"/>
      <c r="AE523" s="305"/>
      <c r="AF523" s="305"/>
      <c r="AG523" s="305"/>
      <c r="AH523" s="305"/>
      <c r="AI523" s="305"/>
      <c r="AJ523" s="305"/>
      <c r="AK523" s="305"/>
      <c r="AL523" s="305"/>
      <c r="AM523" s="305"/>
      <c r="AN523" s="305"/>
      <c r="AO523" s="314"/>
      <c r="AP523" s="117"/>
      <c r="AQ523" s="54" t="s">
        <v>645</v>
      </c>
      <c r="AU523" s="292" t="str">
        <f t="shared" ca="1" si="79"/>
        <v>M</v>
      </c>
      <c r="AV523" s="292">
        <f t="shared" si="80"/>
        <v>516</v>
      </c>
      <c r="AW523" s="180" t="str">
        <f t="shared" ca="1" si="77"/>
        <v>M516</v>
      </c>
      <c r="AX523" s="180">
        <f t="shared" si="73"/>
        <v>9</v>
      </c>
      <c r="AY523" s="180" t="str">
        <f t="shared" ca="1" si="81"/>
        <v>6. Ownership - Operating Costs</v>
      </c>
      <c r="AZ523" s="189" t="s">
        <v>702</v>
      </c>
      <c r="BA523" s="180" t="s">
        <v>310</v>
      </c>
      <c r="BB523" s="180">
        <f>$M$8</f>
        <v>2027</v>
      </c>
      <c r="BC523" s="180" t="str">
        <f t="shared" ca="1" si="78"/>
        <v>9_M516_Other_2027</v>
      </c>
      <c r="BD523" s="180" t="s">
        <v>407</v>
      </c>
      <c r="BE523" s="180"/>
      <c r="BF523" s="189" t="str">
        <f t="shared" si="82"/>
        <v>&gt;=0</v>
      </c>
      <c r="BG523" s="189" t="s">
        <v>58</v>
      </c>
      <c r="BH523" s="189" t="s">
        <v>58</v>
      </c>
      <c r="BI523" s="189"/>
      <c r="BJ523" s="189"/>
      <c r="BK523" s="189"/>
      <c r="BL523" s="189"/>
    </row>
    <row r="524" spans="1:64" ht="13.5" hidden="1" customHeight="1" thickBot="1">
      <c r="A524" s="90"/>
      <c r="B524" s="123"/>
      <c r="C524" s="160"/>
      <c r="D524" s="347"/>
      <c r="E524" s="347"/>
      <c r="F524" s="304"/>
      <c r="G524" s="304"/>
      <c r="H524" s="304"/>
      <c r="I524" s="304"/>
      <c r="J524" s="304"/>
      <c r="K524" s="304"/>
      <c r="L524" s="304"/>
      <c r="M524" s="304"/>
      <c r="N524" s="304"/>
      <c r="O524" s="304"/>
      <c r="P524" s="304"/>
      <c r="Q524" s="304"/>
      <c r="R524" s="304"/>
      <c r="S524" s="304"/>
      <c r="T524" s="304"/>
      <c r="U524" s="304"/>
      <c r="V524" s="304"/>
      <c r="W524" s="304"/>
      <c r="X524" s="304"/>
      <c r="Y524" s="304"/>
      <c r="Z524" s="304"/>
      <c r="AA524" s="304"/>
      <c r="AB524" s="304"/>
      <c r="AC524" s="304"/>
      <c r="AD524" s="304"/>
      <c r="AE524" s="305"/>
      <c r="AF524" s="305"/>
      <c r="AG524" s="305"/>
      <c r="AH524" s="305"/>
      <c r="AI524" s="305"/>
      <c r="AJ524" s="305"/>
      <c r="AK524" s="305"/>
      <c r="AL524" s="305"/>
      <c r="AM524" s="305"/>
      <c r="AN524" s="305"/>
      <c r="AO524" s="314"/>
      <c r="AP524" s="117"/>
      <c r="AQ524" s="54" t="s">
        <v>645</v>
      </c>
      <c r="AU524" s="292" t="str">
        <f t="shared" ca="1" si="79"/>
        <v>N</v>
      </c>
      <c r="AV524" s="292">
        <f t="shared" si="80"/>
        <v>516</v>
      </c>
      <c r="AW524" s="180" t="str">
        <f t="shared" ca="1" si="77"/>
        <v>N516</v>
      </c>
      <c r="AX524" s="180">
        <f t="shared" si="73"/>
        <v>9</v>
      </c>
      <c r="AY524" s="180" t="str">
        <f t="shared" ca="1" si="81"/>
        <v>6. Ownership - Operating Costs</v>
      </c>
      <c r="AZ524" s="189" t="s">
        <v>702</v>
      </c>
      <c r="BA524" s="180" t="s">
        <v>310</v>
      </c>
      <c r="BB524" s="180">
        <f>$N$8</f>
        <v>2028</v>
      </c>
      <c r="BC524" s="180" t="str">
        <f t="shared" ca="1" si="78"/>
        <v>9_N516_Other_2028</v>
      </c>
      <c r="BD524" s="180" t="s">
        <v>407</v>
      </c>
      <c r="BE524" s="180"/>
      <c r="BF524" s="189" t="str">
        <f t="shared" si="82"/>
        <v>&gt;=0</v>
      </c>
      <c r="BG524" s="189" t="s">
        <v>58</v>
      </c>
      <c r="BH524" s="189" t="s">
        <v>58</v>
      </c>
      <c r="BI524" s="189"/>
      <c r="BJ524" s="189"/>
      <c r="BK524" s="189"/>
      <c r="BL524" s="189"/>
    </row>
    <row r="525" spans="1:64" ht="13.5" hidden="1" customHeight="1" thickBot="1">
      <c r="A525" s="90"/>
      <c r="B525" s="123"/>
      <c r="C525" s="160"/>
      <c r="D525" s="347"/>
      <c r="E525" s="347"/>
      <c r="F525" s="304"/>
      <c r="G525" s="304"/>
      <c r="H525" s="304"/>
      <c r="I525" s="304"/>
      <c r="J525" s="304"/>
      <c r="K525" s="304"/>
      <c r="L525" s="304"/>
      <c r="M525" s="304"/>
      <c r="N525" s="304"/>
      <c r="O525" s="304"/>
      <c r="P525" s="304"/>
      <c r="Q525" s="304"/>
      <c r="R525" s="304"/>
      <c r="S525" s="304"/>
      <c r="T525" s="304"/>
      <c r="U525" s="304"/>
      <c r="V525" s="304"/>
      <c r="W525" s="304"/>
      <c r="X525" s="304"/>
      <c r="Y525" s="304"/>
      <c r="Z525" s="304"/>
      <c r="AA525" s="304"/>
      <c r="AB525" s="304"/>
      <c r="AC525" s="304"/>
      <c r="AD525" s="304"/>
      <c r="AE525" s="305"/>
      <c r="AF525" s="305"/>
      <c r="AG525" s="305"/>
      <c r="AH525" s="305"/>
      <c r="AI525" s="305"/>
      <c r="AJ525" s="305"/>
      <c r="AK525" s="305"/>
      <c r="AL525" s="305"/>
      <c r="AM525" s="305"/>
      <c r="AN525" s="305"/>
      <c r="AO525" s="314"/>
      <c r="AP525" s="117"/>
      <c r="AQ525" s="54" t="s">
        <v>645</v>
      </c>
      <c r="AU525" s="292" t="str">
        <f t="shared" ca="1" si="79"/>
        <v>O</v>
      </c>
      <c r="AV525" s="292">
        <f t="shared" si="80"/>
        <v>516</v>
      </c>
      <c r="AW525" s="180" t="str">
        <f t="shared" ca="1" si="77"/>
        <v>O516</v>
      </c>
      <c r="AX525" s="180">
        <f t="shared" si="73"/>
        <v>9</v>
      </c>
      <c r="AY525" s="180" t="str">
        <f t="shared" ca="1" si="81"/>
        <v>6. Ownership - Operating Costs</v>
      </c>
      <c r="AZ525" s="189" t="s">
        <v>702</v>
      </c>
      <c r="BA525" s="180" t="s">
        <v>310</v>
      </c>
      <c r="BB525" s="180">
        <f>$O$8</f>
        <v>2029</v>
      </c>
      <c r="BC525" s="180" t="str">
        <f t="shared" ca="1" si="78"/>
        <v>9_O516_Other_2029</v>
      </c>
      <c r="BD525" s="180" t="s">
        <v>407</v>
      </c>
      <c r="BE525" s="180"/>
      <c r="BF525" s="189" t="str">
        <f t="shared" si="82"/>
        <v>&gt;=0</v>
      </c>
      <c r="BG525" s="189" t="s">
        <v>58</v>
      </c>
      <c r="BH525" s="189" t="s">
        <v>58</v>
      </c>
      <c r="BI525" s="189"/>
      <c r="BJ525" s="189"/>
      <c r="BK525" s="189"/>
      <c r="BL525" s="189"/>
    </row>
    <row r="526" spans="1:64" ht="13.5" hidden="1" customHeight="1" thickBot="1">
      <c r="A526" s="90"/>
      <c r="B526" s="123"/>
      <c r="C526" s="160"/>
      <c r="D526" s="347"/>
      <c r="E526" s="347"/>
      <c r="F526" s="304"/>
      <c r="G526" s="304"/>
      <c r="H526" s="304"/>
      <c r="I526" s="304"/>
      <c r="J526" s="304"/>
      <c r="K526" s="304"/>
      <c r="L526" s="304"/>
      <c r="M526" s="304"/>
      <c r="N526" s="304"/>
      <c r="O526" s="304"/>
      <c r="P526" s="304"/>
      <c r="Q526" s="304"/>
      <c r="R526" s="304"/>
      <c r="S526" s="304"/>
      <c r="T526" s="304"/>
      <c r="U526" s="304"/>
      <c r="V526" s="304"/>
      <c r="W526" s="304"/>
      <c r="X526" s="304"/>
      <c r="Y526" s="304"/>
      <c r="Z526" s="304"/>
      <c r="AA526" s="304"/>
      <c r="AB526" s="304"/>
      <c r="AC526" s="304"/>
      <c r="AD526" s="304"/>
      <c r="AE526" s="305"/>
      <c r="AF526" s="305"/>
      <c r="AG526" s="305"/>
      <c r="AH526" s="305"/>
      <c r="AI526" s="305"/>
      <c r="AJ526" s="305"/>
      <c r="AK526" s="305"/>
      <c r="AL526" s="305"/>
      <c r="AM526" s="305"/>
      <c r="AN526" s="305"/>
      <c r="AO526" s="314"/>
      <c r="AP526" s="117"/>
      <c r="AQ526" s="54" t="s">
        <v>645</v>
      </c>
      <c r="AU526" s="292" t="str">
        <f t="shared" ca="1" si="79"/>
        <v>P</v>
      </c>
      <c r="AV526" s="292">
        <f t="shared" si="80"/>
        <v>516</v>
      </c>
      <c r="AW526" s="180" t="str">
        <f t="shared" ca="1" si="77"/>
        <v>P516</v>
      </c>
      <c r="AX526" s="180">
        <f t="shared" si="73"/>
        <v>9</v>
      </c>
      <c r="AY526" s="180" t="str">
        <f t="shared" ca="1" si="81"/>
        <v>6. Ownership - Operating Costs</v>
      </c>
      <c r="AZ526" s="189" t="s">
        <v>702</v>
      </c>
      <c r="BA526" s="180" t="s">
        <v>310</v>
      </c>
      <c r="BB526" s="180">
        <f>$P$8</f>
        <v>2030</v>
      </c>
      <c r="BC526" s="180" t="str">
        <f t="shared" ca="1" si="78"/>
        <v>9_P516_Other_2030</v>
      </c>
      <c r="BD526" s="180" t="s">
        <v>407</v>
      </c>
      <c r="BE526" s="180"/>
      <c r="BF526" s="189" t="str">
        <f t="shared" si="82"/>
        <v>&gt;=0</v>
      </c>
      <c r="BG526" s="189" t="s">
        <v>58</v>
      </c>
      <c r="BH526" s="189" t="s">
        <v>58</v>
      </c>
      <c r="BI526" s="189"/>
      <c r="BJ526" s="189"/>
      <c r="BK526" s="189"/>
      <c r="BL526" s="189"/>
    </row>
    <row r="527" spans="1:64" ht="13.5" hidden="1" customHeight="1" thickBot="1">
      <c r="A527" s="90"/>
      <c r="B527" s="123"/>
      <c r="C527" s="160"/>
      <c r="D527" s="347"/>
      <c r="E527" s="347"/>
      <c r="F527" s="304"/>
      <c r="G527" s="304"/>
      <c r="H527" s="304"/>
      <c r="I527" s="304"/>
      <c r="J527" s="304"/>
      <c r="K527" s="304"/>
      <c r="L527" s="304"/>
      <c r="M527" s="304"/>
      <c r="N527" s="304"/>
      <c r="O527" s="304"/>
      <c r="P527" s="304"/>
      <c r="Q527" s="304"/>
      <c r="R527" s="304"/>
      <c r="S527" s="304"/>
      <c r="T527" s="304"/>
      <c r="U527" s="304"/>
      <c r="V527" s="304"/>
      <c r="W527" s="304"/>
      <c r="X527" s="304"/>
      <c r="Y527" s="304"/>
      <c r="Z527" s="304"/>
      <c r="AA527" s="304"/>
      <c r="AB527" s="304"/>
      <c r="AC527" s="304"/>
      <c r="AD527" s="304"/>
      <c r="AE527" s="305"/>
      <c r="AF527" s="305"/>
      <c r="AG527" s="305"/>
      <c r="AH527" s="305"/>
      <c r="AI527" s="305"/>
      <c r="AJ527" s="305"/>
      <c r="AK527" s="305"/>
      <c r="AL527" s="305"/>
      <c r="AM527" s="305"/>
      <c r="AN527" s="305"/>
      <c r="AO527" s="314"/>
      <c r="AP527" s="117"/>
      <c r="AQ527" s="54" t="s">
        <v>645</v>
      </c>
      <c r="AU527" s="292" t="str">
        <f t="shared" ca="1" si="79"/>
        <v>Q</v>
      </c>
      <c r="AV527" s="292">
        <f t="shared" si="80"/>
        <v>516</v>
      </c>
      <c r="AW527" s="180" t="str">
        <f t="shared" ca="1" si="77"/>
        <v>Q516</v>
      </c>
      <c r="AX527" s="180">
        <f t="shared" si="73"/>
        <v>9</v>
      </c>
      <c r="AY527" s="180" t="str">
        <f t="shared" ca="1" si="81"/>
        <v>6. Ownership - Operating Costs</v>
      </c>
      <c r="AZ527" s="189" t="s">
        <v>702</v>
      </c>
      <c r="BA527" s="180" t="s">
        <v>310</v>
      </c>
      <c r="BB527" s="180">
        <f>$Q$8</f>
        <v>2031</v>
      </c>
      <c r="BC527" s="180" t="str">
        <f t="shared" ca="1" si="78"/>
        <v>9_Q516_Other_2031</v>
      </c>
      <c r="BD527" s="180" t="s">
        <v>407</v>
      </c>
      <c r="BE527" s="180"/>
      <c r="BF527" s="189" t="str">
        <f t="shared" si="82"/>
        <v>&gt;=0</v>
      </c>
      <c r="BG527" s="189" t="s">
        <v>58</v>
      </c>
      <c r="BH527" s="189" t="s">
        <v>58</v>
      </c>
      <c r="BI527" s="189"/>
      <c r="BJ527" s="189"/>
      <c r="BK527" s="189"/>
      <c r="BL527" s="189"/>
    </row>
    <row r="528" spans="1:64" ht="13.5" hidden="1" customHeight="1" thickBot="1">
      <c r="A528" s="90"/>
      <c r="B528" s="123"/>
      <c r="C528" s="160"/>
      <c r="D528" s="347"/>
      <c r="E528" s="347"/>
      <c r="F528" s="304"/>
      <c r="G528" s="304"/>
      <c r="H528" s="304"/>
      <c r="I528" s="304"/>
      <c r="J528" s="304"/>
      <c r="K528" s="304"/>
      <c r="L528" s="304"/>
      <c r="M528" s="304"/>
      <c r="N528" s="304"/>
      <c r="O528" s="304"/>
      <c r="P528" s="304"/>
      <c r="Q528" s="304"/>
      <c r="R528" s="304"/>
      <c r="S528" s="304"/>
      <c r="T528" s="304"/>
      <c r="U528" s="304"/>
      <c r="V528" s="304"/>
      <c r="W528" s="304"/>
      <c r="X528" s="304"/>
      <c r="Y528" s="304"/>
      <c r="Z528" s="304"/>
      <c r="AA528" s="304"/>
      <c r="AB528" s="304"/>
      <c r="AC528" s="304"/>
      <c r="AD528" s="304"/>
      <c r="AE528" s="305"/>
      <c r="AF528" s="305"/>
      <c r="AG528" s="305"/>
      <c r="AH528" s="305"/>
      <c r="AI528" s="305"/>
      <c r="AJ528" s="305"/>
      <c r="AK528" s="305"/>
      <c r="AL528" s="305"/>
      <c r="AM528" s="305"/>
      <c r="AN528" s="305"/>
      <c r="AO528" s="314"/>
      <c r="AP528" s="117"/>
      <c r="AQ528" s="54" t="s">
        <v>645</v>
      </c>
      <c r="AU528" s="292" t="str">
        <f t="shared" ca="1" si="79"/>
        <v>R</v>
      </c>
      <c r="AV528" s="292">
        <f t="shared" si="80"/>
        <v>516</v>
      </c>
      <c r="AW528" s="180" t="str">
        <f t="shared" ca="1" si="77"/>
        <v>R516</v>
      </c>
      <c r="AX528" s="180">
        <f t="shared" si="73"/>
        <v>9</v>
      </c>
      <c r="AY528" s="180" t="str">
        <f t="shared" ca="1" si="81"/>
        <v>6. Ownership - Operating Costs</v>
      </c>
      <c r="AZ528" s="189" t="s">
        <v>702</v>
      </c>
      <c r="BA528" s="180" t="s">
        <v>310</v>
      </c>
      <c r="BB528" s="180">
        <f>$R$8</f>
        <v>2032</v>
      </c>
      <c r="BC528" s="180" t="str">
        <f t="shared" ca="1" si="78"/>
        <v>9_R516_Other_2032</v>
      </c>
      <c r="BD528" s="180" t="s">
        <v>407</v>
      </c>
      <c r="BE528" s="180"/>
      <c r="BF528" s="189" t="str">
        <f t="shared" si="82"/>
        <v>&gt;=0</v>
      </c>
      <c r="BG528" s="189" t="s">
        <v>58</v>
      </c>
      <c r="BH528" s="189" t="s">
        <v>58</v>
      </c>
      <c r="BI528" s="189"/>
      <c r="BJ528" s="189"/>
      <c r="BK528" s="189"/>
      <c r="BL528" s="189"/>
    </row>
    <row r="529" spans="1:64" ht="13.5" hidden="1" customHeight="1" thickBot="1">
      <c r="A529" s="90"/>
      <c r="B529" s="123"/>
      <c r="C529" s="160"/>
      <c r="D529" s="347"/>
      <c r="E529" s="347"/>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304"/>
      <c r="AE529" s="305"/>
      <c r="AF529" s="305"/>
      <c r="AG529" s="305"/>
      <c r="AH529" s="305"/>
      <c r="AI529" s="305"/>
      <c r="AJ529" s="305"/>
      <c r="AK529" s="305"/>
      <c r="AL529" s="305"/>
      <c r="AM529" s="305"/>
      <c r="AN529" s="305"/>
      <c r="AO529" s="314"/>
      <c r="AP529" s="117"/>
      <c r="AQ529" s="54" t="s">
        <v>645</v>
      </c>
      <c r="AU529" s="292" t="str">
        <f t="shared" ca="1" si="79"/>
        <v>S</v>
      </c>
      <c r="AV529" s="292">
        <f t="shared" si="80"/>
        <v>516</v>
      </c>
      <c r="AW529" s="180" t="str">
        <f t="shared" ca="1" si="77"/>
        <v>S516</v>
      </c>
      <c r="AX529" s="180">
        <f t="shared" si="73"/>
        <v>9</v>
      </c>
      <c r="AY529" s="180" t="str">
        <f t="shared" ca="1" si="81"/>
        <v>6. Ownership - Operating Costs</v>
      </c>
      <c r="AZ529" s="189" t="s">
        <v>702</v>
      </c>
      <c r="BA529" s="180" t="s">
        <v>310</v>
      </c>
      <c r="BB529" s="180">
        <f>$S$8</f>
        <v>2033</v>
      </c>
      <c r="BC529" s="180" t="str">
        <f t="shared" ca="1" si="78"/>
        <v>9_S516_Other_2033</v>
      </c>
      <c r="BD529" s="180" t="s">
        <v>407</v>
      </c>
      <c r="BE529" s="180"/>
      <c r="BF529" s="189" t="str">
        <f t="shared" si="82"/>
        <v>&gt;=0</v>
      </c>
      <c r="BG529" s="189" t="s">
        <v>58</v>
      </c>
      <c r="BH529" s="189" t="s">
        <v>58</v>
      </c>
      <c r="BI529" s="189"/>
      <c r="BJ529" s="189"/>
      <c r="BK529" s="189"/>
      <c r="BL529" s="189"/>
    </row>
    <row r="530" spans="1:64" ht="13.5" hidden="1" customHeight="1" thickBot="1">
      <c r="A530" s="90"/>
      <c r="B530" s="123"/>
      <c r="C530" s="160"/>
      <c r="D530" s="347"/>
      <c r="E530" s="347"/>
      <c r="F530" s="304"/>
      <c r="G530" s="304"/>
      <c r="H530" s="304"/>
      <c r="I530" s="304"/>
      <c r="J530" s="304"/>
      <c r="K530" s="304"/>
      <c r="L530" s="304"/>
      <c r="M530" s="304"/>
      <c r="N530" s="304"/>
      <c r="O530" s="304"/>
      <c r="P530" s="304"/>
      <c r="Q530" s="304"/>
      <c r="R530" s="304"/>
      <c r="S530" s="304"/>
      <c r="T530" s="304"/>
      <c r="U530" s="304"/>
      <c r="V530" s="304"/>
      <c r="W530" s="304"/>
      <c r="X530" s="304"/>
      <c r="Y530" s="304"/>
      <c r="Z530" s="304"/>
      <c r="AA530" s="304"/>
      <c r="AB530" s="304"/>
      <c r="AC530" s="304"/>
      <c r="AD530" s="304"/>
      <c r="AE530" s="305"/>
      <c r="AF530" s="305"/>
      <c r="AG530" s="305"/>
      <c r="AH530" s="305"/>
      <c r="AI530" s="305"/>
      <c r="AJ530" s="305"/>
      <c r="AK530" s="305"/>
      <c r="AL530" s="305"/>
      <c r="AM530" s="305"/>
      <c r="AN530" s="305"/>
      <c r="AO530" s="314"/>
      <c r="AP530" s="117"/>
      <c r="AQ530" s="54" t="s">
        <v>645</v>
      </c>
      <c r="AU530" s="292" t="str">
        <f t="shared" ca="1" si="79"/>
        <v>T</v>
      </c>
      <c r="AV530" s="292">
        <f t="shared" si="80"/>
        <v>516</v>
      </c>
      <c r="AW530" s="180" t="str">
        <f t="shared" ca="1" si="77"/>
        <v>T516</v>
      </c>
      <c r="AX530" s="180">
        <f t="shared" si="73"/>
        <v>9</v>
      </c>
      <c r="AY530" s="180" t="str">
        <f t="shared" ca="1" si="81"/>
        <v>6. Ownership - Operating Costs</v>
      </c>
      <c r="AZ530" s="189" t="s">
        <v>702</v>
      </c>
      <c r="BA530" s="180" t="s">
        <v>310</v>
      </c>
      <c r="BB530" s="180">
        <f>$T$8</f>
        <v>2034</v>
      </c>
      <c r="BC530" s="180" t="str">
        <f t="shared" ca="1" si="78"/>
        <v>9_T516_Other_2034</v>
      </c>
      <c r="BD530" s="180" t="s">
        <v>407</v>
      </c>
      <c r="BE530" s="180"/>
      <c r="BF530" s="189" t="str">
        <f t="shared" si="82"/>
        <v>&gt;=0</v>
      </c>
      <c r="BG530" s="189" t="s">
        <v>58</v>
      </c>
      <c r="BH530" s="189" t="s">
        <v>58</v>
      </c>
      <c r="BI530" s="189"/>
      <c r="BJ530" s="189"/>
      <c r="BK530" s="189"/>
      <c r="BL530" s="189"/>
    </row>
    <row r="531" spans="1:64" ht="13.5" hidden="1" customHeight="1" thickBot="1">
      <c r="A531" s="90"/>
      <c r="B531" s="123"/>
      <c r="C531" s="160"/>
      <c r="D531" s="347"/>
      <c r="E531" s="347"/>
      <c r="F531" s="304"/>
      <c r="G531" s="304"/>
      <c r="H531" s="304"/>
      <c r="I531" s="304"/>
      <c r="J531" s="304"/>
      <c r="K531" s="304"/>
      <c r="L531" s="304"/>
      <c r="M531" s="304"/>
      <c r="N531" s="304"/>
      <c r="O531" s="304"/>
      <c r="P531" s="304"/>
      <c r="Q531" s="304"/>
      <c r="R531" s="304"/>
      <c r="S531" s="304"/>
      <c r="T531" s="304"/>
      <c r="U531" s="304"/>
      <c r="V531" s="304"/>
      <c r="W531" s="304"/>
      <c r="X531" s="304"/>
      <c r="Y531" s="304"/>
      <c r="Z531" s="304"/>
      <c r="AA531" s="304"/>
      <c r="AB531" s="304"/>
      <c r="AC531" s="304"/>
      <c r="AD531" s="304"/>
      <c r="AE531" s="305"/>
      <c r="AF531" s="305"/>
      <c r="AG531" s="305"/>
      <c r="AH531" s="305"/>
      <c r="AI531" s="305"/>
      <c r="AJ531" s="305"/>
      <c r="AK531" s="305"/>
      <c r="AL531" s="305"/>
      <c r="AM531" s="305"/>
      <c r="AN531" s="305"/>
      <c r="AO531" s="314"/>
      <c r="AP531" s="117"/>
      <c r="AQ531" s="54" t="s">
        <v>645</v>
      </c>
      <c r="AU531" s="292" t="str">
        <f t="shared" ca="1" si="79"/>
        <v>U</v>
      </c>
      <c r="AV531" s="292">
        <f t="shared" si="80"/>
        <v>516</v>
      </c>
      <c r="AW531" s="180" t="str">
        <f t="shared" ca="1" si="77"/>
        <v>U516</v>
      </c>
      <c r="AX531" s="180">
        <f t="shared" si="73"/>
        <v>9</v>
      </c>
      <c r="AY531" s="180" t="str">
        <f t="shared" ca="1" si="81"/>
        <v>6. Ownership - Operating Costs</v>
      </c>
      <c r="AZ531" s="189" t="s">
        <v>702</v>
      </c>
      <c r="BA531" s="180" t="s">
        <v>310</v>
      </c>
      <c r="BB531" s="180">
        <f>$U$8</f>
        <v>2035</v>
      </c>
      <c r="BC531" s="180" t="str">
        <f t="shared" ca="1" si="78"/>
        <v>9_U516_Other_2035</v>
      </c>
      <c r="BD531" s="180" t="s">
        <v>407</v>
      </c>
      <c r="BE531" s="180"/>
      <c r="BF531" s="189" t="str">
        <f t="shared" si="82"/>
        <v>&gt;=0</v>
      </c>
      <c r="BG531" s="189" t="s">
        <v>58</v>
      </c>
      <c r="BH531" s="189" t="s">
        <v>58</v>
      </c>
      <c r="BI531" s="189"/>
      <c r="BJ531" s="189"/>
      <c r="BK531" s="189"/>
      <c r="BL531" s="189"/>
    </row>
    <row r="532" spans="1:64" ht="13.5" hidden="1" customHeight="1" thickBot="1">
      <c r="A532" s="90"/>
      <c r="B532" s="123"/>
      <c r="C532" s="160"/>
      <c r="D532" s="347"/>
      <c r="E532" s="347"/>
      <c r="F532" s="304"/>
      <c r="G532" s="304"/>
      <c r="H532" s="304"/>
      <c r="I532" s="304"/>
      <c r="J532" s="304"/>
      <c r="K532" s="304"/>
      <c r="L532" s="304"/>
      <c r="M532" s="304"/>
      <c r="N532" s="304"/>
      <c r="O532" s="304"/>
      <c r="P532" s="304"/>
      <c r="Q532" s="304"/>
      <c r="R532" s="304"/>
      <c r="S532" s="304"/>
      <c r="T532" s="304"/>
      <c r="U532" s="304"/>
      <c r="V532" s="304"/>
      <c r="W532" s="304"/>
      <c r="X532" s="304"/>
      <c r="Y532" s="304"/>
      <c r="Z532" s="304"/>
      <c r="AA532" s="304"/>
      <c r="AB532" s="304"/>
      <c r="AC532" s="304"/>
      <c r="AD532" s="304"/>
      <c r="AE532" s="305"/>
      <c r="AF532" s="305"/>
      <c r="AG532" s="305"/>
      <c r="AH532" s="305"/>
      <c r="AI532" s="305"/>
      <c r="AJ532" s="305"/>
      <c r="AK532" s="305"/>
      <c r="AL532" s="305"/>
      <c r="AM532" s="305"/>
      <c r="AN532" s="305"/>
      <c r="AO532" s="314"/>
      <c r="AP532" s="117"/>
      <c r="AQ532" s="54" t="s">
        <v>645</v>
      </c>
      <c r="AU532" s="292" t="str">
        <f t="shared" ca="1" si="79"/>
        <v>V</v>
      </c>
      <c r="AV532" s="292">
        <f t="shared" si="80"/>
        <v>516</v>
      </c>
      <c r="AW532" s="180" t="str">
        <f t="shared" ca="1" si="77"/>
        <v>V516</v>
      </c>
      <c r="AX532" s="180">
        <f t="shared" si="73"/>
        <v>9</v>
      </c>
      <c r="AY532" s="180" t="str">
        <f t="shared" ca="1" si="81"/>
        <v>6. Ownership - Operating Costs</v>
      </c>
      <c r="AZ532" s="189" t="s">
        <v>702</v>
      </c>
      <c r="BA532" s="180" t="s">
        <v>310</v>
      </c>
      <c r="BB532" s="180">
        <f>$V$8</f>
        <v>2036</v>
      </c>
      <c r="BC532" s="180" t="str">
        <f t="shared" ca="1" si="78"/>
        <v>9_V516_Other_2036</v>
      </c>
      <c r="BD532" s="180" t="s">
        <v>407</v>
      </c>
      <c r="BE532" s="180"/>
      <c r="BF532" s="189" t="str">
        <f t="shared" si="82"/>
        <v>&gt;=0</v>
      </c>
      <c r="BG532" s="189" t="s">
        <v>58</v>
      </c>
      <c r="BH532" s="189" t="s">
        <v>58</v>
      </c>
      <c r="BI532" s="189"/>
      <c r="BJ532" s="189"/>
      <c r="BK532" s="189"/>
      <c r="BL532" s="189"/>
    </row>
    <row r="533" spans="1:64" ht="13.5" hidden="1" customHeight="1" thickBot="1">
      <c r="A533" s="90"/>
      <c r="B533" s="123"/>
      <c r="C533" s="160"/>
      <c r="D533" s="347"/>
      <c r="E533" s="347"/>
      <c r="F533" s="304"/>
      <c r="G533" s="304"/>
      <c r="H533" s="304"/>
      <c r="I533" s="304"/>
      <c r="J533" s="304"/>
      <c r="K533" s="304"/>
      <c r="L533" s="304"/>
      <c r="M533" s="304"/>
      <c r="N533" s="304"/>
      <c r="O533" s="304"/>
      <c r="P533" s="304"/>
      <c r="Q533" s="304"/>
      <c r="R533" s="304"/>
      <c r="S533" s="304"/>
      <c r="T533" s="304"/>
      <c r="U533" s="304"/>
      <c r="V533" s="304"/>
      <c r="W533" s="304"/>
      <c r="X533" s="304"/>
      <c r="Y533" s="304"/>
      <c r="Z533" s="304"/>
      <c r="AA533" s="304"/>
      <c r="AB533" s="304"/>
      <c r="AC533" s="304"/>
      <c r="AD533" s="304"/>
      <c r="AE533" s="305"/>
      <c r="AF533" s="305"/>
      <c r="AG533" s="305"/>
      <c r="AH533" s="305"/>
      <c r="AI533" s="305"/>
      <c r="AJ533" s="305"/>
      <c r="AK533" s="305"/>
      <c r="AL533" s="305"/>
      <c r="AM533" s="305"/>
      <c r="AN533" s="305"/>
      <c r="AO533" s="314"/>
      <c r="AP533" s="117"/>
      <c r="AQ533" s="54" t="s">
        <v>645</v>
      </c>
      <c r="AU533" s="292" t="str">
        <f t="shared" ca="1" si="79"/>
        <v>W</v>
      </c>
      <c r="AV533" s="292">
        <f t="shared" si="80"/>
        <v>516</v>
      </c>
      <c r="AW533" s="180" t="str">
        <f t="shared" ca="1" si="77"/>
        <v>W516</v>
      </c>
      <c r="AX533" s="180">
        <f t="shared" si="73"/>
        <v>9</v>
      </c>
      <c r="AY533" s="180" t="str">
        <f t="shared" ca="1" si="81"/>
        <v>6. Ownership - Operating Costs</v>
      </c>
      <c r="AZ533" s="189" t="s">
        <v>702</v>
      </c>
      <c r="BA533" s="180" t="s">
        <v>310</v>
      </c>
      <c r="BB533" s="180">
        <f>$W$8</f>
        <v>2037</v>
      </c>
      <c r="BC533" s="180" t="str">
        <f t="shared" ca="1" si="78"/>
        <v>9_W516_Other_2037</v>
      </c>
      <c r="BD533" s="180" t="s">
        <v>407</v>
      </c>
      <c r="BE533" s="180"/>
      <c r="BF533" s="189" t="str">
        <f t="shared" si="82"/>
        <v>&gt;=0</v>
      </c>
      <c r="BG533" s="189" t="s">
        <v>58</v>
      </c>
      <c r="BH533" s="189" t="s">
        <v>58</v>
      </c>
      <c r="BI533" s="189"/>
      <c r="BJ533" s="189"/>
      <c r="BK533" s="189"/>
      <c r="BL533" s="189"/>
    </row>
    <row r="534" spans="1:64" ht="13.5" hidden="1" customHeight="1" thickBot="1">
      <c r="A534" s="90"/>
      <c r="B534" s="123"/>
      <c r="C534" s="160"/>
      <c r="D534" s="347"/>
      <c r="E534" s="347"/>
      <c r="F534" s="304"/>
      <c r="G534" s="304"/>
      <c r="H534" s="304"/>
      <c r="I534" s="304"/>
      <c r="J534" s="304"/>
      <c r="K534" s="304"/>
      <c r="L534" s="304"/>
      <c r="M534" s="304"/>
      <c r="N534" s="304"/>
      <c r="O534" s="304"/>
      <c r="P534" s="304"/>
      <c r="Q534" s="304"/>
      <c r="R534" s="304"/>
      <c r="S534" s="304"/>
      <c r="T534" s="304"/>
      <c r="U534" s="304"/>
      <c r="V534" s="304"/>
      <c r="W534" s="304"/>
      <c r="X534" s="304"/>
      <c r="Y534" s="304"/>
      <c r="Z534" s="304"/>
      <c r="AA534" s="304"/>
      <c r="AB534" s="304"/>
      <c r="AC534" s="304"/>
      <c r="AD534" s="304"/>
      <c r="AE534" s="305"/>
      <c r="AF534" s="305"/>
      <c r="AG534" s="305"/>
      <c r="AH534" s="305"/>
      <c r="AI534" s="305"/>
      <c r="AJ534" s="305"/>
      <c r="AK534" s="305"/>
      <c r="AL534" s="305"/>
      <c r="AM534" s="305"/>
      <c r="AN534" s="305"/>
      <c r="AO534" s="314"/>
      <c r="AP534" s="117"/>
      <c r="AQ534" s="54" t="s">
        <v>645</v>
      </c>
      <c r="AU534" s="292" t="str">
        <f t="shared" ca="1" si="79"/>
        <v>X</v>
      </c>
      <c r="AV534" s="292">
        <f t="shared" si="80"/>
        <v>516</v>
      </c>
      <c r="AW534" s="180" t="str">
        <f t="shared" ca="1" si="77"/>
        <v>X516</v>
      </c>
      <c r="AX534" s="180">
        <f t="shared" si="73"/>
        <v>9</v>
      </c>
      <c r="AY534" s="180" t="str">
        <f t="shared" ca="1" si="81"/>
        <v>6. Ownership - Operating Costs</v>
      </c>
      <c r="AZ534" s="189" t="s">
        <v>702</v>
      </c>
      <c r="BA534" s="180" t="s">
        <v>310</v>
      </c>
      <c r="BB534" s="180">
        <f>$X$8</f>
        <v>2038</v>
      </c>
      <c r="BC534" s="180" t="str">
        <f t="shared" ca="1" si="78"/>
        <v>9_X516_Other_2038</v>
      </c>
      <c r="BD534" s="180" t="s">
        <v>407</v>
      </c>
      <c r="BE534" s="180"/>
      <c r="BF534" s="189" t="str">
        <f t="shared" si="82"/>
        <v>&gt;=0</v>
      </c>
      <c r="BG534" s="189" t="s">
        <v>58</v>
      </c>
      <c r="BH534" s="189" t="s">
        <v>58</v>
      </c>
      <c r="BI534" s="189"/>
      <c r="BJ534" s="189"/>
      <c r="BK534" s="189"/>
      <c r="BL534" s="189"/>
    </row>
    <row r="535" spans="1:64" ht="13.5" hidden="1" customHeight="1" thickBot="1">
      <c r="A535" s="90"/>
      <c r="B535" s="123"/>
      <c r="C535" s="160"/>
      <c r="D535" s="347"/>
      <c r="E535" s="347"/>
      <c r="F535" s="304"/>
      <c r="G535" s="304"/>
      <c r="H535" s="304"/>
      <c r="I535" s="304"/>
      <c r="J535" s="304"/>
      <c r="K535" s="304"/>
      <c r="L535" s="304"/>
      <c r="M535" s="304"/>
      <c r="N535" s="304"/>
      <c r="O535" s="304"/>
      <c r="P535" s="304"/>
      <c r="Q535" s="304"/>
      <c r="R535" s="304"/>
      <c r="S535" s="304"/>
      <c r="T535" s="304"/>
      <c r="U535" s="304"/>
      <c r="V535" s="304"/>
      <c r="W535" s="304"/>
      <c r="X535" s="304"/>
      <c r="Y535" s="304"/>
      <c r="Z535" s="304"/>
      <c r="AA535" s="304"/>
      <c r="AB535" s="304"/>
      <c r="AC535" s="304"/>
      <c r="AD535" s="304"/>
      <c r="AE535" s="305"/>
      <c r="AF535" s="305"/>
      <c r="AG535" s="305"/>
      <c r="AH535" s="305"/>
      <c r="AI535" s="305"/>
      <c r="AJ535" s="305"/>
      <c r="AK535" s="305"/>
      <c r="AL535" s="305"/>
      <c r="AM535" s="305"/>
      <c r="AN535" s="305"/>
      <c r="AO535" s="314"/>
      <c r="AP535" s="117"/>
      <c r="AQ535" s="54" t="s">
        <v>645</v>
      </c>
      <c r="AU535" s="292" t="str">
        <f t="shared" ca="1" si="79"/>
        <v>Y</v>
      </c>
      <c r="AV535" s="292">
        <f t="shared" si="80"/>
        <v>516</v>
      </c>
      <c r="AW535" s="180" t="str">
        <f t="shared" ca="1" si="77"/>
        <v>Y516</v>
      </c>
      <c r="AX535" s="180">
        <f t="shared" si="73"/>
        <v>9</v>
      </c>
      <c r="AY535" s="180" t="str">
        <f t="shared" ca="1" si="81"/>
        <v>6. Ownership - Operating Costs</v>
      </c>
      <c r="AZ535" s="189" t="s">
        <v>702</v>
      </c>
      <c r="BA535" s="180" t="s">
        <v>310</v>
      </c>
      <c r="BB535" s="180">
        <f>$Y$8</f>
        <v>2039</v>
      </c>
      <c r="BC535" s="180" t="str">
        <f t="shared" ca="1" si="78"/>
        <v>9_Y516_Other_2039</v>
      </c>
      <c r="BD535" s="180" t="s">
        <v>407</v>
      </c>
      <c r="BE535" s="180"/>
      <c r="BF535" s="189" t="str">
        <f t="shared" si="82"/>
        <v>&gt;=0</v>
      </c>
      <c r="BG535" s="189" t="s">
        <v>58</v>
      </c>
      <c r="BH535" s="189" t="s">
        <v>58</v>
      </c>
      <c r="BI535" s="189"/>
      <c r="BJ535" s="189"/>
      <c r="BK535" s="189"/>
      <c r="BL535" s="189"/>
    </row>
    <row r="536" spans="1:64" ht="13.5" hidden="1" customHeight="1" thickBot="1">
      <c r="A536" s="90"/>
      <c r="B536" s="123"/>
      <c r="C536" s="160"/>
      <c r="D536" s="347"/>
      <c r="E536" s="347"/>
      <c r="F536" s="304"/>
      <c r="G536" s="304"/>
      <c r="H536" s="304"/>
      <c r="I536" s="304"/>
      <c r="J536" s="304"/>
      <c r="K536" s="304"/>
      <c r="L536" s="304"/>
      <c r="M536" s="304"/>
      <c r="N536" s="304"/>
      <c r="O536" s="304"/>
      <c r="P536" s="304"/>
      <c r="Q536" s="304"/>
      <c r="R536" s="304"/>
      <c r="S536" s="304"/>
      <c r="T536" s="304"/>
      <c r="U536" s="304"/>
      <c r="V536" s="304"/>
      <c r="W536" s="304"/>
      <c r="X536" s="304"/>
      <c r="Y536" s="304"/>
      <c r="Z536" s="304"/>
      <c r="AA536" s="304"/>
      <c r="AB536" s="304"/>
      <c r="AC536" s="304"/>
      <c r="AD536" s="304"/>
      <c r="AE536" s="305"/>
      <c r="AF536" s="305"/>
      <c r="AG536" s="305"/>
      <c r="AH536" s="305"/>
      <c r="AI536" s="305"/>
      <c r="AJ536" s="305"/>
      <c r="AK536" s="305"/>
      <c r="AL536" s="305"/>
      <c r="AM536" s="305"/>
      <c r="AN536" s="305"/>
      <c r="AO536" s="314"/>
      <c r="AP536" s="117"/>
      <c r="AQ536" s="54" t="s">
        <v>645</v>
      </c>
      <c r="AU536" s="292" t="str">
        <f t="shared" ca="1" si="79"/>
        <v>Z</v>
      </c>
      <c r="AV536" s="292">
        <f t="shared" si="80"/>
        <v>516</v>
      </c>
      <c r="AW536" s="180" t="str">
        <f t="shared" ca="1" si="77"/>
        <v>Z516</v>
      </c>
      <c r="AX536" s="180">
        <f t="shared" si="73"/>
        <v>9</v>
      </c>
      <c r="AY536" s="180" t="str">
        <f t="shared" ca="1" si="81"/>
        <v>6. Ownership - Operating Costs</v>
      </c>
      <c r="AZ536" s="189" t="s">
        <v>702</v>
      </c>
      <c r="BA536" s="180" t="s">
        <v>310</v>
      </c>
      <c r="BB536" s="180">
        <f>$Z$8</f>
        <v>2040</v>
      </c>
      <c r="BC536" s="180" t="str">
        <f t="shared" ca="1" si="78"/>
        <v>9_Z516_Other_2040</v>
      </c>
      <c r="BD536" s="180" t="s">
        <v>407</v>
      </c>
      <c r="BE536" s="180"/>
      <c r="BF536" s="189" t="str">
        <f t="shared" si="82"/>
        <v>&gt;=0</v>
      </c>
      <c r="BG536" s="189" t="s">
        <v>58</v>
      </c>
      <c r="BH536" s="189" t="s">
        <v>58</v>
      </c>
      <c r="BI536" s="189"/>
      <c r="BJ536" s="189"/>
      <c r="BK536" s="189"/>
      <c r="BL536" s="189"/>
    </row>
    <row r="537" spans="1:64" ht="13.5" hidden="1" customHeight="1" thickBot="1">
      <c r="A537" s="90"/>
      <c r="B537" s="123"/>
      <c r="C537" s="160"/>
      <c r="D537" s="347"/>
      <c r="E537" s="347"/>
      <c r="F537" s="304"/>
      <c r="G537" s="304"/>
      <c r="H537" s="304"/>
      <c r="I537" s="304"/>
      <c r="J537" s="304"/>
      <c r="K537" s="304"/>
      <c r="L537" s="304"/>
      <c r="M537" s="304"/>
      <c r="N537" s="304"/>
      <c r="O537" s="304"/>
      <c r="P537" s="304"/>
      <c r="Q537" s="304"/>
      <c r="R537" s="304"/>
      <c r="S537" s="304"/>
      <c r="T537" s="304"/>
      <c r="U537" s="304"/>
      <c r="V537" s="304"/>
      <c r="W537" s="304"/>
      <c r="X537" s="304"/>
      <c r="Y537" s="304"/>
      <c r="Z537" s="304"/>
      <c r="AA537" s="304"/>
      <c r="AB537" s="304"/>
      <c r="AC537" s="304"/>
      <c r="AD537" s="304"/>
      <c r="AE537" s="305"/>
      <c r="AF537" s="305"/>
      <c r="AG537" s="305"/>
      <c r="AH537" s="305"/>
      <c r="AI537" s="305"/>
      <c r="AJ537" s="305"/>
      <c r="AK537" s="305"/>
      <c r="AL537" s="305"/>
      <c r="AM537" s="305"/>
      <c r="AN537" s="305"/>
      <c r="AO537" s="314"/>
      <c r="AP537" s="117"/>
      <c r="AQ537" s="54" t="s">
        <v>645</v>
      </c>
      <c r="AU537" s="292" t="str">
        <f t="shared" ca="1" si="79"/>
        <v>AA</v>
      </c>
      <c r="AV537" s="292">
        <f t="shared" si="80"/>
        <v>516</v>
      </c>
      <c r="AW537" s="180" t="str">
        <f t="shared" ca="1" si="77"/>
        <v>AA516</v>
      </c>
      <c r="AX537" s="180">
        <f t="shared" si="73"/>
        <v>9</v>
      </c>
      <c r="AY537" s="180" t="str">
        <f t="shared" ca="1" si="81"/>
        <v>6. Ownership - Operating Costs</v>
      </c>
      <c r="AZ537" s="189" t="s">
        <v>702</v>
      </c>
      <c r="BA537" s="180" t="s">
        <v>310</v>
      </c>
      <c r="BB537" s="180">
        <f>$AA$8</f>
        <v>2041</v>
      </c>
      <c r="BC537" s="180" t="str">
        <f t="shared" ca="1" si="78"/>
        <v>9_AA516_Other_2041</v>
      </c>
      <c r="BD537" s="180" t="s">
        <v>407</v>
      </c>
      <c r="BE537" s="180"/>
      <c r="BF537" s="189" t="str">
        <f t="shared" si="82"/>
        <v>&gt;=0</v>
      </c>
      <c r="BG537" s="189" t="s">
        <v>58</v>
      </c>
      <c r="BH537" s="189" t="s">
        <v>58</v>
      </c>
      <c r="BI537" s="189"/>
      <c r="BJ537" s="189"/>
      <c r="BK537" s="189"/>
      <c r="BL537" s="189"/>
    </row>
    <row r="538" spans="1:64" ht="13.5" hidden="1" customHeight="1" thickBot="1">
      <c r="A538" s="90"/>
      <c r="B538" s="123"/>
      <c r="C538" s="160"/>
      <c r="D538" s="347"/>
      <c r="E538" s="347"/>
      <c r="F538" s="304"/>
      <c r="G538" s="304"/>
      <c r="H538" s="304"/>
      <c r="I538" s="304"/>
      <c r="J538" s="304"/>
      <c r="K538" s="304"/>
      <c r="L538" s="304"/>
      <c r="M538" s="304"/>
      <c r="N538" s="304"/>
      <c r="O538" s="304"/>
      <c r="P538" s="304"/>
      <c r="Q538" s="304"/>
      <c r="R538" s="304"/>
      <c r="S538" s="304"/>
      <c r="T538" s="304"/>
      <c r="U538" s="304"/>
      <c r="V538" s="304"/>
      <c r="W538" s="304"/>
      <c r="X538" s="304"/>
      <c r="Y538" s="304"/>
      <c r="Z538" s="304"/>
      <c r="AA538" s="304"/>
      <c r="AB538" s="304"/>
      <c r="AC538" s="304"/>
      <c r="AD538" s="304"/>
      <c r="AE538" s="305"/>
      <c r="AF538" s="305"/>
      <c r="AG538" s="305"/>
      <c r="AH538" s="305"/>
      <c r="AI538" s="305"/>
      <c r="AJ538" s="305"/>
      <c r="AK538" s="305"/>
      <c r="AL538" s="305"/>
      <c r="AM538" s="305"/>
      <c r="AN538" s="305"/>
      <c r="AO538" s="314"/>
      <c r="AP538" s="117"/>
      <c r="AQ538" s="54" t="s">
        <v>645</v>
      </c>
      <c r="AU538" s="292" t="str">
        <f t="shared" ca="1" si="79"/>
        <v>AB</v>
      </c>
      <c r="AV538" s="292">
        <f t="shared" si="80"/>
        <v>516</v>
      </c>
      <c r="AW538" s="180" t="str">
        <f t="shared" ca="1" si="77"/>
        <v>AB516</v>
      </c>
      <c r="AX538" s="180">
        <f t="shared" si="73"/>
        <v>9</v>
      </c>
      <c r="AY538" s="180" t="str">
        <f t="shared" ca="1" si="81"/>
        <v>6. Ownership - Operating Costs</v>
      </c>
      <c r="AZ538" s="189" t="s">
        <v>702</v>
      </c>
      <c r="BA538" s="180" t="s">
        <v>310</v>
      </c>
      <c r="BB538" s="180">
        <f>$AB$8</f>
        <v>2042</v>
      </c>
      <c r="BC538" s="180" t="str">
        <f t="shared" ca="1" si="78"/>
        <v>9_AB516_Other_2042</v>
      </c>
      <c r="BD538" s="180" t="s">
        <v>407</v>
      </c>
      <c r="BE538" s="180"/>
      <c r="BF538" s="189" t="str">
        <f t="shared" si="82"/>
        <v>&gt;=0</v>
      </c>
      <c r="BG538" s="189" t="s">
        <v>58</v>
      </c>
      <c r="BH538" s="189" t="s">
        <v>58</v>
      </c>
      <c r="BI538" s="189"/>
      <c r="BJ538" s="189"/>
      <c r="BK538" s="189"/>
      <c r="BL538" s="189"/>
    </row>
    <row r="539" spans="1:64" ht="13.5" hidden="1" customHeight="1" thickBot="1">
      <c r="A539" s="90"/>
      <c r="B539" s="123"/>
      <c r="C539" s="160"/>
      <c r="D539" s="347"/>
      <c r="E539" s="347"/>
      <c r="F539" s="304"/>
      <c r="G539" s="304"/>
      <c r="H539" s="304"/>
      <c r="I539" s="304"/>
      <c r="J539" s="304"/>
      <c r="K539" s="304"/>
      <c r="L539" s="304"/>
      <c r="M539" s="304"/>
      <c r="N539" s="304"/>
      <c r="O539" s="304"/>
      <c r="P539" s="304"/>
      <c r="Q539" s="304"/>
      <c r="R539" s="304"/>
      <c r="S539" s="304"/>
      <c r="T539" s="304"/>
      <c r="U539" s="304"/>
      <c r="V539" s="304"/>
      <c r="W539" s="304"/>
      <c r="X539" s="304"/>
      <c r="Y539" s="304"/>
      <c r="Z539" s="304"/>
      <c r="AA539" s="304"/>
      <c r="AB539" s="304"/>
      <c r="AC539" s="304"/>
      <c r="AD539" s="304"/>
      <c r="AE539" s="305"/>
      <c r="AF539" s="305"/>
      <c r="AG539" s="305"/>
      <c r="AH539" s="305"/>
      <c r="AI539" s="305"/>
      <c r="AJ539" s="305"/>
      <c r="AK539" s="305"/>
      <c r="AL539" s="305"/>
      <c r="AM539" s="305"/>
      <c r="AN539" s="305"/>
      <c r="AO539" s="314"/>
      <c r="AP539" s="117"/>
      <c r="AQ539" s="54" t="s">
        <v>645</v>
      </c>
      <c r="AU539" s="292" t="str">
        <f t="shared" ca="1" si="79"/>
        <v>AC</v>
      </c>
      <c r="AV539" s="292">
        <f t="shared" si="80"/>
        <v>516</v>
      </c>
      <c r="AW539" s="180" t="str">
        <f t="shared" ca="1" si="77"/>
        <v>AC516</v>
      </c>
      <c r="AX539" s="180">
        <f t="shared" si="73"/>
        <v>9</v>
      </c>
      <c r="AY539" s="180" t="str">
        <f t="shared" ca="1" si="81"/>
        <v>6. Ownership - Operating Costs</v>
      </c>
      <c r="AZ539" s="189" t="s">
        <v>702</v>
      </c>
      <c r="BA539" s="180" t="s">
        <v>310</v>
      </c>
      <c r="BB539" s="180">
        <f>$AC$8</f>
        <v>2043</v>
      </c>
      <c r="BC539" s="180" t="str">
        <f t="shared" ca="1" si="78"/>
        <v>9_AC516_Other_2043</v>
      </c>
      <c r="BD539" s="180" t="s">
        <v>407</v>
      </c>
      <c r="BE539" s="180"/>
      <c r="BF539" s="189" t="str">
        <f t="shared" si="82"/>
        <v>&gt;=0</v>
      </c>
      <c r="BG539" s="189" t="s">
        <v>58</v>
      </c>
      <c r="BH539" s="189" t="s">
        <v>58</v>
      </c>
      <c r="BI539" s="189"/>
      <c r="BJ539" s="189"/>
      <c r="BK539" s="189"/>
      <c r="BL539" s="189"/>
    </row>
    <row r="540" spans="1:64" ht="13.5" hidden="1" customHeight="1" thickBot="1">
      <c r="A540" s="90"/>
      <c r="B540" s="123"/>
      <c r="C540" s="160"/>
      <c r="D540" s="347"/>
      <c r="E540" s="347"/>
      <c r="F540" s="304"/>
      <c r="G540" s="304"/>
      <c r="H540" s="304"/>
      <c r="I540" s="304"/>
      <c r="J540" s="304"/>
      <c r="K540" s="304"/>
      <c r="L540" s="304"/>
      <c r="M540" s="304"/>
      <c r="N540" s="304"/>
      <c r="O540" s="304"/>
      <c r="P540" s="304"/>
      <c r="Q540" s="304"/>
      <c r="R540" s="304"/>
      <c r="S540" s="304"/>
      <c r="T540" s="304"/>
      <c r="U540" s="304"/>
      <c r="V540" s="304"/>
      <c r="W540" s="304"/>
      <c r="X540" s="304"/>
      <c r="Y540" s="304"/>
      <c r="Z540" s="304"/>
      <c r="AA540" s="304"/>
      <c r="AB540" s="304"/>
      <c r="AC540" s="304"/>
      <c r="AD540" s="304"/>
      <c r="AE540" s="305"/>
      <c r="AF540" s="305"/>
      <c r="AG540" s="305"/>
      <c r="AH540" s="305"/>
      <c r="AI540" s="305"/>
      <c r="AJ540" s="305"/>
      <c r="AK540" s="305"/>
      <c r="AL540" s="305"/>
      <c r="AM540" s="305"/>
      <c r="AN540" s="305"/>
      <c r="AO540" s="314"/>
      <c r="AP540" s="117"/>
      <c r="AQ540" s="54" t="s">
        <v>645</v>
      </c>
      <c r="AU540" s="292" t="str">
        <f t="shared" ca="1" si="79"/>
        <v>AD</v>
      </c>
      <c r="AV540" s="292">
        <f t="shared" si="80"/>
        <v>516</v>
      </c>
      <c r="AW540" s="180" t="str">
        <f t="shared" ca="1" si="77"/>
        <v>AD516</v>
      </c>
      <c r="AX540" s="180">
        <f t="shared" si="73"/>
        <v>9</v>
      </c>
      <c r="AY540" s="180" t="str">
        <f t="shared" ca="1" si="81"/>
        <v>6. Ownership - Operating Costs</v>
      </c>
      <c r="AZ540" s="189" t="s">
        <v>702</v>
      </c>
      <c r="BA540" s="180" t="s">
        <v>310</v>
      </c>
      <c r="BB540" s="180">
        <f>$AD$8</f>
        <v>2044</v>
      </c>
      <c r="BC540" s="180" t="str">
        <f t="shared" ca="1" si="78"/>
        <v>9_AD516_Other_2044</v>
      </c>
      <c r="BD540" s="180" t="s">
        <v>407</v>
      </c>
      <c r="BE540" s="180"/>
      <c r="BF540" s="189" t="str">
        <f t="shared" si="82"/>
        <v>&gt;=0</v>
      </c>
      <c r="BG540" s="189" t="s">
        <v>58</v>
      </c>
      <c r="BH540" s="189" t="s">
        <v>58</v>
      </c>
      <c r="BI540" s="189"/>
      <c r="BJ540" s="189"/>
      <c r="BK540" s="189"/>
      <c r="BL540" s="189"/>
    </row>
    <row r="541" spans="1:64" ht="13.5" hidden="1" customHeight="1" thickBot="1">
      <c r="A541" s="90"/>
      <c r="B541" s="123"/>
      <c r="C541" s="160"/>
      <c r="D541" s="347"/>
      <c r="E541" s="347"/>
      <c r="F541" s="304"/>
      <c r="G541" s="304"/>
      <c r="H541" s="304"/>
      <c r="I541" s="304"/>
      <c r="J541" s="304"/>
      <c r="K541" s="304"/>
      <c r="L541" s="304"/>
      <c r="M541" s="304"/>
      <c r="N541" s="304"/>
      <c r="O541" s="304"/>
      <c r="P541" s="304"/>
      <c r="Q541" s="304"/>
      <c r="R541" s="304"/>
      <c r="S541" s="304"/>
      <c r="T541" s="304"/>
      <c r="U541" s="304"/>
      <c r="V541" s="304"/>
      <c r="W541" s="304"/>
      <c r="X541" s="304"/>
      <c r="Y541" s="304"/>
      <c r="Z541" s="304"/>
      <c r="AA541" s="304"/>
      <c r="AB541" s="304"/>
      <c r="AC541" s="304"/>
      <c r="AD541" s="304"/>
      <c r="AE541" s="305"/>
      <c r="AF541" s="305"/>
      <c r="AG541" s="305"/>
      <c r="AH541" s="305"/>
      <c r="AI541" s="305"/>
      <c r="AJ541" s="305"/>
      <c r="AK541" s="305"/>
      <c r="AL541" s="305"/>
      <c r="AM541" s="305"/>
      <c r="AN541" s="305"/>
      <c r="AO541" s="314"/>
      <c r="AP541" s="117"/>
      <c r="AQ541" s="54" t="s">
        <v>645</v>
      </c>
      <c r="AU541" s="292" t="str">
        <f t="shared" ca="1" si="79"/>
        <v>AE</v>
      </c>
      <c r="AV541" s="292">
        <f t="shared" si="80"/>
        <v>516</v>
      </c>
      <c r="AW541" s="180" t="str">
        <f t="shared" ca="1" si="77"/>
        <v>AE516</v>
      </c>
      <c r="AX541" s="180">
        <f t="shared" si="73"/>
        <v>9</v>
      </c>
      <c r="AY541" s="180" t="str">
        <f t="shared" ca="1" si="81"/>
        <v>6. Ownership - Operating Costs</v>
      </c>
      <c r="AZ541" s="189" t="s">
        <v>702</v>
      </c>
      <c r="BA541" s="180" t="s">
        <v>310</v>
      </c>
      <c r="BB541" s="180">
        <f>$AE$8</f>
        <v>2045</v>
      </c>
      <c r="BC541" s="180" t="str">
        <f t="shared" ca="1" si="78"/>
        <v>9_AE516_Other_2045</v>
      </c>
      <c r="BD541" s="180" t="s">
        <v>407</v>
      </c>
      <c r="BE541" s="180"/>
      <c r="BF541" s="189" t="str">
        <f t="shared" si="82"/>
        <v>&gt;=0</v>
      </c>
      <c r="BG541" s="189" t="s">
        <v>58</v>
      </c>
      <c r="BH541" s="189" t="s">
        <v>58</v>
      </c>
      <c r="BI541" s="189"/>
      <c r="BJ541" s="189"/>
      <c r="BK541" s="189"/>
      <c r="BL541" s="189"/>
    </row>
    <row r="542" spans="1:64" ht="13.5" hidden="1" customHeight="1" thickBot="1">
      <c r="A542" s="90"/>
      <c r="B542" s="123"/>
      <c r="C542" s="160"/>
      <c r="D542" s="347"/>
      <c r="E542" s="347"/>
      <c r="F542" s="304"/>
      <c r="G542" s="304"/>
      <c r="H542" s="304"/>
      <c r="I542" s="304"/>
      <c r="J542" s="304"/>
      <c r="K542" s="304"/>
      <c r="L542" s="304"/>
      <c r="M542" s="304"/>
      <c r="N542" s="304"/>
      <c r="O542" s="304"/>
      <c r="P542" s="304"/>
      <c r="Q542" s="304"/>
      <c r="R542" s="304"/>
      <c r="S542" s="304"/>
      <c r="T542" s="304"/>
      <c r="U542" s="304"/>
      <c r="V542" s="304"/>
      <c r="W542" s="304"/>
      <c r="X542" s="304"/>
      <c r="Y542" s="304"/>
      <c r="Z542" s="304"/>
      <c r="AA542" s="304"/>
      <c r="AB542" s="304"/>
      <c r="AC542" s="304"/>
      <c r="AD542" s="304"/>
      <c r="AE542" s="305"/>
      <c r="AF542" s="305"/>
      <c r="AG542" s="305"/>
      <c r="AH542" s="305"/>
      <c r="AI542" s="305"/>
      <c r="AJ542" s="305"/>
      <c r="AK542" s="305"/>
      <c r="AL542" s="305"/>
      <c r="AM542" s="305"/>
      <c r="AN542" s="305"/>
      <c r="AO542" s="314"/>
      <c r="AP542" s="117"/>
      <c r="AQ542" s="54" t="s">
        <v>645</v>
      </c>
      <c r="AU542" s="292" t="str">
        <f t="shared" ca="1" si="79"/>
        <v>AF</v>
      </c>
      <c r="AV542" s="292">
        <f t="shared" si="80"/>
        <v>516</v>
      </c>
      <c r="AW542" s="180" t="str">
        <f t="shared" ca="1" si="77"/>
        <v>AF516</v>
      </c>
      <c r="AX542" s="180">
        <f t="shared" si="73"/>
        <v>9</v>
      </c>
      <c r="AY542" s="180" t="str">
        <f t="shared" ca="1" si="81"/>
        <v>6. Ownership - Operating Costs</v>
      </c>
      <c r="AZ542" s="189" t="s">
        <v>702</v>
      </c>
      <c r="BA542" s="180" t="s">
        <v>310</v>
      </c>
      <c r="BB542" s="180">
        <f>$AF$8</f>
        <v>2046</v>
      </c>
      <c r="BC542" s="180" t="str">
        <f t="shared" ca="1" si="78"/>
        <v>9_AF516_Other_2046</v>
      </c>
      <c r="BD542" s="180" t="s">
        <v>407</v>
      </c>
      <c r="BE542" s="180"/>
      <c r="BF542" s="189" t="str">
        <f t="shared" si="82"/>
        <v>&gt;=0</v>
      </c>
      <c r="BG542" s="189" t="s">
        <v>58</v>
      </c>
      <c r="BH542" s="189" t="s">
        <v>58</v>
      </c>
      <c r="BI542" s="189"/>
      <c r="BJ542" s="189"/>
      <c r="BK542" s="189"/>
      <c r="BL542" s="189"/>
    </row>
    <row r="543" spans="1:64" ht="13.5" hidden="1" customHeight="1" thickBot="1">
      <c r="A543" s="90"/>
      <c r="B543" s="123"/>
      <c r="C543" s="160"/>
      <c r="D543" s="347"/>
      <c r="E543" s="347"/>
      <c r="F543" s="304"/>
      <c r="G543" s="304"/>
      <c r="H543" s="304"/>
      <c r="I543" s="304"/>
      <c r="J543" s="304"/>
      <c r="K543" s="304"/>
      <c r="L543" s="304"/>
      <c r="M543" s="304"/>
      <c r="N543" s="304"/>
      <c r="O543" s="304"/>
      <c r="P543" s="304"/>
      <c r="Q543" s="304"/>
      <c r="R543" s="304"/>
      <c r="S543" s="304"/>
      <c r="T543" s="304"/>
      <c r="U543" s="304"/>
      <c r="V543" s="304"/>
      <c r="W543" s="304"/>
      <c r="X543" s="304"/>
      <c r="Y543" s="304"/>
      <c r="Z543" s="304"/>
      <c r="AA543" s="304"/>
      <c r="AB543" s="304"/>
      <c r="AC543" s="304"/>
      <c r="AD543" s="304"/>
      <c r="AE543" s="305"/>
      <c r="AF543" s="305"/>
      <c r="AG543" s="305"/>
      <c r="AH543" s="305"/>
      <c r="AI543" s="305"/>
      <c r="AJ543" s="305"/>
      <c r="AK543" s="305"/>
      <c r="AL543" s="305"/>
      <c r="AM543" s="305"/>
      <c r="AN543" s="305"/>
      <c r="AO543" s="314"/>
      <c r="AP543" s="117"/>
      <c r="AQ543" s="54" t="s">
        <v>645</v>
      </c>
      <c r="AU543" s="292" t="str">
        <f t="shared" ca="1" si="79"/>
        <v>AG</v>
      </c>
      <c r="AV543" s="292">
        <f t="shared" si="80"/>
        <v>516</v>
      </c>
      <c r="AW543" s="180" t="str">
        <f t="shared" ca="1" si="77"/>
        <v>AG516</v>
      </c>
      <c r="AX543" s="180">
        <f t="shared" si="73"/>
        <v>9</v>
      </c>
      <c r="AY543" s="180" t="str">
        <f t="shared" ca="1" si="81"/>
        <v>6. Ownership - Operating Costs</v>
      </c>
      <c r="AZ543" s="189" t="s">
        <v>702</v>
      </c>
      <c r="BA543" s="180" t="s">
        <v>310</v>
      </c>
      <c r="BB543" s="180">
        <f>$AG$8</f>
        <v>2047</v>
      </c>
      <c r="BC543" s="180" t="str">
        <f t="shared" ca="1" si="78"/>
        <v>9_AG516_Other_2047</v>
      </c>
      <c r="BD543" s="180" t="s">
        <v>407</v>
      </c>
      <c r="BE543" s="180"/>
      <c r="BF543" s="189" t="str">
        <f t="shared" si="82"/>
        <v>&gt;=0</v>
      </c>
      <c r="BG543" s="189" t="s">
        <v>58</v>
      </c>
      <c r="BH543" s="189" t="s">
        <v>58</v>
      </c>
      <c r="BI543" s="189"/>
      <c r="BJ543" s="189"/>
      <c r="BK543" s="189"/>
      <c r="BL543" s="189"/>
    </row>
    <row r="544" spans="1:64" ht="13.5" hidden="1" customHeight="1" thickBot="1">
      <c r="A544" s="90"/>
      <c r="B544" s="123"/>
      <c r="C544" s="160"/>
      <c r="D544" s="347"/>
      <c r="E544" s="347"/>
      <c r="F544" s="304"/>
      <c r="G544" s="304"/>
      <c r="H544" s="304"/>
      <c r="I544" s="304"/>
      <c r="J544" s="304"/>
      <c r="K544" s="304"/>
      <c r="L544" s="304"/>
      <c r="M544" s="304"/>
      <c r="N544" s="304"/>
      <c r="O544" s="304"/>
      <c r="P544" s="304"/>
      <c r="Q544" s="304"/>
      <c r="R544" s="304"/>
      <c r="S544" s="304"/>
      <c r="T544" s="304"/>
      <c r="U544" s="304"/>
      <c r="V544" s="304"/>
      <c r="W544" s="304"/>
      <c r="X544" s="304"/>
      <c r="Y544" s="304"/>
      <c r="Z544" s="304"/>
      <c r="AA544" s="304"/>
      <c r="AB544" s="304"/>
      <c r="AC544" s="304"/>
      <c r="AD544" s="304"/>
      <c r="AE544" s="305"/>
      <c r="AF544" s="305"/>
      <c r="AG544" s="305"/>
      <c r="AH544" s="305"/>
      <c r="AI544" s="305"/>
      <c r="AJ544" s="305"/>
      <c r="AK544" s="305"/>
      <c r="AL544" s="305"/>
      <c r="AM544" s="305"/>
      <c r="AN544" s="305"/>
      <c r="AO544" s="314"/>
      <c r="AP544" s="117"/>
      <c r="AQ544" s="54" t="s">
        <v>645</v>
      </c>
      <c r="AU544" s="292" t="str">
        <f t="shared" ca="1" si="79"/>
        <v>AH</v>
      </c>
      <c r="AV544" s="292">
        <f t="shared" si="80"/>
        <v>516</v>
      </c>
      <c r="AW544" s="180" t="str">
        <f t="shared" ca="1" si="77"/>
        <v>AH516</v>
      </c>
      <c r="AX544" s="180">
        <f t="shared" si="73"/>
        <v>9</v>
      </c>
      <c r="AY544" s="180" t="str">
        <f t="shared" ca="1" si="81"/>
        <v>6. Ownership - Operating Costs</v>
      </c>
      <c r="AZ544" s="189" t="s">
        <v>702</v>
      </c>
      <c r="BA544" s="180" t="s">
        <v>310</v>
      </c>
      <c r="BB544" s="180">
        <f>$AH$8</f>
        <v>2048</v>
      </c>
      <c r="BC544" s="180" t="str">
        <f t="shared" ca="1" si="78"/>
        <v>9_AH516_Other_2048</v>
      </c>
      <c r="BD544" s="180" t="s">
        <v>407</v>
      </c>
      <c r="BE544" s="180"/>
      <c r="BF544" s="189" t="str">
        <f t="shared" si="82"/>
        <v>&gt;=0</v>
      </c>
      <c r="BG544" s="189" t="s">
        <v>58</v>
      </c>
      <c r="BH544" s="189" t="s">
        <v>58</v>
      </c>
      <c r="BI544" s="189"/>
      <c r="BJ544" s="189"/>
      <c r="BK544" s="189"/>
      <c r="BL544" s="189"/>
    </row>
    <row r="545" spans="1:64" ht="13.5" hidden="1" customHeight="1" thickBot="1">
      <c r="A545" s="90"/>
      <c r="B545" s="123"/>
      <c r="C545" s="160"/>
      <c r="D545" s="347"/>
      <c r="E545" s="347"/>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4"/>
      <c r="AD545" s="304"/>
      <c r="AE545" s="305"/>
      <c r="AF545" s="305"/>
      <c r="AG545" s="305"/>
      <c r="AH545" s="305"/>
      <c r="AI545" s="305"/>
      <c r="AJ545" s="305"/>
      <c r="AK545" s="305"/>
      <c r="AL545" s="305"/>
      <c r="AM545" s="305"/>
      <c r="AN545" s="305"/>
      <c r="AO545" s="314"/>
      <c r="AP545" s="117"/>
      <c r="AQ545" s="54" t="s">
        <v>645</v>
      </c>
      <c r="AU545" s="292" t="str">
        <f t="shared" ca="1" si="79"/>
        <v>AI</v>
      </c>
      <c r="AV545" s="292">
        <f t="shared" si="80"/>
        <v>516</v>
      </c>
      <c r="AW545" s="180" t="str">
        <f t="shared" ca="1" si="77"/>
        <v>AI516</v>
      </c>
      <c r="AX545" s="180">
        <f t="shared" ref="AX545:AX551" si="83">$AX$5</f>
        <v>9</v>
      </c>
      <c r="AY545" s="180" t="str">
        <f t="shared" ca="1" si="81"/>
        <v>6. Ownership - Operating Costs</v>
      </c>
      <c r="AZ545" s="189" t="s">
        <v>702</v>
      </c>
      <c r="BA545" s="180" t="s">
        <v>310</v>
      </c>
      <c r="BB545" s="180">
        <f>$AI$8</f>
        <v>2049</v>
      </c>
      <c r="BC545" s="180" t="str">
        <f t="shared" ca="1" si="78"/>
        <v>9_AI516_Other_2049</v>
      </c>
      <c r="BD545" s="180" t="s">
        <v>407</v>
      </c>
      <c r="BE545" s="180"/>
      <c r="BF545" s="189" t="str">
        <f t="shared" si="82"/>
        <v>&gt;=0</v>
      </c>
      <c r="BG545" s="189" t="s">
        <v>58</v>
      </c>
      <c r="BH545" s="189" t="s">
        <v>58</v>
      </c>
      <c r="BI545" s="189"/>
      <c r="BJ545" s="189"/>
      <c r="BK545" s="189"/>
      <c r="BL545" s="189"/>
    </row>
    <row r="546" spans="1:64" ht="13.5" hidden="1" customHeight="1" thickBot="1">
      <c r="A546" s="90"/>
      <c r="B546" s="123"/>
      <c r="C546" s="160"/>
      <c r="D546" s="347"/>
      <c r="E546" s="347"/>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304"/>
      <c r="AE546" s="305"/>
      <c r="AF546" s="305"/>
      <c r="AG546" s="305"/>
      <c r="AH546" s="305"/>
      <c r="AI546" s="305"/>
      <c r="AJ546" s="305"/>
      <c r="AK546" s="305"/>
      <c r="AL546" s="305"/>
      <c r="AM546" s="305"/>
      <c r="AN546" s="305"/>
      <c r="AO546" s="314"/>
      <c r="AP546" s="117"/>
      <c r="AQ546" s="54" t="s">
        <v>645</v>
      </c>
      <c r="AU546" s="292" t="str">
        <f t="shared" ca="1" si="79"/>
        <v>AJ</v>
      </c>
      <c r="AV546" s="292">
        <f t="shared" si="80"/>
        <v>516</v>
      </c>
      <c r="AW546" s="180" t="str">
        <f t="shared" ca="1" si="77"/>
        <v>AJ516</v>
      </c>
      <c r="AX546" s="180">
        <f t="shared" si="83"/>
        <v>9</v>
      </c>
      <c r="AY546" s="180" t="str">
        <f t="shared" ca="1" si="81"/>
        <v>6. Ownership - Operating Costs</v>
      </c>
      <c r="AZ546" s="189" t="s">
        <v>702</v>
      </c>
      <c r="BA546" s="180" t="s">
        <v>310</v>
      </c>
      <c r="BB546" s="180">
        <f>$AJ$8</f>
        <v>2050</v>
      </c>
      <c r="BC546" s="180" t="str">
        <f t="shared" ca="1" si="78"/>
        <v>9_AJ516_Other_2050</v>
      </c>
      <c r="BD546" s="180" t="s">
        <v>407</v>
      </c>
      <c r="BE546" s="180"/>
      <c r="BF546" s="189" t="str">
        <f t="shared" si="82"/>
        <v>&gt;=0</v>
      </c>
      <c r="BG546" s="189" t="s">
        <v>58</v>
      </c>
      <c r="BH546" s="189" t="s">
        <v>58</v>
      </c>
      <c r="BI546" s="189"/>
      <c r="BJ546" s="189"/>
      <c r="BK546" s="189"/>
      <c r="BL546" s="189"/>
    </row>
    <row r="547" spans="1:64" ht="13.5" hidden="1" customHeight="1" thickBot="1">
      <c r="A547" s="90"/>
      <c r="B547" s="123"/>
      <c r="C547" s="160"/>
      <c r="D547" s="347"/>
      <c r="E547" s="347"/>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4"/>
      <c r="AD547" s="304"/>
      <c r="AE547" s="305"/>
      <c r="AF547" s="305"/>
      <c r="AG547" s="305"/>
      <c r="AH547" s="305"/>
      <c r="AI547" s="305"/>
      <c r="AJ547" s="305"/>
      <c r="AK547" s="305"/>
      <c r="AL547" s="305"/>
      <c r="AM547" s="305"/>
      <c r="AN547" s="305"/>
      <c r="AO547" s="314"/>
      <c r="AP547" s="117"/>
      <c r="AQ547" s="54" t="s">
        <v>645</v>
      </c>
      <c r="AU547" s="292" t="str">
        <f t="shared" ca="1" si="79"/>
        <v>AK</v>
      </c>
      <c r="AV547" s="292">
        <f t="shared" si="80"/>
        <v>516</v>
      </c>
      <c r="AW547" s="180" t="str">
        <f t="shared" ca="1" si="77"/>
        <v>AK516</v>
      </c>
      <c r="AX547" s="180">
        <f t="shared" si="83"/>
        <v>9</v>
      </c>
      <c r="AY547" s="180" t="str">
        <f t="shared" ca="1" si="81"/>
        <v>6. Ownership - Operating Costs</v>
      </c>
      <c r="AZ547" s="189" t="s">
        <v>702</v>
      </c>
      <c r="BA547" s="180" t="s">
        <v>310</v>
      </c>
      <c r="BB547" s="180">
        <f>$AK$8</f>
        <v>2051</v>
      </c>
      <c r="BC547" s="180" t="str">
        <f t="shared" ca="1" si="78"/>
        <v>9_AK516_Other_2051</v>
      </c>
      <c r="BD547" s="180" t="s">
        <v>407</v>
      </c>
      <c r="BE547" s="180"/>
      <c r="BF547" s="189" t="str">
        <f t="shared" si="82"/>
        <v>&gt;=0</v>
      </c>
      <c r="BG547" s="189" t="s">
        <v>58</v>
      </c>
      <c r="BH547" s="189" t="s">
        <v>58</v>
      </c>
      <c r="BI547" s="189"/>
      <c r="BJ547" s="189"/>
      <c r="BK547" s="189"/>
      <c r="BL547" s="189"/>
    </row>
    <row r="548" spans="1:64" ht="13.5" hidden="1" customHeight="1" thickBot="1">
      <c r="A548" s="90"/>
      <c r="B548" s="123"/>
      <c r="C548" s="160"/>
      <c r="D548" s="347"/>
      <c r="E548" s="347"/>
      <c r="F548" s="304"/>
      <c r="G548" s="304"/>
      <c r="H548" s="304"/>
      <c r="I548" s="304"/>
      <c r="J548" s="304"/>
      <c r="K548" s="304"/>
      <c r="L548" s="304"/>
      <c r="M548" s="304"/>
      <c r="N548" s="304"/>
      <c r="O548" s="304"/>
      <c r="P548" s="304"/>
      <c r="Q548" s="304"/>
      <c r="R548" s="304"/>
      <c r="S548" s="304"/>
      <c r="T548" s="304"/>
      <c r="U548" s="304"/>
      <c r="V548" s="304"/>
      <c r="W548" s="304"/>
      <c r="X548" s="304"/>
      <c r="Y548" s="304"/>
      <c r="Z548" s="304"/>
      <c r="AA548" s="304"/>
      <c r="AB548" s="304"/>
      <c r="AC548" s="304"/>
      <c r="AD548" s="304"/>
      <c r="AE548" s="305"/>
      <c r="AF548" s="305"/>
      <c r="AG548" s="305"/>
      <c r="AH548" s="305"/>
      <c r="AI548" s="305"/>
      <c r="AJ548" s="305"/>
      <c r="AK548" s="305"/>
      <c r="AL548" s="305"/>
      <c r="AM548" s="305"/>
      <c r="AN548" s="305"/>
      <c r="AO548" s="314"/>
      <c r="AP548" s="117"/>
      <c r="AQ548" s="54" t="s">
        <v>645</v>
      </c>
      <c r="AU548" s="292" t="str">
        <f t="shared" ca="1" si="79"/>
        <v>AL</v>
      </c>
      <c r="AV548" s="292">
        <f t="shared" si="80"/>
        <v>516</v>
      </c>
      <c r="AW548" s="180" t="str">
        <f t="shared" ca="1" si="77"/>
        <v>AL516</v>
      </c>
      <c r="AX548" s="180">
        <f t="shared" si="83"/>
        <v>9</v>
      </c>
      <c r="AY548" s="180" t="str">
        <f t="shared" ca="1" si="81"/>
        <v>6. Ownership - Operating Costs</v>
      </c>
      <c r="AZ548" s="189" t="s">
        <v>702</v>
      </c>
      <c r="BA548" s="180" t="s">
        <v>310</v>
      </c>
      <c r="BB548" s="180">
        <f>$AL$8</f>
        <v>2052</v>
      </c>
      <c r="BC548" s="180" t="str">
        <f t="shared" ca="1" si="78"/>
        <v>9_AL516_Other_2052</v>
      </c>
      <c r="BD548" s="180" t="s">
        <v>407</v>
      </c>
      <c r="BE548" s="180"/>
      <c r="BF548" s="189" t="str">
        <f t="shared" si="82"/>
        <v>&gt;=0</v>
      </c>
      <c r="BG548" s="189" t="s">
        <v>58</v>
      </c>
      <c r="BH548" s="189" t="s">
        <v>58</v>
      </c>
      <c r="BI548" s="189"/>
      <c r="BJ548" s="189"/>
      <c r="BK548" s="189"/>
      <c r="BL548" s="189"/>
    </row>
    <row r="549" spans="1:64" ht="13.5" hidden="1" customHeight="1" thickBot="1">
      <c r="A549" s="90"/>
      <c r="B549" s="123"/>
      <c r="C549" s="160"/>
      <c r="D549" s="347"/>
      <c r="E549" s="347"/>
      <c r="F549" s="304"/>
      <c r="G549" s="304"/>
      <c r="H549" s="304"/>
      <c r="I549" s="304"/>
      <c r="J549" s="304"/>
      <c r="K549" s="304"/>
      <c r="L549" s="304"/>
      <c r="M549" s="304"/>
      <c r="N549" s="304"/>
      <c r="O549" s="304"/>
      <c r="P549" s="304"/>
      <c r="Q549" s="304"/>
      <c r="R549" s="304"/>
      <c r="S549" s="304"/>
      <c r="T549" s="304"/>
      <c r="U549" s="304"/>
      <c r="V549" s="304"/>
      <c r="W549" s="304"/>
      <c r="X549" s="304"/>
      <c r="Y549" s="304"/>
      <c r="Z549" s="304"/>
      <c r="AA549" s="304"/>
      <c r="AB549" s="304"/>
      <c r="AC549" s="304"/>
      <c r="AD549" s="304"/>
      <c r="AE549" s="305"/>
      <c r="AF549" s="305"/>
      <c r="AG549" s="305"/>
      <c r="AH549" s="305"/>
      <c r="AI549" s="305"/>
      <c r="AJ549" s="305"/>
      <c r="AK549" s="305"/>
      <c r="AL549" s="305"/>
      <c r="AM549" s="305"/>
      <c r="AN549" s="305"/>
      <c r="AO549" s="314"/>
      <c r="AP549" s="117"/>
      <c r="AQ549" s="54" t="s">
        <v>645</v>
      </c>
      <c r="AU549" s="292" t="str">
        <f t="shared" ca="1" si="79"/>
        <v>AM</v>
      </c>
      <c r="AV549" s="292">
        <f t="shared" si="80"/>
        <v>516</v>
      </c>
      <c r="AW549" s="180" t="str">
        <f t="shared" ca="1" si="77"/>
        <v>AM516</v>
      </c>
      <c r="AX549" s="180">
        <f t="shared" si="83"/>
        <v>9</v>
      </c>
      <c r="AY549" s="180" t="str">
        <f t="shared" ca="1" si="81"/>
        <v>6. Ownership - Operating Costs</v>
      </c>
      <c r="AZ549" s="189" t="s">
        <v>702</v>
      </c>
      <c r="BA549" s="180" t="s">
        <v>310</v>
      </c>
      <c r="BB549" s="180">
        <f>$AM$8</f>
        <v>2053</v>
      </c>
      <c r="BC549" s="180" t="str">
        <f t="shared" ca="1" si="78"/>
        <v>9_AM516_Other_2053</v>
      </c>
      <c r="BD549" s="180" t="s">
        <v>407</v>
      </c>
      <c r="BE549" s="180"/>
      <c r="BF549" s="189" t="str">
        <f t="shared" si="82"/>
        <v>&gt;=0</v>
      </c>
      <c r="BG549" s="189" t="s">
        <v>58</v>
      </c>
      <c r="BH549" s="189" t="s">
        <v>58</v>
      </c>
      <c r="BI549" s="189"/>
      <c r="BJ549" s="189"/>
      <c r="BK549" s="189"/>
      <c r="BL549" s="189"/>
    </row>
    <row r="550" spans="1:64" ht="13.5" hidden="1" customHeight="1" thickBot="1">
      <c r="A550" s="90"/>
      <c r="B550" s="123"/>
      <c r="C550" s="160"/>
      <c r="D550" s="347"/>
      <c r="E550" s="347"/>
      <c r="F550" s="304"/>
      <c r="G550" s="304"/>
      <c r="H550" s="304"/>
      <c r="I550" s="304"/>
      <c r="J550" s="304"/>
      <c r="K550" s="304"/>
      <c r="L550" s="304"/>
      <c r="M550" s="304"/>
      <c r="N550" s="304"/>
      <c r="O550" s="304"/>
      <c r="P550" s="304"/>
      <c r="Q550" s="304"/>
      <c r="R550" s="304"/>
      <c r="S550" s="304"/>
      <c r="T550" s="304"/>
      <c r="U550" s="304"/>
      <c r="V550" s="304"/>
      <c r="W550" s="304"/>
      <c r="X550" s="304"/>
      <c r="Y550" s="304"/>
      <c r="Z550" s="304"/>
      <c r="AA550" s="304"/>
      <c r="AB550" s="304"/>
      <c r="AC550" s="304"/>
      <c r="AD550" s="304"/>
      <c r="AE550" s="305"/>
      <c r="AF550" s="305"/>
      <c r="AG550" s="305"/>
      <c r="AH550" s="305"/>
      <c r="AI550" s="305"/>
      <c r="AJ550" s="305"/>
      <c r="AK550" s="305"/>
      <c r="AL550" s="305"/>
      <c r="AM550" s="305"/>
      <c r="AN550" s="305"/>
      <c r="AO550" s="314"/>
      <c r="AP550" s="117"/>
      <c r="AQ550" s="54" t="s">
        <v>645</v>
      </c>
      <c r="AU550" s="292" t="str">
        <f t="shared" ca="1" si="79"/>
        <v>AN</v>
      </c>
      <c r="AV550" s="292">
        <f t="shared" si="80"/>
        <v>516</v>
      </c>
      <c r="AW550" s="180" t="str">
        <f t="shared" ca="1" si="77"/>
        <v>AN516</v>
      </c>
      <c r="AX550" s="180">
        <f t="shared" si="83"/>
        <v>9</v>
      </c>
      <c r="AY550" s="180" t="str">
        <f t="shared" ca="1" si="81"/>
        <v>6. Ownership - Operating Costs</v>
      </c>
      <c r="AZ550" s="189" t="s">
        <v>702</v>
      </c>
      <c r="BA550" s="180" t="s">
        <v>310</v>
      </c>
      <c r="BB550" s="180">
        <f>$AN$8</f>
        <v>2054</v>
      </c>
      <c r="BC550" s="180" t="str">
        <f t="shared" ca="1" si="78"/>
        <v>9_AN516_Other_2054</v>
      </c>
      <c r="BD550" s="180" t="s">
        <v>407</v>
      </c>
      <c r="BE550" s="180"/>
      <c r="BF550" s="189" t="str">
        <f t="shared" si="82"/>
        <v>&gt;=0</v>
      </c>
      <c r="BG550" s="189" t="s">
        <v>58</v>
      </c>
      <c r="BH550" s="189" t="s">
        <v>58</v>
      </c>
      <c r="BI550" s="189"/>
      <c r="BJ550" s="189"/>
      <c r="BK550" s="189"/>
      <c r="BL550" s="189"/>
    </row>
    <row r="551" spans="1:64" ht="13.5" hidden="1" customHeight="1" thickBot="1">
      <c r="A551" s="90"/>
      <c r="B551" s="123"/>
      <c r="C551" s="160"/>
      <c r="D551" s="347"/>
      <c r="E551" s="347"/>
      <c r="F551" s="304"/>
      <c r="G551" s="304"/>
      <c r="H551" s="304"/>
      <c r="I551" s="304"/>
      <c r="J551" s="304"/>
      <c r="K551" s="304"/>
      <c r="L551" s="304"/>
      <c r="M551" s="304"/>
      <c r="N551" s="304"/>
      <c r="O551" s="304"/>
      <c r="P551" s="304"/>
      <c r="Q551" s="304"/>
      <c r="R551" s="304"/>
      <c r="S551" s="304"/>
      <c r="T551" s="304"/>
      <c r="U551" s="304"/>
      <c r="V551" s="304"/>
      <c r="W551" s="304"/>
      <c r="X551" s="304"/>
      <c r="Y551" s="304"/>
      <c r="Z551" s="304"/>
      <c r="AA551" s="304"/>
      <c r="AB551" s="304"/>
      <c r="AC551" s="304"/>
      <c r="AD551" s="304"/>
      <c r="AE551" s="305"/>
      <c r="AF551" s="305"/>
      <c r="AG551" s="305"/>
      <c r="AH551" s="305"/>
      <c r="AI551" s="305"/>
      <c r="AJ551" s="305"/>
      <c r="AK551" s="305"/>
      <c r="AL551" s="305"/>
      <c r="AM551" s="305"/>
      <c r="AN551" s="305"/>
      <c r="AO551" s="314"/>
      <c r="AP551" s="117"/>
      <c r="AQ551" s="307" t="s">
        <v>645</v>
      </c>
      <c r="AR551" s="307"/>
      <c r="AS551" s="307"/>
      <c r="AT551" s="307"/>
      <c r="AU551" s="308" t="str">
        <f t="shared" ca="1" si="79"/>
        <v>AO</v>
      </c>
      <c r="AV551" s="308">
        <f t="shared" si="80"/>
        <v>516</v>
      </c>
      <c r="AW551" s="254" t="str">
        <f t="shared" ca="1" si="77"/>
        <v>AO516</v>
      </c>
      <c r="AX551" s="254">
        <f t="shared" si="83"/>
        <v>9</v>
      </c>
      <c r="AY551" s="254" t="str">
        <f t="shared" ca="1" si="81"/>
        <v>6. Ownership - Operating Costs</v>
      </c>
      <c r="AZ551" s="259" t="s">
        <v>702</v>
      </c>
      <c r="BA551" s="254" t="s">
        <v>310</v>
      </c>
      <c r="BB551" s="254" t="s">
        <v>646</v>
      </c>
      <c r="BC551" s="254" t="str">
        <f t="shared" ca="1" si="78"/>
        <v>9_AO516_Other_Additional_Info</v>
      </c>
      <c r="BD551" s="259" t="s">
        <v>133</v>
      </c>
      <c r="BE551" s="259">
        <v>100</v>
      </c>
      <c r="BF551" s="259"/>
      <c r="BG551" s="259" t="s">
        <v>58</v>
      </c>
      <c r="BH551" s="259" t="s">
        <v>58</v>
      </c>
      <c r="BI551" s="189"/>
      <c r="BJ551" s="189"/>
      <c r="BK551" s="189"/>
      <c r="BL551" s="189"/>
    </row>
    <row r="552" spans="1:64" ht="13.5" hidden="1" customHeight="1" thickBot="1">
      <c r="A552" s="90"/>
      <c r="B552" s="123"/>
      <c r="C552" s="160"/>
      <c r="D552" s="347"/>
      <c r="E552" s="347"/>
      <c r="F552" s="304"/>
      <c r="G552" s="304"/>
      <c r="H552" s="304"/>
      <c r="I552" s="304"/>
      <c r="J552" s="304"/>
      <c r="K552" s="304"/>
      <c r="L552" s="304"/>
      <c r="M552" s="304"/>
      <c r="N552" s="304"/>
      <c r="O552" s="304"/>
      <c r="P552" s="304"/>
      <c r="Q552" s="304"/>
      <c r="R552" s="304"/>
      <c r="S552" s="304"/>
      <c r="T552" s="304"/>
      <c r="U552" s="304"/>
      <c r="V552" s="304"/>
      <c r="W552" s="304"/>
      <c r="X552" s="304"/>
      <c r="Y552" s="304"/>
      <c r="Z552" s="304"/>
      <c r="AA552" s="304"/>
      <c r="AB552" s="304"/>
      <c r="AC552" s="304"/>
      <c r="AD552" s="304"/>
      <c r="AE552" s="305"/>
      <c r="AF552" s="305"/>
      <c r="AG552" s="305"/>
      <c r="AH552" s="305"/>
      <c r="AI552" s="305"/>
      <c r="AJ552" s="305"/>
      <c r="AK552" s="305"/>
      <c r="AL552" s="305"/>
      <c r="AM552" s="305"/>
      <c r="AN552" s="305"/>
      <c r="AO552" s="314"/>
      <c r="AP552" s="117"/>
      <c r="AQ552" s="117"/>
      <c r="AR552" s="117"/>
      <c r="AS552" s="117"/>
      <c r="AT552" s="117"/>
      <c r="AU552" s="117"/>
      <c r="AV552" s="117"/>
      <c r="AW552" s="180"/>
      <c r="AX552" s="180"/>
      <c r="AY552" s="180"/>
      <c r="BA552" s="180"/>
      <c r="BB552" s="180"/>
      <c r="BC552" s="180"/>
      <c r="BD552" s="180"/>
      <c r="BE552" s="180"/>
      <c r="BH552" s="189"/>
      <c r="BI552" s="189"/>
      <c r="BJ552" s="189"/>
      <c r="BK552" s="189"/>
      <c r="BL552" s="189"/>
    </row>
    <row r="553" spans="1:64" ht="13.5" hidden="1" customHeight="1" thickBot="1">
      <c r="A553" s="90">
        <f>+A516+1</f>
        <v>20</v>
      </c>
      <c r="B553" s="127"/>
      <c r="C553" s="160" t="s">
        <v>735</v>
      </c>
      <c r="D553" s="160"/>
      <c r="E553" s="160"/>
      <c r="F553" s="282"/>
      <c r="G553" s="282"/>
      <c r="H553" s="282"/>
      <c r="I553" s="304"/>
      <c r="J553" s="304"/>
      <c r="K553" s="304"/>
      <c r="L553" s="304"/>
      <c r="M553" s="304"/>
      <c r="N553" s="304"/>
      <c r="O553" s="304"/>
      <c r="P553" s="304"/>
      <c r="Q553" s="304"/>
      <c r="R553" s="304"/>
      <c r="S553" s="304"/>
      <c r="T553" s="304"/>
      <c r="U553" s="304"/>
      <c r="V553" s="304"/>
      <c r="W553" s="304"/>
      <c r="X553" s="304"/>
      <c r="Y553" s="304"/>
      <c r="Z553" s="304"/>
      <c r="AA553" s="304"/>
      <c r="AB553" s="304"/>
      <c r="AC553" s="304"/>
      <c r="AD553" s="304"/>
      <c r="AE553" s="305"/>
      <c r="AF553" s="305"/>
      <c r="AG553" s="305"/>
      <c r="AH553" s="305"/>
      <c r="AI553" s="305"/>
      <c r="AJ553" s="305"/>
      <c r="AK553" s="305"/>
      <c r="AL553" s="305"/>
      <c r="AM553" s="305"/>
      <c r="AN553" s="305"/>
      <c r="AO553" s="314"/>
      <c r="AP553" s="117"/>
      <c r="AQ553" s="117"/>
      <c r="AR553" s="117"/>
      <c r="AS553" s="117"/>
      <c r="AT553" s="117"/>
      <c r="AU553" s="117"/>
      <c r="AV553" s="117"/>
      <c r="AW553" s="180"/>
      <c r="AX553" s="180"/>
      <c r="AY553" s="180"/>
      <c r="BA553" s="180"/>
      <c r="BB553" s="180"/>
      <c r="BC553" s="180"/>
      <c r="BD553" s="180"/>
      <c r="BE553" s="180"/>
      <c r="BH553" s="189"/>
      <c r="BI553" s="189"/>
      <c r="BJ553" s="189"/>
      <c r="BK553" s="189"/>
      <c r="BL553" s="189"/>
    </row>
    <row r="554" spans="1:64" ht="13.5" hidden="1" customHeight="1" thickBot="1">
      <c r="A554" s="90">
        <f>+A553+1</f>
        <v>21</v>
      </c>
      <c r="B554" s="127"/>
      <c r="C554" s="161" t="s">
        <v>736</v>
      </c>
      <c r="D554" s="347" t="s">
        <v>566</v>
      </c>
      <c r="E554" s="347"/>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1"/>
      <c r="AF554" s="281"/>
      <c r="AG554" s="281"/>
      <c r="AH554" s="281"/>
      <c r="AI554" s="281"/>
      <c r="AJ554" s="281"/>
      <c r="AK554" s="281"/>
      <c r="AL554" s="281"/>
      <c r="AM554" s="281"/>
      <c r="AN554" s="281"/>
      <c r="AO554" s="222"/>
      <c r="AP554" s="117"/>
      <c r="AS554" s="54" t="s">
        <v>125</v>
      </c>
      <c r="AT554" s="54" t="str">
        <f ca="1">SUBSTITUTE(CELL("address",F554),"$","")</f>
        <v>F554</v>
      </c>
      <c r="AU554" s="227" t="str">
        <f ca="1">CHAR(CODE(AT554))</f>
        <v>F</v>
      </c>
      <c r="AV554" s="227">
        <f>ROW(AT554)</f>
        <v>554</v>
      </c>
      <c r="AW554" s="180" t="str">
        <f ca="1">CONCATENATE(AU554&amp;AV554)</f>
        <v>F554</v>
      </c>
      <c r="AX554" s="180">
        <f t="shared" ref="AX554:AX617" si="84">$AX$5</f>
        <v>9</v>
      </c>
      <c r="AY554" s="180" t="str">
        <f t="shared" ref="AY554:AY617" ca="1" si="85">MID(CELL("filename",AX554),FIND("]",CELL("filename",AX554))+1,256)</f>
        <v>6. Ownership - Operating Costs</v>
      </c>
      <c r="AZ554" s="189" t="s">
        <v>702</v>
      </c>
      <c r="BA554" s="180" t="s">
        <v>737</v>
      </c>
      <c r="BB554" s="180">
        <f>$F$8</f>
        <v>2020</v>
      </c>
      <c r="BC554" s="180" t="str">
        <f ca="1">AX554&amp;"_"&amp;AW554&amp;"_"&amp;BA554&amp;"_"&amp;BB554</f>
        <v>9_F554_Primary_fuel_source_2020</v>
      </c>
      <c r="BD554" s="180" t="s">
        <v>407</v>
      </c>
      <c r="BE554" s="180"/>
      <c r="BF554" s="189" t="str">
        <f t="shared" ref="BF554:BF617" si="86">"&gt;=0"</f>
        <v>&gt;=0</v>
      </c>
      <c r="BG554" s="189" t="s">
        <v>58</v>
      </c>
      <c r="BH554" s="189" t="s">
        <v>58</v>
      </c>
      <c r="BI554" s="189"/>
      <c r="BJ554" s="189"/>
      <c r="BK554" s="189"/>
      <c r="BL554" s="189"/>
    </row>
    <row r="555" spans="1:64" ht="13.5" hidden="1" customHeight="1" thickBot="1">
      <c r="A555" s="90"/>
      <c r="B555" s="127"/>
      <c r="C555" s="161"/>
      <c r="D555" s="347"/>
      <c r="E555" s="347"/>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4"/>
      <c r="AD555" s="304"/>
      <c r="AE555" s="305"/>
      <c r="AF555" s="305"/>
      <c r="AG555" s="305"/>
      <c r="AH555" s="305"/>
      <c r="AI555" s="305"/>
      <c r="AJ555" s="305"/>
      <c r="AK555" s="305"/>
      <c r="AL555" s="305"/>
      <c r="AM555" s="305"/>
      <c r="AN555" s="305"/>
      <c r="AO555" s="314"/>
      <c r="AP555" s="117"/>
      <c r="AQ555" s="54" t="s">
        <v>645</v>
      </c>
      <c r="AU555" s="292" t="str">
        <f ca="1">IF(AU554="Z","AA",IF(LEN(AU554)=1,CHAR(CODE(AU554)+1),IF(RIGHT(AU554,1)="Z",CHAR(CODE(LEFT(AU554,1))+1),LEFT(AU554,1))&amp;CHAR(65+MOD(CODE(RIGHT(AU554,1))+1-65,26))))</f>
        <v>G</v>
      </c>
      <c r="AV555" s="292">
        <f>AV554</f>
        <v>554</v>
      </c>
      <c r="AW555" s="180" t="str">
        <f t="shared" ref="AW555:AW589" ca="1" si="87">CONCATENATE(AU555&amp;AV555)</f>
        <v>G554</v>
      </c>
      <c r="AX555" s="180">
        <f t="shared" si="84"/>
        <v>9</v>
      </c>
      <c r="AY555" s="180" t="str">
        <f t="shared" ca="1" si="85"/>
        <v>6. Ownership - Operating Costs</v>
      </c>
      <c r="AZ555" s="189" t="s">
        <v>702</v>
      </c>
      <c r="BA555" s="180" t="s">
        <v>737</v>
      </c>
      <c r="BB555" s="180">
        <f>$G$8</f>
        <v>2021</v>
      </c>
      <c r="BC555" s="180" t="str">
        <f t="shared" ref="BC555:BC589" ca="1" si="88">AX555&amp;"_"&amp;AW555&amp;"_"&amp;BA555&amp;"_"&amp;BB555</f>
        <v>9_G554_Primary_fuel_source_2021</v>
      </c>
      <c r="BD555" s="180" t="s">
        <v>407</v>
      </c>
      <c r="BE555" s="180"/>
      <c r="BF555" s="189" t="str">
        <f t="shared" si="86"/>
        <v>&gt;=0</v>
      </c>
      <c r="BG555" s="189" t="s">
        <v>58</v>
      </c>
      <c r="BH555" s="189" t="s">
        <v>58</v>
      </c>
      <c r="BI555" s="189"/>
      <c r="BJ555" s="189"/>
      <c r="BK555" s="189"/>
      <c r="BL555" s="189"/>
    </row>
    <row r="556" spans="1:64" ht="13.5" hidden="1" customHeight="1" thickBot="1">
      <c r="A556" s="90"/>
      <c r="B556" s="127"/>
      <c r="C556" s="161"/>
      <c r="D556" s="347"/>
      <c r="E556" s="347"/>
      <c r="F556" s="304"/>
      <c r="G556" s="304"/>
      <c r="H556" s="304"/>
      <c r="I556" s="304"/>
      <c r="J556" s="304"/>
      <c r="K556" s="304"/>
      <c r="L556" s="304"/>
      <c r="M556" s="304"/>
      <c r="N556" s="304"/>
      <c r="O556" s="304"/>
      <c r="P556" s="304"/>
      <c r="Q556" s="304"/>
      <c r="R556" s="304"/>
      <c r="S556" s="304"/>
      <c r="T556" s="304"/>
      <c r="U556" s="304"/>
      <c r="V556" s="304"/>
      <c r="W556" s="304"/>
      <c r="X556" s="304"/>
      <c r="Y556" s="304"/>
      <c r="Z556" s="304"/>
      <c r="AA556" s="304"/>
      <c r="AB556" s="304"/>
      <c r="AC556" s="304"/>
      <c r="AD556" s="304"/>
      <c r="AE556" s="305"/>
      <c r="AF556" s="305"/>
      <c r="AG556" s="305"/>
      <c r="AH556" s="305"/>
      <c r="AI556" s="305"/>
      <c r="AJ556" s="305"/>
      <c r="AK556" s="305"/>
      <c r="AL556" s="305"/>
      <c r="AM556" s="305"/>
      <c r="AN556" s="305"/>
      <c r="AO556" s="314"/>
      <c r="AP556" s="117"/>
      <c r="AQ556" s="54" t="s">
        <v>645</v>
      </c>
      <c r="AU556" s="292" t="str">
        <f t="shared" ref="AU556:AU589" ca="1" si="89">IF(AU555="Z","AA",IF(LEN(AU555)=1,CHAR(CODE(AU555)+1),IF(RIGHT(AU555,1)="Z",CHAR(CODE(LEFT(AU555,1))+1),LEFT(AU555,1))&amp;CHAR(65+MOD(CODE(RIGHT(AU555,1))+1-65,26))))</f>
        <v>H</v>
      </c>
      <c r="AV556" s="292">
        <f t="shared" ref="AV556:AV589" si="90">AV555</f>
        <v>554</v>
      </c>
      <c r="AW556" s="180" t="str">
        <f t="shared" ca="1" si="87"/>
        <v>H554</v>
      </c>
      <c r="AX556" s="180">
        <f t="shared" si="84"/>
        <v>9</v>
      </c>
      <c r="AY556" s="180" t="str">
        <f t="shared" ca="1" si="85"/>
        <v>6. Ownership - Operating Costs</v>
      </c>
      <c r="AZ556" s="189" t="s">
        <v>702</v>
      </c>
      <c r="BA556" s="180" t="s">
        <v>737</v>
      </c>
      <c r="BB556" s="180">
        <f>$H$8</f>
        <v>2022</v>
      </c>
      <c r="BC556" s="180" t="str">
        <f t="shared" ca="1" si="88"/>
        <v>9_H554_Primary_fuel_source_2022</v>
      </c>
      <c r="BD556" s="180" t="s">
        <v>407</v>
      </c>
      <c r="BE556" s="180"/>
      <c r="BF556" s="189" t="str">
        <f t="shared" si="86"/>
        <v>&gt;=0</v>
      </c>
      <c r="BG556" s="189" t="s">
        <v>58</v>
      </c>
      <c r="BH556" s="189" t="s">
        <v>58</v>
      </c>
      <c r="BI556" s="189"/>
      <c r="BJ556" s="189"/>
      <c r="BK556" s="189"/>
      <c r="BL556" s="189"/>
    </row>
    <row r="557" spans="1:64" ht="13.5" hidden="1" customHeight="1" thickBot="1">
      <c r="A557" s="90"/>
      <c r="B557" s="127"/>
      <c r="C557" s="161"/>
      <c r="D557" s="347"/>
      <c r="E557" s="347"/>
      <c r="F557" s="304"/>
      <c r="G557" s="304"/>
      <c r="H557" s="304"/>
      <c r="I557" s="304"/>
      <c r="J557" s="304"/>
      <c r="K557" s="304"/>
      <c r="L557" s="304"/>
      <c r="M557" s="304"/>
      <c r="N557" s="304"/>
      <c r="O557" s="304"/>
      <c r="P557" s="304"/>
      <c r="Q557" s="304"/>
      <c r="R557" s="304"/>
      <c r="S557" s="304"/>
      <c r="T557" s="304"/>
      <c r="U557" s="304"/>
      <c r="V557" s="304"/>
      <c r="W557" s="304"/>
      <c r="X557" s="304"/>
      <c r="Y557" s="304"/>
      <c r="Z557" s="304"/>
      <c r="AA557" s="304"/>
      <c r="AB557" s="304"/>
      <c r="AC557" s="304"/>
      <c r="AD557" s="304"/>
      <c r="AE557" s="305"/>
      <c r="AF557" s="305"/>
      <c r="AG557" s="305"/>
      <c r="AH557" s="305"/>
      <c r="AI557" s="305"/>
      <c r="AJ557" s="305"/>
      <c r="AK557" s="305"/>
      <c r="AL557" s="305"/>
      <c r="AM557" s="305"/>
      <c r="AN557" s="305"/>
      <c r="AO557" s="314"/>
      <c r="AP557" s="117"/>
      <c r="AQ557" s="54" t="s">
        <v>645</v>
      </c>
      <c r="AU557" s="292" t="str">
        <f t="shared" ca="1" si="89"/>
        <v>I</v>
      </c>
      <c r="AV557" s="292">
        <f t="shared" si="90"/>
        <v>554</v>
      </c>
      <c r="AW557" s="180" t="str">
        <f t="shared" ca="1" si="87"/>
        <v>I554</v>
      </c>
      <c r="AX557" s="180">
        <f t="shared" si="84"/>
        <v>9</v>
      </c>
      <c r="AY557" s="180" t="str">
        <f t="shared" ca="1" si="85"/>
        <v>6. Ownership - Operating Costs</v>
      </c>
      <c r="AZ557" s="189" t="s">
        <v>702</v>
      </c>
      <c r="BA557" s="180" t="s">
        <v>737</v>
      </c>
      <c r="BB557" s="180">
        <f>$I$8</f>
        <v>2023</v>
      </c>
      <c r="BC557" s="180" t="str">
        <f t="shared" ca="1" si="88"/>
        <v>9_I554_Primary_fuel_source_2023</v>
      </c>
      <c r="BD557" s="180" t="s">
        <v>407</v>
      </c>
      <c r="BE557" s="180"/>
      <c r="BF557" s="189" t="str">
        <f t="shared" si="86"/>
        <v>&gt;=0</v>
      </c>
      <c r="BG557" s="189" t="s">
        <v>58</v>
      </c>
      <c r="BH557" s="189" t="s">
        <v>58</v>
      </c>
      <c r="BI557" s="189"/>
      <c r="BJ557" s="189"/>
      <c r="BK557" s="189"/>
      <c r="BL557" s="189"/>
    </row>
    <row r="558" spans="1:64" ht="13.5" hidden="1" customHeight="1" thickBot="1">
      <c r="A558" s="90"/>
      <c r="B558" s="127"/>
      <c r="C558" s="161"/>
      <c r="D558" s="347"/>
      <c r="E558" s="347"/>
      <c r="F558" s="304"/>
      <c r="G558" s="304"/>
      <c r="H558" s="304"/>
      <c r="I558" s="304"/>
      <c r="J558" s="304"/>
      <c r="K558" s="304"/>
      <c r="L558" s="304"/>
      <c r="M558" s="304"/>
      <c r="N558" s="304"/>
      <c r="O558" s="304"/>
      <c r="P558" s="304"/>
      <c r="Q558" s="304"/>
      <c r="R558" s="304"/>
      <c r="S558" s="304"/>
      <c r="T558" s="304"/>
      <c r="U558" s="304"/>
      <c r="V558" s="304"/>
      <c r="W558" s="304"/>
      <c r="X558" s="304"/>
      <c r="Y558" s="304"/>
      <c r="Z558" s="304"/>
      <c r="AA558" s="304"/>
      <c r="AB558" s="304"/>
      <c r="AC558" s="304"/>
      <c r="AD558" s="304"/>
      <c r="AE558" s="305"/>
      <c r="AF558" s="305"/>
      <c r="AG558" s="305"/>
      <c r="AH558" s="305"/>
      <c r="AI558" s="305"/>
      <c r="AJ558" s="305"/>
      <c r="AK558" s="305"/>
      <c r="AL558" s="305"/>
      <c r="AM558" s="305"/>
      <c r="AN558" s="305"/>
      <c r="AO558" s="314"/>
      <c r="AP558" s="117"/>
      <c r="AQ558" s="54" t="s">
        <v>645</v>
      </c>
      <c r="AU558" s="292" t="str">
        <f t="shared" ca="1" si="89"/>
        <v>J</v>
      </c>
      <c r="AV558" s="292">
        <f t="shared" si="90"/>
        <v>554</v>
      </c>
      <c r="AW558" s="180" t="str">
        <f t="shared" ca="1" si="87"/>
        <v>J554</v>
      </c>
      <c r="AX558" s="180">
        <f t="shared" si="84"/>
        <v>9</v>
      </c>
      <c r="AY558" s="180" t="str">
        <f t="shared" ca="1" si="85"/>
        <v>6. Ownership - Operating Costs</v>
      </c>
      <c r="AZ558" s="189" t="s">
        <v>702</v>
      </c>
      <c r="BA558" s="180" t="s">
        <v>737</v>
      </c>
      <c r="BB558" s="180">
        <f>$J$8</f>
        <v>2024</v>
      </c>
      <c r="BC558" s="180" t="str">
        <f t="shared" ca="1" si="88"/>
        <v>9_J554_Primary_fuel_source_2024</v>
      </c>
      <c r="BD558" s="180" t="s">
        <v>407</v>
      </c>
      <c r="BE558" s="180"/>
      <c r="BF558" s="189" t="str">
        <f t="shared" si="86"/>
        <v>&gt;=0</v>
      </c>
      <c r="BG558" s="189" t="s">
        <v>58</v>
      </c>
      <c r="BH558" s="189" t="s">
        <v>58</v>
      </c>
      <c r="BI558" s="189"/>
      <c r="BJ558" s="189"/>
      <c r="BK558" s="189"/>
      <c r="BL558" s="189"/>
    </row>
    <row r="559" spans="1:64" ht="13.5" hidden="1" customHeight="1" thickBot="1">
      <c r="A559" s="90"/>
      <c r="B559" s="127"/>
      <c r="C559" s="161"/>
      <c r="D559" s="347"/>
      <c r="E559" s="347"/>
      <c r="F559" s="304"/>
      <c r="G559" s="304"/>
      <c r="H559" s="304"/>
      <c r="I559" s="304"/>
      <c r="J559" s="304"/>
      <c r="K559" s="304"/>
      <c r="L559" s="304"/>
      <c r="M559" s="304"/>
      <c r="N559" s="304"/>
      <c r="O559" s="304"/>
      <c r="P559" s="304"/>
      <c r="Q559" s="304"/>
      <c r="R559" s="304"/>
      <c r="S559" s="304"/>
      <c r="T559" s="304"/>
      <c r="U559" s="304"/>
      <c r="V559" s="304"/>
      <c r="W559" s="304"/>
      <c r="X559" s="304"/>
      <c r="Y559" s="304"/>
      <c r="Z559" s="304"/>
      <c r="AA559" s="304"/>
      <c r="AB559" s="304"/>
      <c r="AC559" s="304"/>
      <c r="AD559" s="304"/>
      <c r="AE559" s="305"/>
      <c r="AF559" s="305"/>
      <c r="AG559" s="305"/>
      <c r="AH559" s="305"/>
      <c r="AI559" s="305"/>
      <c r="AJ559" s="305"/>
      <c r="AK559" s="305"/>
      <c r="AL559" s="305"/>
      <c r="AM559" s="305"/>
      <c r="AN559" s="305"/>
      <c r="AO559" s="314"/>
      <c r="AP559" s="117"/>
      <c r="AQ559" s="54" t="s">
        <v>645</v>
      </c>
      <c r="AU559" s="292" t="str">
        <f t="shared" ca="1" si="89"/>
        <v>K</v>
      </c>
      <c r="AV559" s="292">
        <f t="shared" si="90"/>
        <v>554</v>
      </c>
      <c r="AW559" s="180" t="str">
        <f t="shared" ca="1" si="87"/>
        <v>K554</v>
      </c>
      <c r="AX559" s="180">
        <f t="shared" si="84"/>
        <v>9</v>
      </c>
      <c r="AY559" s="180" t="str">
        <f t="shared" ca="1" si="85"/>
        <v>6. Ownership - Operating Costs</v>
      </c>
      <c r="AZ559" s="189" t="s">
        <v>702</v>
      </c>
      <c r="BA559" s="180" t="s">
        <v>737</v>
      </c>
      <c r="BB559" s="180">
        <f>$K$8</f>
        <v>2025</v>
      </c>
      <c r="BC559" s="180" t="str">
        <f t="shared" ca="1" si="88"/>
        <v>9_K554_Primary_fuel_source_2025</v>
      </c>
      <c r="BD559" s="180" t="s">
        <v>407</v>
      </c>
      <c r="BE559" s="180"/>
      <c r="BF559" s="189" t="str">
        <f t="shared" si="86"/>
        <v>&gt;=0</v>
      </c>
      <c r="BG559" s="189" t="s">
        <v>58</v>
      </c>
      <c r="BH559" s="189" t="s">
        <v>58</v>
      </c>
      <c r="BI559" s="189"/>
      <c r="BJ559" s="189"/>
      <c r="BK559" s="189"/>
      <c r="BL559" s="189"/>
    </row>
    <row r="560" spans="1:64" ht="13.5" hidden="1" customHeight="1" thickBot="1">
      <c r="A560" s="90"/>
      <c r="B560" s="127"/>
      <c r="C560" s="161"/>
      <c r="D560" s="347"/>
      <c r="E560" s="347"/>
      <c r="F560" s="304"/>
      <c r="G560" s="304"/>
      <c r="H560" s="304"/>
      <c r="I560" s="304"/>
      <c r="J560" s="304"/>
      <c r="K560" s="304"/>
      <c r="L560" s="304"/>
      <c r="M560" s="304"/>
      <c r="N560" s="304"/>
      <c r="O560" s="304"/>
      <c r="P560" s="304"/>
      <c r="Q560" s="304"/>
      <c r="R560" s="304"/>
      <c r="S560" s="304"/>
      <c r="T560" s="304"/>
      <c r="U560" s="304"/>
      <c r="V560" s="304"/>
      <c r="W560" s="304"/>
      <c r="X560" s="304"/>
      <c r="Y560" s="304"/>
      <c r="Z560" s="304"/>
      <c r="AA560" s="304"/>
      <c r="AB560" s="304"/>
      <c r="AC560" s="304"/>
      <c r="AD560" s="304"/>
      <c r="AE560" s="305"/>
      <c r="AF560" s="305"/>
      <c r="AG560" s="305"/>
      <c r="AH560" s="305"/>
      <c r="AI560" s="305"/>
      <c r="AJ560" s="305"/>
      <c r="AK560" s="305"/>
      <c r="AL560" s="305"/>
      <c r="AM560" s="305"/>
      <c r="AN560" s="305"/>
      <c r="AO560" s="314"/>
      <c r="AP560" s="117"/>
      <c r="AQ560" s="54" t="s">
        <v>645</v>
      </c>
      <c r="AU560" s="292" t="str">
        <f t="shared" ca="1" si="89"/>
        <v>L</v>
      </c>
      <c r="AV560" s="292">
        <f t="shared" si="90"/>
        <v>554</v>
      </c>
      <c r="AW560" s="180" t="str">
        <f t="shared" ca="1" si="87"/>
        <v>L554</v>
      </c>
      <c r="AX560" s="180">
        <f t="shared" si="84"/>
        <v>9</v>
      </c>
      <c r="AY560" s="180" t="str">
        <f t="shared" ca="1" si="85"/>
        <v>6. Ownership - Operating Costs</v>
      </c>
      <c r="AZ560" s="189" t="s">
        <v>702</v>
      </c>
      <c r="BA560" s="180" t="s">
        <v>737</v>
      </c>
      <c r="BB560" s="180">
        <f>$L$8</f>
        <v>2026</v>
      </c>
      <c r="BC560" s="180" t="str">
        <f t="shared" ca="1" si="88"/>
        <v>9_L554_Primary_fuel_source_2026</v>
      </c>
      <c r="BD560" s="180" t="s">
        <v>407</v>
      </c>
      <c r="BE560" s="180"/>
      <c r="BF560" s="189" t="str">
        <f t="shared" si="86"/>
        <v>&gt;=0</v>
      </c>
      <c r="BG560" s="189" t="s">
        <v>58</v>
      </c>
      <c r="BH560" s="189" t="s">
        <v>58</v>
      </c>
      <c r="BI560" s="189"/>
      <c r="BJ560" s="189"/>
      <c r="BK560" s="189"/>
      <c r="BL560" s="189"/>
    </row>
    <row r="561" spans="1:64" ht="13.5" hidden="1" customHeight="1" thickBot="1">
      <c r="A561" s="90"/>
      <c r="B561" s="127"/>
      <c r="C561" s="161"/>
      <c r="D561" s="347"/>
      <c r="E561" s="347"/>
      <c r="F561" s="304"/>
      <c r="G561" s="304"/>
      <c r="H561" s="304"/>
      <c r="I561" s="304"/>
      <c r="J561" s="304"/>
      <c r="K561" s="304"/>
      <c r="L561" s="304"/>
      <c r="M561" s="304"/>
      <c r="N561" s="304"/>
      <c r="O561" s="304"/>
      <c r="P561" s="304"/>
      <c r="Q561" s="304"/>
      <c r="R561" s="304"/>
      <c r="S561" s="304"/>
      <c r="T561" s="304"/>
      <c r="U561" s="304"/>
      <c r="V561" s="304"/>
      <c r="W561" s="304"/>
      <c r="X561" s="304"/>
      <c r="Y561" s="304"/>
      <c r="Z561" s="304"/>
      <c r="AA561" s="304"/>
      <c r="AB561" s="304"/>
      <c r="AC561" s="304"/>
      <c r="AD561" s="304"/>
      <c r="AE561" s="305"/>
      <c r="AF561" s="305"/>
      <c r="AG561" s="305"/>
      <c r="AH561" s="305"/>
      <c r="AI561" s="305"/>
      <c r="AJ561" s="305"/>
      <c r="AK561" s="305"/>
      <c r="AL561" s="305"/>
      <c r="AM561" s="305"/>
      <c r="AN561" s="305"/>
      <c r="AO561" s="314"/>
      <c r="AP561" s="117"/>
      <c r="AQ561" s="54" t="s">
        <v>645</v>
      </c>
      <c r="AU561" s="292" t="str">
        <f t="shared" ca="1" si="89"/>
        <v>M</v>
      </c>
      <c r="AV561" s="292">
        <f t="shared" si="90"/>
        <v>554</v>
      </c>
      <c r="AW561" s="180" t="str">
        <f t="shared" ca="1" si="87"/>
        <v>M554</v>
      </c>
      <c r="AX561" s="180">
        <f t="shared" si="84"/>
        <v>9</v>
      </c>
      <c r="AY561" s="180" t="str">
        <f t="shared" ca="1" si="85"/>
        <v>6. Ownership - Operating Costs</v>
      </c>
      <c r="AZ561" s="189" t="s">
        <v>702</v>
      </c>
      <c r="BA561" s="180" t="s">
        <v>737</v>
      </c>
      <c r="BB561" s="180">
        <f>$M$8</f>
        <v>2027</v>
      </c>
      <c r="BC561" s="180" t="str">
        <f t="shared" ca="1" si="88"/>
        <v>9_M554_Primary_fuel_source_2027</v>
      </c>
      <c r="BD561" s="180" t="s">
        <v>407</v>
      </c>
      <c r="BE561" s="180"/>
      <c r="BF561" s="189" t="str">
        <f t="shared" si="86"/>
        <v>&gt;=0</v>
      </c>
      <c r="BG561" s="189" t="s">
        <v>58</v>
      </c>
      <c r="BH561" s="189" t="s">
        <v>58</v>
      </c>
      <c r="BI561" s="189"/>
      <c r="BJ561" s="189"/>
      <c r="BK561" s="189"/>
      <c r="BL561" s="189"/>
    </row>
    <row r="562" spans="1:64" ht="13.5" hidden="1" customHeight="1" thickBot="1">
      <c r="A562" s="90"/>
      <c r="B562" s="127"/>
      <c r="C562" s="161"/>
      <c r="D562" s="347"/>
      <c r="E562" s="347"/>
      <c r="F562" s="304"/>
      <c r="G562" s="304"/>
      <c r="H562" s="304"/>
      <c r="I562" s="304"/>
      <c r="J562" s="304"/>
      <c r="K562" s="304"/>
      <c r="L562" s="304"/>
      <c r="M562" s="304"/>
      <c r="N562" s="304"/>
      <c r="O562" s="304"/>
      <c r="P562" s="304"/>
      <c r="Q562" s="304"/>
      <c r="R562" s="304"/>
      <c r="S562" s="304"/>
      <c r="T562" s="304"/>
      <c r="U562" s="304"/>
      <c r="V562" s="304"/>
      <c r="W562" s="304"/>
      <c r="X562" s="304"/>
      <c r="Y562" s="304"/>
      <c r="Z562" s="304"/>
      <c r="AA562" s="304"/>
      <c r="AB562" s="304"/>
      <c r="AC562" s="304"/>
      <c r="AD562" s="304"/>
      <c r="AE562" s="305"/>
      <c r="AF562" s="305"/>
      <c r="AG562" s="305"/>
      <c r="AH562" s="305"/>
      <c r="AI562" s="305"/>
      <c r="AJ562" s="305"/>
      <c r="AK562" s="305"/>
      <c r="AL562" s="305"/>
      <c r="AM562" s="305"/>
      <c r="AN562" s="305"/>
      <c r="AO562" s="314"/>
      <c r="AP562" s="117"/>
      <c r="AQ562" s="54" t="s">
        <v>645</v>
      </c>
      <c r="AU562" s="292" t="str">
        <f t="shared" ca="1" si="89"/>
        <v>N</v>
      </c>
      <c r="AV562" s="292">
        <f t="shared" si="90"/>
        <v>554</v>
      </c>
      <c r="AW562" s="180" t="str">
        <f t="shared" ca="1" si="87"/>
        <v>N554</v>
      </c>
      <c r="AX562" s="180">
        <f t="shared" si="84"/>
        <v>9</v>
      </c>
      <c r="AY562" s="180" t="str">
        <f t="shared" ca="1" si="85"/>
        <v>6. Ownership - Operating Costs</v>
      </c>
      <c r="AZ562" s="189" t="s">
        <v>702</v>
      </c>
      <c r="BA562" s="180" t="s">
        <v>737</v>
      </c>
      <c r="BB562" s="180">
        <f>$N$8</f>
        <v>2028</v>
      </c>
      <c r="BC562" s="180" t="str">
        <f t="shared" ca="1" si="88"/>
        <v>9_N554_Primary_fuel_source_2028</v>
      </c>
      <c r="BD562" s="180" t="s">
        <v>407</v>
      </c>
      <c r="BE562" s="180"/>
      <c r="BF562" s="189" t="str">
        <f t="shared" si="86"/>
        <v>&gt;=0</v>
      </c>
      <c r="BG562" s="189" t="s">
        <v>58</v>
      </c>
      <c r="BH562" s="189" t="s">
        <v>58</v>
      </c>
      <c r="BI562" s="189"/>
      <c r="BJ562" s="189"/>
      <c r="BK562" s="189"/>
      <c r="BL562" s="189"/>
    </row>
    <row r="563" spans="1:64" ht="13.5" hidden="1" customHeight="1" thickBot="1">
      <c r="A563" s="90"/>
      <c r="B563" s="127"/>
      <c r="C563" s="161"/>
      <c r="D563" s="347"/>
      <c r="E563" s="347"/>
      <c r="F563" s="304"/>
      <c r="G563" s="304"/>
      <c r="H563" s="304"/>
      <c r="I563" s="304"/>
      <c r="J563" s="304"/>
      <c r="K563" s="304"/>
      <c r="L563" s="304"/>
      <c r="M563" s="304"/>
      <c r="N563" s="304"/>
      <c r="O563" s="304"/>
      <c r="P563" s="304"/>
      <c r="Q563" s="304"/>
      <c r="R563" s="304"/>
      <c r="S563" s="304"/>
      <c r="T563" s="304"/>
      <c r="U563" s="304"/>
      <c r="V563" s="304"/>
      <c r="W563" s="304"/>
      <c r="X563" s="304"/>
      <c r="Y563" s="304"/>
      <c r="Z563" s="304"/>
      <c r="AA563" s="304"/>
      <c r="AB563" s="304"/>
      <c r="AC563" s="304"/>
      <c r="AD563" s="304"/>
      <c r="AE563" s="305"/>
      <c r="AF563" s="305"/>
      <c r="AG563" s="305"/>
      <c r="AH563" s="305"/>
      <c r="AI563" s="305"/>
      <c r="AJ563" s="305"/>
      <c r="AK563" s="305"/>
      <c r="AL563" s="305"/>
      <c r="AM563" s="305"/>
      <c r="AN563" s="305"/>
      <c r="AO563" s="314"/>
      <c r="AP563" s="117"/>
      <c r="AQ563" s="54" t="s">
        <v>645</v>
      </c>
      <c r="AU563" s="292" t="str">
        <f t="shared" ca="1" si="89"/>
        <v>O</v>
      </c>
      <c r="AV563" s="292">
        <f t="shared" si="90"/>
        <v>554</v>
      </c>
      <c r="AW563" s="180" t="str">
        <f t="shared" ca="1" si="87"/>
        <v>O554</v>
      </c>
      <c r="AX563" s="180">
        <f t="shared" si="84"/>
        <v>9</v>
      </c>
      <c r="AY563" s="180" t="str">
        <f t="shared" ca="1" si="85"/>
        <v>6. Ownership - Operating Costs</v>
      </c>
      <c r="AZ563" s="189" t="s">
        <v>702</v>
      </c>
      <c r="BA563" s="180" t="s">
        <v>737</v>
      </c>
      <c r="BB563" s="180">
        <f>$O$8</f>
        <v>2029</v>
      </c>
      <c r="BC563" s="180" t="str">
        <f t="shared" ca="1" si="88"/>
        <v>9_O554_Primary_fuel_source_2029</v>
      </c>
      <c r="BD563" s="180" t="s">
        <v>407</v>
      </c>
      <c r="BE563" s="180"/>
      <c r="BF563" s="189" t="str">
        <f t="shared" si="86"/>
        <v>&gt;=0</v>
      </c>
      <c r="BG563" s="189" t="s">
        <v>58</v>
      </c>
      <c r="BH563" s="189" t="s">
        <v>58</v>
      </c>
      <c r="BI563" s="189"/>
      <c r="BJ563" s="189"/>
      <c r="BK563" s="189"/>
      <c r="BL563" s="189"/>
    </row>
    <row r="564" spans="1:64" ht="13.5" hidden="1" customHeight="1" thickBot="1">
      <c r="A564" s="90"/>
      <c r="B564" s="127"/>
      <c r="C564" s="161"/>
      <c r="D564" s="347"/>
      <c r="E564" s="347"/>
      <c r="F564" s="304"/>
      <c r="G564" s="304"/>
      <c r="H564" s="304"/>
      <c r="I564" s="304"/>
      <c r="J564" s="304"/>
      <c r="K564" s="304"/>
      <c r="L564" s="304"/>
      <c r="M564" s="304"/>
      <c r="N564" s="304"/>
      <c r="O564" s="304"/>
      <c r="P564" s="304"/>
      <c r="Q564" s="304"/>
      <c r="R564" s="304"/>
      <c r="S564" s="304"/>
      <c r="T564" s="304"/>
      <c r="U564" s="304"/>
      <c r="V564" s="304"/>
      <c r="W564" s="304"/>
      <c r="X564" s="304"/>
      <c r="Y564" s="304"/>
      <c r="Z564" s="304"/>
      <c r="AA564" s="304"/>
      <c r="AB564" s="304"/>
      <c r="AC564" s="304"/>
      <c r="AD564" s="304"/>
      <c r="AE564" s="305"/>
      <c r="AF564" s="305"/>
      <c r="AG564" s="305"/>
      <c r="AH564" s="305"/>
      <c r="AI564" s="305"/>
      <c r="AJ564" s="305"/>
      <c r="AK564" s="305"/>
      <c r="AL564" s="305"/>
      <c r="AM564" s="305"/>
      <c r="AN564" s="305"/>
      <c r="AO564" s="314"/>
      <c r="AP564" s="117"/>
      <c r="AQ564" s="54" t="s">
        <v>645</v>
      </c>
      <c r="AU564" s="292" t="str">
        <f t="shared" ca="1" si="89"/>
        <v>P</v>
      </c>
      <c r="AV564" s="292">
        <f t="shared" si="90"/>
        <v>554</v>
      </c>
      <c r="AW564" s="180" t="str">
        <f t="shared" ca="1" si="87"/>
        <v>P554</v>
      </c>
      <c r="AX564" s="180">
        <f t="shared" si="84"/>
        <v>9</v>
      </c>
      <c r="AY564" s="180" t="str">
        <f t="shared" ca="1" si="85"/>
        <v>6. Ownership - Operating Costs</v>
      </c>
      <c r="AZ564" s="189" t="s">
        <v>702</v>
      </c>
      <c r="BA564" s="180" t="s">
        <v>737</v>
      </c>
      <c r="BB564" s="180">
        <f>$P$8</f>
        <v>2030</v>
      </c>
      <c r="BC564" s="180" t="str">
        <f t="shared" ca="1" si="88"/>
        <v>9_P554_Primary_fuel_source_2030</v>
      </c>
      <c r="BD564" s="180" t="s">
        <v>407</v>
      </c>
      <c r="BE564" s="180"/>
      <c r="BF564" s="189" t="str">
        <f t="shared" si="86"/>
        <v>&gt;=0</v>
      </c>
      <c r="BG564" s="189" t="s">
        <v>58</v>
      </c>
      <c r="BH564" s="189" t="s">
        <v>58</v>
      </c>
      <c r="BI564" s="189"/>
      <c r="BJ564" s="189"/>
      <c r="BK564" s="189"/>
      <c r="BL564" s="189"/>
    </row>
    <row r="565" spans="1:64" ht="13.5" hidden="1" customHeight="1" thickBot="1">
      <c r="A565" s="90"/>
      <c r="B565" s="127"/>
      <c r="C565" s="161"/>
      <c r="D565" s="347"/>
      <c r="E565" s="347"/>
      <c r="F565" s="304"/>
      <c r="G565" s="304"/>
      <c r="H565" s="304"/>
      <c r="I565" s="304"/>
      <c r="J565" s="304"/>
      <c r="K565" s="304"/>
      <c r="L565" s="304"/>
      <c r="M565" s="304"/>
      <c r="N565" s="304"/>
      <c r="O565" s="304"/>
      <c r="P565" s="304"/>
      <c r="Q565" s="304"/>
      <c r="R565" s="304"/>
      <c r="S565" s="304"/>
      <c r="T565" s="304"/>
      <c r="U565" s="304"/>
      <c r="V565" s="304"/>
      <c r="W565" s="304"/>
      <c r="X565" s="304"/>
      <c r="Y565" s="304"/>
      <c r="Z565" s="304"/>
      <c r="AA565" s="304"/>
      <c r="AB565" s="304"/>
      <c r="AC565" s="304"/>
      <c r="AD565" s="304"/>
      <c r="AE565" s="305"/>
      <c r="AF565" s="305"/>
      <c r="AG565" s="305"/>
      <c r="AH565" s="305"/>
      <c r="AI565" s="305"/>
      <c r="AJ565" s="305"/>
      <c r="AK565" s="305"/>
      <c r="AL565" s="305"/>
      <c r="AM565" s="305"/>
      <c r="AN565" s="305"/>
      <c r="AO565" s="314"/>
      <c r="AP565" s="117"/>
      <c r="AQ565" s="54" t="s">
        <v>645</v>
      </c>
      <c r="AU565" s="292" t="str">
        <f t="shared" ca="1" si="89"/>
        <v>Q</v>
      </c>
      <c r="AV565" s="292">
        <f t="shared" si="90"/>
        <v>554</v>
      </c>
      <c r="AW565" s="180" t="str">
        <f t="shared" ca="1" si="87"/>
        <v>Q554</v>
      </c>
      <c r="AX565" s="180">
        <f t="shared" si="84"/>
        <v>9</v>
      </c>
      <c r="AY565" s="180" t="str">
        <f t="shared" ca="1" si="85"/>
        <v>6. Ownership - Operating Costs</v>
      </c>
      <c r="AZ565" s="189" t="s">
        <v>702</v>
      </c>
      <c r="BA565" s="180" t="s">
        <v>737</v>
      </c>
      <c r="BB565" s="180">
        <f>$Q$8</f>
        <v>2031</v>
      </c>
      <c r="BC565" s="180" t="str">
        <f t="shared" ca="1" si="88"/>
        <v>9_Q554_Primary_fuel_source_2031</v>
      </c>
      <c r="BD565" s="180" t="s">
        <v>407</v>
      </c>
      <c r="BE565" s="180"/>
      <c r="BF565" s="189" t="str">
        <f t="shared" si="86"/>
        <v>&gt;=0</v>
      </c>
      <c r="BG565" s="189" t="s">
        <v>58</v>
      </c>
      <c r="BH565" s="189" t="s">
        <v>58</v>
      </c>
      <c r="BI565" s="189"/>
      <c r="BJ565" s="189"/>
      <c r="BK565" s="189"/>
      <c r="BL565" s="189"/>
    </row>
    <row r="566" spans="1:64" ht="13.5" hidden="1" customHeight="1" thickBot="1">
      <c r="A566" s="90"/>
      <c r="B566" s="127"/>
      <c r="C566" s="161"/>
      <c r="D566" s="347"/>
      <c r="E566" s="347"/>
      <c r="F566" s="304"/>
      <c r="G566" s="304"/>
      <c r="H566" s="304"/>
      <c r="I566" s="304"/>
      <c r="J566" s="304"/>
      <c r="K566" s="304"/>
      <c r="L566" s="304"/>
      <c r="M566" s="304"/>
      <c r="N566" s="304"/>
      <c r="O566" s="304"/>
      <c r="P566" s="304"/>
      <c r="Q566" s="304"/>
      <c r="R566" s="304"/>
      <c r="S566" s="304"/>
      <c r="T566" s="304"/>
      <c r="U566" s="304"/>
      <c r="V566" s="304"/>
      <c r="W566" s="304"/>
      <c r="X566" s="304"/>
      <c r="Y566" s="304"/>
      <c r="Z566" s="304"/>
      <c r="AA566" s="304"/>
      <c r="AB566" s="304"/>
      <c r="AC566" s="304"/>
      <c r="AD566" s="304"/>
      <c r="AE566" s="305"/>
      <c r="AF566" s="305"/>
      <c r="AG566" s="305"/>
      <c r="AH566" s="305"/>
      <c r="AI566" s="305"/>
      <c r="AJ566" s="305"/>
      <c r="AK566" s="305"/>
      <c r="AL566" s="305"/>
      <c r="AM566" s="305"/>
      <c r="AN566" s="305"/>
      <c r="AO566" s="314"/>
      <c r="AP566" s="117"/>
      <c r="AQ566" s="54" t="s">
        <v>645</v>
      </c>
      <c r="AU566" s="292" t="str">
        <f t="shared" ca="1" si="89"/>
        <v>R</v>
      </c>
      <c r="AV566" s="292">
        <f t="shared" si="90"/>
        <v>554</v>
      </c>
      <c r="AW566" s="180" t="str">
        <f t="shared" ca="1" si="87"/>
        <v>R554</v>
      </c>
      <c r="AX566" s="180">
        <f t="shared" si="84"/>
        <v>9</v>
      </c>
      <c r="AY566" s="180" t="str">
        <f t="shared" ca="1" si="85"/>
        <v>6. Ownership - Operating Costs</v>
      </c>
      <c r="AZ566" s="189" t="s">
        <v>702</v>
      </c>
      <c r="BA566" s="180" t="s">
        <v>737</v>
      </c>
      <c r="BB566" s="180">
        <f>$R$8</f>
        <v>2032</v>
      </c>
      <c r="BC566" s="180" t="str">
        <f t="shared" ca="1" si="88"/>
        <v>9_R554_Primary_fuel_source_2032</v>
      </c>
      <c r="BD566" s="180" t="s">
        <v>407</v>
      </c>
      <c r="BE566" s="180"/>
      <c r="BF566" s="189" t="str">
        <f t="shared" si="86"/>
        <v>&gt;=0</v>
      </c>
      <c r="BG566" s="189" t="s">
        <v>58</v>
      </c>
      <c r="BH566" s="189" t="s">
        <v>58</v>
      </c>
      <c r="BI566" s="189"/>
      <c r="BJ566" s="189"/>
      <c r="BK566" s="189"/>
      <c r="BL566" s="189"/>
    </row>
    <row r="567" spans="1:64" ht="13.5" hidden="1" customHeight="1" thickBot="1">
      <c r="A567" s="90"/>
      <c r="B567" s="127"/>
      <c r="C567" s="161"/>
      <c r="D567" s="347"/>
      <c r="E567" s="347"/>
      <c r="F567" s="304"/>
      <c r="G567" s="304"/>
      <c r="H567" s="304"/>
      <c r="I567" s="304"/>
      <c r="J567" s="304"/>
      <c r="K567" s="304"/>
      <c r="L567" s="304"/>
      <c r="M567" s="304"/>
      <c r="N567" s="304"/>
      <c r="O567" s="304"/>
      <c r="P567" s="304"/>
      <c r="Q567" s="304"/>
      <c r="R567" s="304"/>
      <c r="S567" s="304"/>
      <c r="T567" s="304"/>
      <c r="U567" s="304"/>
      <c r="V567" s="304"/>
      <c r="W567" s="304"/>
      <c r="X567" s="304"/>
      <c r="Y567" s="304"/>
      <c r="Z567" s="304"/>
      <c r="AA567" s="304"/>
      <c r="AB567" s="304"/>
      <c r="AC567" s="304"/>
      <c r="AD567" s="304"/>
      <c r="AE567" s="305"/>
      <c r="AF567" s="305"/>
      <c r="AG567" s="305"/>
      <c r="AH567" s="305"/>
      <c r="AI567" s="305"/>
      <c r="AJ567" s="305"/>
      <c r="AK567" s="305"/>
      <c r="AL567" s="305"/>
      <c r="AM567" s="305"/>
      <c r="AN567" s="305"/>
      <c r="AO567" s="314"/>
      <c r="AP567" s="117"/>
      <c r="AQ567" s="54" t="s">
        <v>645</v>
      </c>
      <c r="AU567" s="292" t="str">
        <f t="shared" ca="1" si="89"/>
        <v>S</v>
      </c>
      <c r="AV567" s="292">
        <f t="shared" si="90"/>
        <v>554</v>
      </c>
      <c r="AW567" s="180" t="str">
        <f t="shared" ca="1" si="87"/>
        <v>S554</v>
      </c>
      <c r="AX567" s="180">
        <f t="shared" si="84"/>
        <v>9</v>
      </c>
      <c r="AY567" s="180" t="str">
        <f t="shared" ca="1" si="85"/>
        <v>6. Ownership - Operating Costs</v>
      </c>
      <c r="AZ567" s="189" t="s">
        <v>702</v>
      </c>
      <c r="BA567" s="180" t="s">
        <v>737</v>
      </c>
      <c r="BB567" s="180">
        <f>$S$8</f>
        <v>2033</v>
      </c>
      <c r="BC567" s="180" t="str">
        <f t="shared" ca="1" si="88"/>
        <v>9_S554_Primary_fuel_source_2033</v>
      </c>
      <c r="BD567" s="180" t="s">
        <v>407</v>
      </c>
      <c r="BE567" s="180"/>
      <c r="BF567" s="189" t="str">
        <f t="shared" si="86"/>
        <v>&gt;=0</v>
      </c>
      <c r="BG567" s="189" t="s">
        <v>58</v>
      </c>
      <c r="BH567" s="189" t="s">
        <v>58</v>
      </c>
      <c r="BI567" s="189"/>
      <c r="BJ567" s="189"/>
      <c r="BK567" s="189"/>
      <c r="BL567" s="189"/>
    </row>
    <row r="568" spans="1:64" ht="13.5" hidden="1" customHeight="1" thickBot="1">
      <c r="A568" s="90"/>
      <c r="B568" s="127"/>
      <c r="C568" s="161"/>
      <c r="D568" s="347"/>
      <c r="E568" s="347"/>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304"/>
      <c r="AE568" s="305"/>
      <c r="AF568" s="305"/>
      <c r="AG568" s="305"/>
      <c r="AH568" s="305"/>
      <c r="AI568" s="305"/>
      <c r="AJ568" s="305"/>
      <c r="AK568" s="305"/>
      <c r="AL568" s="305"/>
      <c r="AM568" s="305"/>
      <c r="AN568" s="305"/>
      <c r="AO568" s="314"/>
      <c r="AP568" s="117"/>
      <c r="AQ568" s="54" t="s">
        <v>645</v>
      </c>
      <c r="AU568" s="292" t="str">
        <f t="shared" ca="1" si="89"/>
        <v>T</v>
      </c>
      <c r="AV568" s="292">
        <f t="shared" si="90"/>
        <v>554</v>
      </c>
      <c r="AW568" s="180" t="str">
        <f t="shared" ca="1" si="87"/>
        <v>T554</v>
      </c>
      <c r="AX568" s="180">
        <f t="shared" si="84"/>
        <v>9</v>
      </c>
      <c r="AY568" s="180" t="str">
        <f t="shared" ca="1" si="85"/>
        <v>6. Ownership - Operating Costs</v>
      </c>
      <c r="AZ568" s="189" t="s">
        <v>702</v>
      </c>
      <c r="BA568" s="180" t="s">
        <v>737</v>
      </c>
      <c r="BB568" s="180">
        <f>$T$8</f>
        <v>2034</v>
      </c>
      <c r="BC568" s="180" t="str">
        <f t="shared" ca="1" si="88"/>
        <v>9_T554_Primary_fuel_source_2034</v>
      </c>
      <c r="BD568" s="180" t="s">
        <v>407</v>
      </c>
      <c r="BE568" s="180"/>
      <c r="BF568" s="189" t="str">
        <f t="shared" si="86"/>
        <v>&gt;=0</v>
      </c>
      <c r="BG568" s="189" t="s">
        <v>58</v>
      </c>
      <c r="BH568" s="189" t="s">
        <v>58</v>
      </c>
      <c r="BI568" s="189"/>
      <c r="BJ568" s="189"/>
      <c r="BK568" s="189"/>
      <c r="BL568" s="189"/>
    </row>
    <row r="569" spans="1:64" ht="13.5" hidden="1" customHeight="1" thickBot="1">
      <c r="A569" s="90"/>
      <c r="B569" s="127"/>
      <c r="C569" s="161"/>
      <c r="D569" s="347"/>
      <c r="E569" s="347"/>
      <c r="F569" s="304"/>
      <c r="G569" s="304"/>
      <c r="H569" s="304"/>
      <c r="I569" s="304"/>
      <c r="J569" s="304"/>
      <c r="K569" s="304"/>
      <c r="L569" s="304"/>
      <c r="M569" s="304"/>
      <c r="N569" s="304"/>
      <c r="O569" s="304"/>
      <c r="P569" s="304"/>
      <c r="Q569" s="304"/>
      <c r="R569" s="304"/>
      <c r="S569" s="304"/>
      <c r="T569" s="304"/>
      <c r="U569" s="304"/>
      <c r="V569" s="304"/>
      <c r="W569" s="304"/>
      <c r="X569" s="304"/>
      <c r="Y569" s="304"/>
      <c r="Z569" s="304"/>
      <c r="AA569" s="304"/>
      <c r="AB569" s="304"/>
      <c r="AC569" s="304"/>
      <c r="AD569" s="304"/>
      <c r="AE569" s="305"/>
      <c r="AF569" s="305"/>
      <c r="AG569" s="305"/>
      <c r="AH569" s="305"/>
      <c r="AI569" s="305"/>
      <c r="AJ569" s="305"/>
      <c r="AK569" s="305"/>
      <c r="AL569" s="305"/>
      <c r="AM569" s="305"/>
      <c r="AN569" s="305"/>
      <c r="AO569" s="314"/>
      <c r="AP569" s="117"/>
      <c r="AQ569" s="54" t="s">
        <v>645</v>
      </c>
      <c r="AU569" s="292" t="str">
        <f t="shared" ca="1" si="89"/>
        <v>U</v>
      </c>
      <c r="AV569" s="292">
        <f t="shared" si="90"/>
        <v>554</v>
      </c>
      <c r="AW569" s="180" t="str">
        <f t="shared" ca="1" si="87"/>
        <v>U554</v>
      </c>
      <c r="AX569" s="180">
        <f t="shared" si="84"/>
        <v>9</v>
      </c>
      <c r="AY569" s="180" t="str">
        <f t="shared" ca="1" si="85"/>
        <v>6. Ownership - Operating Costs</v>
      </c>
      <c r="AZ569" s="189" t="s">
        <v>702</v>
      </c>
      <c r="BA569" s="180" t="s">
        <v>737</v>
      </c>
      <c r="BB569" s="180">
        <f>$U$8</f>
        <v>2035</v>
      </c>
      <c r="BC569" s="180" t="str">
        <f t="shared" ca="1" si="88"/>
        <v>9_U554_Primary_fuel_source_2035</v>
      </c>
      <c r="BD569" s="180" t="s">
        <v>407</v>
      </c>
      <c r="BE569" s="180"/>
      <c r="BF569" s="189" t="str">
        <f t="shared" si="86"/>
        <v>&gt;=0</v>
      </c>
      <c r="BG569" s="189" t="s">
        <v>58</v>
      </c>
      <c r="BH569" s="189" t="s">
        <v>58</v>
      </c>
      <c r="BI569" s="189"/>
      <c r="BJ569" s="189"/>
      <c r="BK569" s="189"/>
      <c r="BL569" s="189"/>
    </row>
    <row r="570" spans="1:64" ht="13.5" hidden="1" customHeight="1" thickBot="1">
      <c r="A570" s="90"/>
      <c r="B570" s="127"/>
      <c r="C570" s="161"/>
      <c r="D570" s="347"/>
      <c r="E570" s="347"/>
      <c r="F570" s="304"/>
      <c r="G570" s="304"/>
      <c r="H570" s="304"/>
      <c r="I570" s="304"/>
      <c r="J570" s="304"/>
      <c r="K570" s="304"/>
      <c r="L570" s="304"/>
      <c r="M570" s="304"/>
      <c r="N570" s="304"/>
      <c r="O570" s="304"/>
      <c r="P570" s="304"/>
      <c r="Q570" s="304"/>
      <c r="R570" s="304"/>
      <c r="S570" s="304"/>
      <c r="T570" s="304"/>
      <c r="U570" s="304"/>
      <c r="V570" s="304"/>
      <c r="W570" s="304"/>
      <c r="X570" s="304"/>
      <c r="Y570" s="304"/>
      <c r="Z570" s="304"/>
      <c r="AA570" s="304"/>
      <c r="AB570" s="304"/>
      <c r="AC570" s="304"/>
      <c r="AD570" s="304"/>
      <c r="AE570" s="305"/>
      <c r="AF570" s="305"/>
      <c r="AG570" s="305"/>
      <c r="AH570" s="305"/>
      <c r="AI570" s="305"/>
      <c r="AJ570" s="305"/>
      <c r="AK570" s="305"/>
      <c r="AL570" s="305"/>
      <c r="AM570" s="305"/>
      <c r="AN570" s="305"/>
      <c r="AO570" s="314"/>
      <c r="AP570" s="117"/>
      <c r="AQ570" s="54" t="s">
        <v>645</v>
      </c>
      <c r="AU570" s="292" t="str">
        <f t="shared" ca="1" si="89"/>
        <v>V</v>
      </c>
      <c r="AV570" s="292">
        <f t="shared" si="90"/>
        <v>554</v>
      </c>
      <c r="AW570" s="180" t="str">
        <f t="shared" ca="1" si="87"/>
        <v>V554</v>
      </c>
      <c r="AX570" s="180">
        <f t="shared" si="84"/>
        <v>9</v>
      </c>
      <c r="AY570" s="180" t="str">
        <f t="shared" ca="1" si="85"/>
        <v>6. Ownership - Operating Costs</v>
      </c>
      <c r="AZ570" s="189" t="s">
        <v>702</v>
      </c>
      <c r="BA570" s="180" t="s">
        <v>737</v>
      </c>
      <c r="BB570" s="180">
        <f>$V$8</f>
        <v>2036</v>
      </c>
      <c r="BC570" s="180" t="str">
        <f t="shared" ca="1" si="88"/>
        <v>9_V554_Primary_fuel_source_2036</v>
      </c>
      <c r="BD570" s="180" t="s">
        <v>407</v>
      </c>
      <c r="BE570" s="180"/>
      <c r="BF570" s="189" t="str">
        <f t="shared" si="86"/>
        <v>&gt;=0</v>
      </c>
      <c r="BG570" s="189" t="s">
        <v>58</v>
      </c>
      <c r="BH570" s="189" t="s">
        <v>58</v>
      </c>
      <c r="BI570" s="189"/>
      <c r="BJ570" s="189"/>
      <c r="BK570" s="189"/>
      <c r="BL570" s="189"/>
    </row>
    <row r="571" spans="1:64" ht="13.5" hidden="1" customHeight="1" thickBot="1">
      <c r="A571" s="90"/>
      <c r="B571" s="127"/>
      <c r="C571" s="161"/>
      <c r="D571" s="347"/>
      <c r="E571" s="347"/>
      <c r="F571" s="304"/>
      <c r="G571" s="304"/>
      <c r="H571" s="304"/>
      <c r="I571" s="304"/>
      <c r="J571" s="304"/>
      <c r="K571" s="304"/>
      <c r="L571" s="304"/>
      <c r="M571" s="304"/>
      <c r="N571" s="304"/>
      <c r="O571" s="304"/>
      <c r="P571" s="304"/>
      <c r="Q571" s="304"/>
      <c r="R571" s="304"/>
      <c r="S571" s="304"/>
      <c r="T571" s="304"/>
      <c r="U571" s="304"/>
      <c r="V571" s="304"/>
      <c r="W571" s="304"/>
      <c r="X571" s="304"/>
      <c r="Y571" s="304"/>
      <c r="Z571" s="304"/>
      <c r="AA571" s="304"/>
      <c r="AB571" s="304"/>
      <c r="AC571" s="304"/>
      <c r="AD571" s="304"/>
      <c r="AE571" s="305"/>
      <c r="AF571" s="305"/>
      <c r="AG571" s="305"/>
      <c r="AH571" s="305"/>
      <c r="AI571" s="305"/>
      <c r="AJ571" s="305"/>
      <c r="AK571" s="305"/>
      <c r="AL571" s="305"/>
      <c r="AM571" s="305"/>
      <c r="AN571" s="305"/>
      <c r="AO571" s="314"/>
      <c r="AP571" s="117"/>
      <c r="AQ571" s="54" t="s">
        <v>645</v>
      </c>
      <c r="AU571" s="292" t="str">
        <f t="shared" ca="1" si="89"/>
        <v>W</v>
      </c>
      <c r="AV571" s="292">
        <f t="shared" si="90"/>
        <v>554</v>
      </c>
      <c r="AW571" s="180" t="str">
        <f t="shared" ca="1" si="87"/>
        <v>W554</v>
      </c>
      <c r="AX571" s="180">
        <f t="shared" si="84"/>
        <v>9</v>
      </c>
      <c r="AY571" s="180" t="str">
        <f t="shared" ca="1" si="85"/>
        <v>6. Ownership - Operating Costs</v>
      </c>
      <c r="AZ571" s="189" t="s">
        <v>702</v>
      </c>
      <c r="BA571" s="180" t="s">
        <v>737</v>
      </c>
      <c r="BB571" s="180">
        <f>$W$8</f>
        <v>2037</v>
      </c>
      <c r="BC571" s="180" t="str">
        <f t="shared" ca="1" si="88"/>
        <v>9_W554_Primary_fuel_source_2037</v>
      </c>
      <c r="BD571" s="180" t="s">
        <v>407</v>
      </c>
      <c r="BE571" s="180"/>
      <c r="BF571" s="189" t="str">
        <f t="shared" si="86"/>
        <v>&gt;=0</v>
      </c>
      <c r="BG571" s="189" t="s">
        <v>58</v>
      </c>
      <c r="BH571" s="189" t="s">
        <v>58</v>
      </c>
      <c r="BI571" s="189"/>
      <c r="BJ571" s="189"/>
      <c r="BK571" s="189"/>
      <c r="BL571" s="189"/>
    </row>
    <row r="572" spans="1:64" ht="13.5" hidden="1" customHeight="1" thickBot="1">
      <c r="A572" s="90"/>
      <c r="B572" s="127"/>
      <c r="C572" s="161"/>
      <c r="D572" s="347"/>
      <c r="E572" s="347"/>
      <c r="F572" s="304"/>
      <c r="G572" s="304"/>
      <c r="H572" s="304"/>
      <c r="I572" s="304"/>
      <c r="J572" s="304"/>
      <c r="K572" s="304"/>
      <c r="L572" s="304"/>
      <c r="M572" s="304"/>
      <c r="N572" s="304"/>
      <c r="O572" s="304"/>
      <c r="P572" s="304"/>
      <c r="Q572" s="304"/>
      <c r="R572" s="304"/>
      <c r="S572" s="304"/>
      <c r="T572" s="304"/>
      <c r="U572" s="304"/>
      <c r="V572" s="304"/>
      <c r="W572" s="304"/>
      <c r="X572" s="304"/>
      <c r="Y572" s="304"/>
      <c r="Z572" s="304"/>
      <c r="AA572" s="304"/>
      <c r="AB572" s="304"/>
      <c r="AC572" s="304"/>
      <c r="AD572" s="304"/>
      <c r="AE572" s="305"/>
      <c r="AF572" s="305"/>
      <c r="AG572" s="305"/>
      <c r="AH572" s="305"/>
      <c r="AI572" s="305"/>
      <c r="AJ572" s="305"/>
      <c r="AK572" s="305"/>
      <c r="AL572" s="305"/>
      <c r="AM572" s="305"/>
      <c r="AN572" s="305"/>
      <c r="AO572" s="314"/>
      <c r="AP572" s="117"/>
      <c r="AQ572" s="54" t="s">
        <v>645</v>
      </c>
      <c r="AU572" s="292" t="str">
        <f t="shared" ca="1" si="89"/>
        <v>X</v>
      </c>
      <c r="AV572" s="292">
        <f t="shared" si="90"/>
        <v>554</v>
      </c>
      <c r="AW572" s="180" t="str">
        <f t="shared" ca="1" si="87"/>
        <v>X554</v>
      </c>
      <c r="AX572" s="180">
        <f t="shared" si="84"/>
        <v>9</v>
      </c>
      <c r="AY572" s="180" t="str">
        <f t="shared" ca="1" si="85"/>
        <v>6. Ownership - Operating Costs</v>
      </c>
      <c r="AZ572" s="189" t="s">
        <v>702</v>
      </c>
      <c r="BA572" s="180" t="s">
        <v>737</v>
      </c>
      <c r="BB572" s="180">
        <f>$X$8</f>
        <v>2038</v>
      </c>
      <c r="BC572" s="180" t="str">
        <f t="shared" ca="1" si="88"/>
        <v>9_X554_Primary_fuel_source_2038</v>
      </c>
      <c r="BD572" s="180" t="s">
        <v>407</v>
      </c>
      <c r="BE572" s="180"/>
      <c r="BF572" s="189" t="str">
        <f t="shared" si="86"/>
        <v>&gt;=0</v>
      </c>
      <c r="BG572" s="189" t="s">
        <v>58</v>
      </c>
      <c r="BH572" s="189" t="s">
        <v>58</v>
      </c>
      <c r="BI572" s="189"/>
      <c r="BJ572" s="189"/>
      <c r="BK572" s="189"/>
      <c r="BL572" s="189"/>
    </row>
    <row r="573" spans="1:64" ht="13.5" hidden="1" customHeight="1" thickBot="1">
      <c r="A573" s="90"/>
      <c r="B573" s="127"/>
      <c r="C573" s="161"/>
      <c r="D573" s="347"/>
      <c r="E573" s="347"/>
      <c r="F573" s="304"/>
      <c r="G573" s="304"/>
      <c r="H573" s="304"/>
      <c r="I573" s="304"/>
      <c r="J573" s="304"/>
      <c r="K573" s="304"/>
      <c r="L573" s="304"/>
      <c r="M573" s="304"/>
      <c r="N573" s="304"/>
      <c r="O573" s="304"/>
      <c r="P573" s="304"/>
      <c r="Q573" s="304"/>
      <c r="R573" s="304"/>
      <c r="S573" s="304"/>
      <c r="T573" s="304"/>
      <c r="U573" s="304"/>
      <c r="V573" s="304"/>
      <c r="W573" s="304"/>
      <c r="X573" s="304"/>
      <c r="Y573" s="304"/>
      <c r="Z573" s="304"/>
      <c r="AA573" s="304"/>
      <c r="AB573" s="304"/>
      <c r="AC573" s="304"/>
      <c r="AD573" s="304"/>
      <c r="AE573" s="305"/>
      <c r="AF573" s="305"/>
      <c r="AG573" s="305"/>
      <c r="AH573" s="305"/>
      <c r="AI573" s="305"/>
      <c r="AJ573" s="305"/>
      <c r="AK573" s="305"/>
      <c r="AL573" s="305"/>
      <c r="AM573" s="305"/>
      <c r="AN573" s="305"/>
      <c r="AO573" s="314"/>
      <c r="AP573" s="117"/>
      <c r="AQ573" s="54" t="s">
        <v>645</v>
      </c>
      <c r="AU573" s="292" t="str">
        <f t="shared" ca="1" si="89"/>
        <v>Y</v>
      </c>
      <c r="AV573" s="292">
        <f t="shared" si="90"/>
        <v>554</v>
      </c>
      <c r="AW573" s="180" t="str">
        <f t="shared" ca="1" si="87"/>
        <v>Y554</v>
      </c>
      <c r="AX573" s="180">
        <f t="shared" si="84"/>
        <v>9</v>
      </c>
      <c r="AY573" s="180" t="str">
        <f t="shared" ca="1" si="85"/>
        <v>6. Ownership - Operating Costs</v>
      </c>
      <c r="AZ573" s="189" t="s">
        <v>702</v>
      </c>
      <c r="BA573" s="180" t="s">
        <v>737</v>
      </c>
      <c r="BB573" s="180">
        <f>$Y$8</f>
        <v>2039</v>
      </c>
      <c r="BC573" s="180" t="str">
        <f t="shared" ca="1" si="88"/>
        <v>9_Y554_Primary_fuel_source_2039</v>
      </c>
      <c r="BD573" s="180" t="s">
        <v>407</v>
      </c>
      <c r="BE573" s="180"/>
      <c r="BF573" s="189" t="str">
        <f t="shared" si="86"/>
        <v>&gt;=0</v>
      </c>
      <c r="BG573" s="189" t="s">
        <v>58</v>
      </c>
      <c r="BH573" s="189" t="s">
        <v>58</v>
      </c>
      <c r="BI573" s="189"/>
      <c r="BJ573" s="189"/>
      <c r="BK573" s="189"/>
      <c r="BL573" s="189"/>
    </row>
    <row r="574" spans="1:64" ht="13.5" hidden="1" customHeight="1" thickBot="1">
      <c r="A574" s="90"/>
      <c r="B574" s="127"/>
      <c r="C574" s="161"/>
      <c r="D574" s="347"/>
      <c r="E574" s="347"/>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304"/>
      <c r="AE574" s="305"/>
      <c r="AF574" s="305"/>
      <c r="AG574" s="305"/>
      <c r="AH574" s="305"/>
      <c r="AI574" s="305"/>
      <c r="AJ574" s="305"/>
      <c r="AK574" s="305"/>
      <c r="AL574" s="305"/>
      <c r="AM574" s="305"/>
      <c r="AN574" s="305"/>
      <c r="AO574" s="314"/>
      <c r="AP574" s="117"/>
      <c r="AQ574" s="54" t="s">
        <v>645</v>
      </c>
      <c r="AU574" s="292" t="str">
        <f t="shared" ca="1" si="89"/>
        <v>Z</v>
      </c>
      <c r="AV574" s="292">
        <f t="shared" si="90"/>
        <v>554</v>
      </c>
      <c r="AW574" s="180" t="str">
        <f t="shared" ca="1" si="87"/>
        <v>Z554</v>
      </c>
      <c r="AX574" s="180">
        <f t="shared" si="84"/>
        <v>9</v>
      </c>
      <c r="AY574" s="180" t="str">
        <f t="shared" ca="1" si="85"/>
        <v>6. Ownership - Operating Costs</v>
      </c>
      <c r="AZ574" s="189" t="s">
        <v>702</v>
      </c>
      <c r="BA574" s="180" t="s">
        <v>737</v>
      </c>
      <c r="BB574" s="180">
        <f>$Z$8</f>
        <v>2040</v>
      </c>
      <c r="BC574" s="180" t="str">
        <f t="shared" ca="1" si="88"/>
        <v>9_Z554_Primary_fuel_source_2040</v>
      </c>
      <c r="BD574" s="180" t="s">
        <v>407</v>
      </c>
      <c r="BE574" s="180"/>
      <c r="BF574" s="189" t="str">
        <f t="shared" si="86"/>
        <v>&gt;=0</v>
      </c>
      <c r="BG574" s="189" t="s">
        <v>58</v>
      </c>
      <c r="BH574" s="189" t="s">
        <v>58</v>
      </c>
      <c r="BI574" s="189"/>
      <c r="BJ574" s="189"/>
      <c r="BK574" s="189"/>
      <c r="BL574" s="189"/>
    </row>
    <row r="575" spans="1:64" ht="13.5" hidden="1" customHeight="1" thickBot="1">
      <c r="A575" s="90"/>
      <c r="B575" s="127"/>
      <c r="C575" s="161"/>
      <c r="D575" s="347"/>
      <c r="E575" s="347"/>
      <c r="F575" s="304"/>
      <c r="G575" s="304"/>
      <c r="H575" s="304"/>
      <c r="I575" s="304"/>
      <c r="J575" s="304"/>
      <c r="K575" s="304"/>
      <c r="L575" s="304"/>
      <c r="M575" s="304"/>
      <c r="N575" s="304"/>
      <c r="O575" s="304"/>
      <c r="P575" s="304"/>
      <c r="Q575" s="304"/>
      <c r="R575" s="304"/>
      <c r="S575" s="304"/>
      <c r="T575" s="304"/>
      <c r="U575" s="304"/>
      <c r="V575" s="304"/>
      <c r="W575" s="304"/>
      <c r="X575" s="304"/>
      <c r="Y575" s="304"/>
      <c r="Z575" s="304"/>
      <c r="AA575" s="304"/>
      <c r="AB575" s="304"/>
      <c r="AC575" s="304"/>
      <c r="AD575" s="304"/>
      <c r="AE575" s="305"/>
      <c r="AF575" s="305"/>
      <c r="AG575" s="305"/>
      <c r="AH575" s="305"/>
      <c r="AI575" s="305"/>
      <c r="AJ575" s="305"/>
      <c r="AK575" s="305"/>
      <c r="AL575" s="305"/>
      <c r="AM575" s="305"/>
      <c r="AN575" s="305"/>
      <c r="AO575" s="314"/>
      <c r="AP575" s="117"/>
      <c r="AQ575" s="54" t="s">
        <v>645</v>
      </c>
      <c r="AU575" s="292" t="str">
        <f t="shared" ca="1" si="89"/>
        <v>AA</v>
      </c>
      <c r="AV575" s="292">
        <f t="shared" si="90"/>
        <v>554</v>
      </c>
      <c r="AW575" s="180" t="str">
        <f t="shared" ca="1" si="87"/>
        <v>AA554</v>
      </c>
      <c r="AX575" s="180">
        <f t="shared" si="84"/>
        <v>9</v>
      </c>
      <c r="AY575" s="180" t="str">
        <f t="shared" ca="1" si="85"/>
        <v>6. Ownership - Operating Costs</v>
      </c>
      <c r="AZ575" s="189" t="s">
        <v>702</v>
      </c>
      <c r="BA575" s="180" t="s">
        <v>737</v>
      </c>
      <c r="BB575" s="180">
        <f>$AA$8</f>
        <v>2041</v>
      </c>
      <c r="BC575" s="180" t="str">
        <f t="shared" ca="1" si="88"/>
        <v>9_AA554_Primary_fuel_source_2041</v>
      </c>
      <c r="BD575" s="180" t="s">
        <v>407</v>
      </c>
      <c r="BE575" s="180"/>
      <c r="BF575" s="189" t="str">
        <f t="shared" si="86"/>
        <v>&gt;=0</v>
      </c>
      <c r="BG575" s="189" t="s">
        <v>58</v>
      </c>
      <c r="BH575" s="189" t="s">
        <v>58</v>
      </c>
      <c r="BI575" s="189"/>
      <c r="BJ575" s="189"/>
      <c r="BK575" s="189"/>
      <c r="BL575" s="189"/>
    </row>
    <row r="576" spans="1:64" ht="13.5" hidden="1" customHeight="1" thickBot="1">
      <c r="A576" s="90"/>
      <c r="B576" s="127"/>
      <c r="C576" s="161"/>
      <c r="D576" s="347"/>
      <c r="E576" s="347"/>
      <c r="F576" s="304"/>
      <c r="G576" s="304"/>
      <c r="H576" s="304"/>
      <c r="I576" s="304"/>
      <c r="J576" s="304"/>
      <c r="K576" s="304"/>
      <c r="L576" s="304"/>
      <c r="M576" s="304"/>
      <c r="N576" s="304"/>
      <c r="O576" s="304"/>
      <c r="P576" s="304"/>
      <c r="Q576" s="304"/>
      <c r="R576" s="304"/>
      <c r="S576" s="304"/>
      <c r="T576" s="304"/>
      <c r="U576" s="304"/>
      <c r="V576" s="304"/>
      <c r="W576" s="304"/>
      <c r="X576" s="304"/>
      <c r="Y576" s="304"/>
      <c r="Z576" s="304"/>
      <c r="AA576" s="304"/>
      <c r="AB576" s="304"/>
      <c r="AC576" s="304"/>
      <c r="AD576" s="304"/>
      <c r="AE576" s="305"/>
      <c r="AF576" s="305"/>
      <c r="AG576" s="305"/>
      <c r="AH576" s="305"/>
      <c r="AI576" s="305"/>
      <c r="AJ576" s="305"/>
      <c r="AK576" s="305"/>
      <c r="AL576" s="305"/>
      <c r="AM576" s="305"/>
      <c r="AN576" s="305"/>
      <c r="AO576" s="314"/>
      <c r="AP576" s="117"/>
      <c r="AQ576" s="54" t="s">
        <v>645</v>
      </c>
      <c r="AU576" s="292" t="str">
        <f t="shared" ca="1" si="89"/>
        <v>AB</v>
      </c>
      <c r="AV576" s="292">
        <f t="shared" si="90"/>
        <v>554</v>
      </c>
      <c r="AW576" s="180" t="str">
        <f t="shared" ca="1" si="87"/>
        <v>AB554</v>
      </c>
      <c r="AX576" s="180">
        <f t="shared" si="84"/>
        <v>9</v>
      </c>
      <c r="AY576" s="180" t="str">
        <f t="shared" ca="1" si="85"/>
        <v>6. Ownership - Operating Costs</v>
      </c>
      <c r="AZ576" s="189" t="s">
        <v>702</v>
      </c>
      <c r="BA576" s="180" t="s">
        <v>737</v>
      </c>
      <c r="BB576" s="180">
        <f>$AB$8</f>
        <v>2042</v>
      </c>
      <c r="BC576" s="180" t="str">
        <f t="shared" ca="1" si="88"/>
        <v>9_AB554_Primary_fuel_source_2042</v>
      </c>
      <c r="BD576" s="180" t="s">
        <v>407</v>
      </c>
      <c r="BE576" s="180"/>
      <c r="BF576" s="189" t="str">
        <f t="shared" si="86"/>
        <v>&gt;=0</v>
      </c>
      <c r="BG576" s="189" t="s">
        <v>58</v>
      </c>
      <c r="BH576" s="189" t="s">
        <v>58</v>
      </c>
      <c r="BI576" s="189"/>
      <c r="BJ576" s="189"/>
      <c r="BK576" s="189"/>
      <c r="BL576" s="189"/>
    </row>
    <row r="577" spans="1:64" ht="13.5" hidden="1" customHeight="1" thickBot="1">
      <c r="A577" s="90"/>
      <c r="B577" s="127"/>
      <c r="C577" s="161"/>
      <c r="D577" s="347"/>
      <c r="E577" s="347"/>
      <c r="F577" s="304"/>
      <c r="G577" s="304"/>
      <c r="H577" s="304"/>
      <c r="I577" s="304"/>
      <c r="J577" s="304"/>
      <c r="K577" s="304"/>
      <c r="L577" s="304"/>
      <c r="M577" s="304"/>
      <c r="N577" s="304"/>
      <c r="O577" s="304"/>
      <c r="P577" s="304"/>
      <c r="Q577" s="304"/>
      <c r="R577" s="304"/>
      <c r="S577" s="304"/>
      <c r="T577" s="304"/>
      <c r="U577" s="304"/>
      <c r="V577" s="304"/>
      <c r="W577" s="304"/>
      <c r="X577" s="304"/>
      <c r="Y577" s="304"/>
      <c r="Z577" s="304"/>
      <c r="AA577" s="304"/>
      <c r="AB577" s="304"/>
      <c r="AC577" s="304"/>
      <c r="AD577" s="304"/>
      <c r="AE577" s="305"/>
      <c r="AF577" s="305"/>
      <c r="AG577" s="305"/>
      <c r="AH577" s="305"/>
      <c r="AI577" s="305"/>
      <c r="AJ577" s="305"/>
      <c r="AK577" s="305"/>
      <c r="AL577" s="305"/>
      <c r="AM577" s="305"/>
      <c r="AN577" s="305"/>
      <c r="AO577" s="314"/>
      <c r="AP577" s="117"/>
      <c r="AQ577" s="54" t="s">
        <v>645</v>
      </c>
      <c r="AU577" s="292" t="str">
        <f t="shared" ca="1" si="89"/>
        <v>AC</v>
      </c>
      <c r="AV577" s="292">
        <f t="shared" si="90"/>
        <v>554</v>
      </c>
      <c r="AW577" s="180" t="str">
        <f t="shared" ca="1" si="87"/>
        <v>AC554</v>
      </c>
      <c r="AX577" s="180">
        <f t="shared" si="84"/>
        <v>9</v>
      </c>
      <c r="AY577" s="180" t="str">
        <f t="shared" ca="1" si="85"/>
        <v>6. Ownership - Operating Costs</v>
      </c>
      <c r="AZ577" s="189" t="s">
        <v>702</v>
      </c>
      <c r="BA577" s="180" t="s">
        <v>737</v>
      </c>
      <c r="BB577" s="180">
        <f>$AC$8</f>
        <v>2043</v>
      </c>
      <c r="BC577" s="180" t="str">
        <f t="shared" ca="1" si="88"/>
        <v>9_AC554_Primary_fuel_source_2043</v>
      </c>
      <c r="BD577" s="180" t="s">
        <v>407</v>
      </c>
      <c r="BE577" s="180"/>
      <c r="BF577" s="189" t="str">
        <f t="shared" si="86"/>
        <v>&gt;=0</v>
      </c>
      <c r="BG577" s="189" t="s">
        <v>58</v>
      </c>
      <c r="BH577" s="189" t="s">
        <v>58</v>
      </c>
      <c r="BI577" s="189"/>
      <c r="BJ577" s="189"/>
      <c r="BK577" s="189"/>
      <c r="BL577" s="189"/>
    </row>
    <row r="578" spans="1:64" ht="13.5" hidden="1" customHeight="1" thickBot="1">
      <c r="A578" s="90"/>
      <c r="B578" s="127"/>
      <c r="C578" s="161"/>
      <c r="D578" s="347"/>
      <c r="E578" s="347"/>
      <c r="F578" s="304"/>
      <c r="G578" s="304"/>
      <c r="H578" s="304"/>
      <c r="I578" s="304"/>
      <c r="J578" s="304"/>
      <c r="K578" s="304"/>
      <c r="L578" s="304"/>
      <c r="M578" s="304"/>
      <c r="N578" s="304"/>
      <c r="O578" s="304"/>
      <c r="P578" s="304"/>
      <c r="Q578" s="304"/>
      <c r="R578" s="304"/>
      <c r="S578" s="304"/>
      <c r="T578" s="304"/>
      <c r="U578" s="304"/>
      <c r="V578" s="304"/>
      <c r="W578" s="304"/>
      <c r="X578" s="304"/>
      <c r="Y578" s="304"/>
      <c r="Z578" s="304"/>
      <c r="AA578" s="304"/>
      <c r="AB578" s="304"/>
      <c r="AC578" s="304"/>
      <c r="AD578" s="304"/>
      <c r="AE578" s="305"/>
      <c r="AF578" s="305"/>
      <c r="AG578" s="305"/>
      <c r="AH578" s="305"/>
      <c r="AI578" s="305"/>
      <c r="AJ578" s="305"/>
      <c r="AK578" s="305"/>
      <c r="AL578" s="305"/>
      <c r="AM578" s="305"/>
      <c r="AN578" s="305"/>
      <c r="AO578" s="314"/>
      <c r="AP578" s="117"/>
      <c r="AQ578" s="54" t="s">
        <v>645</v>
      </c>
      <c r="AU578" s="292" t="str">
        <f t="shared" ca="1" si="89"/>
        <v>AD</v>
      </c>
      <c r="AV578" s="292">
        <f t="shared" si="90"/>
        <v>554</v>
      </c>
      <c r="AW578" s="180" t="str">
        <f t="shared" ca="1" si="87"/>
        <v>AD554</v>
      </c>
      <c r="AX578" s="180">
        <f t="shared" si="84"/>
        <v>9</v>
      </c>
      <c r="AY578" s="180" t="str">
        <f t="shared" ca="1" si="85"/>
        <v>6. Ownership - Operating Costs</v>
      </c>
      <c r="AZ578" s="189" t="s">
        <v>702</v>
      </c>
      <c r="BA578" s="180" t="s">
        <v>737</v>
      </c>
      <c r="BB578" s="180">
        <f>$AD$8</f>
        <v>2044</v>
      </c>
      <c r="BC578" s="180" t="str">
        <f t="shared" ca="1" si="88"/>
        <v>9_AD554_Primary_fuel_source_2044</v>
      </c>
      <c r="BD578" s="180" t="s">
        <v>407</v>
      </c>
      <c r="BE578" s="180"/>
      <c r="BF578" s="189" t="str">
        <f t="shared" si="86"/>
        <v>&gt;=0</v>
      </c>
      <c r="BG578" s="189" t="s">
        <v>58</v>
      </c>
      <c r="BH578" s="189" t="s">
        <v>58</v>
      </c>
      <c r="BI578" s="189"/>
      <c r="BJ578" s="189"/>
      <c r="BK578" s="189"/>
      <c r="BL578" s="189"/>
    </row>
    <row r="579" spans="1:64" ht="13.5" hidden="1" customHeight="1" thickBot="1">
      <c r="A579" s="90"/>
      <c r="B579" s="127"/>
      <c r="C579" s="161"/>
      <c r="D579" s="347"/>
      <c r="E579" s="347"/>
      <c r="F579" s="304"/>
      <c r="G579" s="304"/>
      <c r="H579" s="304"/>
      <c r="I579" s="304"/>
      <c r="J579" s="304"/>
      <c r="K579" s="304"/>
      <c r="L579" s="304"/>
      <c r="M579" s="304"/>
      <c r="N579" s="304"/>
      <c r="O579" s="304"/>
      <c r="P579" s="304"/>
      <c r="Q579" s="304"/>
      <c r="R579" s="304"/>
      <c r="S579" s="304"/>
      <c r="T579" s="304"/>
      <c r="U579" s="304"/>
      <c r="V579" s="304"/>
      <c r="W579" s="304"/>
      <c r="X579" s="304"/>
      <c r="Y579" s="304"/>
      <c r="Z579" s="304"/>
      <c r="AA579" s="304"/>
      <c r="AB579" s="304"/>
      <c r="AC579" s="304"/>
      <c r="AD579" s="304"/>
      <c r="AE579" s="305"/>
      <c r="AF579" s="305"/>
      <c r="AG579" s="305"/>
      <c r="AH579" s="305"/>
      <c r="AI579" s="305"/>
      <c r="AJ579" s="305"/>
      <c r="AK579" s="305"/>
      <c r="AL579" s="305"/>
      <c r="AM579" s="305"/>
      <c r="AN579" s="305"/>
      <c r="AO579" s="314"/>
      <c r="AP579" s="117"/>
      <c r="AQ579" s="54" t="s">
        <v>645</v>
      </c>
      <c r="AU579" s="292" t="str">
        <f t="shared" ca="1" si="89"/>
        <v>AE</v>
      </c>
      <c r="AV579" s="292">
        <f t="shared" si="90"/>
        <v>554</v>
      </c>
      <c r="AW579" s="180" t="str">
        <f t="shared" ca="1" si="87"/>
        <v>AE554</v>
      </c>
      <c r="AX579" s="180">
        <f t="shared" si="84"/>
        <v>9</v>
      </c>
      <c r="AY579" s="180" t="str">
        <f t="shared" ca="1" si="85"/>
        <v>6. Ownership - Operating Costs</v>
      </c>
      <c r="AZ579" s="189" t="s">
        <v>702</v>
      </c>
      <c r="BA579" s="180" t="s">
        <v>737</v>
      </c>
      <c r="BB579" s="180">
        <f>$AE$8</f>
        <v>2045</v>
      </c>
      <c r="BC579" s="180" t="str">
        <f t="shared" ca="1" si="88"/>
        <v>9_AE554_Primary_fuel_source_2045</v>
      </c>
      <c r="BD579" s="180" t="s">
        <v>407</v>
      </c>
      <c r="BE579" s="180"/>
      <c r="BF579" s="189" t="str">
        <f t="shared" si="86"/>
        <v>&gt;=0</v>
      </c>
      <c r="BG579" s="189" t="s">
        <v>58</v>
      </c>
      <c r="BH579" s="189" t="s">
        <v>58</v>
      </c>
      <c r="BI579" s="189"/>
      <c r="BJ579" s="189"/>
      <c r="BK579" s="189"/>
      <c r="BL579" s="189"/>
    </row>
    <row r="580" spans="1:64" ht="13.5" hidden="1" customHeight="1" thickBot="1">
      <c r="A580" s="90"/>
      <c r="B580" s="127"/>
      <c r="C580" s="161"/>
      <c r="D580" s="347"/>
      <c r="E580" s="347"/>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4"/>
      <c r="AD580" s="304"/>
      <c r="AE580" s="305"/>
      <c r="AF580" s="305"/>
      <c r="AG580" s="305"/>
      <c r="AH580" s="305"/>
      <c r="AI580" s="305"/>
      <c r="AJ580" s="305"/>
      <c r="AK580" s="305"/>
      <c r="AL580" s="305"/>
      <c r="AM580" s="305"/>
      <c r="AN580" s="305"/>
      <c r="AO580" s="314"/>
      <c r="AP580" s="117"/>
      <c r="AQ580" s="54" t="s">
        <v>645</v>
      </c>
      <c r="AU580" s="292" t="str">
        <f t="shared" ca="1" si="89"/>
        <v>AF</v>
      </c>
      <c r="AV580" s="292">
        <f t="shared" si="90"/>
        <v>554</v>
      </c>
      <c r="AW580" s="180" t="str">
        <f t="shared" ca="1" si="87"/>
        <v>AF554</v>
      </c>
      <c r="AX580" s="180">
        <f t="shared" si="84"/>
        <v>9</v>
      </c>
      <c r="AY580" s="180" t="str">
        <f t="shared" ca="1" si="85"/>
        <v>6. Ownership - Operating Costs</v>
      </c>
      <c r="AZ580" s="189" t="s">
        <v>702</v>
      </c>
      <c r="BA580" s="180" t="s">
        <v>737</v>
      </c>
      <c r="BB580" s="180">
        <f>$AF$8</f>
        <v>2046</v>
      </c>
      <c r="BC580" s="180" t="str">
        <f t="shared" ca="1" si="88"/>
        <v>9_AF554_Primary_fuel_source_2046</v>
      </c>
      <c r="BD580" s="180" t="s">
        <v>407</v>
      </c>
      <c r="BE580" s="180"/>
      <c r="BF580" s="189" t="str">
        <f t="shared" si="86"/>
        <v>&gt;=0</v>
      </c>
      <c r="BG580" s="189" t="s">
        <v>58</v>
      </c>
      <c r="BH580" s="189" t="s">
        <v>58</v>
      </c>
      <c r="BI580" s="189"/>
      <c r="BJ580" s="189"/>
      <c r="BK580" s="189"/>
      <c r="BL580" s="189"/>
    </row>
    <row r="581" spans="1:64" ht="13.5" hidden="1" customHeight="1" thickBot="1">
      <c r="A581" s="90"/>
      <c r="B581" s="127"/>
      <c r="C581" s="161"/>
      <c r="D581" s="347"/>
      <c r="E581" s="347"/>
      <c r="F581" s="304"/>
      <c r="G581" s="304"/>
      <c r="H581" s="304"/>
      <c r="I581" s="304"/>
      <c r="J581" s="304"/>
      <c r="K581" s="304"/>
      <c r="L581" s="304"/>
      <c r="M581" s="304"/>
      <c r="N581" s="304"/>
      <c r="O581" s="304"/>
      <c r="P581" s="304"/>
      <c r="Q581" s="304"/>
      <c r="R581" s="304"/>
      <c r="S581" s="304"/>
      <c r="T581" s="304"/>
      <c r="U581" s="304"/>
      <c r="V581" s="304"/>
      <c r="W581" s="304"/>
      <c r="X581" s="304"/>
      <c r="Y581" s="304"/>
      <c r="Z581" s="304"/>
      <c r="AA581" s="304"/>
      <c r="AB581" s="304"/>
      <c r="AC581" s="304"/>
      <c r="AD581" s="304"/>
      <c r="AE581" s="305"/>
      <c r="AF581" s="305"/>
      <c r="AG581" s="305"/>
      <c r="AH581" s="305"/>
      <c r="AI581" s="305"/>
      <c r="AJ581" s="305"/>
      <c r="AK581" s="305"/>
      <c r="AL581" s="305"/>
      <c r="AM581" s="305"/>
      <c r="AN581" s="305"/>
      <c r="AO581" s="314"/>
      <c r="AP581" s="117"/>
      <c r="AQ581" s="54" t="s">
        <v>645</v>
      </c>
      <c r="AU581" s="292" t="str">
        <f t="shared" ca="1" si="89"/>
        <v>AG</v>
      </c>
      <c r="AV581" s="292">
        <f t="shared" si="90"/>
        <v>554</v>
      </c>
      <c r="AW581" s="180" t="str">
        <f t="shared" ca="1" si="87"/>
        <v>AG554</v>
      </c>
      <c r="AX581" s="180">
        <f t="shared" si="84"/>
        <v>9</v>
      </c>
      <c r="AY581" s="180" t="str">
        <f t="shared" ca="1" si="85"/>
        <v>6. Ownership - Operating Costs</v>
      </c>
      <c r="AZ581" s="189" t="s">
        <v>702</v>
      </c>
      <c r="BA581" s="180" t="s">
        <v>737</v>
      </c>
      <c r="BB581" s="180">
        <f>$AG$8</f>
        <v>2047</v>
      </c>
      <c r="BC581" s="180" t="str">
        <f t="shared" ca="1" si="88"/>
        <v>9_AG554_Primary_fuel_source_2047</v>
      </c>
      <c r="BD581" s="180" t="s">
        <v>407</v>
      </c>
      <c r="BE581" s="180"/>
      <c r="BF581" s="189" t="str">
        <f t="shared" si="86"/>
        <v>&gt;=0</v>
      </c>
      <c r="BG581" s="189" t="s">
        <v>58</v>
      </c>
      <c r="BH581" s="189" t="s">
        <v>58</v>
      </c>
      <c r="BI581" s="189"/>
      <c r="BJ581" s="189"/>
      <c r="BK581" s="189"/>
      <c r="BL581" s="189"/>
    </row>
    <row r="582" spans="1:64" ht="13.5" hidden="1" customHeight="1" thickBot="1">
      <c r="A582" s="90"/>
      <c r="B582" s="127"/>
      <c r="C582" s="161"/>
      <c r="D582" s="347"/>
      <c r="E582" s="347"/>
      <c r="F582" s="304"/>
      <c r="G582" s="304"/>
      <c r="H582" s="304"/>
      <c r="I582" s="304"/>
      <c r="J582" s="304"/>
      <c r="K582" s="304"/>
      <c r="L582" s="304"/>
      <c r="M582" s="304"/>
      <c r="N582" s="304"/>
      <c r="O582" s="304"/>
      <c r="P582" s="304"/>
      <c r="Q582" s="304"/>
      <c r="R582" s="304"/>
      <c r="S582" s="304"/>
      <c r="T582" s="304"/>
      <c r="U582" s="304"/>
      <c r="V582" s="304"/>
      <c r="W582" s="304"/>
      <c r="X582" s="304"/>
      <c r="Y582" s="304"/>
      <c r="Z582" s="304"/>
      <c r="AA582" s="304"/>
      <c r="AB582" s="304"/>
      <c r="AC582" s="304"/>
      <c r="AD582" s="304"/>
      <c r="AE582" s="305"/>
      <c r="AF582" s="305"/>
      <c r="AG582" s="305"/>
      <c r="AH582" s="305"/>
      <c r="AI582" s="305"/>
      <c r="AJ582" s="305"/>
      <c r="AK582" s="305"/>
      <c r="AL582" s="305"/>
      <c r="AM582" s="305"/>
      <c r="AN582" s="305"/>
      <c r="AO582" s="314"/>
      <c r="AP582" s="117"/>
      <c r="AQ582" s="54" t="s">
        <v>645</v>
      </c>
      <c r="AU582" s="292" t="str">
        <f t="shared" ca="1" si="89"/>
        <v>AH</v>
      </c>
      <c r="AV582" s="292">
        <f t="shared" si="90"/>
        <v>554</v>
      </c>
      <c r="AW582" s="180" t="str">
        <f t="shared" ca="1" si="87"/>
        <v>AH554</v>
      </c>
      <c r="AX582" s="180">
        <f t="shared" si="84"/>
        <v>9</v>
      </c>
      <c r="AY582" s="180" t="str">
        <f t="shared" ca="1" si="85"/>
        <v>6. Ownership - Operating Costs</v>
      </c>
      <c r="AZ582" s="189" t="s">
        <v>702</v>
      </c>
      <c r="BA582" s="180" t="s">
        <v>737</v>
      </c>
      <c r="BB582" s="180">
        <f>$AH$8</f>
        <v>2048</v>
      </c>
      <c r="BC582" s="180" t="str">
        <f t="shared" ca="1" si="88"/>
        <v>9_AH554_Primary_fuel_source_2048</v>
      </c>
      <c r="BD582" s="180" t="s">
        <v>407</v>
      </c>
      <c r="BE582" s="180"/>
      <c r="BF582" s="189" t="str">
        <f t="shared" si="86"/>
        <v>&gt;=0</v>
      </c>
      <c r="BG582" s="189" t="s">
        <v>58</v>
      </c>
      <c r="BH582" s="189" t="s">
        <v>58</v>
      </c>
      <c r="BI582" s="189"/>
      <c r="BJ582" s="189"/>
      <c r="BK582" s="189"/>
      <c r="BL582" s="189"/>
    </row>
    <row r="583" spans="1:64" ht="13.5" hidden="1" customHeight="1" thickBot="1">
      <c r="A583" s="90"/>
      <c r="B583" s="127"/>
      <c r="C583" s="161"/>
      <c r="D583" s="347"/>
      <c r="E583" s="347"/>
      <c r="F583" s="304"/>
      <c r="G583" s="304"/>
      <c r="H583" s="304"/>
      <c r="I583" s="304"/>
      <c r="J583" s="304"/>
      <c r="K583" s="304"/>
      <c r="L583" s="304"/>
      <c r="M583" s="304"/>
      <c r="N583" s="304"/>
      <c r="O583" s="304"/>
      <c r="P583" s="304"/>
      <c r="Q583" s="304"/>
      <c r="R583" s="304"/>
      <c r="S583" s="304"/>
      <c r="T583" s="304"/>
      <c r="U583" s="304"/>
      <c r="V583" s="304"/>
      <c r="W583" s="304"/>
      <c r="X583" s="304"/>
      <c r="Y583" s="304"/>
      <c r="Z583" s="304"/>
      <c r="AA583" s="304"/>
      <c r="AB583" s="304"/>
      <c r="AC583" s="304"/>
      <c r="AD583" s="304"/>
      <c r="AE583" s="305"/>
      <c r="AF583" s="305"/>
      <c r="AG583" s="305"/>
      <c r="AH583" s="305"/>
      <c r="AI583" s="305"/>
      <c r="AJ583" s="305"/>
      <c r="AK583" s="305"/>
      <c r="AL583" s="305"/>
      <c r="AM583" s="305"/>
      <c r="AN583" s="305"/>
      <c r="AO583" s="314"/>
      <c r="AP583" s="117"/>
      <c r="AQ583" s="54" t="s">
        <v>645</v>
      </c>
      <c r="AU583" s="292" t="str">
        <f t="shared" ca="1" si="89"/>
        <v>AI</v>
      </c>
      <c r="AV583" s="292">
        <f t="shared" si="90"/>
        <v>554</v>
      </c>
      <c r="AW583" s="180" t="str">
        <f t="shared" ca="1" si="87"/>
        <v>AI554</v>
      </c>
      <c r="AX583" s="180">
        <f t="shared" si="84"/>
        <v>9</v>
      </c>
      <c r="AY583" s="180" t="str">
        <f t="shared" ca="1" si="85"/>
        <v>6. Ownership - Operating Costs</v>
      </c>
      <c r="AZ583" s="189" t="s">
        <v>702</v>
      </c>
      <c r="BA583" s="180" t="s">
        <v>737</v>
      </c>
      <c r="BB583" s="180">
        <f>$AI$8</f>
        <v>2049</v>
      </c>
      <c r="BC583" s="180" t="str">
        <f t="shared" ca="1" si="88"/>
        <v>9_AI554_Primary_fuel_source_2049</v>
      </c>
      <c r="BD583" s="180" t="s">
        <v>407</v>
      </c>
      <c r="BE583" s="180"/>
      <c r="BF583" s="189" t="str">
        <f t="shared" si="86"/>
        <v>&gt;=0</v>
      </c>
      <c r="BG583" s="189" t="s">
        <v>58</v>
      </c>
      <c r="BH583" s="189" t="s">
        <v>58</v>
      </c>
      <c r="BI583" s="189"/>
      <c r="BJ583" s="189"/>
      <c r="BK583" s="189"/>
      <c r="BL583" s="189"/>
    </row>
    <row r="584" spans="1:64" ht="13.5" hidden="1" customHeight="1" thickBot="1">
      <c r="A584" s="90"/>
      <c r="B584" s="127"/>
      <c r="C584" s="161"/>
      <c r="D584" s="347"/>
      <c r="E584" s="347"/>
      <c r="F584" s="304"/>
      <c r="G584" s="304"/>
      <c r="H584" s="304"/>
      <c r="I584" s="304"/>
      <c r="J584" s="304"/>
      <c r="K584" s="304"/>
      <c r="L584" s="304"/>
      <c r="M584" s="304"/>
      <c r="N584" s="304"/>
      <c r="O584" s="304"/>
      <c r="P584" s="304"/>
      <c r="Q584" s="304"/>
      <c r="R584" s="304"/>
      <c r="S584" s="304"/>
      <c r="T584" s="304"/>
      <c r="U584" s="304"/>
      <c r="V584" s="304"/>
      <c r="W584" s="304"/>
      <c r="X584" s="304"/>
      <c r="Y584" s="304"/>
      <c r="Z584" s="304"/>
      <c r="AA584" s="304"/>
      <c r="AB584" s="304"/>
      <c r="AC584" s="304"/>
      <c r="AD584" s="304"/>
      <c r="AE584" s="305"/>
      <c r="AF584" s="305"/>
      <c r="AG584" s="305"/>
      <c r="AH584" s="305"/>
      <c r="AI584" s="305"/>
      <c r="AJ584" s="305"/>
      <c r="AK584" s="305"/>
      <c r="AL584" s="305"/>
      <c r="AM584" s="305"/>
      <c r="AN584" s="305"/>
      <c r="AO584" s="314"/>
      <c r="AP584" s="117"/>
      <c r="AQ584" s="54" t="s">
        <v>645</v>
      </c>
      <c r="AU584" s="292" t="str">
        <f t="shared" ca="1" si="89"/>
        <v>AJ</v>
      </c>
      <c r="AV584" s="292">
        <f t="shared" si="90"/>
        <v>554</v>
      </c>
      <c r="AW584" s="180" t="str">
        <f t="shared" ca="1" si="87"/>
        <v>AJ554</v>
      </c>
      <c r="AX584" s="180">
        <f t="shared" si="84"/>
        <v>9</v>
      </c>
      <c r="AY584" s="180" t="str">
        <f t="shared" ca="1" si="85"/>
        <v>6. Ownership - Operating Costs</v>
      </c>
      <c r="AZ584" s="189" t="s">
        <v>702</v>
      </c>
      <c r="BA584" s="180" t="s">
        <v>737</v>
      </c>
      <c r="BB584" s="180">
        <f>$AJ$8</f>
        <v>2050</v>
      </c>
      <c r="BC584" s="180" t="str">
        <f t="shared" ca="1" si="88"/>
        <v>9_AJ554_Primary_fuel_source_2050</v>
      </c>
      <c r="BD584" s="180" t="s">
        <v>407</v>
      </c>
      <c r="BE584" s="180"/>
      <c r="BF584" s="189" t="str">
        <f t="shared" si="86"/>
        <v>&gt;=0</v>
      </c>
      <c r="BG584" s="189" t="s">
        <v>58</v>
      </c>
      <c r="BH584" s="189" t="s">
        <v>58</v>
      </c>
      <c r="BI584" s="189"/>
      <c r="BJ584" s="189"/>
      <c r="BK584" s="189"/>
      <c r="BL584" s="189"/>
    </row>
    <row r="585" spans="1:64" ht="13.5" hidden="1" customHeight="1" thickBot="1">
      <c r="A585" s="90"/>
      <c r="B585" s="127"/>
      <c r="C585" s="161"/>
      <c r="D585" s="347"/>
      <c r="E585" s="347"/>
      <c r="F585" s="304"/>
      <c r="G585" s="304"/>
      <c r="H585" s="304"/>
      <c r="I585" s="304"/>
      <c r="J585" s="304"/>
      <c r="K585" s="304"/>
      <c r="L585" s="304"/>
      <c r="M585" s="304"/>
      <c r="N585" s="304"/>
      <c r="O585" s="304"/>
      <c r="P585" s="304"/>
      <c r="Q585" s="304"/>
      <c r="R585" s="304"/>
      <c r="S585" s="304"/>
      <c r="T585" s="304"/>
      <c r="U585" s="304"/>
      <c r="V585" s="304"/>
      <c r="W585" s="304"/>
      <c r="X585" s="304"/>
      <c r="Y585" s="304"/>
      <c r="Z585" s="304"/>
      <c r="AA585" s="304"/>
      <c r="AB585" s="304"/>
      <c r="AC585" s="304"/>
      <c r="AD585" s="304"/>
      <c r="AE585" s="305"/>
      <c r="AF585" s="305"/>
      <c r="AG585" s="305"/>
      <c r="AH585" s="305"/>
      <c r="AI585" s="305"/>
      <c r="AJ585" s="305"/>
      <c r="AK585" s="305"/>
      <c r="AL585" s="305"/>
      <c r="AM585" s="305"/>
      <c r="AN585" s="305"/>
      <c r="AO585" s="314"/>
      <c r="AP585" s="117"/>
      <c r="AQ585" s="54" t="s">
        <v>645</v>
      </c>
      <c r="AU585" s="292" t="str">
        <f t="shared" ca="1" si="89"/>
        <v>AK</v>
      </c>
      <c r="AV585" s="292">
        <f t="shared" si="90"/>
        <v>554</v>
      </c>
      <c r="AW585" s="180" t="str">
        <f t="shared" ca="1" si="87"/>
        <v>AK554</v>
      </c>
      <c r="AX585" s="180">
        <f t="shared" si="84"/>
        <v>9</v>
      </c>
      <c r="AY585" s="180" t="str">
        <f t="shared" ca="1" si="85"/>
        <v>6. Ownership - Operating Costs</v>
      </c>
      <c r="AZ585" s="189" t="s">
        <v>702</v>
      </c>
      <c r="BA585" s="180" t="s">
        <v>737</v>
      </c>
      <c r="BB585" s="180">
        <f>$AK$8</f>
        <v>2051</v>
      </c>
      <c r="BC585" s="180" t="str">
        <f t="shared" ca="1" si="88"/>
        <v>9_AK554_Primary_fuel_source_2051</v>
      </c>
      <c r="BD585" s="180" t="s">
        <v>407</v>
      </c>
      <c r="BE585" s="180"/>
      <c r="BF585" s="189" t="str">
        <f t="shared" si="86"/>
        <v>&gt;=0</v>
      </c>
      <c r="BG585" s="189" t="s">
        <v>58</v>
      </c>
      <c r="BH585" s="189" t="s">
        <v>58</v>
      </c>
      <c r="BI585" s="189"/>
      <c r="BJ585" s="189"/>
      <c r="BK585" s="189"/>
      <c r="BL585" s="189"/>
    </row>
    <row r="586" spans="1:64" ht="13.5" hidden="1" customHeight="1" thickBot="1">
      <c r="A586" s="90"/>
      <c r="B586" s="127"/>
      <c r="C586" s="161"/>
      <c r="D586" s="347"/>
      <c r="E586" s="347"/>
      <c r="F586" s="304"/>
      <c r="G586" s="304"/>
      <c r="H586" s="304"/>
      <c r="I586" s="304"/>
      <c r="J586" s="304"/>
      <c r="K586" s="304"/>
      <c r="L586" s="304"/>
      <c r="M586" s="304"/>
      <c r="N586" s="304"/>
      <c r="O586" s="304"/>
      <c r="P586" s="304"/>
      <c r="Q586" s="304"/>
      <c r="R586" s="304"/>
      <c r="S586" s="304"/>
      <c r="T586" s="304"/>
      <c r="U586" s="304"/>
      <c r="V586" s="304"/>
      <c r="W586" s="304"/>
      <c r="X586" s="304"/>
      <c r="Y586" s="304"/>
      <c r="Z586" s="304"/>
      <c r="AA586" s="304"/>
      <c r="AB586" s="304"/>
      <c r="AC586" s="304"/>
      <c r="AD586" s="304"/>
      <c r="AE586" s="305"/>
      <c r="AF586" s="305"/>
      <c r="AG586" s="305"/>
      <c r="AH586" s="305"/>
      <c r="AI586" s="305"/>
      <c r="AJ586" s="305"/>
      <c r="AK586" s="305"/>
      <c r="AL586" s="305"/>
      <c r="AM586" s="305"/>
      <c r="AN586" s="305"/>
      <c r="AO586" s="314"/>
      <c r="AP586" s="117"/>
      <c r="AQ586" s="54" t="s">
        <v>645</v>
      </c>
      <c r="AU586" s="292" t="str">
        <f t="shared" ca="1" si="89"/>
        <v>AL</v>
      </c>
      <c r="AV586" s="292">
        <f t="shared" si="90"/>
        <v>554</v>
      </c>
      <c r="AW586" s="180" t="str">
        <f t="shared" ca="1" si="87"/>
        <v>AL554</v>
      </c>
      <c r="AX586" s="180">
        <f t="shared" si="84"/>
        <v>9</v>
      </c>
      <c r="AY586" s="180" t="str">
        <f t="shared" ca="1" si="85"/>
        <v>6. Ownership - Operating Costs</v>
      </c>
      <c r="AZ586" s="189" t="s">
        <v>702</v>
      </c>
      <c r="BA586" s="180" t="s">
        <v>737</v>
      </c>
      <c r="BB586" s="180">
        <f>$AL$8</f>
        <v>2052</v>
      </c>
      <c r="BC586" s="180" t="str">
        <f t="shared" ca="1" si="88"/>
        <v>9_AL554_Primary_fuel_source_2052</v>
      </c>
      <c r="BD586" s="180" t="s">
        <v>407</v>
      </c>
      <c r="BE586" s="180"/>
      <c r="BF586" s="189" t="str">
        <f t="shared" si="86"/>
        <v>&gt;=0</v>
      </c>
      <c r="BG586" s="189" t="s">
        <v>58</v>
      </c>
      <c r="BH586" s="189" t="s">
        <v>58</v>
      </c>
      <c r="BI586" s="189"/>
      <c r="BJ586" s="189"/>
      <c r="BK586" s="189"/>
      <c r="BL586" s="189"/>
    </row>
    <row r="587" spans="1:64" ht="13.5" hidden="1" customHeight="1" thickBot="1">
      <c r="A587" s="90"/>
      <c r="B587" s="127"/>
      <c r="C587" s="161"/>
      <c r="D587" s="347"/>
      <c r="E587" s="347"/>
      <c r="F587" s="304"/>
      <c r="G587" s="304"/>
      <c r="H587" s="304"/>
      <c r="I587" s="304"/>
      <c r="J587" s="304"/>
      <c r="K587" s="304"/>
      <c r="L587" s="304"/>
      <c r="M587" s="304"/>
      <c r="N587" s="304"/>
      <c r="O587" s="304"/>
      <c r="P587" s="304"/>
      <c r="Q587" s="304"/>
      <c r="R587" s="304"/>
      <c r="S587" s="304"/>
      <c r="T587" s="304"/>
      <c r="U587" s="304"/>
      <c r="V587" s="304"/>
      <c r="W587" s="304"/>
      <c r="X587" s="304"/>
      <c r="Y587" s="304"/>
      <c r="Z587" s="304"/>
      <c r="AA587" s="304"/>
      <c r="AB587" s="304"/>
      <c r="AC587" s="304"/>
      <c r="AD587" s="304"/>
      <c r="AE587" s="305"/>
      <c r="AF587" s="305"/>
      <c r="AG587" s="305"/>
      <c r="AH587" s="305"/>
      <c r="AI587" s="305"/>
      <c r="AJ587" s="305"/>
      <c r="AK587" s="305"/>
      <c r="AL587" s="305"/>
      <c r="AM587" s="305"/>
      <c r="AN587" s="305"/>
      <c r="AO587" s="314"/>
      <c r="AP587" s="117"/>
      <c r="AQ587" s="54" t="s">
        <v>645</v>
      </c>
      <c r="AU587" s="292" t="str">
        <f t="shared" ca="1" si="89"/>
        <v>AM</v>
      </c>
      <c r="AV587" s="292">
        <f t="shared" si="90"/>
        <v>554</v>
      </c>
      <c r="AW587" s="180" t="str">
        <f t="shared" ca="1" si="87"/>
        <v>AM554</v>
      </c>
      <c r="AX587" s="180">
        <f t="shared" si="84"/>
        <v>9</v>
      </c>
      <c r="AY587" s="180" t="str">
        <f t="shared" ca="1" si="85"/>
        <v>6. Ownership - Operating Costs</v>
      </c>
      <c r="AZ587" s="189" t="s">
        <v>702</v>
      </c>
      <c r="BA587" s="180" t="s">
        <v>737</v>
      </c>
      <c r="BB587" s="180">
        <f>$AM$8</f>
        <v>2053</v>
      </c>
      <c r="BC587" s="180" t="str">
        <f t="shared" ca="1" si="88"/>
        <v>9_AM554_Primary_fuel_source_2053</v>
      </c>
      <c r="BD587" s="180" t="s">
        <v>407</v>
      </c>
      <c r="BE587" s="180"/>
      <c r="BF587" s="189" t="str">
        <f t="shared" si="86"/>
        <v>&gt;=0</v>
      </c>
      <c r="BG587" s="189" t="s">
        <v>58</v>
      </c>
      <c r="BH587" s="189" t="s">
        <v>58</v>
      </c>
      <c r="BI587" s="189"/>
      <c r="BJ587" s="189"/>
      <c r="BK587" s="189"/>
      <c r="BL587" s="189"/>
    </row>
    <row r="588" spans="1:64" ht="13.5" hidden="1" customHeight="1" thickBot="1">
      <c r="A588" s="90"/>
      <c r="B588" s="127"/>
      <c r="C588" s="161"/>
      <c r="D588" s="347"/>
      <c r="E588" s="347"/>
      <c r="F588" s="304"/>
      <c r="G588" s="304"/>
      <c r="H588" s="304"/>
      <c r="I588" s="304"/>
      <c r="J588" s="304"/>
      <c r="K588" s="304"/>
      <c r="L588" s="304"/>
      <c r="M588" s="304"/>
      <c r="N588" s="304"/>
      <c r="O588" s="304"/>
      <c r="P588" s="304"/>
      <c r="Q588" s="304"/>
      <c r="R588" s="304"/>
      <c r="S588" s="304"/>
      <c r="T588" s="304"/>
      <c r="U588" s="304"/>
      <c r="V588" s="304"/>
      <c r="W588" s="304"/>
      <c r="X588" s="304"/>
      <c r="Y588" s="304"/>
      <c r="Z588" s="304"/>
      <c r="AA588" s="304"/>
      <c r="AB588" s="304"/>
      <c r="AC588" s="304"/>
      <c r="AD588" s="304"/>
      <c r="AE588" s="305"/>
      <c r="AF588" s="305"/>
      <c r="AG588" s="305"/>
      <c r="AH588" s="305"/>
      <c r="AI588" s="305"/>
      <c r="AJ588" s="305"/>
      <c r="AK588" s="305"/>
      <c r="AL588" s="305"/>
      <c r="AM588" s="305"/>
      <c r="AN588" s="305"/>
      <c r="AO588" s="314"/>
      <c r="AP588" s="117"/>
      <c r="AQ588" s="54" t="s">
        <v>645</v>
      </c>
      <c r="AU588" s="292" t="str">
        <f t="shared" ca="1" si="89"/>
        <v>AN</v>
      </c>
      <c r="AV588" s="292">
        <f t="shared" si="90"/>
        <v>554</v>
      </c>
      <c r="AW588" s="180" t="str">
        <f t="shared" ca="1" si="87"/>
        <v>AN554</v>
      </c>
      <c r="AX588" s="180">
        <f t="shared" si="84"/>
        <v>9</v>
      </c>
      <c r="AY588" s="180" t="str">
        <f t="shared" ca="1" si="85"/>
        <v>6. Ownership - Operating Costs</v>
      </c>
      <c r="AZ588" s="189" t="s">
        <v>702</v>
      </c>
      <c r="BA588" s="180" t="s">
        <v>737</v>
      </c>
      <c r="BB588" s="180">
        <f>$AN$8</f>
        <v>2054</v>
      </c>
      <c r="BC588" s="180" t="str">
        <f t="shared" ca="1" si="88"/>
        <v>9_AN554_Primary_fuel_source_2054</v>
      </c>
      <c r="BD588" s="180" t="s">
        <v>407</v>
      </c>
      <c r="BE588" s="180"/>
      <c r="BF588" s="189" t="str">
        <f t="shared" si="86"/>
        <v>&gt;=0</v>
      </c>
      <c r="BG588" s="189" t="s">
        <v>58</v>
      </c>
      <c r="BH588" s="189" t="s">
        <v>58</v>
      </c>
      <c r="BI588" s="189"/>
      <c r="BJ588" s="189"/>
      <c r="BK588" s="189"/>
      <c r="BL588" s="189"/>
    </row>
    <row r="589" spans="1:64" ht="13.5" hidden="1" customHeight="1" thickBot="1">
      <c r="A589" s="90"/>
      <c r="B589" s="127"/>
      <c r="C589" s="161"/>
      <c r="D589" s="347"/>
      <c r="E589" s="347"/>
      <c r="F589" s="304"/>
      <c r="G589" s="304"/>
      <c r="H589" s="304"/>
      <c r="I589" s="304"/>
      <c r="J589" s="304"/>
      <c r="K589" s="304"/>
      <c r="L589" s="304"/>
      <c r="M589" s="304"/>
      <c r="N589" s="304"/>
      <c r="O589" s="304"/>
      <c r="P589" s="304"/>
      <c r="Q589" s="304"/>
      <c r="R589" s="304"/>
      <c r="S589" s="304"/>
      <c r="T589" s="304"/>
      <c r="U589" s="304"/>
      <c r="V589" s="304"/>
      <c r="W589" s="304"/>
      <c r="X589" s="304"/>
      <c r="Y589" s="304"/>
      <c r="Z589" s="304"/>
      <c r="AA589" s="304"/>
      <c r="AB589" s="304"/>
      <c r="AC589" s="304"/>
      <c r="AD589" s="304"/>
      <c r="AE589" s="305"/>
      <c r="AF589" s="305"/>
      <c r="AG589" s="305"/>
      <c r="AH589" s="305"/>
      <c r="AI589" s="305"/>
      <c r="AJ589" s="305"/>
      <c r="AK589" s="305"/>
      <c r="AL589" s="305"/>
      <c r="AM589" s="305"/>
      <c r="AN589" s="305"/>
      <c r="AO589" s="314"/>
      <c r="AP589" s="117"/>
      <c r="AQ589" s="307" t="s">
        <v>645</v>
      </c>
      <c r="AR589" s="307"/>
      <c r="AS589" s="307"/>
      <c r="AT589" s="307"/>
      <c r="AU589" s="308" t="str">
        <f t="shared" ca="1" si="89"/>
        <v>AO</v>
      </c>
      <c r="AV589" s="308">
        <f t="shared" si="90"/>
        <v>554</v>
      </c>
      <c r="AW589" s="254" t="str">
        <f t="shared" ca="1" si="87"/>
        <v>AO554</v>
      </c>
      <c r="AX589" s="254">
        <f t="shared" si="84"/>
        <v>9</v>
      </c>
      <c r="AY589" s="254" t="str">
        <f t="shared" ca="1" si="85"/>
        <v>6. Ownership - Operating Costs</v>
      </c>
      <c r="AZ589" s="259" t="s">
        <v>702</v>
      </c>
      <c r="BA589" s="254" t="s">
        <v>737</v>
      </c>
      <c r="BB589" s="254" t="s">
        <v>646</v>
      </c>
      <c r="BC589" s="254" t="str">
        <f t="shared" ca="1" si="88"/>
        <v>9_AO554_Primary_fuel_source_Additional_Info</v>
      </c>
      <c r="BD589" s="259" t="s">
        <v>133</v>
      </c>
      <c r="BE589" s="259">
        <v>100</v>
      </c>
      <c r="BF589" s="259"/>
      <c r="BG589" s="259" t="s">
        <v>58</v>
      </c>
      <c r="BH589" s="259" t="s">
        <v>58</v>
      </c>
      <c r="BI589" s="189"/>
      <c r="BJ589" s="189"/>
      <c r="BK589" s="189"/>
      <c r="BL589" s="189"/>
    </row>
    <row r="590" spans="1:64" ht="13.5" hidden="1" customHeight="1" thickBot="1">
      <c r="A590" s="90">
        <f>+A554+1</f>
        <v>22</v>
      </c>
      <c r="B590" s="127"/>
      <c r="C590" s="161" t="s">
        <v>738</v>
      </c>
      <c r="D590" s="347" t="s">
        <v>566</v>
      </c>
      <c r="E590" s="347"/>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1"/>
      <c r="AF590" s="281"/>
      <c r="AG590" s="281"/>
      <c r="AH590" s="281"/>
      <c r="AI590" s="281"/>
      <c r="AJ590" s="281"/>
      <c r="AK590" s="281"/>
      <c r="AL590" s="281"/>
      <c r="AM590" s="281"/>
      <c r="AN590" s="281"/>
      <c r="AO590" s="222"/>
      <c r="AP590" s="117"/>
      <c r="AS590" s="54" t="s">
        <v>125</v>
      </c>
      <c r="AT590" s="54" t="str">
        <f ca="1">SUBSTITUTE(CELL("address",F590),"$","")</f>
        <v>F590</v>
      </c>
      <c r="AU590" s="227" t="str">
        <f ca="1">CHAR(CODE(AT590))</f>
        <v>F</v>
      </c>
      <c r="AV590" s="227">
        <f>ROW(AT590)</f>
        <v>590</v>
      </c>
      <c r="AW590" s="180" t="str">
        <f ca="1">CONCATENATE(AU590&amp;AV590)</f>
        <v>F590</v>
      </c>
      <c r="AX590" s="180">
        <f t="shared" si="84"/>
        <v>9</v>
      </c>
      <c r="AY590" s="180" t="str">
        <f t="shared" ca="1" si="85"/>
        <v>6. Ownership - Operating Costs</v>
      </c>
      <c r="AZ590" s="189" t="s">
        <v>702</v>
      </c>
      <c r="BA590" s="180" t="s">
        <v>739</v>
      </c>
      <c r="BB590" s="180">
        <f>$F$8</f>
        <v>2020</v>
      </c>
      <c r="BC590" s="180" t="str">
        <f ca="1">AX590&amp;"_"&amp;AW590&amp;"_"&amp;BA590&amp;"_"&amp;BB590</f>
        <v>9_F590_Secondary_fuel_source_2020</v>
      </c>
      <c r="BD590" s="180" t="s">
        <v>407</v>
      </c>
      <c r="BE590" s="180"/>
      <c r="BF590" s="189" t="str">
        <f t="shared" si="86"/>
        <v>&gt;=0</v>
      </c>
      <c r="BG590" s="189" t="s">
        <v>58</v>
      </c>
      <c r="BH590" s="189" t="s">
        <v>58</v>
      </c>
      <c r="BI590" s="189"/>
      <c r="BJ590" s="189"/>
      <c r="BK590" s="189"/>
      <c r="BL590" s="189"/>
    </row>
    <row r="591" spans="1:64" ht="13.5" hidden="1" customHeight="1" thickBot="1">
      <c r="A591" s="90"/>
      <c r="B591" s="127"/>
      <c r="C591" s="161"/>
      <c r="D591" s="347"/>
      <c r="E591" s="347"/>
      <c r="F591" s="304"/>
      <c r="G591" s="304"/>
      <c r="H591" s="304"/>
      <c r="I591" s="304"/>
      <c r="J591" s="304"/>
      <c r="K591" s="304"/>
      <c r="L591" s="304"/>
      <c r="M591" s="304"/>
      <c r="N591" s="304"/>
      <c r="O591" s="304"/>
      <c r="P591" s="304"/>
      <c r="Q591" s="304"/>
      <c r="R591" s="304"/>
      <c r="S591" s="304"/>
      <c r="T591" s="304"/>
      <c r="U591" s="304"/>
      <c r="V591" s="304"/>
      <c r="W591" s="304"/>
      <c r="X591" s="304"/>
      <c r="Y591" s="304"/>
      <c r="Z591" s="304"/>
      <c r="AA591" s="304"/>
      <c r="AB591" s="304"/>
      <c r="AC591" s="304"/>
      <c r="AD591" s="304"/>
      <c r="AE591" s="305"/>
      <c r="AF591" s="305"/>
      <c r="AG591" s="305"/>
      <c r="AH591" s="305"/>
      <c r="AI591" s="305"/>
      <c r="AJ591" s="305"/>
      <c r="AK591" s="305"/>
      <c r="AL591" s="305"/>
      <c r="AM591" s="305"/>
      <c r="AN591" s="305"/>
      <c r="AO591" s="314"/>
      <c r="AP591" s="117"/>
      <c r="AQ591" s="54" t="s">
        <v>645</v>
      </c>
      <c r="AU591" s="292" t="str">
        <f ca="1">IF(AU590="Z","AA",IF(LEN(AU590)=1,CHAR(CODE(AU590)+1),IF(RIGHT(AU590,1)="Z",CHAR(CODE(LEFT(AU590,1))+1),LEFT(AU590,1))&amp;CHAR(65+MOD(CODE(RIGHT(AU590,1))+1-65,26))))</f>
        <v>G</v>
      </c>
      <c r="AV591" s="292">
        <f>AV590</f>
        <v>590</v>
      </c>
      <c r="AW591" s="180" t="str">
        <f t="shared" ref="AW591:AW625" ca="1" si="91">CONCATENATE(AU591&amp;AV591)</f>
        <v>G590</v>
      </c>
      <c r="AX591" s="180">
        <f t="shared" si="84"/>
        <v>9</v>
      </c>
      <c r="AY591" s="180" t="str">
        <f t="shared" ca="1" si="85"/>
        <v>6. Ownership - Operating Costs</v>
      </c>
      <c r="AZ591" s="189" t="s">
        <v>702</v>
      </c>
      <c r="BA591" s="180" t="s">
        <v>739</v>
      </c>
      <c r="BB591" s="180">
        <f>$G$8</f>
        <v>2021</v>
      </c>
      <c r="BC591" s="180" t="str">
        <f t="shared" ref="BC591:BC625" ca="1" si="92">AX591&amp;"_"&amp;AW591&amp;"_"&amp;BA591&amp;"_"&amp;BB591</f>
        <v>9_G590_Secondary_fuel_source_2021</v>
      </c>
      <c r="BD591" s="180" t="s">
        <v>407</v>
      </c>
      <c r="BE591" s="180"/>
      <c r="BF591" s="189" t="str">
        <f t="shared" si="86"/>
        <v>&gt;=0</v>
      </c>
      <c r="BG591" s="189" t="s">
        <v>58</v>
      </c>
      <c r="BH591" s="189" t="s">
        <v>58</v>
      </c>
      <c r="BI591" s="189"/>
      <c r="BJ591" s="189"/>
      <c r="BK591" s="189"/>
      <c r="BL591" s="189"/>
    </row>
    <row r="592" spans="1:64" ht="13.5" hidden="1" customHeight="1" thickBot="1">
      <c r="A592" s="90"/>
      <c r="B592" s="127"/>
      <c r="C592" s="161"/>
      <c r="D592" s="347"/>
      <c r="E592" s="347"/>
      <c r="F592" s="304"/>
      <c r="G592" s="304"/>
      <c r="H592" s="304"/>
      <c r="I592" s="304"/>
      <c r="J592" s="304"/>
      <c r="K592" s="304"/>
      <c r="L592" s="304"/>
      <c r="M592" s="304"/>
      <c r="N592" s="304"/>
      <c r="O592" s="304"/>
      <c r="P592" s="304"/>
      <c r="Q592" s="304"/>
      <c r="R592" s="304"/>
      <c r="S592" s="304"/>
      <c r="T592" s="304"/>
      <c r="U592" s="304"/>
      <c r="V592" s="304"/>
      <c r="W592" s="304"/>
      <c r="X592" s="304"/>
      <c r="Y592" s="304"/>
      <c r="Z592" s="304"/>
      <c r="AA592" s="304"/>
      <c r="AB592" s="304"/>
      <c r="AC592" s="304"/>
      <c r="AD592" s="304"/>
      <c r="AE592" s="305"/>
      <c r="AF592" s="305"/>
      <c r="AG592" s="305"/>
      <c r="AH592" s="305"/>
      <c r="AI592" s="305"/>
      <c r="AJ592" s="305"/>
      <c r="AK592" s="305"/>
      <c r="AL592" s="305"/>
      <c r="AM592" s="305"/>
      <c r="AN592" s="305"/>
      <c r="AO592" s="314"/>
      <c r="AP592" s="117"/>
      <c r="AQ592" s="54" t="s">
        <v>645</v>
      </c>
      <c r="AU592" s="292" t="str">
        <f t="shared" ref="AU592:AU625" ca="1" si="93">IF(AU591="Z","AA",IF(LEN(AU591)=1,CHAR(CODE(AU591)+1),IF(RIGHT(AU591,1)="Z",CHAR(CODE(LEFT(AU591,1))+1),LEFT(AU591,1))&amp;CHAR(65+MOD(CODE(RIGHT(AU591,1))+1-65,26))))</f>
        <v>H</v>
      </c>
      <c r="AV592" s="292">
        <f t="shared" ref="AV592:AV625" si="94">AV591</f>
        <v>590</v>
      </c>
      <c r="AW592" s="180" t="str">
        <f t="shared" ca="1" si="91"/>
        <v>H590</v>
      </c>
      <c r="AX592" s="180">
        <f t="shared" si="84"/>
        <v>9</v>
      </c>
      <c r="AY592" s="180" t="str">
        <f t="shared" ca="1" si="85"/>
        <v>6. Ownership - Operating Costs</v>
      </c>
      <c r="AZ592" s="189" t="s">
        <v>702</v>
      </c>
      <c r="BA592" s="180" t="s">
        <v>739</v>
      </c>
      <c r="BB592" s="180">
        <f>$H$8</f>
        <v>2022</v>
      </c>
      <c r="BC592" s="180" t="str">
        <f t="shared" ca="1" si="92"/>
        <v>9_H590_Secondary_fuel_source_2022</v>
      </c>
      <c r="BD592" s="180" t="s">
        <v>407</v>
      </c>
      <c r="BE592" s="180"/>
      <c r="BF592" s="189" t="str">
        <f t="shared" si="86"/>
        <v>&gt;=0</v>
      </c>
      <c r="BG592" s="189" t="s">
        <v>58</v>
      </c>
      <c r="BH592" s="189" t="s">
        <v>58</v>
      </c>
      <c r="BI592" s="189"/>
      <c r="BJ592" s="189"/>
      <c r="BK592" s="189"/>
      <c r="BL592" s="189"/>
    </row>
    <row r="593" spans="1:64" ht="13.5" hidden="1" customHeight="1" thickBot="1">
      <c r="A593" s="90"/>
      <c r="B593" s="127"/>
      <c r="C593" s="161"/>
      <c r="D593" s="347"/>
      <c r="E593" s="347"/>
      <c r="F593" s="304"/>
      <c r="G593" s="304"/>
      <c r="H593" s="304"/>
      <c r="I593" s="304"/>
      <c r="J593" s="304"/>
      <c r="K593" s="304"/>
      <c r="L593" s="304"/>
      <c r="M593" s="304"/>
      <c r="N593" s="304"/>
      <c r="O593" s="304"/>
      <c r="P593" s="304"/>
      <c r="Q593" s="304"/>
      <c r="R593" s="304"/>
      <c r="S593" s="304"/>
      <c r="T593" s="304"/>
      <c r="U593" s="304"/>
      <c r="V593" s="304"/>
      <c r="W593" s="304"/>
      <c r="X593" s="304"/>
      <c r="Y593" s="304"/>
      <c r="Z593" s="304"/>
      <c r="AA593" s="304"/>
      <c r="AB593" s="304"/>
      <c r="AC593" s="304"/>
      <c r="AD593" s="304"/>
      <c r="AE593" s="305"/>
      <c r="AF593" s="305"/>
      <c r="AG593" s="305"/>
      <c r="AH593" s="305"/>
      <c r="AI593" s="305"/>
      <c r="AJ593" s="305"/>
      <c r="AK593" s="305"/>
      <c r="AL593" s="305"/>
      <c r="AM593" s="305"/>
      <c r="AN593" s="305"/>
      <c r="AO593" s="314"/>
      <c r="AP593" s="117"/>
      <c r="AQ593" s="54" t="s">
        <v>645</v>
      </c>
      <c r="AU593" s="292" t="str">
        <f t="shared" ca="1" si="93"/>
        <v>I</v>
      </c>
      <c r="AV593" s="292">
        <f t="shared" si="94"/>
        <v>590</v>
      </c>
      <c r="AW593" s="180" t="str">
        <f t="shared" ca="1" si="91"/>
        <v>I590</v>
      </c>
      <c r="AX593" s="180">
        <f t="shared" si="84"/>
        <v>9</v>
      </c>
      <c r="AY593" s="180" t="str">
        <f t="shared" ca="1" si="85"/>
        <v>6. Ownership - Operating Costs</v>
      </c>
      <c r="AZ593" s="189" t="s">
        <v>702</v>
      </c>
      <c r="BA593" s="180" t="s">
        <v>739</v>
      </c>
      <c r="BB593" s="180">
        <f>$I$8</f>
        <v>2023</v>
      </c>
      <c r="BC593" s="180" t="str">
        <f t="shared" ca="1" si="92"/>
        <v>9_I590_Secondary_fuel_source_2023</v>
      </c>
      <c r="BD593" s="180" t="s">
        <v>407</v>
      </c>
      <c r="BE593" s="180"/>
      <c r="BF593" s="189" t="str">
        <f t="shared" si="86"/>
        <v>&gt;=0</v>
      </c>
      <c r="BG593" s="189" t="s">
        <v>58</v>
      </c>
      <c r="BH593" s="189" t="s">
        <v>58</v>
      </c>
      <c r="BI593" s="189"/>
      <c r="BJ593" s="189"/>
      <c r="BK593" s="189"/>
      <c r="BL593" s="189"/>
    </row>
    <row r="594" spans="1:64" ht="13.5" hidden="1" customHeight="1" thickBot="1">
      <c r="A594" s="90"/>
      <c r="B594" s="127"/>
      <c r="C594" s="161"/>
      <c r="D594" s="347"/>
      <c r="E594" s="347"/>
      <c r="F594" s="304"/>
      <c r="G594" s="304"/>
      <c r="H594" s="304"/>
      <c r="I594" s="304"/>
      <c r="J594" s="304"/>
      <c r="K594" s="304"/>
      <c r="L594" s="304"/>
      <c r="M594" s="304"/>
      <c r="N594" s="304"/>
      <c r="O594" s="304"/>
      <c r="P594" s="304"/>
      <c r="Q594" s="304"/>
      <c r="R594" s="304"/>
      <c r="S594" s="304"/>
      <c r="T594" s="304"/>
      <c r="U594" s="304"/>
      <c r="V594" s="304"/>
      <c r="W594" s="304"/>
      <c r="X594" s="304"/>
      <c r="Y594" s="304"/>
      <c r="Z594" s="304"/>
      <c r="AA594" s="304"/>
      <c r="AB594" s="304"/>
      <c r="AC594" s="304"/>
      <c r="AD594" s="304"/>
      <c r="AE594" s="305"/>
      <c r="AF594" s="305"/>
      <c r="AG594" s="305"/>
      <c r="AH594" s="305"/>
      <c r="AI594" s="305"/>
      <c r="AJ594" s="305"/>
      <c r="AK594" s="305"/>
      <c r="AL594" s="305"/>
      <c r="AM594" s="305"/>
      <c r="AN594" s="305"/>
      <c r="AO594" s="314"/>
      <c r="AP594" s="117"/>
      <c r="AQ594" s="54" t="s">
        <v>645</v>
      </c>
      <c r="AU594" s="292" t="str">
        <f t="shared" ca="1" si="93"/>
        <v>J</v>
      </c>
      <c r="AV594" s="292">
        <f t="shared" si="94"/>
        <v>590</v>
      </c>
      <c r="AW594" s="180" t="str">
        <f t="shared" ca="1" si="91"/>
        <v>J590</v>
      </c>
      <c r="AX594" s="180">
        <f t="shared" si="84"/>
        <v>9</v>
      </c>
      <c r="AY594" s="180" t="str">
        <f t="shared" ca="1" si="85"/>
        <v>6. Ownership - Operating Costs</v>
      </c>
      <c r="AZ594" s="189" t="s">
        <v>702</v>
      </c>
      <c r="BA594" s="180" t="s">
        <v>739</v>
      </c>
      <c r="BB594" s="180">
        <f>$J$8</f>
        <v>2024</v>
      </c>
      <c r="BC594" s="180" t="str">
        <f t="shared" ca="1" si="92"/>
        <v>9_J590_Secondary_fuel_source_2024</v>
      </c>
      <c r="BD594" s="180" t="s">
        <v>407</v>
      </c>
      <c r="BE594" s="180"/>
      <c r="BF594" s="189" t="str">
        <f t="shared" si="86"/>
        <v>&gt;=0</v>
      </c>
      <c r="BG594" s="189" t="s">
        <v>58</v>
      </c>
      <c r="BH594" s="189" t="s">
        <v>58</v>
      </c>
      <c r="BI594" s="189"/>
      <c r="BJ594" s="189"/>
      <c r="BK594" s="189"/>
      <c r="BL594" s="189"/>
    </row>
    <row r="595" spans="1:64" ht="13.5" hidden="1" customHeight="1" thickBot="1">
      <c r="A595" s="90"/>
      <c r="B595" s="127"/>
      <c r="C595" s="161"/>
      <c r="D595" s="347"/>
      <c r="E595" s="347"/>
      <c r="F595" s="304"/>
      <c r="G595" s="304"/>
      <c r="H595" s="304"/>
      <c r="I595" s="304"/>
      <c r="J595" s="304"/>
      <c r="K595" s="304"/>
      <c r="L595" s="304"/>
      <c r="M595" s="304"/>
      <c r="N595" s="304"/>
      <c r="O595" s="304"/>
      <c r="P595" s="304"/>
      <c r="Q595" s="304"/>
      <c r="R595" s="304"/>
      <c r="S595" s="304"/>
      <c r="T595" s="304"/>
      <c r="U595" s="304"/>
      <c r="V595" s="304"/>
      <c r="W595" s="304"/>
      <c r="X595" s="304"/>
      <c r="Y595" s="304"/>
      <c r="Z595" s="304"/>
      <c r="AA595" s="304"/>
      <c r="AB595" s="304"/>
      <c r="AC595" s="304"/>
      <c r="AD595" s="304"/>
      <c r="AE595" s="305"/>
      <c r="AF595" s="305"/>
      <c r="AG595" s="305"/>
      <c r="AH595" s="305"/>
      <c r="AI595" s="305"/>
      <c r="AJ595" s="305"/>
      <c r="AK595" s="305"/>
      <c r="AL595" s="305"/>
      <c r="AM595" s="305"/>
      <c r="AN595" s="305"/>
      <c r="AO595" s="314"/>
      <c r="AP595" s="117"/>
      <c r="AQ595" s="54" t="s">
        <v>645</v>
      </c>
      <c r="AU595" s="292" t="str">
        <f t="shared" ca="1" si="93"/>
        <v>K</v>
      </c>
      <c r="AV595" s="292">
        <f t="shared" si="94"/>
        <v>590</v>
      </c>
      <c r="AW595" s="180" t="str">
        <f t="shared" ca="1" si="91"/>
        <v>K590</v>
      </c>
      <c r="AX595" s="180">
        <f t="shared" si="84"/>
        <v>9</v>
      </c>
      <c r="AY595" s="180" t="str">
        <f t="shared" ca="1" si="85"/>
        <v>6. Ownership - Operating Costs</v>
      </c>
      <c r="AZ595" s="189" t="s">
        <v>702</v>
      </c>
      <c r="BA595" s="180" t="s">
        <v>739</v>
      </c>
      <c r="BB595" s="180">
        <f>$K$8</f>
        <v>2025</v>
      </c>
      <c r="BC595" s="180" t="str">
        <f t="shared" ca="1" si="92"/>
        <v>9_K590_Secondary_fuel_source_2025</v>
      </c>
      <c r="BD595" s="180" t="s">
        <v>407</v>
      </c>
      <c r="BE595" s="180"/>
      <c r="BF595" s="189" t="str">
        <f t="shared" si="86"/>
        <v>&gt;=0</v>
      </c>
      <c r="BG595" s="189" t="s">
        <v>58</v>
      </c>
      <c r="BH595" s="189" t="s">
        <v>58</v>
      </c>
      <c r="BI595" s="189"/>
      <c r="BJ595" s="189"/>
      <c r="BK595" s="189"/>
      <c r="BL595" s="189"/>
    </row>
    <row r="596" spans="1:64" ht="13.5" hidden="1" customHeight="1" thickBot="1">
      <c r="A596" s="90"/>
      <c r="B596" s="127"/>
      <c r="C596" s="161"/>
      <c r="D596" s="347"/>
      <c r="E596" s="347"/>
      <c r="F596" s="304"/>
      <c r="G596" s="304"/>
      <c r="H596" s="304"/>
      <c r="I596" s="304"/>
      <c r="J596" s="304"/>
      <c r="K596" s="304"/>
      <c r="L596" s="304"/>
      <c r="M596" s="304"/>
      <c r="N596" s="304"/>
      <c r="O596" s="304"/>
      <c r="P596" s="304"/>
      <c r="Q596" s="304"/>
      <c r="R596" s="304"/>
      <c r="S596" s="304"/>
      <c r="T596" s="304"/>
      <c r="U596" s="304"/>
      <c r="V596" s="304"/>
      <c r="W596" s="304"/>
      <c r="X596" s="304"/>
      <c r="Y596" s="304"/>
      <c r="Z596" s="304"/>
      <c r="AA596" s="304"/>
      <c r="AB596" s="304"/>
      <c r="AC596" s="304"/>
      <c r="AD596" s="304"/>
      <c r="AE596" s="305"/>
      <c r="AF596" s="305"/>
      <c r="AG596" s="305"/>
      <c r="AH596" s="305"/>
      <c r="AI596" s="305"/>
      <c r="AJ596" s="305"/>
      <c r="AK596" s="305"/>
      <c r="AL596" s="305"/>
      <c r="AM596" s="305"/>
      <c r="AN596" s="305"/>
      <c r="AO596" s="314"/>
      <c r="AP596" s="117"/>
      <c r="AQ596" s="54" t="s">
        <v>645</v>
      </c>
      <c r="AU596" s="292" t="str">
        <f t="shared" ca="1" si="93"/>
        <v>L</v>
      </c>
      <c r="AV596" s="292">
        <f t="shared" si="94"/>
        <v>590</v>
      </c>
      <c r="AW596" s="180" t="str">
        <f t="shared" ca="1" si="91"/>
        <v>L590</v>
      </c>
      <c r="AX596" s="180">
        <f t="shared" si="84"/>
        <v>9</v>
      </c>
      <c r="AY596" s="180" t="str">
        <f t="shared" ca="1" si="85"/>
        <v>6. Ownership - Operating Costs</v>
      </c>
      <c r="AZ596" s="189" t="s">
        <v>702</v>
      </c>
      <c r="BA596" s="180" t="s">
        <v>739</v>
      </c>
      <c r="BB596" s="180">
        <f>$L$8</f>
        <v>2026</v>
      </c>
      <c r="BC596" s="180" t="str">
        <f t="shared" ca="1" si="92"/>
        <v>9_L590_Secondary_fuel_source_2026</v>
      </c>
      <c r="BD596" s="180" t="s">
        <v>407</v>
      </c>
      <c r="BE596" s="180"/>
      <c r="BF596" s="189" t="str">
        <f t="shared" si="86"/>
        <v>&gt;=0</v>
      </c>
      <c r="BG596" s="189" t="s">
        <v>58</v>
      </c>
      <c r="BH596" s="189" t="s">
        <v>58</v>
      </c>
      <c r="BI596" s="189"/>
      <c r="BJ596" s="189"/>
      <c r="BK596" s="189"/>
      <c r="BL596" s="189"/>
    </row>
    <row r="597" spans="1:64" ht="13.5" hidden="1" customHeight="1" thickBot="1">
      <c r="A597" s="90"/>
      <c r="B597" s="127"/>
      <c r="C597" s="161"/>
      <c r="D597" s="347"/>
      <c r="E597" s="347"/>
      <c r="F597" s="304"/>
      <c r="G597" s="304"/>
      <c r="H597" s="304"/>
      <c r="I597" s="304"/>
      <c r="J597" s="304"/>
      <c r="K597" s="304"/>
      <c r="L597" s="304"/>
      <c r="M597" s="304"/>
      <c r="N597" s="304"/>
      <c r="O597" s="304"/>
      <c r="P597" s="304"/>
      <c r="Q597" s="304"/>
      <c r="R597" s="304"/>
      <c r="S597" s="304"/>
      <c r="T597" s="304"/>
      <c r="U597" s="304"/>
      <c r="V597" s="304"/>
      <c r="W597" s="304"/>
      <c r="X597" s="304"/>
      <c r="Y597" s="304"/>
      <c r="Z597" s="304"/>
      <c r="AA597" s="304"/>
      <c r="AB597" s="304"/>
      <c r="AC597" s="304"/>
      <c r="AD597" s="304"/>
      <c r="AE597" s="305"/>
      <c r="AF597" s="305"/>
      <c r="AG597" s="305"/>
      <c r="AH597" s="305"/>
      <c r="AI597" s="305"/>
      <c r="AJ597" s="305"/>
      <c r="AK597" s="305"/>
      <c r="AL597" s="305"/>
      <c r="AM597" s="305"/>
      <c r="AN597" s="305"/>
      <c r="AO597" s="314"/>
      <c r="AP597" s="117"/>
      <c r="AQ597" s="54" t="s">
        <v>645</v>
      </c>
      <c r="AU597" s="292" t="str">
        <f t="shared" ca="1" si="93"/>
        <v>M</v>
      </c>
      <c r="AV597" s="292">
        <f t="shared" si="94"/>
        <v>590</v>
      </c>
      <c r="AW597" s="180" t="str">
        <f t="shared" ca="1" si="91"/>
        <v>M590</v>
      </c>
      <c r="AX597" s="180">
        <f t="shared" si="84"/>
        <v>9</v>
      </c>
      <c r="AY597" s="180" t="str">
        <f t="shared" ca="1" si="85"/>
        <v>6. Ownership - Operating Costs</v>
      </c>
      <c r="AZ597" s="189" t="s">
        <v>702</v>
      </c>
      <c r="BA597" s="180" t="s">
        <v>739</v>
      </c>
      <c r="BB597" s="180">
        <f>$M$8</f>
        <v>2027</v>
      </c>
      <c r="BC597" s="180" t="str">
        <f t="shared" ca="1" si="92"/>
        <v>9_M590_Secondary_fuel_source_2027</v>
      </c>
      <c r="BD597" s="180" t="s">
        <v>407</v>
      </c>
      <c r="BE597" s="180"/>
      <c r="BF597" s="189" t="str">
        <f t="shared" si="86"/>
        <v>&gt;=0</v>
      </c>
      <c r="BG597" s="189" t="s">
        <v>58</v>
      </c>
      <c r="BH597" s="189" t="s">
        <v>58</v>
      </c>
      <c r="BI597" s="189"/>
      <c r="BJ597" s="189"/>
      <c r="BK597" s="189"/>
      <c r="BL597" s="189"/>
    </row>
    <row r="598" spans="1:64" ht="13.5" hidden="1" customHeight="1" thickBot="1">
      <c r="A598" s="90"/>
      <c r="B598" s="127"/>
      <c r="C598" s="161"/>
      <c r="D598" s="347"/>
      <c r="E598" s="347"/>
      <c r="F598" s="304"/>
      <c r="G598" s="304"/>
      <c r="H598" s="304"/>
      <c r="I598" s="304"/>
      <c r="J598" s="304"/>
      <c r="K598" s="304"/>
      <c r="L598" s="304"/>
      <c r="M598" s="304"/>
      <c r="N598" s="304"/>
      <c r="O598" s="304"/>
      <c r="P598" s="304"/>
      <c r="Q598" s="304"/>
      <c r="R598" s="304"/>
      <c r="S598" s="304"/>
      <c r="T598" s="304"/>
      <c r="U598" s="304"/>
      <c r="V598" s="304"/>
      <c r="W598" s="304"/>
      <c r="X598" s="304"/>
      <c r="Y598" s="304"/>
      <c r="Z598" s="304"/>
      <c r="AA598" s="304"/>
      <c r="AB598" s="304"/>
      <c r="AC598" s="304"/>
      <c r="AD598" s="304"/>
      <c r="AE598" s="305"/>
      <c r="AF598" s="305"/>
      <c r="AG598" s="305"/>
      <c r="AH598" s="305"/>
      <c r="AI598" s="305"/>
      <c r="AJ598" s="305"/>
      <c r="AK598" s="305"/>
      <c r="AL598" s="305"/>
      <c r="AM598" s="305"/>
      <c r="AN598" s="305"/>
      <c r="AO598" s="314"/>
      <c r="AP598" s="117"/>
      <c r="AQ598" s="54" t="s">
        <v>645</v>
      </c>
      <c r="AU598" s="292" t="str">
        <f t="shared" ca="1" si="93"/>
        <v>N</v>
      </c>
      <c r="AV598" s="292">
        <f t="shared" si="94"/>
        <v>590</v>
      </c>
      <c r="AW598" s="180" t="str">
        <f t="shared" ca="1" si="91"/>
        <v>N590</v>
      </c>
      <c r="AX598" s="180">
        <f t="shared" si="84"/>
        <v>9</v>
      </c>
      <c r="AY598" s="180" t="str">
        <f t="shared" ca="1" si="85"/>
        <v>6. Ownership - Operating Costs</v>
      </c>
      <c r="AZ598" s="189" t="s">
        <v>702</v>
      </c>
      <c r="BA598" s="180" t="s">
        <v>739</v>
      </c>
      <c r="BB598" s="180">
        <f>$N$8</f>
        <v>2028</v>
      </c>
      <c r="BC598" s="180" t="str">
        <f t="shared" ca="1" si="92"/>
        <v>9_N590_Secondary_fuel_source_2028</v>
      </c>
      <c r="BD598" s="180" t="s">
        <v>407</v>
      </c>
      <c r="BE598" s="180"/>
      <c r="BF598" s="189" t="str">
        <f t="shared" si="86"/>
        <v>&gt;=0</v>
      </c>
      <c r="BG598" s="189" t="s">
        <v>58</v>
      </c>
      <c r="BH598" s="189" t="s">
        <v>58</v>
      </c>
      <c r="BI598" s="189"/>
      <c r="BJ598" s="189"/>
      <c r="BK598" s="189"/>
      <c r="BL598" s="189"/>
    </row>
    <row r="599" spans="1:64" ht="13.5" hidden="1" customHeight="1" thickBot="1">
      <c r="A599" s="90"/>
      <c r="B599" s="127"/>
      <c r="C599" s="161"/>
      <c r="D599" s="347"/>
      <c r="E599" s="347"/>
      <c r="F599" s="304"/>
      <c r="G599" s="304"/>
      <c r="H599" s="304"/>
      <c r="I599" s="304"/>
      <c r="J599" s="304"/>
      <c r="K599" s="304"/>
      <c r="L599" s="304"/>
      <c r="M599" s="304"/>
      <c r="N599" s="304"/>
      <c r="O599" s="304"/>
      <c r="P599" s="304"/>
      <c r="Q599" s="304"/>
      <c r="R599" s="304"/>
      <c r="S599" s="304"/>
      <c r="T599" s="304"/>
      <c r="U599" s="304"/>
      <c r="V599" s="304"/>
      <c r="W599" s="304"/>
      <c r="X599" s="304"/>
      <c r="Y599" s="304"/>
      <c r="Z599" s="304"/>
      <c r="AA599" s="304"/>
      <c r="AB599" s="304"/>
      <c r="AC599" s="304"/>
      <c r="AD599" s="304"/>
      <c r="AE599" s="305"/>
      <c r="AF599" s="305"/>
      <c r="AG599" s="305"/>
      <c r="AH599" s="305"/>
      <c r="AI599" s="305"/>
      <c r="AJ599" s="305"/>
      <c r="AK599" s="305"/>
      <c r="AL599" s="305"/>
      <c r="AM599" s="305"/>
      <c r="AN599" s="305"/>
      <c r="AO599" s="314"/>
      <c r="AP599" s="117"/>
      <c r="AQ599" s="54" t="s">
        <v>645</v>
      </c>
      <c r="AU599" s="292" t="str">
        <f t="shared" ca="1" si="93"/>
        <v>O</v>
      </c>
      <c r="AV599" s="292">
        <f t="shared" si="94"/>
        <v>590</v>
      </c>
      <c r="AW599" s="180" t="str">
        <f t="shared" ca="1" si="91"/>
        <v>O590</v>
      </c>
      <c r="AX599" s="180">
        <f t="shared" si="84"/>
        <v>9</v>
      </c>
      <c r="AY599" s="180" t="str">
        <f t="shared" ca="1" si="85"/>
        <v>6. Ownership - Operating Costs</v>
      </c>
      <c r="AZ599" s="189" t="s">
        <v>702</v>
      </c>
      <c r="BA599" s="180" t="s">
        <v>739</v>
      </c>
      <c r="BB599" s="180">
        <f>$O$8</f>
        <v>2029</v>
      </c>
      <c r="BC599" s="180" t="str">
        <f t="shared" ca="1" si="92"/>
        <v>9_O590_Secondary_fuel_source_2029</v>
      </c>
      <c r="BD599" s="180" t="s">
        <v>407</v>
      </c>
      <c r="BE599" s="180"/>
      <c r="BF599" s="189" t="str">
        <f t="shared" si="86"/>
        <v>&gt;=0</v>
      </c>
      <c r="BG599" s="189" t="s">
        <v>58</v>
      </c>
      <c r="BH599" s="189" t="s">
        <v>58</v>
      </c>
      <c r="BI599" s="189"/>
      <c r="BJ599" s="189"/>
      <c r="BK599" s="189"/>
      <c r="BL599" s="189"/>
    </row>
    <row r="600" spans="1:64" ht="13.5" hidden="1" customHeight="1" thickBot="1">
      <c r="A600" s="90"/>
      <c r="B600" s="127"/>
      <c r="C600" s="161"/>
      <c r="D600" s="347"/>
      <c r="E600" s="347"/>
      <c r="F600" s="304"/>
      <c r="G600" s="304"/>
      <c r="H600" s="304"/>
      <c r="I600" s="304"/>
      <c r="J600" s="304"/>
      <c r="K600" s="304"/>
      <c r="L600" s="304"/>
      <c r="M600" s="304"/>
      <c r="N600" s="304"/>
      <c r="O600" s="304"/>
      <c r="P600" s="304"/>
      <c r="Q600" s="304"/>
      <c r="R600" s="304"/>
      <c r="S600" s="304"/>
      <c r="T600" s="304"/>
      <c r="U600" s="304"/>
      <c r="V600" s="304"/>
      <c r="W600" s="304"/>
      <c r="X600" s="304"/>
      <c r="Y600" s="304"/>
      <c r="Z600" s="304"/>
      <c r="AA600" s="304"/>
      <c r="AB600" s="304"/>
      <c r="AC600" s="304"/>
      <c r="AD600" s="304"/>
      <c r="AE600" s="305"/>
      <c r="AF600" s="305"/>
      <c r="AG600" s="305"/>
      <c r="AH600" s="305"/>
      <c r="AI600" s="305"/>
      <c r="AJ600" s="305"/>
      <c r="AK600" s="305"/>
      <c r="AL600" s="305"/>
      <c r="AM600" s="305"/>
      <c r="AN600" s="305"/>
      <c r="AO600" s="314"/>
      <c r="AP600" s="117"/>
      <c r="AQ600" s="54" t="s">
        <v>645</v>
      </c>
      <c r="AU600" s="292" t="str">
        <f t="shared" ca="1" si="93"/>
        <v>P</v>
      </c>
      <c r="AV600" s="292">
        <f t="shared" si="94"/>
        <v>590</v>
      </c>
      <c r="AW600" s="180" t="str">
        <f t="shared" ca="1" si="91"/>
        <v>P590</v>
      </c>
      <c r="AX600" s="180">
        <f t="shared" si="84"/>
        <v>9</v>
      </c>
      <c r="AY600" s="180" t="str">
        <f t="shared" ca="1" si="85"/>
        <v>6. Ownership - Operating Costs</v>
      </c>
      <c r="AZ600" s="189" t="s">
        <v>702</v>
      </c>
      <c r="BA600" s="180" t="s">
        <v>739</v>
      </c>
      <c r="BB600" s="180">
        <f>$P$8</f>
        <v>2030</v>
      </c>
      <c r="BC600" s="180" t="str">
        <f t="shared" ca="1" si="92"/>
        <v>9_P590_Secondary_fuel_source_2030</v>
      </c>
      <c r="BD600" s="180" t="s">
        <v>407</v>
      </c>
      <c r="BE600" s="180"/>
      <c r="BF600" s="189" t="str">
        <f t="shared" si="86"/>
        <v>&gt;=0</v>
      </c>
      <c r="BG600" s="189" t="s">
        <v>58</v>
      </c>
      <c r="BH600" s="189" t="s">
        <v>58</v>
      </c>
      <c r="BI600" s="189"/>
      <c r="BJ600" s="189"/>
      <c r="BK600" s="189"/>
      <c r="BL600" s="189"/>
    </row>
    <row r="601" spans="1:64" ht="13.5" hidden="1" customHeight="1" thickBot="1">
      <c r="A601" s="90"/>
      <c r="B601" s="127"/>
      <c r="C601" s="161"/>
      <c r="D601" s="347"/>
      <c r="E601" s="347"/>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304"/>
      <c r="AE601" s="305"/>
      <c r="AF601" s="305"/>
      <c r="AG601" s="305"/>
      <c r="AH601" s="305"/>
      <c r="AI601" s="305"/>
      <c r="AJ601" s="305"/>
      <c r="AK601" s="305"/>
      <c r="AL601" s="305"/>
      <c r="AM601" s="305"/>
      <c r="AN601" s="305"/>
      <c r="AO601" s="314"/>
      <c r="AP601" s="117"/>
      <c r="AQ601" s="54" t="s">
        <v>645</v>
      </c>
      <c r="AU601" s="292" t="str">
        <f t="shared" ca="1" si="93"/>
        <v>Q</v>
      </c>
      <c r="AV601" s="292">
        <f t="shared" si="94"/>
        <v>590</v>
      </c>
      <c r="AW601" s="180" t="str">
        <f t="shared" ca="1" si="91"/>
        <v>Q590</v>
      </c>
      <c r="AX601" s="180">
        <f t="shared" si="84"/>
        <v>9</v>
      </c>
      <c r="AY601" s="180" t="str">
        <f t="shared" ca="1" si="85"/>
        <v>6. Ownership - Operating Costs</v>
      </c>
      <c r="AZ601" s="189" t="s">
        <v>702</v>
      </c>
      <c r="BA601" s="180" t="s">
        <v>739</v>
      </c>
      <c r="BB601" s="180">
        <f>$Q$8</f>
        <v>2031</v>
      </c>
      <c r="BC601" s="180" t="str">
        <f t="shared" ca="1" si="92"/>
        <v>9_Q590_Secondary_fuel_source_2031</v>
      </c>
      <c r="BD601" s="180" t="s">
        <v>407</v>
      </c>
      <c r="BE601" s="180"/>
      <c r="BF601" s="189" t="str">
        <f t="shared" si="86"/>
        <v>&gt;=0</v>
      </c>
      <c r="BG601" s="189" t="s">
        <v>58</v>
      </c>
      <c r="BH601" s="189" t="s">
        <v>58</v>
      </c>
      <c r="BI601" s="189"/>
      <c r="BJ601" s="189"/>
      <c r="BK601" s="189"/>
      <c r="BL601" s="189"/>
    </row>
    <row r="602" spans="1:64" ht="13.5" hidden="1" customHeight="1" thickBot="1">
      <c r="A602" s="90"/>
      <c r="B602" s="127"/>
      <c r="C602" s="161"/>
      <c r="D602" s="347"/>
      <c r="E602" s="347"/>
      <c r="F602" s="304"/>
      <c r="G602" s="304"/>
      <c r="H602" s="304"/>
      <c r="I602" s="304"/>
      <c r="J602" s="304"/>
      <c r="K602" s="304"/>
      <c r="L602" s="304"/>
      <c r="M602" s="304"/>
      <c r="N602" s="304"/>
      <c r="O602" s="304"/>
      <c r="P602" s="304"/>
      <c r="Q602" s="304"/>
      <c r="R602" s="304"/>
      <c r="S602" s="304"/>
      <c r="T602" s="304"/>
      <c r="U602" s="304"/>
      <c r="V602" s="304"/>
      <c r="W602" s="304"/>
      <c r="X602" s="304"/>
      <c r="Y602" s="304"/>
      <c r="Z602" s="304"/>
      <c r="AA602" s="304"/>
      <c r="AB602" s="304"/>
      <c r="AC602" s="304"/>
      <c r="AD602" s="304"/>
      <c r="AE602" s="305"/>
      <c r="AF602" s="305"/>
      <c r="AG602" s="305"/>
      <c r="AH602" s="305"/>
      <c r="AI602" s="305"/>
      <c r="AJ602" s="305"/>
      <c r="AK602" s="305"/>
      <c r="AL602" s="305"/>
      <c r="AM602" s="305"/>
      <c r="AN602" s="305"/>
      <c r="AO602" s="314"/>
      <c r="AP602" s="117"/>
      <c r="AQ602" s="54" t="s">
        <v>645</v>
      </c>
      <c r="AU602" s="292" t="str">
        <f t="shared" ca="1" si="93"/>
        <v>R</v>
      </c>
      <c r="AV602" s="292">
        <f t="shared" si="94"/>
        <v>590</v>
      </c>
      <c r="AW602" s="180" t="str">
        <f t="shared" ca="1" si="91"/>
        <v>R590</v>
      </c>
      <c r="AX602" s="180">
        <f t="shared" si="84"/>
        <v>9</v>
      </c>
      <c r="AY602" s="180" t="str">
        <f t="shared" ca="1" si="85"/>
        <v>6. Ownership - Operating Costs</v>
      </c>
      <c r="AZ602" s="189" t="s">
        <v>702</v>
      </c>
      <c r="BA602" s="180" t="s">
        <v>739</v>
      </c>
      <c r="BB602" s="180">
        <f>$R$8</f>
        <v>2032</v>
      </c>
      <c r="BC602" s="180" t="str">
        <f t="shared" ca="1" si="92"/>
        <v>9_R590_Secondary_fuel_source_2032</v>
      </c>
      <c r="BD602" s="180" t="s">
        <v>407</v>
      </c>
      <c r="BE602" s="180"/>
      <c r="BF602" s="189" t="str">
        <f t="shared" si="86"/>
        <v>&gt;=0</v>
      </c>
      <c r="BG602" s="189" t="s">
        <v>58</v>
      </c>
      <c r="BH602" s="189" t="s">
        <v>58</v>
      </c>
      <c r="BI602" s="189"/>
      <c r="BJ602" s="189"/>
      <c r="BK602" s="189"/>
      <c r="BL602" s="189"/>
    </row>
    <row r="603" spans="1:64" ht="13.5" hidden="1" customHeight="1" thickBot="1">
      <c r="A603" s="90"/>
      <c r="B603" s="127"/>
      <c r="C603" s="161"/>
      <c r="D603" s="347"/>
      <c r="E603" s="347"/>
      <c r="F603" s="304"/>
      <c r="G603" s="304"/>
      <c r="H603" s="304"/>
      <c r="I603" s="304"/>
      <c r="J603" s="304"/>
      <c r="K603" s="304"/>
      <c r="L603" s="304"/>
      <c r="M603" s="304"/>
      <c r="N603" s="304"/>
      <c r="O603" s="304"/>
      <c r="P603" s="304"/>
      <c r="Q603" s="304"/>
      <c r="R603" s="304"/>
      <c r="S603" s="304"/>
      <c r="T603" s="304"/>
      <c r="U603" s="304"/>
      <c r="V603" s="304"/>
      <c r="W603" s="304"/>
      <c r="X603" s="304"/>
      <c r="Y603" s="304"/>
      <c r="Z603" s="304"/>
      <c r="AA603" s="304"/>
      <c r="AB603" s="304"/>
      <c r="AC603" s="304"/>
      <c r="AD603" s="304"/>
      <c r="AE603" s="305"/>
      <c r="AF603" s="305"/>
      <c r="AG603" s="305"/>
      <c r="AH603" s="305"/>
      <c r="AI603" s="305"/>
      <c r="AJ603" s="305"/>
      <c r="AK603" s="305"/>
      <c r="AL603" s="305"/>
      <c r="AM603" s="305"/>
      <c r="AN603" s="305"/>
      <c r="AO603" s="314"/>
      <c r="AP603" s="117"/>
      <c r="AQ603" s="54" t="s">
        <v>645</v>
      </c>
      <c r="AU603" s="292" t="str">
        <f t="shared" ca="1" si="93"/>
        <v>S</v>
      </c>
      <c r="AV603" s="292">
        <f t="shared" si="94"/>
        <v>590</v>
      </c>
      <c r="AW603" s="180" t="str">
        <f t="shared" ca="1" si="91"/>
        <v>S590</v>
      </c>
      <c r="AX603" s="180">
        <f t="shared" si="84"/>
        <v>9</v>
      </c>
      <c r="AY603" s="180" t="str">
        <f t="shared" ca="1" si="85"/>
        <v>6. Ownership - Operating Costs</v>
      </c>
      <c r="AZ603" s="189" t="s">
        <v>702</v>
      </c>
      <c r="BA603" s="180" t="s">
        <v>739</v>
      </c>
      <c r="BB603" s="180">
        <f>$S$8</f>
        <v>2033</v>
      </c>
      <c r="BC603" s="180" t="str">
        <f t="shared" ca="1" si="92"/>
        <v>9_S590_Secondary_fuel_source_2033</v>
      </c>
      <c r="BD603" s="180" t="s">
        <v>407</v>
      </c>
      <c r="BE603" s="180"/>
      <c r="BF603" s="189" t="str">
        <f t="shared" si="86"/>
        <v>&gt;=0</v>
      </c>
      <c r="BG603" s="189" t="s">
        <v>58</v>
      </c>
      <c r="BH603" s="189" t="s">
        <v>58</v>
      </c>
      <c r="BI603" s="189"/>
      <c r="BJ603" s="189"/>
      <c r="BK603" s="189"/>
      <c r="BL603" s="189"/>
    </row>
    <row r="604" spans="1:64" ht="13.5" hidden="1" customHeight="1" thickBot="1">
      <c r="A604" s="90"/>
      <c r="B604" s="127"/>
      <c r="C604" s="161"/>
      <c r="D604" s="347"/>
      <c r="E604" s="347"/>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304"/>
      <c r="AE604" s="305"/>
      <c r="AF604" s="305"/>
      <c r="AG604" s="305"/>
      <c r="AH604" s="305"/>
      <c r="AI604" s="305"/>
      <c r="AJ604" s="305"/>
      <c r="AK604" s="305"/>
      <c r="AL604" s="305"/>
      <c r="AM604" s="305"/>
      <c r="AN604" s="305"/>
      <c r="AO604" s="314"/>
      <c r="AP604" s="117"/>
      <c r="AQ604" s="54" t="s">
        <v>645</v>
      </c>
      <c r="AU604" s="292" t="str">
        <f t="shared" ca="1" si="93"/>
        <v>T</v>
      </c>
      <c r="AV604" s="292">
        <f t="shared" si="94"/>
        <v>590</v>
      </c>
      <c r="AW604" s="180" t="str">
        <f t="shared" ca="1" si="91"/>
        <v>T590</v>
      </c>
      <c r="AX604" s="180">
        <f t="shared" si="84"/>
        <v>9</v>
      </c>
      <c r="AY604" s="180" t="str">
        <f t="shared" ca="1" si="85"/>
        <v>6. Ownership - Operating Costs</v>
      </c>
      <c r="AZ604" s="189" t="s">
        <v>702</v>
      </c>
      <c r="BA604" s="180" t="s">
        <v>739</v>
      </c>
      <c r="BB604" s="180">
        <f>$T$8</f>
        <v>2034</v>
      </c>
      <c r="BC604" s="180" t="str">
        <f t="shared" ca="1" si="92"/>
        <v>9_T590_Secondary_fuel_source_2034</v>
      </c>
      <c r="BD604" s="180" t="s">
        <v>407</v>
      </c>
      <c r="BE604" s="180"/>
      <c r="BF604" s="189" t="str">
        <f t="shared" si="86"/>
        <v>&gt;=0</v>
      </c>
      <c r="BG604" s="189" t="s">
        <v>58</v>
      </c>
      <c r="BH604" s="189" t="s">
        <v>58</v>
      </c>
      <c r="BI604" s="189"/>
      <c r="BJ604" s="189"/>
      <c r="BK604" s="189"/>
      <c r="BL604" s="189"/>
    </row>
    <row r="605" spans="1:64" ht="13.5" hidden="1" customHeight="1" thickBot="1">
      <c r="A605" s="90"/>
      <c r="B605" s="127"/>
      <c r="C605" s="161"/>
      <c r="D605" s="347"/>
      <c r="E605" s="347"/>
      <c r="F605" s="304"/>
      <c r="G605" s="304"/>
      <c r="H605" s="304"/>
      <c r="I605" s="304"/>
      <c r="J605" s="304"/>
      <c r="K605" s="304"/>
      <c r="L605" s="304"/>
      <c r="M605" s="304"/>
      <c r="N605" s="304"/>
      <c r="O605" s="304"/>
      <c r="P605" s="304"/>
      <c r="Q605" s="304"/>
      <c r="R605" s="304"/>
      <c r="S605" s="304"/>
      <c r="T605" s="304"/>
      <c r="U605" s="304"/>
      <c r="V605" s="304"/>
      <c r="W605" s="304"/>
      <c r="X605" s="304"/>
      <c r="Y605" s="304"/>
      <c r="Z605" s="304"/>
      <c r="AA605" s="304"/>
      <c r="AB605" s="304"/>
      <c r="AC605" s="304"/>
      <c r="AD605" s="304"/>
      <c r="AE605" s="305"/>
      <c r="AF605" s="305"/>
      <c r="AG605" s="305"/>
      <c r="AH605" s="305"/>
      <c r="AI605" s="305"/>
      <c r="AJ605" s="305"/>
      <c r="AK605" s="305"/>
      <c r="AL605" s="305"/>
      <c r="AM605" s="305"/>
      <c r="AN605" s="305"/>
      <c r="AO605" s="314"/>
      <c r="AP605" s="117"/>
      <c r="AQ605" s="54" t="s">
        <v>645</v>
      </c>
      <c r="AU605" s="292" t="str">
        <f t="shared" ca="1" si="93"/>
        <v>U</v>
      </c>
      <c r="AV605" s="292">
        <f t="shared" si="94"/>
        <v>590</v>
      </c>
      <c r="AW605" s="180" t="str">
        <f t="shared" ca="1" si="91"/>
        <v>U590</v>
      </c>
      <c r="AX605" s="180">
        <f t="shared" si="84"/>
        <v>9</v>
      </c>
      <c r="AY605" s="180" t="str">
        <f t="shared" ca="1" si="85"/>
        <v>6. Ownership - Operating Costs</v>
      </c>
      <c r="AZ605" s="189" t="s">
        <v>702</v>
      </c>
      <c r="BA605" s="180" t="s">
        <v>739</v>
      </c>
      <c r="BB605" s="180">
        <f>$U$8</f>
        <v>2035</v>
      </c>
      <c r="BC605" s="180" t="str">
        <f t="shared" ca="1" si="92"/>
        <v>9_U590_Secondary_fuel_source_2035</v>
      </c>
      <c r="BD605" s="180" t="s">
        <v>407</v>
      </c>
      <c r="BE605" s="180"/>
      <c r="BF605" s="189" t="str">
        <f t="shared" si="86"/>
        <v>&gt;=0</v>
      </c>
      <c r="BG605" s="189" t="s">
        <v>58</v>
      </c>
      <c r="BH605" s="189" t="s">
        <v>58</v>
      </c>
      <c r="BI605" s="189"/>
      <c r="BJ605" s="189"/>
      <c r="BK605" s="189"/>
      <c r="BL605" s="189"/>
    </row>
    <row r="606" spans="1:64" ht="13.5" hidden="1" customHeight="1" thickBot="1">
      <c r="A606" s="90"/>
      <c r="B606" s="127"/>
      <c r="C606" s="161"/>
      <c r="D606" s="347"/>
      <c r="E606" s="347"/>
      <c r="F606" s="304"/>
      <c r="G606" s="304"/>
      <c r="H606" s="304"/>
      <c r="I606" s="304"/>
      <c r="J606" s="304"/>
      <c r="K606" s="304"/>
      <c r="L606" s="304"/>
      <c r="M606" s="304"/>
      <c r="N606" s="304"/>
      <c r="O606" s="304"/>
      <c r="P606" s="304"/>
      <c r="Q606" s="304"/>
      <c r="R606" s="304"/>
      <c r="S606" s="304"/>
      <c r="T606" s="304"/>
      <c r="U606" s="304"/>
      <c r="V606" s="304"/>
      <c r="W606" s="304"/>
      <c r="X606" s="304"/>
      <c r="Y606" s="304"/>
      <c r="Z606" s="304"/>
      <c r="AA606" s="304"/>
      <c r="AB606" s="304"/>
      <c r="AC606" s="304"/>
      <c r="AD606" s="304"/>
      <c r="AE606" s="305"/>
      <c r="AF606" s="305"/>
      <c r="AG606" s="305"/>
      <c r="AH606" s="305"/>
      <c r="AI606" s="305"/>
      <c r="AJ606" s="305"/>
      <c r="AK606" s="305"/>
      <c r="AL606" s="305"/>
      <c r="AM606" s="305"/>
      <c r="AN606" s="305"/>
      <c r="AO606" s="314"/>
      <c r="AP606" s="117"/>
      <c r="AQ606" s="54" t="s">
        <v>645</v>
      </c>
      <c r="AU606" s="292" t="str">
        <f t="shared" ca="1" si="93"/>
        <v>V</v>
      </c>
      <c r="AV606" s="292">
        <f t="shared" si="94"/>
        <v>590</v>
      </c>
      <c r="AW606" s="180" t="str">
        <f t="shared" ca="1" si="91"/>
        <v>V590</v>
      </c>
      <c r="AX606" s="180">
        <f t="shared" si="84"/>
        <v>9</v>
      </c>
      <c r="AY606" s="180" t="str">
        <f t="shared" ca="1" si="85"/>
        <v>6. Ownership - Operating Costs</v>
      </c>
      <c r="AZ606" s="189" t="s">
        <v>702</v>
      </c>
      <c r="BA606" s="180" t="s">
        <v>739</v>
      </c>
      <c r="BB606" s="180">
        <f>$V$8</f>
        <v>2036</v>
      </c>
      <c r="BC606" s="180" t="str">
        <f t="shared" ca="1" si="92"/>
        <v>9_V590_Secondary_fuel_source_2036</v>
      </c>
      <c r="BD606" s="180" t="s">
        <v>407</v>
      </c>
      <c r="BE606" s="180"/>
      <c r="BF606" s="189" t="str">
        <f t="shared" si="86"/>
        <v>&gt;=0</v>
      </c>
      <c r="BG606" s="189" t="s">
        <v>58</v>
      </c>
      <c r="BH606" s="189" t="s">
        <v>58</v>
      </c>
      <c r="BI606" s="189"/>
      <c r="BJ606" s="189"/>
      <c r="BK606" s="189"/>
      <c r="BL606" s="189"/>
    </row>
    <row r="607" spans="1:64" ht="13.5" hidden="1" customHeight="1" thickBot="1">
      <c r="A607" s="90"/>
      <c r="B607" s="127"/>
      <c r="C607" s="161"/>
      <c r="D607" s="347"/>
      <c r="E607" s="347"/>
      <c r="F607" s="304"/>
      <c r="G607" s="304"/>
      <c r="H607" s="304"/>
      <c r="I607" s="304"/>
      <c r="J607" s="304"/>
      <c r="K607" s="304"/>
      <c r="L607" s="304"/>
      <c r="M607" s="304"/>
      <c r="N607" s="304"/>
      <c r="O607" s="304"/>
      <c r="P607" s="304"/>
      <c r="Q607" s="304"/>
      <c r="R607" s="304"/>
      <c r="S607" s="304"/>
      <c r="T607" s="304"/>
      <c r="U607" s="304"/>
      <c r="V607" s="304"/>
      <c r="W607" s="304"/>
      <c r="X607" s="304"/>
      <c r="Y607" s="304"/>
      <c r="Z607" s="304"/>
      <c r="AA607" s="304"/>
      <c r="AB607" s="304"/>
      <c r="AC607" s="304"/>
      <c r="AD607" s="304"/>
      <c r="AE607" s="305"/>
      <c r="AF607" s="305"/>
      <c r="AG607" s="305"/>
      <c r="AH607" s="305"/>
      <c r="AI607" s="305"/>
      <c r="AJ607" s="305"/>
      <c r="AK607" s="305"/>
      <c r="AL607" s="305"/>
      <c r="AM607" s="305"/>
      <c r="AN607" s="305"/>
      <c r="AO607" s="314"/>
      <c r="AP607" s="117"/>
      <c r="AQ607" s="54" t="s">
        <v>645</v>
      </c>
      <c r="AU607" s="292" t="str">
        <f t="shared" ca="1" si="93"/>
        <v>W</v>
      </c>
      <c r="AV607" s="292">
        <f t="shared" si="94"/>
        <v>590</v>
      </c>
      <c r="AW607" s="180" t="str">
        <f t="shared" ca="1" si="91"/>
        <v>W590</v>
      </c>
      <c r="AX607" s="180">
        <f t="shared" si="84"/>
        <v>9</v>
      </c>
      <c r="AY607" s="180" t="str">
        <f t="shared" ca="1" si="85"/>
        <v>6. Ownership - Operating Costs</v>
      </c>
      <c r="AZ607" s="189" t="s">
        <v>702</v>
      </c>
      <c r="BA607" s="180" t="s">
        <v>739</v>
      </c>
      <c r="BB607" s="180">
        <f>$W$8</f>
        <v>2037</v>
      </c>
      <c r="BC607" s="180" t="str">
        <f t="shared" ca="1" si="92"/>
        <v>9_W590_Secondary_fuel_source_2037</v>
      </c>
      <c r="BD607" s="180" t="s">
        <v>407</v>
      </c>
      <c r="BE607" s="180"/>
      <c r="BF607" s="189" t="str">
        <f t="shared" si="86"/>
        <v>&gt;=0</v>
      </c>
      <c r="BG607" s="189" t="s">
        <v>58</v>
      </c>
      <c r="BH607" s="189" t="s">
        <v>58</v>
      </c>
      <c r="BI607" s="189"/>
      <c r="BJ607" s="189"/>
      <c r="BK607" s="189"/>
      <c r="BL607" s="189"/>
    </row>
    <row r="608" spans="1:64" ht="13.5" hidden="1" customHeight="1" thickBot="1">
      <c r="A608" s="90"/>
      <c r="B608" s="127"/>
      <c r="C608" s="161"/>
      <c r="D608" s="347"/>
      <c r="E608" s="347"/>
      <c r="F608" s="304"/>
      <c r="G608" s="304"/>
      <c r="H608" s="304"/>
      <c r="I608" s="304"/>
      <c r="J608" s="304"/>
      <c r="K608" s="304"/>
      <c r="L608" s="304"/>
      <c r="M608" s="304"/>
      <c r="N608" s="304"/>
      <c r="O608" s="304"/>
      <c r="P608" s="304"/>
      <c r="Q608" s="304"/>
      <c r="R608" s="304"/>
      <c r="S608" s="304"/>
      <c r="T608" s="304"/>
      <c r="U608" s="304"/>
      <c r="V608" s="304"/>
      <c r="W608" s="304"/>
      <c r="X608" s="304"/>
      <c r="Y608" s="304"/>
      <c r="Z608" s="304"/>
      <c r="AA608" s="304"/>
      <c r="AB608" s="304"/>
      <c r="AC608" s="304"/>
      <c r="AD608" s="304"/>
      <c r="AE608" s="305"/>
      <c r="AF608" s="305"/>
      <c r="AG608" s="305"/>
      <c r="AH608" s="305"/>
      <c r="AI608" s="305"/>
      <c r="AJ608" s="305"/>
      <c r="AK608" s="305"/>
      <c r="AL608" s="305"/>
      <c r="AM608" s="305"/>
      <c r="AN608" s="305"/>
      <c r="AO608" s="314"/>
      <c r="AP608" s="117"/>
      <c r="AQ608" s="54" t="s">
        <v>645</v>
      </c>
      <c r="AU608" s="292" t="str">
        <f t="shared" ca="1" si="93"/>
        <v>X</v>
      </c>
      <c r="AV608" s="292">
        <f t="shared" si="94"/>
        <v>590</v>
      </c>
      <c r="AW608" s="180" t="str">
        <f t="shared" ca="1" si="91"/>
        <v>X590</v>
      </c>
      <c r="AX608" s="180">
        <f t="shared" si="84"/>
        <v>9</v>
      </c>
      <c r="AY608" s="180" t="str">
        <f t="shared" ca="1" si="85"/>
        <v>6. Ownership - Operating Costs</v>
      </c>
      <c r="AZ608" s="189" t="s">
        <v>702</v>
      </c>
      <c r="BA608" s="180" t="s">
        <v>739</v>
      </c>
      <c r="BB608" s="180">
        <f>$X$8</f>
        <v>2038</v>
      </c>
      <c r="BC608" s="180" t="str">
        <f t="shared" ca="1" si="92"/>
        <v>9_X590_Secondary_fuel_source_2038</v>
      </c>
      <c r="BD608" s="180" t="s">
        <v>407</v>
      </c>
      <c r="BE608" s="180"/>
      <c r="BF608" s="189" t="str">
        <f t="shared" si="86"/>
        <v>&gt;=0</v>
      </c>
      <c r="BG608" s="189" t="s">
        <v>58</v>
      </c>
      <c r="BH608" s="189" t="s">
        <v>58</v>
      </c>
      <c r="BI608" s="189"/>
      <c r="BJ608" s="189"/>
      <c r="BK608" s="189"/>
      <c r="BL608" s="189"/>
    </row>
    <row r="609" spans="1:64" ht="13.5" hidden="1" customHeight="1" thickBot="1">
      <c r="A609" s="90"/>
      <c r="B609" s="127"/>
      <c r="C609" s="161"/>
      <c r="D609" s="347"/>
      <c r="E609" s="347"/>
      <c r="F609" s="304"/>
      <c r="G609" s="304"/>
      <c r="H609" s="304"/>
      <c r="I609" s="304"/>
      <c r="J609" s="304"/>
      <c r="K609" s="304"/>
      <c r="L609" s="304"/>
      <c r="M609" s="304"/>
      <c r="N609" s="304"/>
      <c r="O609" s="304"/>
      <c r="P609" s="304"/>
      <c r="Q609" s="304"/>
      <c r="R609" s="304"/>
      <c r="S609" s="304"/>
      <c r="T609" s="304"/>
      <c r="U609" s="304"/>
      <c r="V609" s="304"/>
      <c r="W609" s="304"/>
      <c r="X609" s="304"/>
      <c r="Y609" s="304"/>
      <c r="Z609" s="304"/>
      <c r="AA609" s="304"/>
      <c r="AB609" s="304"/>
      <c r="AC609" s="304"/>
      <c r="AD609" s="304"/>
      <c r="AE609" s="305"/>
      <c r="AF609" s="305"/>
      <c r="AG609" s="305"/>
      <c r="AH609" s="305"/>
      <c r="AI609" s="305"/>
      <c r="AJ609" s="305"/>
      <c r="AK609" s="305"/>
      <c r="AL609" s="305"/>
      <c r="AM609" s="305"/>
      <c r="AN609" s="305"/>
      <c r="AO609" s="314"/>
      <c r="AP609" s="117"/>
      <c r="AQ609" s="54" t="s">
        <v>645</v>
      </c>
      <c r="AU609" s="292" t="str">
        <f t="shared" ca="1" si="93"/>
        <v>Y</v>
      </c>
      <c r="AV609" s="292">
        <f t="shared" si="94"/>
        <v>590</v>
      </c>
      <c r="AW609" s="180" t="str">
        <f t="shared" ca="1" si="91"/>
        <v>Y590</v>
      </c>
      <c r="AX609" s="180">
        <f t="shared" si="84"/>
        <v>9</v>
      </c>
      <c r="AY609" s="180" t="str">
        <f t="shared" ca="1" si="85"/>
        <v>6. Ownership - Operating Costs</v>
      </c>
      <c r="AZ609" s="189" t="s">
        <v>702</v>
      </c>
      <c r="BA609" s="180" t="s">
        <v>739</v>
      </c>
      <c r="BB609" s="180">
        <f>$Y$8</f>
        <v>2039</v>
      </c>
      <c r="BC609" s="180" t="str">
        <f t="shared" ca="1" si="92"/>
        <v>9_Y590_Secondary_fuel_source_2039</v>
      </c>
      <c r="BD609" s="180" t="s">
        <v>407</v>
      </c>
      <c r="BE609" s="180"/>
      <c r="BF609" s="189" t="str">
        <f t="shared" si="86"/>
        <v>&gt;=0</v>
      </c>
      <c r="BG609" s="189" t="s">
        <v>58</v>
      </c>
      <c r="BH609" s="189" t="s">
        <v>58</v>
      </c>
      <c r="BI609" s="189"/>
      <c r="BJ609" s="189"/>
      <c r="BK609" s="189"/>
      <c r="BL609" s="189"/>
    </row>
    <row r="610" spans="1:64" ht="13.5" hidden="1" customHeight="1" thickBot="1">
      <c r="A610" s="90"/>
      <c r="B610" s="127"/>
      <c r="C610" s="161"/>
      <c r="D610" s="347"/>
      <c r="E610" s="347"/>
      <c r="F610" s="304"/>
      <c r="G610" s="304"/>
      <c r="H610" s="304"/>
      <c r="I610" s="304"/>
      <c r="J610" s="304"/>
      <c r="K610" s="304"/>
      <c r="L610" s="304"/>
      <c r="M610" s="304"/>
      <c r="N610" s="304"/>
      <c r="O610" s="304"/>
      <c r="P610" s="304"/>
      <c r="Q610" s="304"/>
      <c r="R610" s="304"/>
      <c r="S610" s="304"/>
      <c r="T610" s="304"/>
      <c r="U610" s="304"/>
      <c r="V610" s="304"/>
      <c r="W610" s="304"/>
      <c r="X610" s="304"/>
      <c r="Y610" s="304"/>
      <c r="Z610" s="304"/>
      <c r="AA610" s="304"/>
      <c r="AB610" s="304"/>
      <c r="AC610" s="304"/>
      <c r="AD610" s="304"/>
      <c r="AE610" s="305"/>
      <c r="AF610" s="305"/>
      <c r="AG610" s="305"/>
      <c r="AH610" s="305"/>
      <c r="AI610" s="305"/>
      <c r="AJ610" s="305"/>
      <c r="AK610" s="305"/>
      <c r="AL610" s="305"/>
      <c r="AM610" s="305"/>
      <c r="AN610" s="305"/>
      <c r="AO610" s="314"/>
      <c r="AP610" s="117"/>
      <c r="AQ610" s="54" t="s">
        <v>645</v>
      </c>
      <c r="AU610" s="292" t="str">
        <f t="shared" ca="1" si="93"/>
        <v>Z</v>
      </c>
      <c r="AV610" s="292">
        <f t="shared" si="94"/>
        <v>590</v>
      </c>
      <c r="AW610" s="180" t="str">
        <f t="shared" ca="1" si="91"/>
        <v>Z590</v>
      </c>
      <c r="AX610" s="180">
        <f t="shared" si="84"/>
        <v>9</v>
      </c>
      <c r="AY610" s="180" t="str">
        <f t="shared" ca="1" si="85"/>
        <v>6. Ownership - Operating Costs</v>
      </c>
      <c r="AZ610" s="189" t="s">
        <v>702</v>
      </c>
      <c r="BA610" s="180" t="s">
        <v>739</v>
      </c>
      <c r="BB610" s="180">
        <f>$Z$8</f>
        <v>2040</v>
      </c>
      <c r="BC610" s="180" t="str">
        <f t="shared" ca="1" si="92"/>
        <v>9_Z590_Secondary_fuel_source_2040</v>
      </c>
      <c r="BD610" s="180" t="s">
        <v>407</v>
      </c>
      <c r="BE610" s="180"/>
      <c r="BF610" s="189" t="str">
        <f t="shared" si="86"/>
        <v>&gt;=0</v>
      </c>
      <c r="BG610" s="189" t="s">
        <v>58</v>
      </c>
      <c r="BH610" s="189" t="s">
        <v>58</v>
      </c>
      <c r="BI610" s="189"/>
      <c r="BJ610" s="189"/>
      <c r="BK610" s="189"/>
      <c r="BL610" s="189"/>
    </row>
    <row r="611" spans="1:64" ht="13.5" hidden="1" customHeight="1" thickBot="1">
      <c r="A611" s="90"/>
      <c r="B611" s="127"/>
      <c r="C611" s="161"/>
      <c r="D611" s="347"/>
      <c r="E611" s="347"/>
      <c r="F611" s="304"/>
      <c r="G611" s="304"/>
      <c r="H611" s="304"/>
      <c r="I611" s="304"/>
      <c r="J611" s="304"/>
      <c r="K611" s="304"/>
      <c r="L611" s="304"/>
      <c r="M611" s="304"/>
      <c r="N611" s="304"/>
      <c r="O611" s="304"/>
      <c r="P611" s="304"/>
      <c r="Q611" s="304"/>
      <c r="R611" s="304"/>
      <c r="S611" s="304"/>
      <c r="T611" s="304"/>
      <c r="U611" s="304"/>
      <c r="V611" s="304"/>
      <c r="W611" s="304"/>
      <c r="X611" s="304"/>
      <c r="Y611" s="304"/>
      <c r="Z611" s="304"/>
      <c r="AA611" s="304"/>
      <c r="AB611" s="304"/>
      <c r="AC611" s="304"/>
      <c r="AD611" s="304"/>
      <c r="AE611" s="305"/>
      <c r="AF611" s="305"/>
      <c r="AG611" s="305"/>
      <c r="AH611" s="305"/>
      <c r="AI611" s="305"/>
      <c r="AJ611" s="305"/>
      <c r="AK611" s="305"/>
      <c r="AL611" s="305"/>
      <c r="AM611" s="305"/>
      <c r="AN611" s="305"/>
      <c r="AO611" s="314"/>
      <c r="AP611" s="117"/>
      <c r="AQ611" s="54" t="s">
        <v>645</v>
      </c>
      <c r="AU611" s="292" t="str">
        <f t="shared" ca="1" si="93"/>
        <v>AA</v>
      </c>
      <c r="AV611" s="292">
        <f t="shared" si="94"/>
        <v>590</v>
      </c>
      <c r="AW611" s="180" t="str">
        <f t="shared" ca="1" si="91"/>
        <v>AA590</v>
      </c>
      <c r="AX611" s="180">
        <f t="shared" si="84"/>
        <v>9</v>
      </c>
      <c r="AY611" s="180" t="str">
        <f t="shared" ca="1" si="85"/>
        <v>6. Ownership - Operating Costs</v>
      </c>
      <c r="AZ611" s="189" t="s">
        <v>702</v>
      </c>
      <c r="BA611" s="180" t="s">
        <v>739</v>
      </c>
      <c r="BB611" s="180">
        <f>$AA$8</f>
        <v>2041</v>
      </c>
      <c r="BC611" s="180" t="str">
        <f t="shared" ca="1" si="92"/>
        <v>9_AA590_Secondary_fuel_source_2041</v>
      </c>
      <c r="BD611" s="180" t="s">
        <v>407</v>
      </c>
      <c r="BE611" s="180"/>
      <c r="BF611" s="189" t="str">
        <f t="shared" si="86"/>
        <v>&gt;=0</v>
      </c>
      <c r="BG611" s="189" t="s">
        <v>58</v>
      </c>
      <c r="BH611" s="189" t="s">
        <v>58</v>
      </c>
      <c r="BI611" s="189"/>
      <c r="BJ611" s="189"/>
      <c r="BK611" s="189"/>
      <c r="BL611" s="189"/>
    </row>
    <row r="612" spans="1:64" ht="13.5" hidden="1" customHeight="1" thickBot="1">
      <c r="A612" s="90"/>
      <c r="B612" s="127"/>
      <c r="C612" s="161"/>
      <c r="D612" s="347"/>
      <c r="E612" s="347"/>
      <c r="F612" s="304"/>
      <c r="G612" s="304"/>
      <c r="H612" s="304"/>
      <c r="I612" s="304"/>
      <c r="J612" s="304"/>
      <c r="K612" s="304"/>
      <c r="L612" s="304"/>
      <c r="M612" s="304"/>
      <c r="N612" s="304"/>
      <c r="O612" s="304"/>
      <c r="P612" s="304"/>
      <c r="Q612" s="304"/>
      <c r="R612" s="304"/>
      <c r="S612" s="304"/>
      <c r="T612" s="304"/>
      <c r="U612" s="304"/>
      <c r="V612" s="304"/>
      <c r="W612" s="304"/>
      <c r="X612" s="304"/>
      <c r="Y612" s="304"/>
      <c r="Z612" s="304"/>
      <c r="AA612" s="304"/>
      <c r="AB612" s="304"/>
      <c r="AC612" s="304"/>
      <c r="AD612" s="304"/>
      <c r="AE612" s="305"/>
      <c r="AF612" s="305"/>
      <c r="AG612" s="305"/>
      <c r="AH612" s="305"/>
      <c r="AI612" s="305"/>
      <c r="AJ612" s="305"/>
      <c r="AK612" s="305"/>
      <c r="AL612" s="305"/>
      <c r="AM612" s="305"/>
      <c r="AN612" s="305"/>
      <c r="AO612" s="314"/>
      <c r="AP612" s="117"/>
      <c r="AQ612" s="54" t="s">
        <v>645</v>
      </c>
      <c r="AU612" s="292" t="str">
        <f t="shared" ca="1" si="93"/>
        <v>AB</v>
      </c>
      <c r="AV612" s="292">
        <f t="shared" si="94"/>
        <v>590</v>
      </c>
      <c r="AW612" s="180" t="str">
        <f t="shared" ca="1" si="91"/>
        <v>AB590</v>
      </c>
      <c r="AX612" s="180">
        <f t="shared" si="84"/>
        <v>9</v>
      </c>
      <c r="AY612" s="180" t="str">
        <f t="shared" ca="1" si="85"/>
        <v>6. Ownership - Operating Costs</v>
      </c>
      <c r="AZ612" s="189" t="s">
        <v>702</v>
      </c>
      <c r="BA612" s="180" t="s">
        <v>739</v>
      </c>
      <c r="BB612" s="180">
        <f>$AB$8</f>
        <v>2042</v>
      </c>
      <c r="BC612" s="180" t="str">
        <f t="shared" ca="1" si="92"/>
        <v>9_AB590_Secondary_fuel_source_2042</v>
      </c>
      <c r="BD612" s="180" t="s">
        <v>407</v>
      </c>
      <c r="BE612" s="180"/>
      <c r="BF612" s="189" t="str">
        <f t="shared" si="86"/>
        <v>&gt;=0</v>
      </c>
      <c r="BG612" s="189" t="s">
        <v>58</v>
      </c>
      <c r="BH612" s="189" t="s">
        <v>58</v>
      </c>
      <c r="BI612" s="189"/>
      <c r="BJ612" s="189"/>
      <c r="BK612" s="189"/>
      <c r="BL612" s="189"/>
    </row>
    <row r="613" spans="1:64" ht="13.5" hidden="1" customHeight="1" thickBot="1">
      <c r="A613" s="90"/>
      <c r="B613" s="127"/>
      <c r="C613" s="161"/>
      <c r="D613" s="347"/>
      <c r="E613" s="347"/>
      <c r="F613" s="304"/>
      <c r="G613" s="304"/>
      <c r="H613" s="304"/>
      <c r="I613" s="304"/>
      <c r="J613" s="304"/>
      <c r="K613" s="304"/>
      <c r="L613" s="304"/>
      <c r="M613" s="304"/>
      <c r="N613" s="304"/>
      <c r="O613" s="304"/>
      <c r="P613" s="304"/>
      <c r="Q613" s="304"/>
      <c r="R613" s="304"/>
      <c r="S613" s="304"/>
      <c r="T613" s="304"/>
      <c r="U613" s="304"/>
      <c r="V613" s="304"/>
      <c r="W613" s="304"/>
      <c r="X613" s="304"/>
      <c r="Y613" s="304"/>
      <c r="Z613" s="304"/>
      <c r="AA613" s="304"/>
      <c r="AB613" s="304"/>
      <c r="AC613" s="304"/>
      <c r="AD613" s="304"/>
      <c r="AE613" s="305"/>
      <c r="AF613" s="305"/>
      <c r="AG613" s="305"/>
      <c r="AH613" s="305"/>
      <c r="AI613" s="305"/>
      <c r="AJ613" s="305"/>
      <c r="AK613" s="305"/>
      <c r="AL613" s="305"/>
      <c r="AM613" s="305"/>
      <c r="AN613" s="305"/>
      <c r="AO613" s="314"/>
      <c r="AP613" s="117"/>
      <c r="AQ613" s="54" t="s">
        <v>645</v>
      </c>
      <c r="AU613" s="292" t="str">
        <f t="shared" ca="1" si="93"/>
        <v>AC</v>
      </c>
      <c r="AV613" s="292">
        <f t="shared" si="94"/>
        <v>590</v>
      </c>
      <c r="AW613" s="180" t="str">
        <f t="shared" ca="1" si="91"/>
        <v>AC590</v>
      </c>
      <c r="AX613" s="180">
        <f t="shared" si="84"/>
        <v>9</v>
      </c>
      <c r="AY613" s="180" t="str">
        <f t="shared" ca="1" si="85"/>
        <v>6. Ownership - Operating Costs</v>
      </c>
      <c r="AZ613" s="189" t="s">
        <v>702</v>
      </c>
      <c r="BA613" s="180" t="s">
        <v>739</v>
      </c>
      <c r="BB613" s="180">
        <f>$AC$8</f>
        <v>2043</v>
      </c>
      <c r="BC613" s="180" t="str">
        <f t="shared" ca="1" si="92"/>
        <v>9_AC590_Secondary_fuel_source_2043</v>
      </c>
      <c r="BD613" s="180" t="s">
        <v>407</v>
      </c>
      <c r="BE613" s="180"/>
      <c r="BF613" s="189" t="str">
        <f t="shared" si="86"/>
        <v>&gt;=0</v>
      </c>
      <c r="BG613" s="189" t="s">
        <v>58</v>
      </c>
      <c r="BH613" s="189" t="s">
        <v>58</v>
      </c>
      <c r="BI613" s="189"/>
      <c r="BJ613" s="189"/>
      <c r="BK613" s="189"/>
      <c r="BL613" s="189"/>
    </row>
    <row r="614" spans="1:64" ht="13.5" hidden="1" customHeight="1" thickBot="1">
      <c r="A614" s="90"/>
      <c r="B614" s="127"/>
      <c r="C614" s="161"/>
      <c r="D614" s="347"/>
      <c r="E614" s="347"/>
      <c r="F614" s="304"/>
      <c r="G614" s="304"/>
      <c r="H614" s="304"/>
      <c r="I614" s="304"/>
      <c r="J614" s="304"/>
      <c r="K614" s="304"/>
      <c r="L614" s="304"/>
      <c r="M614" s="304"/>
      <c r="N614" s="304"/>
      <c r="O614" s="304"/>
      <c r="P614" s="304"/>
      <c r="Q614" s="304"/>
      <c r="R614" s="304"/>
      <c r="S614" s="304"/>
      <c r="T614" s="304"/>
      <c r="U614" s="304"/>
      <c r="V614" s="304"/>
      <c r="W614" s="304"/>
      <c r="X614" s="304"/>
      <c r="Y614" s="304"/>
      <c r="Z614" s="304"/>
      <c r="AA614" s="304"/>
      <c r="AB614" s="304"/>
      <c r="AC614" s="304"/>
      <c r="AD614" s="304"/>
      <c r="AE614" s="305"/>
      <c r="AF614" s="305"/>
      <c r="AG614" s="305"/>
      <c r="AH614" s="305"/>
      <c r="AI614" s="305"/>
      <c r="AJ614" s="305"/>
      <c r="AK614" s="305"/>
      <c r="AL614" s="305"/>
      <c r="AM614" s="305"/>
      <c r="AN614" s="305"/>
      <c r="AO614" s="314"/>
      <c r="AP614" s="117"/>
      <c r="AQ614" s="54" t="s">
        <v>645</v>
      </c>
      <c r="AU614" s="292" t="str">
        <f t="shared" ca="1" si="93"/>
        <v>AD</v>
      </c>
      <c r="AV614" s="292">
        <f t="shared" si="94"/>
        <v>590</v>
      </c>
      <c r="AW614" s="180" t="str">
        <f t="shared" ca="1" si="91"/>
        <v>AD590</v>
      </c>
      <c r="AX614" s="180">
        <f t="shared" si="84"/>
        <v>9</v>
      </c>
      <c r="AY614" s="180" t="str">
        <f t="shared" ca="1" si="85"/>
        <v>6. Ownership - Operating Costs</v>
      </c>
      <c r="AZ614" s="189" t="s">
        <v>702</v>
      </c>
      <c r="BA614" s="180" t="s">
        <v>739</v>
      </c>
      <c r="BB614" s="180">
        <f>$AD$8</f>
        <v>2044</v>
      </c>
      <c r="BC614" s="180" t="str">
        <f t="shared" ca="1" si="92"/>
        <v>9_AD590_Secondary_fuel_source_2044</v>
      </c>
      <c r="BD614" s="180" t="s">
        <v>407</v>
      </c>
      <c r="BE614" s="180"/>
      <c r="BF614" s="189" t="str">
        <f t="shared" si="86"/>
        <v>&gt;=0</v>
      </c>
      <c r="BG614" s="189" t="s">
        <v>58</v>
      </c>
      <c r="BH614" s="189" t="s">
        <v>58</v>
      </c>
      <c r="BI614" s="189"/>
      <c r="BJ614" s="189"/>
      <c r="BK614" s="189"/>
      <c r="BL614" s="189"/>
    </row>
    <row r="615" spans="1:64" ht="13.5" hidden="1" customHeight="1" thickBot="1">
      <c r="A615" s="90"/>
      <c r="B615" s="127"/>
      <c r="C615" s="161"/>
      <c r="D615" s="347"/>
      <c r="E615" s="347"/>
      <c r="F615" s="304"/>
      <c r="G615" s="304"/>
      <c r="H615" s="304"/>
      <c r="I615" s="304"/>
      <c r="J615" s="304"/>
      <c r="K615" s="304"/>
      <c r="L615" s="304"/>
      <c r="M615" s="304"/>
      <c r="N615" s="304"/>
      <c r="O615" s="304"/>
      <c r="P615" s="304"/>
      <c r="Q615" s="304"/>
      <c r="R615" s="304"/>
      <c r="S615" s="304"/>
      <c r="T615" s="304"/>
      <c r="U615" s="304"/>
      <c r="V615" s="304"/>
      <c r="W615" s="304"/>
      <c r="X615" s="304"/>
      <c r="Y615" s="304"/>
      <c r="Z615" s="304"/>
      <c r="AA615" s="304"/>
      <c r="AB615" s="304"/>
      <c r="AC615" s="304"/>
      <c r="AD615" s="304"/>
      <c r="AE615" s="305"/>
      <c r="AF615" s="305"/>
      <c r="AG615" s="305"/>
      <c r="AH615" s="305"/>
      <c r="AI615" s="305"/>
      <c r="AJ615" s="305"/>
      <c r="AK615" s="305"/>
      <c r="AL615" s="305"/>
      <c r="AM615" s="305"/>
      <c r="AN615" s="305"/>
      <c r="AO615" s="314"/>
      <c r="AP615" s="117"/>
      <c r="AQ615" s="54" t="s">
        <v>645</v>
      </c>
      <c r="AU615" s="292" t="str">
        <f t="shared" ca="1" si="93"/>
        <v>AE</v>
      </c>
      <c r="AV615" s="292">
        <f t="shared" si="94"/>
        <v>590</v>
      </c>
      <c r="AW615" s="180" t="str">
        <f t="shared" ca="1" si="91"/>
        <v>AE590</v>
      </c>
      <c r="AX615" s="180">
        <f t="shared" si="84"/>
        <v>9</v>
      </c>
      <c r="AY615" s="180" t="str">
        <f t="shared" ca="1" si="85"/>
        <v>6. Ownership - Operating Costs</v>
      </c>
      <c r="AZ615" s="189" t="s">
        <v>702</v>
      </c>
      <c r="BA615" s="180" t="s">
        <v>739</v>
      </c>
      <c r="BB615" s="180">
        <f>$AE$8</f>
        <v>2045</v>
      </c>
      <c r="BC615" s="180" t="str">
        <f t="shared" ca="1" si="92"/>
        <v>9_AE590_Secondary_fuel_source_2045</v>
      </c>
      <c r="BD615" s="180" t="s">
        <v>407</v>
      </c>
      <c r="BE615" s="180"/>
      <c r="BF615" s="189" t="str">
        <f t="shared" si="86"/>
        <v>&gt;=0</v>
      </c>
      <c r="BG615" s="189" t="s">
        <v>58</v>
      </c>
      <c r="BH615" s="189" t="s">
        <v>58</v>
      </c>
      <c r="BI615" s="189"/>
      <c r="BJ615" s="189"/>
      <c r="BK615" s="189"/>
      <c r="BL615" s="189"/>
    </row>
    <row r="616" spans="1:64" ht="13.5" hidden="1" customHeight="1" thickBot="1">
      <c r="A616" s="90"/>
      <c r="B616" s="127"/>
      <c r="C616" s="161"/>
      <c r="D616" s="347"/>
      <c r="E616" s="347"/>
      <c r="F616" s="304"/>
      <c r="G616" s="304"/>
      <c r="H616" s="304"/>
      <c r="I616" s="304"/>
      <c r="J616" s="304"/>
      <c r="K616" s="304"/>
      <c r="L616" s="304"/>
      <c r="M616" s="304"/>
      <c r="N616" s="304"/>
      <c r="O616" s="304"/>
      <c r="P616" s="304"/>
      <c r="Q616" s="304"/>
      <c r="R616" s="304"/>
      <c r="S616" s="304"/>
      <c r="T616" s="304"/>
      <c r="U616" s="304"/>
      <c r="V616" s="304"/>
      <c r="W616" s="304"/>
      <c r="X616" s="304"/>
      <c r="Y616" s="304"/>
      <c r="Z616" s="304"/>
      <c r="AA616" s="304"/>
      <c r="AB616" s="304"/>
      <c r="AC616" s="304"/>
      <c r="AD616" s="304"/>
      <c r="AE616" s="305"/>
      <c r="AF616" s="305"/>
      <c r="AG616" s="305"/>
      <c r="AH616" s="305"/>
      <c r="AI616" s="305"/>
      <c r="AJ616" s="305"/>
      <c r="AK616" s="305"/>
      <c r="AL616" s="305"/>
      <c r="AM616" s="305"/>
      <c r="AN616" s="305"/>
      <c r="AO616" s="314"/>
      <c r="AP616" s="117"/>
      <c r="AQ616" s="54" t="s">
        <v>645</v>
      </c>
      <c r="AU616" s="292" t="str">
        <f t="shared" ca="1" si="93"/>
        <v>AF</v>
      </c>
      <c r="AV616" s="292">
        <f t="shared" si="94"/>
        <v>590</v>
      </c>
      <c r="AW616" s="180" t="str">
        <f t="shared" ca="1" si="91"/>
        <v>AF590</v>
      </c>
      <c r="AX616" s="180">
        <f t="shared" si="84"/>
        <v>9</v>
      </c>
      <c r="AY616" s="180" t="str">
        <f t="shared" ca="1" si="85"/>
        <v>6. Ownership - Operating Costs</v>
      </c>
      <c r="AZ616" s="189" t="s">
        <v>702</v>
      </c>
      <c r="BA616" s="180" t="s">
        <v>739</v>
      </c>
      <c r="BB616" s="180">
        <f>$AF$8</f>
        <v>2046</v>
      </c>
      <c r="BC616" s="180" t="str">
        <f t="shared" ca="1" si="92"/>
        <v>9_AF590_Secondary_fuel_source_2046</v>
      </c>
      <c r="BD616" s="180" t="s">
        <v>407</v>
      </c>
      <c r="BE616" s="180"/>
      <c r="BF616" s="189" t="str">
        <f t="shared" si="86"/>
        <v>&gt;=0</v>
      </c>
      <c r="BG616" s="189" t="s">
        <v>58</v>
      </c>
      <c r="BH616" s="189" t="s">
        <v>58</v>
      </c>
      <c r="BI616" s="189"/>
      <c r="BJ616" s="189"/>
      <c r="BK616" s="189"/>
      <c r="BL616" s="189"/>
    </row>
    <row r="617" spans="1:64" ht="13.5" hidden="1" customHeight="1" thickBot="1">
      <c r="A617" s="90"/>
      <c r="B617" s="127"/>
      <c r="C617" s="161"/>
      <c r="D617" s="347"/>
      <c r="E617" s="347"/>
      <c r="F617" s="304"/>
      <c r="G617" s="304"/>
      <c r="H617" s="304"/>
      <c r="I617" s="304"/>
      <c r="J617" s="304"/>
      <c r="K617" s="304"/>
      <c r="L617" s="304"/>
      <c r="M617" s="304"/>
      <c r="N617" s="304"/>
      <c r="O617" s="304"/>
      <c r="P617" s="304"/>
      <c r="Q617" s="304"/>
      <c r="R617" s="304"/>
      <c r="S617" s="304"/>
      <c r="T617" s="304"/>
      <c r="U617" s="304"/>
      <c r="V617" s="304"/>
      <c r="W617" s="304"/>
      <c r="X617" s="304"/>
      <c r="Y617" s="304"/>
      <c r="Z617" s="304"/>
      <c r="AA617" s="304"/>
      <c r="AB617" s="304"/>
      <c r="AC617" s="304"/>
      <c r="AD617" s="304"/>
      <c r="AE617" s="305"/>
      <c r="AF617" s="305"/>
      <c r="AG617" s="305"/>
      <c r="AH617" s="305"/>
      <c r="AI617" s="305"/>
      <c r="AJ617" s="305"/>
      <c r="AK617" s="305"/>
      <c r="AL617" s="305"/>
      <c r="AM617" s="305"/>
      <c r="AN617" s="305"/>
      <c r="AO617" s="314"/>
      <c r="AP617" s="117"/>
      <c r="AQ617" s="54" t="s">
        <v>645</v>
      </c>
      <c r="AU617" s="292" t="str">
        <f t="shared" ca="1" si="93"/>
        <v>AG</v>
      </c>
      <c r="AV617" s="292">
        <f t="shared" si="94"/>
        <v>590</v>
      </c>
      <c r="AW617" s="180" t="str">
        <f t="shared" ca="1" si="91"/>
        <v>AG590</v>
      </c>
      <c r="AX617" s="180">
        <f t="shared" si="84"/>
        <v>9</v>
      </c>
      <c r="AY617" s="180" t="str">
        <f t="shared" ca="1" si="85"/>
        <v>6. Ownership - Operating Costs</v>
      </c>
      <c r="AZ617" s="189" t="s">
        <v>702</v>
      </c>
      <c r="BA617" s="180" t="s">
        <v>739</v>
      </c>
      <c r="BB617" s="180">
        <f>$AG$8</f>
        <v>2047</v>
      </c>
      <c r="BC617" s="180" t="str">
        <f t="shared" ca="1" si="92"/>
        <v>9_AG590_Secondary_fuel_source_2047</v>
      </c>
      <c r="BD617" s="180" t="s">
        <v>407</v>
      </c>
      <c r="BE617" s="180"/>
      <c r="BF617" s="189" t="str">
        <f t="shared" si="86"/>
        <v>&gt;=0</v>
      </c>
      <c r="BG617" s="189" t="s">
        <v>58</v>
      </c>
      <c r="BH617" s="189" t="s">
        <v>58</v>
      </c>
      <c r="BI617" s="189"/>
      <c r="BJ617" s="189"/>
      <c r="BK617" s="189"/>
      <c r="BL617" s="189"/>
    </row>
    <row r="618" spans="1:64" ht="13.5" hidden="1" customHeight="1" thickBot="1">
      <c r="A618" s="90"/>
      <c r="B618" s="127"/>
      <c r="C618" s="161"/>
      <c r="D618" s="347"/>
      <c r="E618" s="347"/>
      <c r="F618" s="304"/>
      <c r="G618" s="304"/>
      <c r="H618" s="304"/>
      <c r="I618" s="304"/>
      <c r="J618" s="304"/>
      <c r="K618" s="304"/>
      <c r="L618" s="304"/>
      <c r="M618" s="304"/>
      <c r="N618" s="304"/>
      <c r="O618" s="304"/>
      <c r="P618" s="304"/>
      <c r="Q618" s="304"/>
      <c r="R618" s="304"/>
      <c r="S618" s="304"/>
      <c r="T618" s="304"/>
      <c r="U618" s="304"/>
      <c r="V618" s="304"/>
      <c r="W618" s="304"/>
      <c r="X618" s="304"/>
      <c r="Y618" s="304"/>
      <c r="Z618" s="304"/>
      <c r="AA618" s="304"/>
      <c r="AB618" s="304"/>
      <c r="AC618" s="304"/>
      <c r="AD618" s="304"/>
      <c r="AE618" s="305"/>
      <c r="AF618" s="305"/>
      <c r="AG618" s="305"/>
      <c r="AH618" s="305"/>
      <c r="AI618" s="305"/>
      <c r="AJ618" s="305"/>
      <c r="AK618" s="305"/>
      <c r="AL618" s="305"/>
      <c r="AM618" s="305"/>
      <c r="AN618" s="305"/>
      <c r="AO618" s="314"/>
      <c r="AP618" s="117"/>
      <c r="AQ618" s="54" t="s">
        <v>645</v>
      </c>
      <c r="AU618" s="292" t="str">
        <f t="shared" ca="1" si="93"/>
        <v>AH</v>
      </c>
      <c r="AV618" s="292">
        <f t="shared" si="94"/>
        <v>590</v>
      </c>
      <c r="AW618" s="180" t="str">
        <f t="shared" ca="1" si="91"/>
        <v>AH590</v>
      </c>
      <c r="AX618" s="180">
        <f t="shared" ref="AX618:AX681" si="95">$AX$5</f>
        <v>9</v>
      </c>
      <c r="AY618" s="180" t="str">
        <f t="shared" ref="AY618:AY681" ca="1" si="96">MID(CELL("filename",AX618),FIND("]",CELL("filename",AX618))+1,256)</f>
        <v>6. Ownership - Operating Costs</v>
      </c>
      <c r="AZ618" s="189" t="s">
        <v>702</v>
      </c>
      <c r="BA618" s="180" t="s">
        <v>739</v>
      </c>
      <c r="BB618" s="180">
        <f>$AH$8</f>
        <v>2048</v>
      </c>
      <c r="BC618" s="180" t="str">
        <f t="shared" ca="1" si="92"/>
        <v>9_AH590_Secondary_fuel_source_2048</v>
      </c>
      <c r="BD618" s="180" t="s">
        <v>407</v>
      </c>
      <c r="BE618" s="180"/>
      <c r="BF618" s="189" t="str">
        <f t="shared" ref="BF618:BF681" si="97">"&gt;=0"</f>
        <v>&gt;=0</v>
      </c>
      <c r="BG618" s="189" t="s">
        <v>58</v>
      </c>
      <c r="BH618" s="189" t="s">
        <v>58</v>
      </c>
      <c r="BI618" s="189"/>
      <c r="BJ618" s="189"/>
      <c r="BK618" s="189"/>
      <c r="BL618" s="189"/>
    </row>
    <row r="619" spans="1:64" ht="13.5" hidden="1" customHeight="1" thickBot="1">
      <c r="A619" s="90"/>
      <c r="B619" s="127"/>
      <c r="C619" s="161"/>
      <c r="D619" s="347"/>
      <c r="E619" s="347"/>
      <c r="F619" s="304"/>
      <c r="G619" s="304"/>
      <c r="H619" s="304"/>
      <c r="I619" s="304"/>
      <c r="J619" s="304"/>
      <c r="K619" s="304"/>
      <c r="L619" s="304"/>
      <c r="M619" s="304"/>
      <c r="N619" s="304"/>
      <c r="O619" s="304"/>
      <c r="P619" s="304"/>
      <c r="Q619" s="304"/>
      <c r="R619" s="304"/>
      <c r="S619" s="304"/>
      <c r="T619" s="304"/>
      <c r="U619" s="304"/>
      <c r="V619" s="304"/>
      <c r="W619" s="304"/>
      <c r="X619" s="304"/>
      <c r="Y619" s="304"/>
      <c r="Z619" s="304"/>
      <c r="AA619" s="304"/>
      <c r="AB619" s="304"/>
      <c r="AC619" s="304"/>
      <c r="AD619" s="304"/>
      <c r="AE619" s="305"/>
      <c r="AF619" s="305"/>
      <c r="AG619" s="305"/>
      <c r="AH619" s="305"/>
      <c r="AI619" s="305"/>
      <c r="AJ619" s="305"/>
      <c r="AK619" s="305"/>
      <c r="AL619" s="305"/>
      <c r="AM619" s="305"/>
      <c r="AN619" s="305"/>
      <c r="AO619" s="314"/>
      <c r="AP619" s="117"/>
      <c r="AQ619" s="54" t="s">
        <v>645</v>
      </c>
      <c r="AU619" s="292" t="str">
        <f t="shared" ca="1" si="93"/>
        <v>AI</v>
      </c>
      <c r="AV619" s="292">
        <f t="shared" si="94"/>
        <v>590</v>
      </c>
      <c r="AW619" s="180" t="str">
        <f t="shared" ca="1" si="91"/>
        <v>AI590</v>
      </c>
      <c r="AX619" s="180">
        <f t="shared" si="95"/>
        <v>9</v>
      </c>
      <c r="AY619" s="180" t="str">
        <f t="shared" ca="1" si="96"/>
        <v>6. Ownership - Operating Costs</v>
      </c>
      <c r="AZ619" s="189" t="s">
        <v>702</v>
      </c>
      <c r="BA619" s="180" t="s">
        <v>739</v>
      </c>
      <c r="BB619" s="180">
        <f>$AI$8</f>
        <v>2049</v>
      </c>
      <c r="BC619" s="180" t="str">
        <f t="shared" ca="1" si="92"/>
        <v>9_AI590_Secondary_fuel_source_2049</v>
      </c>
      <c r="BD619" s="180" t="s">
        <v>407</v>
      </c>
      <c r="BE619" s="180"/>
      <c r="BF619" s="189" t="str">
        <f t="shared" si="97"/>
        <v>&gt;=0</v>
      </c>
      <c r="BG619" s="189" t="s">
        <v>58</v>
      </c>
      <c r="BH619" s="189" t="s">
        <v>58</v>
      </c>
      <c r="BI619" s="189"/>
      <c r="BJ619" s="189"/>
      <c r="BK619" s="189"/>
      <c r="BL619" s="189"/>
    </row>
    <row r="620" spans="1:64" ht="13.5" hidden="1" customHeight="1" thickBot="1">
      <c r="A620" s="90"/>
      <c r="B620" s="127"/>
      <c r="C620" s="161"/>
      <c r="D620" s="347"/>
      <c r="E620" s="347"/>
      <c r="F620" s="304"/>
      <c r="G620" s="304"/>
      <c r="H620" s="304"/>
      <c r="I620" s="304"/>
      <c r="J620" s="304"/>
      <c r="K620" s="304"/>
      <c r="L620" s="304"/>
      <c r="M620" s="304"/>
      <c r="N620" s="304"/>
      <c r="O620" s="304"/>
      <c r="P620" s="304"/>
      <c r="Q620" s="304"/>
      <c r="R620" s="304"/>
      <c r="S620" s="304"/>
      <c r="T620" s="304"/>
      <c r="U620" s="304"/>
      <c r="V620" s="304"/>
      <c r="W620" s="304"/>
      <c r="X620" s="304"/>
      <c r="Y620" s="304"/>
      <c r="Z620" s="304"/>
      <c r="AA620" s="304"/>
      <c r="AB620" s="304"/>
      <c r="AC620" s="304"/>
      <c r="AD620" s="304"/>
      <c r="AE620" s="305"/>
      <c r="AF620" s="305"/>
      <c r="AG620" s="305"/>
      <c r="AH620" s="305"/>
      <c r="AI620" s="305"/>
      <c r="AJ620" s="305"/>
      <c r="AK620" s="305"/>
      <c r="AL620" s="305"/>
      <c r="AM620" s="305"/>
      <c r="AN620" s="305"/>
      <c r="AO620" s="314"/>
      <c r="AP620" s="117"/>
      <c r="AQ620" s="54" t="s">
        <v>645</v>
      </c>
      <c r="AU620" s="292" t="str">
        <f t="shared" ca="1" si="93"/>
        <v>AJ</v>
      </c>
      <c r="AV620" s="292">
        <f t="shared" si="94"/>
        <v>590</v>
      </c>
      <c r="AW620" s="180" t="str">
        <f t="shared" ca="1" si="91"/>
        <v>AJ590</v>
      </c>
      <c r="AX620" s="180">
        <f t="shared" si="95"/>
        <v>9</v>
      </c>
      <c r="AY620" s="180" t="str">
        <f t="shared" ca="1" si="96"/>
        <v>6. Ownership - Operating Costs</v>
      </c>
      <c r="AZ620" s="189" t="s">
        <v>702</v>
      </c>
      <c r="BA620" s="180" t="s">
        <v>739</v>
      </c>
      <c r="BB620" s="180">
        <f>$AJ$8</f>
        <v>2050</v>
      </c>
      <c r="BC620" s="180" t="str">
        <f t="shared" ca="1" si="92"/>
        <v>9_AJ590_Secondary_fuel_source_2050</v>
      </c>
      <c r="BD620" s="180" t="s">
        <v>407</v>
      </c>
      <c r="BE620" s="180"/>
      <c r="BF620" s="189" t="str">
        <f t="shared" si="97"/>
        <v>&gt;=0</v>
      </c>
      <c r="BG620" s="189" t="s">
        <v>58</v>
      </c>
      <c r="BH620" s="189" t="s">
        <v>58</v>
      </c>
      <c r="BI620" s="189"/>
      <c r="BJ620" s="189"/>
      <c r="BK620" s="189"/>
      <c r="BL620" s="189"/>
    </row>
    <row r="621" spans="1:64" ht="13.5" hidden="1" customHeight="1" thickBot="1">
      <c r="A621" s="90"/>
      <c r="B621" s="127"/>
      <c r="C621" s="161"/>
      <c r="D621" s="347"/>
      <c r="E621" s="347"/>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4"/>
      <c r="AD621" s="304"/>
      <c r="AE621" s="305"/>
      <c r="AF621" s="305"/>
      <c r="AG621" s="305"/>
      <c r="AH621" s="305"/>
      <c r="AI621" s="305"/>
      <c r="AJ621" s="305"/>
      <c r="AK621" s="305"/>
      <c r="AL621" s="305"/>
      <c r="AM621" s="305"/>
      <c r="AN621" s="305"/>
      <c r="AO621" s="314"/>
      <c r="AP621" s="117"/>
      <c r="AQ621" s="54" t="s">
        <v>645</v>
      </c>
      <c r="AU621" s="292" t="str">
        <f t="shared" ca="1" si="93"/>
        <v>AK</v>
      </c>
      <c r="AV621" s="292">
        <f t="shared" si="94"/>
        <v>590</v>
      </c>
      <c r="AW621" s="180" t="str">
        <f t="shared" ca="1" si="91"/>
        <v>AK590</v>
      </c>
      <c r="AX621" s="180">
        <f t="shared" si="95"/>
        <v>9</v>
      </c>
      <c r="AY621" s="180" t="str">
        <f t="shared" ca="1" si="96"/>
        <v>6. Ownership - Operating Costs</v>
      </c>
      <c r="AZ621" s="189" t="s">
        <v>702</v>
      </c>
      <c r="BA621" s="180" t="s">
        <v>739</v>
      </c>
      <c r="BB621" s="180">
        <f>$AK$8</f>
        <v>2051</v>
      </c>
      <c r="BC621" s="180" t="str">
        <f t="shared" ca="1" si="92"/>
        <v>9_AK590_Secondary_fuel_source_2051</v>
      </c>
      <c r="BD621" s="180" t="s">
        <v>407</v>
      </c>
      <c r="BE621" s="180"/>
      <c r="BF621" s="189" t="str">
        <f t="shared" si="97"/>
        <v>&gt;=0</v>
      </c>
      <c r="BG621" s="189" t="s">
        <v>58</v>
      </c>
      <c r="BH621" s="189" t="s">
        <v>58</v>
      </c>
      <c r="BI621" s="189"/>
      <c r="BJ621" s="189"/>
      <c r="BK621" s="189"/>
      <c r="BL621" s="189"/>
    </row>
    <row r="622" spans="1:64" ht="13.5" hidden="1" customHeight="1" thickBot="1">
      <c r="A622" s="90"/>
      <c r="B622" s="127"/>
      <c r="C622" s="161"/>
      <c r="D622" s="347"/>
      <c r="E622" s="347"/>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304"/>
      <c r="AE622" s="305"/>
      <c r="AF622" s="305"/>
      <c r="AG622" s="305"/>
      <c r="AH622" s="305"/>
      <c r="AI622" s="305"/>
      <c r="AJ622" s="305"/>
      <c r="AK622" s="305"/>
      <c r="AL622" s="305"/>
      <c r="AM622" s="305"/>
      <c r="AN622" s="305"/>
      <c r="AO622" s="314"/>
      <c r="AP622" s="117"/>
      <c r="AQ622" s="54" t="s">
        <v>645</v>
      </c>
      <c r="AU622" s="292" t="str">
        <f t="shared" ca="1" si="93"/>
        <v>AL</v>
      </c>
      <c r="AV622" s="292">
        <f t="shared" si="94"/>
        <v>590</v>
      </c>
      <c r="AW622" s="180" t="str">
        <f t="shared" ca="1" si="91"/>
        <v>AL590</v>
      </c>
      <c r="AX622" s="180">
        <f t="shared" si="95"/>
        <v>9</v>
      </c>
      <c r="AY622" s="180" t="str">
        <f t="shared" ca="1" si="96"/>
        <v>6. Ownership - Operating Costs</v>
      </c>
      <c r="AZ622" s="189" t="s">
        <v>702</v>
      </c>
      <c r="BA622" s="180" t="s">
        <v>739</v>
      </c>
      <c r="BB622" s="180">
        <f>$AL$8</f>
        <v>2052</v>
      </c>
      <c r="BC622" s="180" t="str">
        <f t="shared" ca="1" si="92"/>
        <v>9_AL590_Secondary_fuel_source_2052</v>
      </c>
      <c r="BD622" s="180" t="s">
        <v>407</v>
      </c>
      <c r="BE622" s="180"/>
      <c r="BF622" s="189" t="str">
        <f t="shared" si="97"/>
        <v>&gt;=0</v>
      </c>
      <c r="BG622" s="189" t="s">
        <v>58</v>
      </c>
      <c r="BH622" s="189" t="s">
        <v>58</v>
      </c>
      <c r="BI622" s="189"/>
      <c r="BJ622" s="189"/>
      <c r="BK622" s="189"/>
      <c r="BL622" s="189"/>
    </row>
    <row r="623" spans="1:64" ht="13.5" hidden="1" customHeight="1" thickBot="1">
      <c r="A623" s="90"/>
      <c r="B623" s="127"/>
      <c r="C623" s="161"/>
      <c r="D623" s="347"/>
      <c r="E623" s="347"/>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4"/>
      <c r="AD623" s="304"/>
      <c r="AE623" s="305"/>
      <c r="AF623" s="305"/>
      <c r="AG623" s="305"/>
      <c r="AH623" s="305"/>
      <c r="AI623" s="305"/>
      <c r="AJ623" s="305"/>
      <c r="AK623" s="305"/>
      <c r="AL623" s="305"/>
      <c r="AM623" s="305"/>
      <c r="AN623" s="305"/>
      <c r="AO623" s="314"/>
      <c r="AP623" s="117"/>
      <c r="AQ623" s="54" t="s">
        <v>645</v>
      </c>
      <c r="AU623" s="292" t="str">
        <f t="shared" ca="1" si="93"/>
        <v>AM</v>
      </c>
      <c r="AV623" s="292">
        <f t="shared" si="94"/>
        <v>590</v>
      </c>
      <c r="AW623" s="180" t="str">
        <f t="shared" ca="1" si="91"/>
        <v>AM590</v>
      </c>
      <c r="AX623" s="180">
        <f t="shared" si="95"/>
        <v>9</v>
      </c>
      <c r="AY623" s="180" t="str">
        <f t="shared" ca="1" si="96"/>
        <v>6. Ownership - Operating Costs</v>
      </c>
      <c r="AZ623" s="189" t="s">
        <v>702</v>
      </c>
      <c r="BA623" s="180" t="s">
        <v>739</v>
      </c>
      <c r="BB623" s="180">
        <f>$AM$8</f>
        <v>2053</v>
      </c>
      <c r="BC623" s="180" t="str">
        <f t="shared" ca="1" si="92"/>
        <v>9_AM590_Secondary_fuel_source_2053</v>
      </c>
      <c r="BD623" s="180" t="s">
        <v>407</v>
      </c>
      <c r="BE623" s="180"/>
      <c r="BF623" s="189" t="str">
        <f t="shared" si="97"/>
        <v>&gt;=0</v>
      </c>
      <c r="BG623" s="189" t="s">
        <v>58</v>
      </c>
      <c r="BH623" s="189" t="s">
        <v>58</v>
      </c>
      <c r="BI623" s="189"/>
      <c r="BJ623" s="189"/>
      <c r="BK623" s="189"/>
      <c r="BL623" s="189"/>
    </row>
    <row r="624" spans="1:64" ht="13.5" hidden="1" customHeight="1" thickBot="1">
      <c r="A624" s="90"/>
      <c r="B624" s="127"/>
      <c r="C624" s="161"/>
      <c r="D624" s="347"/>
      <c r="E624" s="347"/>
      <c r="F624" s="304"/>
      <c r="G624" s="304"/>
      <c r="H624" s="304"/>
      <c r="I624" s="304"/>
      <c r="J624" s="304"/>
      <c r="K624" s="304"/>
      <c r="L624" s="304"/>
      <c r="M624" s="304"/>
      <c r="N624" s="304"/>
      <c r="O624" s="304"/>
      <c r="P624" s="304"/>
      <c r="Q624" s="304"/>
      <c r="R624" s="304"/>
      <c r="S624" s="304"/>
      <c r="T624" s="304"/>
      <c r="U624" s="304"/>
      <c r="V624" s="304"/>
      <c r="W624" s="304"/>
      <c r="X624" s="304"/>
      <c r="Y624" s="304"/>
      <c r="Z624" s="304"/>
      <c r="AA624" s="304"/>
      <c r="AB624" s="304"/>
      <c r="AC624" s="304"/>
      <c r="AD624" s="304"/>
      <c r="AE624" s="305"/>
      <c r="AF624" s="305"/>
      <c r="AG624" s="305"/>
      <c r="AH624" s="305"/>
      <c r="AI624" s="305"/>
      <c r="AJ624" s="305"/>
      <c r="AK624" s="305"/>
      <c r="AL624" s="305"/>
      <c r="AM624" s="305"/>
      <c r="AN624" s="305"/>
      <c r="AO624" s="314"/>
      <c r="AP624" s="117"/>
      <c r="AQ624" s="54" t="s">
        <v>645</v>
      </c>
      <c r="AU624" s="292" t="str">
        <f t="shared" ca="1" si="93"/>
        <v>AN</v>
      </c>
      <c r="AV624" s="292">
        <f t="shared" si="94"/>
        <v>590</v>
      </c>
      <c r="AW624" s="180" t="str">
        <f t="shared" ca="1" si="91"/>
        <v>AN590</v>
      </c>
      <c r="AX624" s="180">
        <f t="shared" si="95"/>
        <v>9</v>
      </c>
      <c r="AY624" s="180" t="str">
        <f t="shared" ca="1" si="96"/>
        <v>6. Ownership - Operating Costs</v>
      </c>
      <c r="AZ624" s="189" t="s">
        <v>702</v>
      </c>
      <c r="BA624" s="180" t="s">
        <v>739</v>
      </c>
      <c r="BB624" s="180">
        <f>$AN$8</f>
        <v>2054</v>
      </c>
      <c r="BC624" s="180" t="str">
        <f t="shared" ca="1" si="92"/>
        <v>9_AN590_Secondary_fuel_source_2054</v>
      </c>
      <c r="BD624" s="180" t="s">
        <v>407</v>
      </c>
      <c r="BE624" s="180"/>
      <c r="BF624" s="189" t="str">
        <f t="shared" si="97"/>
        <v>&gt;=0</v>
      </c>
      <c r="BG624" s="189" t="s">
        <v>58</v>
      </c>
      <c r="BH624" s="189" t="s">
        <v>58</v>
      </c>
      <c r="BI624" s="189"/>
      <c r="BJ624" s="189"/>
      <c r="BK624" s="189"/>
      <c r="BL624" s="189"/>
    </row>
    <row r="625" spans="1:64" ht="13.5" hidden="1" customHeight="1" thickBot="1">
      <c r="A625" s="90"/>
      <c r="B625" s="127"/>
      <c r="C625" s="161"/>
      <c r="D625" s="347"/>
      <c r="E625" s="347"/>
      <c r="F625" s="304"/>
      <c r="G625" s="304"/>
      <c r="H625" s="304"/>
      <c r="I625" s="304"/>
      <c r="J625" s="304"/>
      <c r="K625" s="304"/>
      <c r="L625" s="304"/>
      <c r="M625" s="304"/>
      <c r="N625" s="304"/>
      <c r="O625" s="304"/>
      <c r="P625" s="304"/>
      <c r="Q625" s="304"/>
      <c r="R625" s="304"/>
      <c r="S625" s="304"/>
      <c r="T625" s="304"/>
      <c r="U625" s="304"/>
      <c r="V625" s="304"/>
      <c r="W625" s="304"/>
      <c r="X625" s="304"/>
      <c r="Y625" s="304"/>
      <c r="Z625" s="304"/>
      <c r="AA625" s="304"/>
      <c r="AB625" s="304"/>
      <c r="AC625" s="304"/>
      <c r="AD625" s="304"/>
      <c r="AE625" s="305"/>
      <c r="AF625" s="305"/>
      <c r="AG625" s="305"/>
      <c r="AH625" s="305"/>
      <c r="AI625" s="305"/>
      <c r="AJ625" s="305"/>
      <c r="AK625" s="305"/>
      <c r="AL625" s="305"/>
      <c r="AM625" s="305"/>
      <c r="AN625" s="305"/>
      <c r="AO625" s="314"/>
      <c r="AP625" s="117"/>
      <c r="AQ625" s="307" t="s">
        <v>645</v>
      </c>
      <c r="AR625" s="307"/>
      <c r="AS625" s="307"/>
      <c r="AT625" s="307"/>
      <c r="AU625" s="308" t="str">
        <f t="shared" ca="1" si="93"/>
        <v>AO</v>
      </c>
      <c r="AV625" s="308">
        <f t="shared" si="94"/>
        <v>590</v>
      </c>
      <c r="AW625" s="254" t="str">
        <f t="shared" ca="1" si="91"/>
        <v>AO590</v>
      </c>
      <c r="AX625" s="254">
        <f t="shared" si="95"/>
        <v>9</v>
      </c>
      <c r="AY625" s="254" t="str">
        <f t="shared" ca="1" si="96"/>
        <v>6. Ownership - Operating Costs</v>
      </c>
      <c r="AZ625" s="259" t="s">
        <v>702</v>
      </c>
      <c r="BA625" s="254" t="s">
        <v>739</v>
      </c>
      <c r="BB625" s="254" t="s">
        <v>646</v>
      </c>
      <c r="BC625" s="254" t="str">
        <f t="shared" ca="1" si="92"/>
        <v>9_AO590_Secondary_fuel_source_Additional_Info</v>
      </c>
      <c r="BD625" s="259" t="s">
        <v>133</v>
      </c>
      <c r="BE625" s="259">
        <v>100</v>
      </c>
      <c r="BF625" s="259"/>
      <c r="BG625" s="259" t="s">
        <v>58</v>
      </c>
      <c r="BH625" s="259" t="s">
        <v>58</v>
      </c>
      <c r="BI625" s="189"/>
      <c r="BJ625" s="189"/>
      <c r="BK625" s="189"/>
      <c r="BL625" s="189"/>
    </row>
    <row r="626" spans="1:64" ht="13.5" hidden="1" customHeight="1" thickBot="1">
      <c r="A626" s="90">
        <f>+A590+1</f>
        <v>23</v>
      </c>
      <c r="B626" s="127"/>
      <c r="C626" s="161" t="s">
        <v>740</v>
      </c>
      <c r="D626" s="347" t="s">
        <v>566</v>
      </c>
      <c r="E626" s="347"/>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1"/>
      <c r="AF626" s="281"/>
      <c r="AG626" s="281"/>
      <c r="AH626" s="281"/>
      <c r="AI626" s="281"/>
      <c r="AJ626" s="281"/>
      <c r="AK626" s="281"/>
      <c r="AL626" s="281"/>
      <c r="AM626" s="281"/>
      <c r="AN626" s="281"/>
      <c r="AO626" s="222"/>
      <c r="AP626" s="117"/>
      <c r="AS626" s="54" t="s">
        <v>125</v>
      </c>
      <c r="AT626" s="54" t="str">
        <f ca="1">SUBSTITUTE(CELL("address",F626),"$","")</f>
        <v>F626</v>
      </c>
      <c r="AU626" s="227" t="str">
        <f ca="1">CHAR(CODE(AT626))</f>
        <v>F</v>
      </c>
      <c r="AV626" s="227">
        <f>ROW(AT626)</f>
        <v>626</v>
      </c>
      <c r="AW626" s="180" t="str">
        <f ca="1">CONCATENATE(AU626&amp;AV626)</f>
        <v>F626</v>
      </c>
      <c r="AX626" s="180">
        <f t="shared" si="95"/>
        <v>9</v>
      </c>
      <c r="AY626" s="180" t="str">
        <f t="shared" ca="1" si="96"/>
        <v>6. Ownership - Operating Costs</v>
      </c>
      <c r="AZ626" s="189" t="s">
        <v>702</v>
      </c>
      <c r="BA626" s="180" t="s">
        <v>741</v>
      </c>
      <c r="BB626" s="180">
        <f>$F$8</f>
        <v>2020</v>
      </c>
      <c r="BC626" s="180" t="str">
        <f ca="1">AX626&amp;"_"&amp;AW626&amp;"_"&amp;BA626&amp;"_"&amp;BB626</f>
        <v>9_F626_Primary_fuel_transportation_2020</v>
      </c>
      <c r="BD626" s="180" t="s">
        <v>407</v>
      </c>
      <c r="BE626" s="180"/>
      <c r="BF626" s="189" t="str">
        <f t="shared" si="97"/>
        <v>&gt;=0</v>
      </c>
      <c r="BG626" s="189" t="s">
        <v>58</v>
      </c>
      <c r="BH626" s="189" t="s">
        <v>58</v>
      </c>
      <c r="BI626" s="189"/>
      <c r="BJ626" s="189"/>
      <c r="BK626" s="189"/>
      <c r="BL626" s="189"/>
    </row>
    <row r="627" spans="1:64" ht="13.5" hidden="1" customHeight="1" thickBot="1">
      <c r="A627" s="90"/>
      <c r="B627" s="127"/>
      <c r="C627" s="161"/>
      <c r="D627" s="347"/>
      <c r="E627" s="347"/>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4"/>
      <c r="AD627" s="304"/>
      <c r="AE627" s="305"/>
      <c r="AF627" s="305"/>
      <c r="AG627" s="305"/>
      <c r="AH627" s="305"/>
      <c r="AI627" s="305"/>
      <c r="AJ627" s="305"/>
      <c r="AK627" s="305"/>
      <c r="AL627" s="305"/>
      <c r="AM627" s="305"/>
      <c r="AN627" s="305"/>
      <c r="AO627" s="314"/>
      <c r="AP627" s="117"/>
      <c r="AQ627" s="54" t="s">
        <v>645</v>
      </c>
      <c r="AU627" s="292" t="str">
        <f ca="1">IF(AU626="Z","AA",IF(LEN(AU626)=1,CHAR(CODE(AU626)+1),IF(RIGHT(AU626,1)="Z",CHAR(CODE(LEFT(AU626,1))+1),LEFT(AU626,1))&amp;CHAR(65+MOD(CODE(RIGHT(AU626,1))+1-65,26))))</f>
        <v>G</v>
      </c>
      <c r="AV627" s="292">
        <f>AV626</f>
        <v>626</v>
      </c>
      <c r="AW627" s="180" t="str">
        <f t="shared" ref="AW627:AW661" ca="1" si="98">CONCATENATE(AU627&amp;AV627)</f>
        <v>G626</v>
      </c>
      <c r="AX627" s="180">
        <f t="shared" si="95"/>
        <v>9</v>
      </c>
      <c r="AY627" s="180" t="str">
        <f t="shared" ca="1" si="96"/>
        <v>6. Ownership - Operating Costs</v>
      </c>
      <c r="AZ627" s="189" t="s">
        <v>702</v>
      </c>
      <c r="BA627" s="180" t="s">
        <v>741</v>
      </c>
      <c r="BB627" s="180">
        <f>$G$8</f>
        <v>2021</v>
      </c>
      <c r="BC627" s="180" t="str">
        <f t="shared" ref="BC627:BC661" ca="1" si="99">AX627&amp;"_"&amp;AW627&amp;"_"&amp;BA627&amp;"_"&amp;BB627</f>
        <v>9_G626_Primary_fuel_transportation_2021</v>
      </c>
      <c r="BD627" s="180" t="s">
        <v>407</v>
      </c>
      <c r="BE627" s="180"/>
      <c r="BF627" s="189" t="str">
        <f t="shared" si="97"/>
        <v>&gt;=0</v>
      </c>
      <c r="BG627" s="189" t="s">
        <v>58</v>
      </c>
      <c r="BH627" s="189" t="s">
        <v>58</v>
      </c>
      <c r="BI627" s="189"/>
      <c r="BJ627" s="189"/>
      <c r="BK627" s="189"/>
      <c r="BL627" s="189"/>
    </row>
    <row r="628" spans="1:64" ht="13.5" hidden="1" customHeight="1" thickBot="1">
      <c r="A628" s="90"/>
      <c r="B628" s="127"/>
      <c r="C628" s="161"/>
      <c r="D628" s="347"/>
      <c r="E628" s="347"/>
      <c r="F628" s="304"/>
      <c r="G628" s="304"/>
      <c r="H628" s="304"/>
      <c r="I628" s="304"/>
      <c r="J628" s="304"/>
      <c r="K628" s="304"/>
      <c r="L628" s="304"/>
      <c r="M628" s="304"/>
      <c r="N628" s="304"/>
      <c r="O628" s="304"/>
      <c r="P628" s="304"/>
      <c r="Q628" s="304"/>
      <c r="R628" s="304"/>
      <c r="S628" s="304"/>
      <c r="T628" s="304"/>
      <c r="U628" s="304"/>
      <c r="V628" s="304"/>
      <c r="W628" s="304"/>
      <c r="X628" s="304"/>
      <c r="Y628" s="304"/>
      <c r="Z628" s="304"/>
      <c r="AA628" s="304"/>
      <c r="AB628" s="304"/>
      <c r="AC628" s="304"/>
      <c r="AD628" s="304"/>
      <c r="AE628" s="305"/>
      <c r="AF628" s="305"/>
      <c r="AG628" s="305"/>
      <c r="AH628" s="305"/>
      <c r="AI628" s="305"/>
      <c r="AJ628" s="305"/>
      <c r="AK628" s="305"/>
      <c r="AL628" s="305"/>
      <c r="AM628" s="305"/>
      <c r="AN628" s="305"/>
      <c r="AO628" s="314"/>
      <c r="AP628" s="117"/>
      <c r="AQ628" s="54" t="s">
        <v>645</v>
      </c>
      <c r="AU628" s="292" t="str">
        <f t="shared" ref="AU628:AU661" ca="1" si="100">IF(AU627="Z","AA",IF(LEN(AU627)=1,CHAR(CODE(AU627)+1),IF(RIGHT(AU627,1)="Z",CHAR(CODE(LEFT(AU627,1))+1),LEFT(AU627,1))&amp;CHAR(65+MOD(CODE(RIGHT(AU627,1))+1-65,26))))</f>
        <v>H</v>
      </c>
      <c r="AV628" s="292">
        <f t="shared" ref="AV628:AV661" si="101">AV627</f>
        <v>626</v>
      </c>
      <c r="AW628" s="180" t="str">
        <f t="shared" ca="1" si="98"/>
        <v>H626</v>
      </c>
      <c r="AX628" s="180">
        <f t="shared" si="95"/>
        <v>9</v>
      </c>
      <c r="AY628" s="180" t="str">
        <f t="shared" ca="1" si="96"/>
        <v>6. Ownership - Operating Costs</v>
      </c>
      <c r="AZ628" s="189" t="s">
        <v>702</v>
      </c>
      <c r="BA628" s="180" t="s">
        <v>741</v>
      </c>
      <c r="BB628" s="180">
        <f>$H$8</f>
        <v>2022</v>
      </c>
      <c r="BC628" s="180" t="str">
        <f t="shared" ca="1" si="99"/>
        <v>9_H626_Primary_fuel_transportation_2022</v>
      </c>
      <c r="BD628" s="180" t="s">
        <v>407</v>
      </c>
      <c r="BE628" s="180"/>
      <c r="BF628" s="189" t="str">
        <f t="shared" si="97"/>
        <v>&gt;=0</v>
      </c>
      <c r="BG628" s="189" t="s">
        <v>58</v>
      </c>
      <c r="BH628" s="189" t="s">
        <v>58</v>
      </c>
      <c r="BI628" s="189"/>
      <c r="BJ628" s="189"/>
      <c r="BK628" s="189"/>
      <c r="BL628" s="189"/>
    </row>
    <row r="629" spans="1:64" ht="13.5" hidden="1" customHeight="1" thickBot="1">
      <c r="A629" s="90"/>
      <c r="B629" s="127"/>
      <c r="C629" s="161"/>
      <c r="D629" s="347"/>
      <c r="E629" s="347"/>
      <c r="F629" s="304"/>
      <c r="G629" s="304"/>
      <c r="H629" s="304"/>
      <c r="I629" s="304"/>
      <c r="J629" s="304"/>
      <c r="K629" s="304"/>
      <c r="L629" s="304"/>
      <c r="M629" s="304"/>
      <c r="N629" s="304"/>
      <c r="O629" s="304"/>
      <c r="P629" s="304"/>
      <c r="Q629" s="304"/>
      <c r="R629" s="304"/>
      <c r="S629" s="304"/>
      <c r="T629" s="304"/>
      <c r="U629" s="304"/>
      <c r="V629" s="304"/>
      <c r="W629" s="304"/>
      <c r="X629" s="304"/>
      <c r="Y629" s="304"/>
      <c r="Z629" s="304"/>
      <c r="AA629" s="304"/>
      <c r="AB629" s="304"/>
      <c r="AC629" s="304"/>
      <c r="AD629" s="304"/>
      <c r="AE629" s="305"/>
      <c r="AF629" s="305"/>
      <c r="AG629" s="305"/>
      <c r="AH629" s="305"/>
      <c r="AI629" s="305"/>
      <c r="AJ629" s="305"/>
      <c r="AK629" s="305"/>
      <c r="AL629" s="305"/>
      <c r="AM629" s="305"/>
      <c r="AN629" s="305"/>
      <c r="AO629" s="314"/>
      <c r="AP629" s="117"/>
      <c r="AQ629" s="54" t="s">
        <v>645</v>
      </c>
      <c r="AU629" s="292" t="str">
        <f t="shared" ca="1" si="100"/>
        <v>I</v>
      </c>
      <c r="AV629" s="292">
        <f t="shared" si="101"/>
        <v>626</v>
      </c>
      <c r="AW629" s="180" t="str">
        <f t="shared" ca="1" si="98"/>
        <v>I626</v>
      </c>
      <c r="AX629" s="180">
        <f t="shared" si="95"/>
        <v>9</v>
      </c>
      <c r="AY629" s="180" t="str">
        <f t="shared" ca="1" si="96"/>
        <v>6. Ownership - Operating Costs</v>
      </c>
      <c r="AZ629" s="189" t="s">
        <v>702</v>
      </c>
      <c r="BA629" s="180" t="s">
        <v>741</v>
      </c>
      <c r="BB629" s="180">
        <f>$I$8</f>
        <v>2023</v>
      </c>
      <c r="BC629" s="180" t="str">
        <f t="shared" ca="1" si="99"/>
        <v>9_I626_Primary_fuel_transportation_2023</v>
      </c>
      <c r="BD629" s="180" t="s">
        <v>407</v>
      </c>
      <c r="BE629" s="180"/>
      <c r="BF629" s="189" t="str">
        <f t="shared" si="97"/>
        <v>&gt;=0</v>
      </c>
      <c r="BG629" s="189" t="s">
        <v>58</v>
      </c>
      <c r="BH629" s="189" t="s">
        <v>58</v>
      </c>
      <c r="BI629" s="189"/>
      <c r="BJ629" s="189"/>
      <c r="BK629" s="189"/>
      <c r="BL629" s="189"/>
    </row>
    <row r="630" spans="1:64" ht="13.5" hidden="1" customHeight="1" thickBot="1">
      <c r="A630" s="90"/>
      <c r="B630" s="127"/>
      <c r="C630" s="161"/>
      <c r="D630" s="347"/>
      <c r="E630" s="347"/>
      <c r="F630" s="304"/>
      <c r="G630" s="304"/>
      <c r="H630" s="304"/>
      <c r="I630" s="304"/>
      <c r="J630" s="304"/>
      <c r="K630" s="304"/>
      <c r="L630" s="304"/>
      <c r="M630" s="304"/>
      <c r="N630" s="304"/>
      <c r="O630" s="304"/>
      <c r="P630" s="304"/>
      <c r="Q630" s="304"/>
      <c r="R630" s="304"/>
      <c r="S630" s="304"/>
      <c r="T630" s="304"/>
      <c r="U630" s="304"/>
      <c r="V630" s="304"/>
      <c r="W630" s="304"/>
      <c r="X630" s="304"/>
      <c r="Y630" s="304"/>
      <c r="Z630" s="304"/>
      <c r="AA630" s="304"/>
      <c r="AB630" s="304"/>
      <c r="AC630" s="304"/>
      <c r="AD630" s="304"/>
      <c r="AE630" s="305"/>
      <c r="AF630" s="305"/>
      <c r="AG630" s="305"/>
      <c r="AH630" s="305"/>
      <c r="AI630" s="305"/>
      <c r="AJ630" s="305"/>
      <c r="AK630" s="305"/>
      <c r="AL630" s="305"/>
      <c r="AM630" s="305"/>
      <c r="AN630" s="305"/>
      <c r="AO630" s="314"/>
      <c r="AP630" s="117"/>
      <c r="AQ630" s="54" t="s">
        <v>645</v>
      </c>
      <c r="AU630" s="292" t="str">
        <f t="shared" ca="1" si="100"/>
        <v>J</v>
      </c>
      <c r="AV630" s="292">
        <f t="shared" si="101"/>
        <v>626</v>
      </c>
      <c r="AW630" s="180" t="str">
        <f t="shared" ca="1" si="98"/>
        <v>J626</v>
      </c>
      <c r="AX630" s="180">
        <f t="shared" si="95"/>
        <v>9</v>
      </c>
      <c r="AY630" s="180" t="str">
        <f t="shared" ca="1" si="96"/>
        <v>6. Ownership - Operating Costs</v>
      </c>
      <c r="AZ630" s="189" t="s">
        <v>702</v>
      </c>
      <c r="BA630" s="180" t="s">
        <v>741</v>
      </c>
      <c r="BB630" s="180">
        <f>$J$8</f>
        <v>2024</v>
      </c>
      <c r="BC630" s="180" t="str">
        <f t="shared" ca="1" si="99"/>
        <v>9_J626_Primary_fuel_transportation_2024</v>
      </c>
      <c r="BD630" s="180" t="s">
        <v>407</v>
      </c>
      <c r="BE630" s="180"/>
      <c r="BF630" s="189" t="str">
        <f t="shared" si="97"/>
        <v>&gt;=0</v>
      </c>
      <c r="BG630" s="189" t="s">
        <v>58</v>
      </c>
      <c r="BH630" s="189" t="s">
        <v>58</v>
      </c>
      <c r="BI630" s="189"/>
      <c r="BJ630" s="189"/>
      <c r="BK630" s="189"/>
      <c r="BL630" s="189"/>
    </row>
    <row r="631" spans="1:64" ht="13.5" hidden="1" customHeight="1" thickBot="1">
      <c r="A631" s="90"/>
      <c r="B631" s="127"/>
      <c r="C631" s="161"/>
      <c r="D631" s="347"/>
      <c r="E631" s="347"/>
      <c r="F631" s="304"/>
      <c r="G631" s="304"/>
      <c r="H631" s="304"/>
      <c r="I631" s="304"/>
      <c r="J631" s="304"/>
      <c r="K631" s="304"/>
      <c r="L631" s="304"/>
      <c r="M631" s="304"/>
      <c r="N631" s="304"/>
      <c r="O631" s="304"/>
      <c r="P631" s="304"/>
      <c r="Q631" s="304"/>
      <c r="R631" s="304"/>
      <c r="S631" s="304"/>
      <c r="T631" s="304"/>
      <c r="U631" s="304"/>
      <c r="V631" s="304"/>
      <c r="W631" s="304"/>
      <c r="X631" s="304"/>
      <c r="Y631" s="304"/>
      <c r="Z631" s="304"/>
      <c r="AA631" s="304"/>
      <c r="AB631" s="304"/>
      <c r="AC631" s="304"/>
      <c r="AD631" s="304"/>
      <c r="AE631" s="305"/>
      <c r="AF631" s="305"/>
      <c r="AG631" s="305"/>
      <c r="AH631" s="305"/>
      <c r="AI631" s="305"/>
      <c r="AJ631" s="305"/>
      <c r="AK631" s="305"/>
      <c r="AL631" s="305"/>
      <c r="AM631" s="305"/>
      <c r="AN631" s="305"/>
      <c r="AO631" s="314"/>
      <c r="AP631" s="117"/>
      <c r="AQ631" s="54" t="s">
        <v>645</v>
      </c>
      <c r="AU631" s="292" t="str">
        <f t="shared" ca="1" si="100"/>
        <v>K</v>
      </c>
      <c r="AV631" s="292">
        <f t="shared" si="101"/>
        <v>626</v>
      </c>
      <c r="AW631" s="180" t="str">
        <f t="shared" ca="1" si="98"/>
        <v>K626</v>
      </c>
      <c r="AX631" s="180">
        <f t="shared" si="95"/>
        <v>9</v>
      </c>
      <c r="AY631" s="180" t="str">
        <f t="shared" ca="1" si="96"/>
        <v>6. Ownership - Operating Costs</v>
      </c>
      <c r="AZ631" s="189" t="s">
        <v>702</v>
      </c>
      <c r="BA631" s="180" t="s">
        <v>741</v>
      </c>
      <c r="BB631" s="180">
        <f>$K$8</f>
        <v>2025</v>
      </c>
      <c r="BC631" s="180" t="str">
        <f t="shared" ca="1" si="99"/>
        <v>9_K626_Primary_fuel_transportation_2025</v>
      </c>
      <c r="BD631" s="180" t="s">
        <v>407</v>
      </c>
      <c r="BE631" s="180"/>
      <c r="BF631" s="189" t="str">
        <f t="shared" si="97"/>
        <v>&gt;=0</v>
      </c>
      <c r="BG631" s="189" t="s">
        <v>58</v>
      </c>
      <c r="BH631" s="189" t="s">
        <v>58</v>
      </c>
      <c r="BI631" s="189"/>
      <c r="BJ631" s="189"/>
      <c r="BK631" s="189"/>
      <c r="BL631" s="189"/>
    </row>
    <row r="632" spans="1:64" ht="13.5" hidden="1" customHeight="1" thickBot="1">
      <c r="A632" s="90"/>
      <c r="B632" s="127"/>
      <c r="C632" s="161"/>
      <c r="D632" s="347"/>
      <c r="E632" s="347"/>
      <c r="F632" s="304"/>
      <c r="G632" s="304"/>
      <c r="H632" s="304"/>
      <c r="I632" s="304"/>
      <c r="J632" s="304"/>
      <c r="K632" s="304"/>
      <c r="L632" s="304"/>
      <c r="M632" s="304"/>
      <c r="N632" s="304"/>
      <c r="O632" s="304"/>
      <c r="P632" s="304"/>
      <c r="Q632" s="304"/>
      <c r="R632" s="304"/>
      <c r="S632" s="304"/>
      <c r="T632" s="304"/>
      <c r="U632" s="304"/>
      <c r="V632" s="304"/>
      <c r="W632" s="304"/>
      <c r="X632" s="304"/>
      <c r="Y632" s="304"/>
      <c r="Z632" s="304"/>
      <c r="AA632" s="304"/>
      <c r="AB632" s="304"/>
      <c r="AC632" s="304"/>
      <c r="AD632" s="304"/>
      <c r="AE632" s="305"/>
      <c r="AF632" s="305"/>
      <c r="AG632" s="305"/>
      <c r="AH632" s="305"/>
      <c r="AI632" s="305"/>
      <c r="AJ632" s="305"/>
      <c r="AK632" s="305"/>
      <c r="AL632" s="305"/>
      <c r="AM632" s="305"/>
      <c r="AN632" s="305"/>
      <c r="AO632" s="314"/>
      <c r="AP632" s="117"/>
      <c r="AQ632" s="54" t="s">
        <v>645</v>
      </c>
      <c r="AU632" s="292" t="str">
        <f t="shared" ca="1" si="100"/>
        <v>L</v>
      </c>
      <c r="AV632" s="292">
        <f t="shared" si="101"/>
        <v>626</v>
      </c>
      <c r="AW632" s="180" t="str">
        <f t="shared" ca="1" si="98"/>
        <v>L626</v>
      </c>
      <c r="AX632" s="180">
        <f t="shared" si="95"/>
        <v>9</v>
      </c>
      <c r="AY632" s="180" t="str">
        <f t="shared" ca="1" si="96"/>
        <v>6. Ownership - Operating Costs</v>
      </c>
      <c r="AZ632" s="189" t="s">
        <v>702</v>
      </c>
      <c r="BA632" s="180" t="s">
        <v>741</v>
      </c>
      <c r="BB632" s="180">
        <f>$L$8</f>
        <v>2026</v>
      </c>
      <c r="BC632" s="180" t="str">
        <f t="shared" ca="1" si="99"/>
        <v>9_L626_Primary_fuel_transportation_2026</v>
      </c>
      <c r="BD632" s="180" t="s">
        <v>407</v>
      </c>
      <c r="BE632" s="180"/>
      <c r="BF632" s="189" t="str">
        <f t="shared" si="97"/>
        <v>&gt;=0</v>
      </c>
      <c r="BG632" s="189" t="s">
        <v>58</v>
      </c>
      <c r="BH632" s="189" t="s">
        <v>58</v>
      </c>
      <c r="BI632" s="189"/>
      <c r="BJ632" s="189"/>
      <c r="BK632" s="189"/>
      <c r="BL632" s="189"/>
    </row>
    <row r="633" spans="1:64" ht="13.5" hidden="1" customHeight="1" thickBot="1">
      <c r="A633" s="90"/>
      <c r="B633" s="127"/>
      <c r="C633" s="161"/>
      <c r="D633" s="347"/>
      <c r="E633" s="347"/>
      <c r="F633" s="304"/>
      <c r="G633" s="304"/>
      <c r="H633" s="304"/>
      <c r="I633" s="304"/>
      <c r="J633" s="304"/>
      <c r="K633" s="304"/>
      <c r="L633" s="304"/>
      <c r="M633" s="304"/>
      <c r="N633" s="304"/>
      <c r="O633" s="304"/>
      <c r="P633" s="304"/>
      <c r="Q633" s="304"/>
      <c r="R633" s="304"/>
      <c r="S633" s="304"/>
      <c r="T633" s="304"/>
      <c r="U633" s="304"/>
      <c r="V633" s="304"/>
      <c r="W633" s="304"/>
      <c r="X633" s="304"/>
      <c r="Y633" s="304"/>
      <c r="Z633" s="304"/>
      <c r="AA633" s="304"/>
      <c r="AB633" s="304"/>
      <c r="AC633" s="304"/>
      <c r="AD633" s="304"/>
      <c r="AE633" s="305"/>
      <c r="AF633" s="305"/>
      <c r="AG633" s="305"/>
      <c r="AH633" s="305"/>
      <c r="AI633" s="305"/>
      <c r="AJ633" s="305"/>
      <c r="AK633" s="305"/>
      <c r="AL633" s="305"/>
      <c r="AM633" s="305"/>
      <c r="AN633" s="305"/>
      <c r="AO633" s="314"/>
      <c r="AP633" s="117"/>
      <c r="AQ633" s="54" t="s">
        <v>645</v>
      </c>
      <c r="AU633" s="292" t="str">
        <f t="shared" ca="1" si="100"/>
        <v>M</v>
      </c>
      <c r="AV633" s="292">
        <f t="shared" si="101"/>
        <v>626</v>
      </c>
      <c r="AW633" s="180" t="str">
        <f t="shared" ca="1" si="98"/>
        <v>M626</v>
      </c>
      <c r="AX633" s="180">
        <f t="shared" si="95"/>
        <v>9</v>
      </c>
      <c r="AY633" s="180" t="str">
        <f t="shared" ca="1" si="96"/>
        <v>6. Ownership - Operating Costs</v>
      </c>
      <c r="AZ633" s="189" t="s">
        <v>702</v>
      </c>
      <c r="BA633" s="180" t="s">
        <v>741</v>
      </c>
      <c r="BB633" s="180">
        <f>$M$8</f>
        <v>2027</v>
      </c>
      <c r="BC633" s="180" t="str">
        <f t="shared" ca="1" si="99"/>
        <v>9_M626_Primary_fuel_transportation_2027</v>
      </c>
      <c r="BD633" s="180" t="s">
        <v>407</v>
      </c>
      <c r="BE633" s="180"/>
      <c r="BF633" s="189" t="str">
        <f t="shared" si="97"/>
        <v>&gt;=0</v>
      </c>
      <c r="BG633" s="189" t="s">
        <v>58</v>
      </c>
      <c r="BH633" s="189" t="s">
        <v>58</v>
      </c>
      <c r="BI633" s="189"/>
      <c r="BJ633" s="189"/>
      <c r="BK633" s="189"/>
      <c r="BL633" s="189"/>
    </row>
    <row r="634" spans="1:64" ht="13.5" hidden="1" customHeight="1" thickBot="1">
      <c r="A634" s="90"/>
      <c r="B634" s="127"/>
      <c r="C634" s="161"/>
      <c r="D634" s="347"/>
      <c r="E634" s="347"/>
      <c r="F634" s="304"/>
      <c r="G634" s="304"/>
      <c r="H634" s="304"/>
      <c r="I634" s="304"/>
      <c r="J634" s="304"/>
      <c r="K634" s="304"/>
      <c r="L634" s="304"/>
      <c r="M634" s="304"/>
      <c r="N634" s="304"/>
      <c r="O634" s="304"/>
      <c r="P634" s="304"/>
      <c r="Q634" s="304"/>
      <c r="R634" s="304"/>
      <c r="S634" s="304"/>
      <c r="T634" s="304"/>
      <c r="U634" s="304"/>
      <c r="V634" s="304"/>
      <c r="W634" s="304"/>
      <c r="X634" s="304"/>
      <c r="Y634" s="304"/>
      <c r="Z634" s="304"/>
      <c r="AA634" s="304"/>
      <c r="AB634" s="304"/>
      <c r="AC634" s="304"/>
      <c r="AD634" s="304"/>
      <c r="AE634" s="305"/>
      <c r="AF634" s="305"/>
      <c r="AG634" s="305"/>
      <c r="AH634" s="305"/>
      <c r="AI634" s="305"/>
      <c r="AJ634" s="305"/>
      <c r="AK634" s="305"/>
      <c r="AL634" s="305"/>
      <c r="AM634" s="305"/>
      <c r="AN634" s="305"/>
      <c r="AO634" s="314"/>
      <c r="AP634" s="117"/>
      <c r="AQ634" s="54" t="s">
        <v>645</v>
      </c>
      <c r="AU634" s="292" t="str">
        <f t="shared" ca="1" si="100"/>
        <v>N</v>
      </c>
      <c r="AV634" s="292">
        <f t="shared" si="101"/>
        <v>626</v>
      </c>
      <c r="AW634" s="180" t="str">
        <f t="shared" ca="1" si="98"/>
        <v>N626</v>
      </c>
      <c r="AX634" s="180">
        <f t="shared" si="95"/>
        <v>9</v>
      </c>
      <c r="AY634" s="180" t="str">
        <f t="shared" ca="1" si="96"/>
        <v>6. Ownership - Operating Costs</v>
      </c>
      <c r="AZ634" s="189" t="s">
        <v>702</v>
      </c>
      <c r="BA634" s="180" t="s">
        <v>741</v>
      </c>
      <c r="BB634" s="180">
        <f>$N$8</f>
        <v>2028</v>
      </c>
      <c r="BC634" s="180" t="str">
        <f t="shared" ca="1" si="99"/>
        <v>9_N626_Primary_fuel_transportation_2028</v>
      </c>
      <c r="BD634" s="180" t="s">
        <v>407</v>
      </c>
      <c r="BE634" s="180"/>
      <c r="BF634" s="189" t="str">
        <f t="shared" si="97"/>
        <v>&gt;=0</v>
      </c>
      <c r="BG634" s="189" t="s">
        <v>58</v>
      </c>
      <c r="BH634" s="189" t="s">
        <v>58</v>
      </c>
      <c r="BI634" s="189"/>
      <c r="BJ634" s="189"/>
      <c r="BK634" s="189"/>
      <c r="BL634" s="189"/>
    </row>
    <row r="635" spans="1:64" ht="13.5" hidden="1" customHeight="1" thickBot="1">
      <c r="A635" s="90"/>
      <c r="B635" s="127"/>
      <c r="C635" s="161"/>
      <c r="D635" s="347"/>
      <c r="E635" s="347"/>
      <c r="F635" s="304"/>
      <c r="G635" s="304"/>
      <c r="H635" s="304"/>
      <c r="I635" s="304"/>
      <c r="J635" s="304"/>
      <c r="K635" s="304"/>
      <c r="L635" s="304"/>
      <c r="M635" s="304"/>
      <c r="N635" s="304"/>
      <c r="O635" s="304"/>
      <c r="P635" s="304"/>
      <c r="Q635" s="304"/>
      <c r="R635" s="304"/>
      <c r="S635" s="304"/>
      <c r="T635" s="304"/>
      <c r="U635" s="304"/>
      <c r="V635" s="304"/>
      <c r="W635" s="304"/>
      <c r="X635" s="304"/>
      <c r="Y635" s="304"/>
      <c r="Z635" s="304"/>
      <c r="AA635" s="304"/>
      <c r="AB635" s="304"/>
      <c r="AC635" s="304"/>
      <c r="AD635" s="304"/>
      <c r="AE635" s="305"/>
      <c r="AF635" s="305"/>
      <c r="AG635" s="305"/>
      <c r="AH635" s="305"/>
      <c r="AI635" s="305"/>
      <c r="AJ635" s="305"/>
      <c r="AK635" s="305"/>
      <c r="AL635" s="305"/>
      <c r="AM635" s="305"/>
      <c r="AN635" s="305"/>
      <c r="AO635" s="314"/>
      <c r="AP635" s="117"/>
      <c r="AQ635" s="54" t="s">
        <v>645</v>
      </c>
      <c r="AU635" s="292" t="str">
        <f t="shared" ca="1" si="100"/>
        <v>O</v>
      </c>
      <c r="AV635" s="292">
        <f t="shared" si="101"/>
        <v>626</v>
      </c>
      <c r="AW635" s="180" t="str">
        <f t="shared" ca="1" si="98"/>
        <v>O626</v>
      </c>
      <c r="AX635" s="180">
        <f t="shared" si="95"/>
        <v>9</v>
      </c>
      <c r="AY635" s="180" t="str">
        <f t="shared" ca="1" si="96"/>
        <v>6. Ownership - Operating Costs</v>
      </c>
      <c r="AZ635" s="189" t="s">
        <v>702</v>
      </c>
      <c r="BA635" s="180" t="s">
        <v>741</v>
      </c>
      <c r="BB635" s="180">
        <f>$O$8</f>
        <v>2029</v>
      </c>
      <c r="BC635" s="180" t="str">
        <f t="shared" ca="1" si="99"/>
        <v>9_O626_Primary_fuel_transportation_2029</v>
      </c>
      <c r="BD635" s="180" t="s">
        <v>407</v>
      </c>
      <c r="BE635" s="180"/>
      <c r="BF635" s="189" t="str">
        <f t="shared" si="97"/>
        <v>&gt;=0</v>
      </c>
      <c r="BG635" s="189" t="s">
        <v>58</v>
      </c>
      <c r="BH635" s="189" t="s">
        <v>58</v>
      </c>
      <c r="BI635" s="189"/>
      <c r="BJ635" s="189"/>
      <c r="BK635" s="189"/>
      <c r="BL635" s="189"/>
    </row>
    <row r="636" spans="1:64" ht="13.5" hidden="1" customHeight="1" thickBot="1">
      <c r="A636" s="90"/>
      <c r="B636" s="127"/>
      <c r="C636" s="161"/>
      <c r="D636" s="347"/>
      <c r="E636" s="347"/>
      <c r="F636" s="304"/>
      <c r="G636" s="304"/>
      <c r="H636" s="304"/>
      <c r="I636" s="304"/>
      <c r="J636" s="304"/>
      <c r="K636" s="304"/>
      <c r="L636" s="304"/>
      <c r="M636" s="304"/>
      <c r="N636" s="304"/>
      <c r="O636" s="304"/>
      <c r="P636" s="304"/>
      <c r="Q636" s="304"/>
      <c r="R636" s="304"/>
      <c r="S636" s="304"/>
      <c r="T636" s="304"/>
      <c r="U636" s="304"/>
      <c r="V636" s="304"/>
      <c r="W636" s="304"/>
      <c r="X636" s="304"/>
      <c r="Y636" s="304"/>
      <c r="Z636" s="304"/>
      <c r="AA636" s="304"/>
      <c r="AB636" s="304"/>
      <c r="AC636" s="304"/>
      <c r="AD636" s="304"/>
      <c r="AE636" s="305"/>
      <c r="AF636" s="305"/>
      <c r="AG636" s="305"/>
      <c r="AH636" s="305"/>
      <c r="AI636" s="305"/>
      <c r="AJ636" s="305"/>
      <c r="AK636" s="305"/>
      <c r="AL636" s="305"/>
      <c r="AM636" s="305"/>
      <c r="AN636" s="305"/>
      <c r="AO636" s="314"/>
      <c r="AP636" s="117"/>
      <c r="AQ636" s="54" t="s">
        <v>645</v>
      </c>
      <c r="AU636" s="292" t="str">
        <f t="shared" ca="1" si="100"/>
        <v>P</v>
      </c>
      <c r="AV636" s="292">
        <f t="shared" si="101"/>
        <v>626</v>
      </c>
      <c r="AW636" s="180" t="str">
        <f t="shared" ca="1" si="98"/>
        <v>P626</v>
      </c>
      <c r="AX636" s="180">
        <f t="shared" si="95"/>
        <v>9</v>
      </c>
      <c r="AY636" s="180" t="str">
        <f t="shared" ca="1" si="96"/>
        <v>6. Ownership - Operating Costs</v>
      </c>
      <c r="AZ636" s="189" t="s">
        <v>702</v>
      </c>
      <c r="BA636" s="180" t="s">
        <v>741</v>
      </c>
      <c r="BB636" s="180">
        <f>$P$8</f>
        <v>2030</v>
      </c>
      <c r="BC636" s="180" t="str">
        <f t="shared" ca="1" si="99"/>
        <v>9_P626_Primary_fuel_transportation_2030</v>
      </c>
      <c r="BD636" s="180" t="s">
        <v>407</v>
      </c>
      <c r="BE636" s="180"/>
      <c r="BF636" s="189" t="str">
        <f t="shared" si="97"/>
        <v>&gt;=0</v>
      </c>
      <c r="BG636" s="189" t="s">
        <v>58</v>
      </c>
      <c r="BH636" s="189" t="s">
        <v>58</v>
      </c>
      <c r="BI636" s="189"/>
      <c r="BJ636" s="189"/>
      <c r="BK636" s="189"/>
      <c r="BL636" s="189"/>
    </row>
    <row r="637" spans="1:64" ht="13.5" hidden="1" customHeight="1" thickBot="1">
      <c r="A637" s="90"/>
      <c r="B637" s="127"/>
      <c r="C637" s="161"/>
      <c r="D637" s="347"/>
      <c r="E637" s="347"/>
      <c r="F637" s="304"/>
      <c r="G637" s="304"/>
      <c r="H637" s="304"/>
      <c r="I637" s="304"/>
      <c r="J637" s="304"/>
      <c r="K637" s="304"/>
      <c r="L637" s="304"/>
      <c r="M637" s="304"/>
      <c r="N637" s="304"/>
      <c r="O637" s="304"/>
      <c r="P637" s="304"/>
      <c r="Q637" s="304"/>
      <c r="R637" s="304"/>
      <c r="S637" s="304"/>
      <c r="T637" s="304"/>
      <c r="U637" s="304"/>
      <c r="V637" s="304"/>
      <c r="W637" s="304"/>
      <c r="X637" s="304"/>
      <c r="Y637" s="304"/>
      <c r="Z637" s="304"/>
      <c r="AA637" s="304"/>
      <c r="AB637" s="304"/>
      <c r="AC637" s="304"/>
      <c r="AD637" s="304"/>
      <c r="AE637" s="305"/>
      <c r="AF637" s="305"/>
      <c r="AG637" s="305"/>
      <c r="AH637" s="305"/>
      <c r="AI637" s="305"/>
      <c r="AJ637" s="305"/>
      <c r="AK637" s="305"/>
      <c r="AL637" s="305"/>
      <c r="AM637" s="305"/>
      <c r="AN637" s="305"/>
      <c r="AO637" s="314"/>
      <c r="AP637" s="117"/>
      <c r="AQ637" s="54" t="s">
        <v>645</v>
      </c>
      <c r="AU637" s="292" t="str">
        <f t="shared" ca="1" si="100"/>
        <v>Q</v>
      </c>
      <c r="AV637" s="292">
        <f t="shared" si="101"/>
        <v>626</v>
      </c>
      <c r="AW637" s="180" t="str">
        <f t="shared" ca="1" si="98"/>
        <v>Q626</v>
      </c>
      <c r="AX637" s="180">
        <f t="shared" si="95"/>
        <v>9</v>
      </c>
      <c r="AY637" s="180" t="str">
        <f t="shared" ca="1" si="96"/>
        <v>6. Ownership - Operating Costs</v>
      </c>
      <c r="AZ637" s="189" t="s">
        <v>702</v>
      </c>
      <c r="BA637" s="180" t="s">
        <v>741</v>
      </c>
      <c r="BB637" s="180">
        <f>$Q$8</f>
        <v>2031</v>
      </c>
      <c r="BC637" s="180" t="str">
        <f t="shared" ca="1" si="99"/>
        <v>9_Q626_Primary_fuel_transportation_2031</v>
      </c>
      <c r="BD637" s="180" t="s">
        <v>407</v>
      </c>
      <c r="BE637" s="180"/>
      <c r="BF637" s="189" t="str">
        <f t="shared" si="97"/>
        <v>&gt;=0</v>
      </c>
      <c r="BG637" s="189" t="s">
        <v>58</v>
      </c>
      <c r="BH637" s="189" t="s">
        <v>58</v>
      </c>
      <c r="BI637" s="189"/>
      <c r="BJ637" s="189"/>
      <c r="BK637" s="189"/>
      <c r="BL637" s="189"/>
    </row>
    <row r="638" spans="1:64" ht="13.5" hidden="1" customHeight="1" thickBot="1">
      <c r="A638" s="90"/>
      <c r="B638" s="127"/>
      <c r="C638" s="161"/>
      <c r="D638" s="347"/>
      <c r="E638" s="347"/>
      <c r="F638" s="304"/>
      <c r="G638" s="304"/>
      <c r="H638" s="304"/>
      <c r="I638" s="304"/>
      <c r="J638" s="304"/>
      <c r="K638" s="304"/>
      <c r="L638" s="304"/>
      <c r="M638" s="304"/>
      <c r="N638" s="304"/>
      <c r="O638" s="304"/>
      <c r="P638" s="304"/>
      <c r="Q638" s="304"/>
      <c r="R638" s="304"/>
      <c r="S638" s="304"/>
      <c r="T638" s="304"/>
      <c r="U638" s="304"/>
      <c r="V638" s="304"/>
      <c r="W638" s="304"/>
      <c r="X638" s="304"/>
      <c r="Y638" s="304"/>
      <c r="Z638" s="304"/>
      <c r="AA638" s="304"/>
      <c r="AB638" s="304"/>
      <c r="AC638" s="304"/>
      <c r="AD638" s="304"/>
      <c r="AE638" s="305"/>
      <c r="AF638" s="305"/>
      <c r="AG638" s="305"/>
      <c r="AH638" s="305"/>
      <c r="AI638" s="305"/>
      <c r="AJ638" s="305"/>
      <c r="AK638" s="305"/>
      <c r="AL638" s="305"/>
      <c r="AM638" s="305"/>
      <c r="AN638" s="305"/>
      <c r="AO638" s="314"/>
      <c r="AP638" s="117"/>
      <c r="AQ638" s="54" t="s">
        <v>645</v>
      </c>
      <c r="AU638" s="292" t="str">
        <f t="shared" ca="1" si="100"/>
        <v>R</v>
      </c>
      <c r="AV638" s="292">
        <f t="shared" si="101"/>
        <v>626</v>
      </c>
      <c r="AW638" s="180" t="str">
        <f t="shared" ca="1" si="98"/>
        <v>R626</v>
      </c>
      <c r="AX638" s="180">
        <f t="shared" si="95"/>
        <v>9</v>
      </c>
      <c r="AY638" s="180" t="str">
        <f t="shared" ca="1" si="96"/>
        <v>6. Ownership - Operating Costs</v>
      </c>
      <c r="AZ638" s="189" t="s">
        <v>702</v>
      </c>
      <c r="BA638" s="180" t="s">
        <v>741</v>
      </c>
      <c r="BB638" s="180">
        <f>$R$8</f>
        <v>2032</v>
      </c>
      <c r="BC638" s="180" t="str">
        <f t="shared" ca="1" si="99"/>
        <v>9_R626_Primary_fuel_transportation_2032</v>
      </c>
      <c r="BD638" s="180" t="s">
        <v>407</v>
      </c>
      <c r="BE638" s="180"/>
      <c r="BF638" s="189" t="str">
        <f t="shared" si="97"/>
        <v>&gt;=0</v>
      </c>
      <c r="BG638" s="189" t="s">
        <v>58</v>
      </c>
      <c r="BH638" s="189" t="s">
        <v>58</v>
      </c>
      <c r="BI638" s="189"/>
      <c r="BJ638" s="189"/>
      <c r="BK638" s="189"/>
      <c r="BL638" s="189"/>
    </row>
    <row r="639" spans="1:64" ht="13.5" hidden="1" customHeight="1" thickBot="1">
      <c r="A639" s="90"/>
      <c r="B639" s="127"/>
      <c r="C639" s="161"/>
      <c r="D639" s="347"/>
      <c r="E639" s="347"/>
      <c r="F639" s="304"/>
      <c r="G639" s="304"/>
      <c r="H639" s="304"/>
      <c r="I639" s="304"/>
      <c r="J639" s="304"/>
      <c r="K639" s="304"/>
      <c r="L639" s="304"/>
      <c r="M639" s="304"/>
      <c r="N639" s="304"/>
      <c r="O639" s="304"/>
      <c r="P639" s="304"/>
      <c r="Q639" s="304"/>
      <c r="R639" s="304"/>
      <c r="S639" s="304"/>
      <c r="T639" s="304"/>
      <c r="U639" s="304"/>
      <c r="V639" s="304"/>
      <c r="W639" s="304"/>
      <c r="X639" s="304"/>
      <c r="Y639" s="304"/>
      <c r="Z639" s="304"/>
      <c r="AA639" s="304"/>
      <c r="AB639" s="304"/>
      <c r="AC639" s="304"/>
      <c r="AD639" s="304"/>
      <c r="AE639" s="305"/>
      <c r="AF639" s="305"/>
      <c r="AG639" s="305"/>
      <c r="AH639" s="305"/>
      <c r="AI639" s="305"/>
      <c r="AJ639" s="305"/>
      <c r="AK639" s="305"/>
      <c r="AL639" s="305"/>
      <c r="AM639" s="305"/>
      <c r="AN639" s="305"/>
      <c r="AO639" s="314"/>
      <c r="AP639" s="117"/>
      <c r="AQ639" s="54" t="s">
        <v>645</v>
      </c>
      <c r="AU639" s="292" t="str">
        <f t="shared" ca="1" si="100"/>
        <v>S</v>
      </c>
      <c r="AV639" s="292">
        <f t="shared" si="101"/>
        <v>626</v>
      </c>
      <c r="AW639" s="180" t="str">
        <f t="shared" ca="1" si="98"/>
        <v>S626</v>
      </c>
      <c r="AX639" s="180">
        <f t="shared" si="95"/>
        <v>9</v>
      </c>
      <c r="AY639" s="180" t="str">
        <f t="shared" ca="1" si="96"/>
        <v>6. Ownership - Operating Costs</v>
      </c>
      <c r="AZ639" s="189" t="s">
        <v>702</v>
      </c>
      <c r="BA639" s="180" t="s">
        <v>741</v>
      </c>
      <c r="BB639" s="180">
        <f>$S$8</f>
        <v>2033</v>
      </c>
      <c r="BC639" s="180" t="str">
        <f t="shared" ca="1" si="99"/>
        <v>9_S626_Primary_fuel_transportation_2033</v>
      </c>
      <c r="BD639" s="180" t="s">
        <v>407</v>
      </c>
      <c r="BE639" s="180"/>
      <c r="BF639" s="189" t="str">
        <f t="shared" si="97"/>
        <v>&gt;=0</v>
      </c>
      <c r="BG639" s="189" t="s">
        <v>58</v>
      </c>
      <c r="BH639" s="189" t="s">
        <v>58</v>
      </c>
      <c r="BI639" s="189"/>
      <c r="BJ639" s="189"/>
      <c r="BK639" s="189"/>
      <c r="BL639" s="189"/>
    </row>
    <row r="640" spans="1:64" ht="13.5" hidden="1" customHeight="1" thickBot="1">
      <c r="A640" s="90"/>
      <c r="B640" s="127"/>
      <c r="C640" s="161"/>
      <c r="D640" s="347"/>
      <c r="E640" s="347"/>
      <c r="F640" s="304"/>
      <c r="G640" s="304"/>
      <c r="H640" s="304"/>
      <c r="I640" s="304"/>
      <c r="J640" s="304"/>
      <c r="K640" s="304"/>
      <c r="L640" s="304"/>
      <c r="M640" s="304"/>
      <c r="N640" s="304"/>
      <c r="O640" s="304"/>
      <c r="P640" s="304"/>
      <c r="Q640" s="304"/>
      <c r="R640" s="304"/>
      <c r="S640" s="304"/>
      <c r="T640" s="304"/>
      <c r="U640" s="304"/>
      <c r="V640" s="304"/>
      <c r="W640" s="304"/>
      <c r="X640" s="304"/>
      <c r="Y640" s="304"/>
      <c r="Z640" s="304"/>
      <c r="AA640" s="304"/>
      <c r="AB640" s="304"/>
      <c r="AC640" s="304"/>
      <c r="AD640" s="304"/>
      <c r="AE640" s="305"/>
      <c r="AF640" s="305"/>
      <c r="AG640" s="305"/>
      <c r="AH640" s="305"/>
      <c r="AI640" s="305"/>
      <c r="AJ640" s="305"/>
      <c r="AK640" s="305"/>
      <c r="AL640" s="305"/>
      <c r="AM640" s="305"/>
      <c r="AN640" s="305"/>
      <c r="AO640" s="314"/>
      <c r="AP640" s="117"/>
      <c r="AQ640" s="54" t="s">
        <v>645</v>
      </c>
      <c r="AU640" s="292" t="str">
        <f t="shared" ca="1" si="100"/>
        <v>T</v>
      </c>
      <c r="AV640" s="292">
        <f t="shared" si="101"/>
        <v>626</v>
      </c>
      <c r="AW640" s="180" t="str">
        <f t="shared" ca="1" si="98"/>
        <v>T626</v>
      </c>
      <c r="AX640" s="180">
        <f t="shared" si="95"/>
        <v>9</v>
      </c>
      <c r="AY640" s="180" t="str">
        <f t="shared" ca="1" si="96"/>
        <v>6. Ownership - Operating Costs</v>
      </c>
      <c r="AZ640" s="189" t="s">
        <v>702</v>
      </c>
      <c r="BA640" s="180" t="s">
        <v>741</v>
      </c>
      <c r="BB640" s="180">
        <f>$T$8</f>
        <v>2034</v>
      </c>
      <c r="BC640" s="180" t="str">
        <f t="shared" ca="1" si="99"/>
        <v>9_T626_Primary_fuel_transportation_2034</v>
      </c>
      <c r="BD640" s="180" t="s">
        <v>407</v>
      </c>
      <c r="BE640" s="180"/>
      <c r="BF640" s="189" t="str">
        <f t="shared" si="97"/>
        <v>&gt;=0</v>
      </c>
      <c r="BG640" s="189" t="s">
        <v>58</v>
      </c>
      <c r="BH640" s="189" t="s">
        <v>58</v>
      </c>
      <c r="BI640" s="189"/>
      <c r="BJ640" s="189"/>
      <c r="BK640" s="189"/>
      <c r="BL640" s="189"/>
    </row>
    <row r="641" spans="1:64" ht="13.5" hidden="1" customHeight="1" thickBot="1">
      <c r="A641" s="90"/>
      <c r="B641" s="127"/>
      <c r="C641" s="161"/>
      <c r="D641" s="347"/>
      <c r="E641" s="347"/>
      <c r="F641" s="304"/>
      <c r="G641" s="304"/>
      <c r="H641" s="304"/>
      <c r="I641" s="304"/>
      <c r="J641" s="304"/>
      <c r="K641" s="304"/>
      <c r="L641" s="304"/>
      <c r="M641" s="304"/>
      <c r="N641" s="304"/>
      <c r="O641" s="304"/>
      <c r="P641" s="304"/>
      <c r="Q641" s="304"/>
      <c r="R641" s="304"/>
      <c r="S641" s="304"/>
      <c r="T641" s="304"/>
      <c r="U641" s="304"/>
      <c r="V641" s="304"/>
      <c r="W641" s="304"/>
      <c r="X641" s="304"/>
      <c r="Y641" s="304"/>
      <c r="Z641" s="304"/>
      <c r="AA641" s="304"/>
      <c r="AB641" s="304"/>
      <c r="AC641" s="304"/>
      <c r="AD641" s="304"/>
      <c r="AE641" s="305"/>
      <c r="AF641" s="305"/>
      <c r="AG641" s="305"/>
      <c r="AH641" s="305"/>
      <c r="AI641" s="305"/>
      <c r="AJ641" s="305"/>
      <c r="AK641" s="305"/>
      <c r="AL641" s="305"/>
      <c r="AM641" s="305"/>
      <c r="AN641" s="305"/>
      <c r="AO641" s="314"/>
      <c r="AP641" s="117"/>
      <c r="AQ641" s="54" t="s">
        <v>645</v>
      </c>
      <c r="AU641" s="292" t="str">
        <f t="shared" ca="1" si="100"/>
        <v>U</v>
      </c>
      <c r="AV641" s="292">
        <f t="shared" si="101"/>
        <v>626</v>
      </c>
      <c r="AW641" s="180" t="str">
        <f t="shared" ca="1" si="98"/>
        <v>U626</v>
      </c>
      <c r="AX641" s="180">
        <f t="shared" si="95"/>
        <v>9</v>
      </c>
      <c r="AY641" s="180" t="str">
        <f t="shared" ca="1" si="96"/>
        <v>6. Ownership - Operating Costs</v>
      </c>
      <c r="AZ641" s="189" t="s">
        <v>702</v>
      </c>
      <c r="BA641" s="180" t="s">
        <v>741</v>
      </c>
      <c r="BB641" s="180">
        <f>$U$8</f>
        <v>2035</v>
      </c>
      <c r="BC641" s="180" t="str">
        <f t="shared" ca="1" si="99"/>
        <v>9_U626_Primary_fuel_transportation_2035</v>
      </c>
      <c r="BD641" s="180" t="s">
        <v>407</v>
      </c>
      <c r="BE641" s="180"/>
      <c r="BF641" s="189" t="str">
        <f t="shared" si="97"/>
        <v>&gt;=0</v>
      </c>
      <c r="BG641" s="189" t="s">
        <v>58</v>
      </c>
      <c r="BH641" s="189" t="s">
        <v>58</v>
      </c>
      <c r="BI641" s="189"/>
      <c r="BJ641" s="189"/>
      <c r="BK641" s="189"/>
      <c r="BL641" s="189"/>
    </row>
    <row r="642" spans="1:64" ht="13.5" hidden="1" customHeight="1" thickBot="1">
      <c r="A642" s="90"/>
      <c r="B642" s="127"/>
      <c r="C642" s="161"/>
      <c r="D642" s="347"/>
      <c r="E642" s="347"/>
      <c r="F642" s="304"/>
      <c r="G642" s="304"/>
      <c r="H642" s="304"/>
      <c r="I642" s="304"/>
      <c r="J642" s="304"/>
      <c r="K642" s="304"/>
      <c r="L642" s="304"/>
      <c r="M642" s="304"/>
      <c r="N642" s="304"/>
      <c r="O642" s="304"/>
      <c r="P642" s="304"/>
      <c r="Q642" s="304"/>
      <c r="R642" s="304"/>
      <c r="S642" s="304"/>
      <c r="T642" s="304"/>
      <c r="U642" s="304"/>
      <c r="V642" s="304"/>
      <c r="W642" s="304"/>
      <c r="X642" s="304"/>
      <c r="Y642" s="304"/>
      <c r="Z642" s="304"/>
      <c r="AA642" s="304"/>
      <c r="AB642" s="304"/>
      <c r="AC642" s="304"/>
      <c r="AD642" s="304"/>
      <c r="AE642" s="305"/>
      <c r="AF642" s="305"/>
      <c r="AG642" s="305"/>
      <c r="AH642" s="305"/>
      <c r="AI642" s="305"/>
      <c r="AJ642" s="305"/>
      <c r="AK642" s="305"/>
      <c r="AL642" s="305"/>
      <c r="AM642" s="305"/>
      <c r="AN642" s="305"/>
      <c r="AO642" s="314"/>
      <c r="AP642" s="117"/>
      <c r="AQ642" s="54" t="s">
        <v>645</v>
      </c>
      <c r="AU642" s="292" t="str">
        <f t="shared" ca="1" si="100"/>
        <v>V</v>
      </c>
      <c r="AV642" s="292">
        <f t="shared" si="101"/>
        <v>626</v>
      </c>
      <c r="AW642" s="180" t="str">
        <f t="shared" ca="1" si="98"/>
        <v>V626</v>
      </c>
      <c r="AX642" s="180">
        <f t="shared" si="95"/>
        <v>9</v>
      </c>
      <c r="AY642" s="180" t="str">
        <f t="shared" ca="1" si="96"/>
        <v>6. Ownership - Operating Costs</v>
      </c>
      <c r="AZ642" s="189" t="s">
        <v>702</v>
      </c>
      <c r="BA642" s="180" t="s">
        <v>741</v>
      </c>
      <c r="BB642" s="180">
        <f>$V$8</f>
        <v>2036</v>
      </c>
      <c r="BC642" s="180" t="str">
        <f t="shared" ca="1" si="99"/>
        <v>9_V626_Primary_fuel_transportation_2036</v>
      </c>
      <c r="BD642" s="180" t="s">
        <v>407</v>
      </c>
      <c r="BE642" s="180"/>
      <c r="BF642" s="189" t="str">
        <f t="shared" si="97"/>
        <v>&gt;=0</v>
      </c>
      <c r="BG642" s="189" t="s">
        <v>58</v>
      </c>
      <c r="BH642" s="189" t="s">
        <v>58</v>
      </c>
      <c r="BI642" s="189"/>
      <c r="BJ642" s="189"/>
      <c r="BK642" s="189"/>
      <c r="BL642" s="189"/>
    </row>
    <row r="643" spans="1:64" ht="13.5" hidden="1" customHeight="1" thickBot="1">
      <c r="A643" s="90"/>
      <c r="B643" s="127"/>
      <c r="C643" s="161"/>
      <c r="D643" s="347"/>
      <c r="E643" s="347"/>
      <c r="F643" s="304"/>
      <c r="G643" s="304"/>
      <c r="H643" s="304"/>
      <c r="I643" s="304"/>
      <c r="J643" s="304"/>
      <c r="K643" s="304"/>
      <c r="L643" s="304"/>
      <c r="M643" s="304"/>
      <c r="N643" s="304"/>
      <c r="O643" s="304"/>
      <c r="P643" s="304"/>
      <c r="Q643" s="304"/>
      <c r="R643" s="304"/>
      <c r="S643" s="304"/>
      <c r="T643" s="304"/>
      <c r="U643" s="304"/>
      <c r="V643" s="304"/>
      <c r="W643" s="304"/>
      <c r="X643" s="304"/>
      <c r="Y643" s="304"/>
      <c r="Z643" s="304"/>
      <c r="AA643" s="304"/>
      <c r="AB643" s="304"/>
      <c r="AC643" s="304"/>
      <c r="AD643" s="304"/>
      <c r="AE643" s="305"/>
      <c r="AF643" s="305"/>
      <c r="AG643" s="305"/>
      <c r="AH643" s="305"/>
      <c r="AI643" s="305"/>
      <c r="AJ643" s="305"/>
      <c r="AK643" s="305"/>
      <c r="AL643" s="305"/>
      <c r="AM643" s="305"/>
      <c r="AN643" s="305"/>
      <c r="AO643" s="314"/>
      <c r="AP643" s="117"/>
      <c r="AQ643" s="54" t="s">
        <v>645</v>
      </c>
      <c r="AU643" s="292" t="str">
        <f t="shared" ca="1" si="100"/>
        <v>W</v>
      </c>
      <c r="AV643" s="292">
        <f t="shared" si="101"/>
        <v>626</v>
      </c>
      <c r="AW643" s="180" t="str">
        <f t="shared" ca="1" si="98"/>
        <v>W626</v>
      </c>
      <c r="AX643" s="180">
        <f t="shared" si="95"/>
        <v>9</v>
      </c>
      <c r="AY643" s="180" t="str">
        <f t="shared" ca="1" si="96"/>
        <v>6. Ownership - Operating Costs</v>
      </c>
      <c r="AZ643" s="189" t="s">
        <v>702</v>
      </c>
      <c r="BA643" s="180" t="s">
        <v>741</v>
      </c>
      <c r="BB643" s="180">
        <f>$W$8</f>
        <v>2037</v>
      </c>
      <c r="BC643" s="180" t="str">
        <f t="shared" ca="1" si="99"/>
        <v>9_W626_Primary_fuel_transportation_2037</v>
      </c>
      <c r="BD643" s="180" t="s">
        <v>407</v>
      </c>
      <c r="BE643" s="180"/>
      <c r="BF643" s="189" t="str">
        <f t="shared" si="97"/>
        <v>&gt;=0</v>
      </c>
      <c r="BG643" s="189" t="s">
        <v>58</v>
      </c>
      <c r="BH643" s="189" t="s">
        <v>58</v>
      </c>
      <c r="BI643" s="189"/>
      <c r="BJ643" s="189"/>
      <c r="BK643" s="189"/>
      <c r="BL643" s="189"/>
    </row>
    <row r="644" spans="1:64" ht="13.5" hidden="1" customHeight="1" thickBot="1">
      <c r="A644" s="90"/>
      <c r="B644" s="127"/>
      <c r="C644" s="161"/>
      <c r="D644" s="347"/>
      <c r="E644" s="347"/>
      <c r="F644" s="304"/>
      <c r="G644" s="304"/>
      <c r="H644" s="304"/>
      <c r="I644" s="304"/>
      <c r="J644" s="304"/>
      <c r="K644" s="304"/>
      <c r="L644" s="304"/>
      <c r="M644" s="304"/>
      <c r="N644" s="304"/>
      <c r="O644" s="304"/>
      <c r="P644" s="304"/>
      <c r="Q644" s="304"/>
      <c r="R644" s="304"/>
      <c r="S644" s="304"/>
      <c r="T644" s="304"/>
      <c r="U644" s="304"/>
      <c r="V644" s="304"/>
      <c r="W644" s="304"/>
      <c r="X644" s="304"/>
      <c r="Y644" s="304"/>
      <c r="Z644" s="304"/>
      <c r="AA644" s="304"/>
      <c r="AB644" s="304"/>
      <c r="AC644" s="304"/>
      <c r="AD644" s="304"/>
      <c r="AE644" s="305"/>
      <c r="AF644" s="305"/>
      <c r="AG644" s="305"/>
      <c r="AH644" s="305"/>
      <c r="AI644" s="305"/>
      <c r="AJ644" s="305"/>
      <c r="AK644" s="305"/>
      <c r="AL644" s="305"/>
      <c r="AM644" s="305"/>
      <c r="AN644" s="305"/>
      <c r="AO644" s="314"/>
      <c r="AP644" s="117"/>
      <c r="AQ644" s="54" t="s">
        <v>645</v>
      </c>
      <c r="AU644" s="292" t="str">
        <f t="shared" ca="1" si="100"/>
        <v>X</v>
      </c>
      <c r="AV644" s="292">
        <f t="shared" si="101"/>
        <v>626</v>
      </c>
      <c r="AW644" s="180" t="str">
        <f t="shared" ca="1" si="98"/>
        <v>X626</v>
      </c>
      <c r="AX644" s="180">
        <f t="shared" si="95"/>
        <v>9</v>
      </c>
      <c r="AY644" s="180" t="str">
        <f t="shared" ca="1" si="96"/>
        <v>6. Ownership - Operating Costs</v>
      </c>
      <c r="AZ644" s="189" t="s">
        <v>702</v>
      </c>
      <c r="BA644" s="180" t="s">
        <v>741</v>
      </c>
      <c r="BB644" s="180">
        <f>$X$8</f>
        <v>2038</v>
      </c>
      <c r="BC644" s="180" t="str">
        <f t="shared" ca="1" si="99"/>
        <v>9_X626_Primary_fuel_transportation_2038</v>
      </c>
      <c r="BD644" s="180" t="s">
        <v>407</v>
      </c>
      <c r="BE644" s="180"/>
      <c r="BF644" s="189" t="str">
        <f t="shared" si="97"/>
        <v>&gt;=0</v>
      </c>
      <c r="BG644" s="189" t="s">
        <v>58</v>
      </c>
      <c r="BH644" s="189" t="s">
        <v>58</v>
      </c>
      <c r="BI644" s="189"/>
      <c r="BJ644" s="189"/>
      <c r="BK644" s="189"/>
      <c r="BL644" s="189"/>
    </row>
    <row r="645" spans="1:64" ht="13.5" hidden="1" customHeight="1" thickBot="1">
      <c r="A645" s="90"/>
      <c r="B645" s="127"/>
      <c r="C645" s="161"/>
      <c r="D645" s="347"/>
      <c r="E645" s="347"/>
      <c r="F645" s="304"/>
      <c r="G645" s="304"/>
      <c r="H645" s="304"/>
      <c r="I645" s="304"/>
      <c r="J645" s="304"/>
      <c r="K645" s="304"/>
      <c r="L645" s="304"/>
      <c r="M645" s="304"/>
      <c r="N645" s="304"/>
      <c r="O645" s="304"/>
      <c r="P645" s="304"/>
      <c r="Q645" s="304"/>
      <c r="R645" s="304"/>
      <c r="S645" s="304"/>
      <c r="T645" s="304"/>
      <c r="U645" s="304"/>
      <c r="V645" s="304"/>
      <c r="W645" s="304"/>
      <c r="X645" s="304"/>
      <c r="Y645" s="304"/>
      <c r="Z645" s="304"/>
      <c r="AA645" s="304"/>
      <c r="AB645" s="304"/>
      <c r="AC645" s="304"/>
      <c r="AD645" s="304"/>
      <c r="AE645" s="305"/>
      <c r="AF645" s="305"/>
      <c r="AG645" s="305"/>
      <c r="AH645" s="305"/>
      <c r="AI645" s="305"/>
      <c r="AJ645" s="305"/>
      <c r="AK645" s="305"/>
      <c r="AL645" s="305"/>
      <c r="AM645" s="305"/>
      <c r="AN645" s="305"/>
      <c r="AO645" s="314"/>
      <c r="AP645" s="117"/>
      <c r="AQ645" s="54" t="s">
        <v>645</v>
      </c>
      <c r="AU645" s="292" t="str">
        <f t="shared" ca="1" si="100"/>
        <v>Y</v>
      </c>
      <c r="AV645" s="292">
        <f t="shared" si="101"/>
        <v>626</v>
      </c>
      <c r="AW645" s="180" t="str">
        <f t="shared" ca="1" si="98"/>
        <v>Y626</v>
      </c>
      <c r="AX645" s="180">
        <f t="shared" si="95"/>
        <v>9</v>
      </c>
      <c r="AY645" s="180" t="str">
        <f t="shared" ca="1" si="96"/>
        <v>6. Ownership - Operating Costs</v>
      </c>
      <c r="AZ645" s="189" t="s">
        <v>702</v>
      </c>
      <c r="BA645" s="180" t="s">
        <v>741</v>
      </c>
      <c r="BB645" s="180">
        <f>$Y$8</f>
        <v>2039</v>
      </c>
      <c r="BC645" s="180" t="str">
        <f t="shared" ca="1" si="99"/>
        <v>9_Y626_Primary_fuel_transportation_2039</v>
      </c>
      <c r="BD645" s="180" t="s">
        <v>407</v>
      </c>
      <c r="BE645" s="180"/>
      <c r="BF645" s="189" t="str">
        <f t="shared" si="97"/>
        <v>&gt;=0</v>
      </c>
      <c r="BG645" s="189" t="s">
        <v>58</v>
      </c>
      <c r="BH645" s="189" t="s">
        <v>58</v>
      </c>
      <c r="BI645" s="189"/>
      <c r="BJ645" s="189"/>
      <c r="BK645" s="189"/>
      <c r="BL645" s="189"/>
    </row>
    <row r="646" spans="1:64" ht="13.5" hidden="1" customHeight="1" thickBot="1">
      <c r="A646" s="90"/>
      <c r="B646" s="127"/>
      <c r="C646" s="161"/>
      <c r="D646" s="347"/>
      <c r="E646" s="347"/>
      <c r="F646" s="304"/>
      <c r="G646" s="304"/>
      <c r="H646" s="304"/>
      <c r="I646" s="304"/>
      <c r="J646" s="304"/>
      <c r="K646" s="304"/>
      <c r="L646" s="304"/>
      <c r="M646" s="304"/>
      <c r="N646" s="304"/>
      <c r="O646" s="304"/>
      <c r="P646" s="304"/>
      <c r="Q646" s="304"/>
      <c r="R646" s="304"/>
      <c r="S646" s="304"/>
      <c r="T646" s="304"/>
      <c r="U646" s="304"/>
      <c r="V646" s="304"/>
      <c r="W646" s="304"/>
      <c r="X646" s="304"/>
      <c r="Y646" s="304"/>
      <c r="Z646" s="304"/>
      <c r="AA646" s="304"/>
      <c r="AB646" s="304"/>
      <c r="AC646" s="304"/>
      <c r="AD646" s="304"/>
      <c r="AE646" s="305"/>
      <c r="AF646" s="305"/>
      <c r="AG646" s="305"/>
      <c r="AH646" s="305"/>
      <c r="AI646" s="305"/>
      <c r="AJ646" s="305"/>
      <c r="AK646" s="305"/>
      <c r="AL646" s="305"/>
      <c r="AM646" s="305"/>
      <c r="AN646" s="305"/>
      <c r="AO646" s="314"/>
      <c r="AP646" s="117"/>
      <c r="AQ646" s="54" t="s">
        <v>645</v>
      </c>
      <c r="AU646" s="292" t="str">
        <f t="shared" ca="1" si="100"/>
        <v>Z</v>
      </c>
      <c r="AV646" s="292">
        <f t="shared" si="101"/>
        <v>626</v>
      </c>
      <c r="AW646" s="180" t="str">
        <f t="shared" ca="1" si="98"/>
        <v>Z626</v>
      </c>
      <c r="AX646" s="180">
        <f t="shared" si="95"/>
        <v>9</v>
      </c>
      <c r="AY646" s="180" t="str">
        <f t="shared" ca="1" si="96"/>
        <v>6. Ownership - Operating Costs</v>
      </c>
      <c r="AZ646" s="189" t="s">
        <v>702</v>
      </c>
      <c r="BA646" s="180" t="s">
        <v>741</v>
      </c>
      <c r="BB646" s="180">
        <f>$Z$8</f>
        <v>2040</v>
      </c>
      <c r="BC646" s="180" t="str">
        <f t="shared" ca="1" si="99"/>
        <v>9_Z626_Primary_fuel_transportation_2040</v>
      </c>
      <c r="BD646" s="180" t="s">
        <v>407</v>
      </c>
      <c r="BE646" s="180"/>
      <c r="BF646" s="189" t="str">
        <f t="shared" si="97"/>
        <v>&gt;=0</v>
      </c>
      <c r="BG646" s="189" t="s">
        <v>58</v>
      </c>
      <c r="BH646" s="189" t="s">
        <v>58</v>
      </c>
      <c r="BI646" s="189"/>
      <c r="BJ646" s="189"/>
      <c r="BK646" s="189"/>
      <c r="BL646" s="189"/>
    </row>
    <row r="647" spans="1:64" ht="13.5" hidden="1" customHeight="1" thickBot="1">
      <c r="A647" s="90"/>
      <c r="B647" s="127"/>
      <c r="C647" s="161"/>
      <c r="D647" s="347"/>
      <c r="E647" s="347"/>
      <c r="F647" s="304"/>
      <c r="G647" s="304"/>
      <c r="H647" s="304"/>
      <c r="I647" s="304"/>
      <c r="J647" s="304"/>
      <c r="K647" s="304"/>
      <c r="L647" s="304"/>
      <c r="M647" s="304"/>
      <c r="N647" s="304"/>
      <c r="O647" s="304"/>
      <c r="P647" s="304"/>
      <c r="Q647" s="304"/>
      <c r="R647" s="304"/>
      <c r="S647" s="304"/>
      <c r="T647" s="304"/>
      <c r="U647" s="304"/>
      <c r="V647" s="304"/>
      <c r="W647" s="304"/>
      <c r="X647" s="304"/>
      <c r="Y647" s="304"/>
      <c r="Z647" s="304"/>
      <c r="AA647" s="304"/>
      <c r="AB647" s="304"/>
      <c r="AC647" s="304"/>
      <c r="AD647" s="304"/>
      <c r="AE647" s="305"/>
      <c r="AF647" s="305"/>
      <c r="AG647" s="305"/>
      <c r="AH647" s="305"/>
      <c r="AI647" s="305"/>
      <c r="AJ647" s="305"/>
      <c r="AK647" s="305"/>
      <c r="AL647" s="305"/>
      <c r="AM647" s="305"/>
      <c r="AN647" s="305"/>
      <c r="AO647" s="314"/>
      <c r="AP647" s="117"/>
      <c r="AQ647" s="54" t="s">
        <v>645</v>
      </c>
      <c r="AU647" s="292" t="str">
        <f t="shared" ca="1" si="100"/>
        <v>AA</v>
      </c>
      <c r="AV647" s="292">
        <f t="shared" si="101"/>
        <v>626</v>
      </c>
      <c r="AW647" s="180" t="str">
        <f t="shared" ca="1" si="98"/>
        <v>AA626</v>
      </c>
      <c r="AX647" s="180">
        <f t="shared" si="95"/>
        <v>9</v>
      </c>
      <c r="AY647" s="180" t="str">
        <f t="shared" ca="1" si="96"/>
        <v>6. Ownership - Operating Costs</v>
      </c>
      <c r="AZ647" s="189" t="s">
        <v>702</v>
      </c>
      <c r="BA647" s="180" t="s">
        <v>741</v>
      </c>
      <c r="BB647" s="180">
        <f>$AA$8</f>
        <v>2041</v>
      </c>
      <c r="BC647" s="180" t="str">
        <f t="shared" ca="1" si="99"/>
        <v>9_AA626_Primary_fuel_transportation_2041</v>
      </c>
      <c r="BD647" s="180" t="s">
        <v>407</v>
      </c>
      <c r="BE647" s="180"/>
      <c r="BF647" s="189" t="str">
        <f t="shared" si="97"/>
        <v>&gt;=0</v>
      </c>
      <c r="BG647" s="189" t="s">
        <v>58</v>
      </c>
      <c r="BH647" s="189" t="s">
        <v>58</v>
      </c>
      <c r="BI647" s="189"/>
      <c r="BJ647" s="189"/>
      <c r="BK647" s="189"/>
      <c r="BL647" s="189"/>
    </row>
    <row r="648" spans="1:64" ht="13.5" hidden="1" customHeight="1" thickBot="1">
      <c r="A648" s="90"/>
      <c r="B648" s="127"/>
      <c r="C648" s="161"/>
      <c r="D648" s="347"/>
      <c r="E648" s="347"/>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304"/>
      <c r="AE648" s="305"/>
      <c r="AF648" s="305"/>
      <c r="AG648" s="305"/>
      <c r="AH648" s="305"/>
      <c r="AI648" s="305"/>
      <c r="AJ648" s="305"/>
      <c r="AK648" s="305"/>
      <c r="AL648" s="305"/>
      <c r="AM648" s="305"/>
      <c r="AN648" s="305"/>
      <c r="AO648" s="314"/>
      <c r="AP648" s="117"/>
      <c r="AQ648" s="54" t="s">
        <v>645</v>
      </c>
      <c r="AU648" s="292" t="str">
        <f t="shared" ca="1" si="100"/>
        <v>AB</v>
      </c>
      <c r="AV648" s="292">
        <f t="shared" si="101"/>
        <v>626</v>
      </c>
      <c r="AW648" s="180" t="str">
        <f t="shared" ca="1" si="98"/>
        <v>AB626</v>
      </c>
      <c r="AX648" s="180">
        <f t="shared" si="95"/>
        <v>9</v>
      </c>
      <c r="AY648" s="180" t="str">
        <f t="shared" ca="1" si="96"/>
        <v>6. Ownership - Operating Costs</v>
      </c>
      <c r="AZ648" s="189" t="s">
        <v>702</v>
      </c>
      <c r="BA648" s="180" t="s">
        <v>741</v>
      </c>
      <c r="BB648" s="180">
        <f>$AB$8</f>
        <v>2042</v>
      </c>
      <c r="BC648" s="180" t="str">
        <f t="shared" ca="1" si="99"/>
        <v>9_AB626_Primary_fuel_transportation_2042</v>
      </c>
      <c r="BD648" s="180" t="s">
        <v>407</v>
      </c>
      <c r="BE648" s="180"/>
      <c r="BF648" s="189" t="str">
        <f t="shared" si="97"/>
        <v>&gt;=0</v>
      </c>
      <c r="BG648" s="189" t="s">
        <v>58</v>
      </c>
      <c r="BH648" s="189" t="s">
        <v>58</v>
      </c>
      <c r="BI648" s="189"/>
      <c r="BJ648" s="189"/>
      <c r="BK648" s="189"/>
      <c r="BL648" s="189"/>
    </row>
    <row r="649" spans="1:64" ht="13.5" hidden="1" customHeight="1" thickBot="1">
      <c r="A649" s="90"/>
      <c r="B649" s="127"/>
      <c r="C649" s="161"/>
      <c r="D649" s="347"/>
      <c r="E649" s="347"/>
      <c r="F649" s="304"/>
      <c r="G649" s="304"/>
      <c r="H649" s="304"/>
      <c r="I649" s="304"/>
      <c r="J649" s="304"/>
      <c r="K649" s="304"/>
      <c r="L649" s="304"/>
      <c r="M649" s="304"/>
      <c r="N649" s="304"/>
      <c r="O649" s="304"/>
      <c r="P649" s="304"/>
      <c r="Q649" s="304"/>
      <c r="R649" s="304"/>
      <c r="S649" s="304"/>
      <c r="T649" s="304"/>
      <c r="U649" s="304"/>
      <c r="V649" s="304"/>
      <c r="W649" s="304"/>
      <c r="X649" s="304"/>
      <c r="Y649" s="304"/>
      <c r="Z649" s="304"/>
      <c r="AA649" s="304"/>
      <c r="AB649" s="304"/>
      <c r="AC649" s="304"/>
      <c r="AD649" s="304"/>
      <c r="AE649" s="305"/>
      <c r="AF649" s="305"/>
      <c r="AG649" s="305"/>
      <c r="AH649" s="305"/>
      <c r="AI649" s="305"/>
      <c r="AJ649" s="305"/>
      <c r="AK649" s="305"/>
      <c r="AL649" s="305"/>
      <c r="AM649" s="305"/>
      <c r="AN649" s="305"/>
      <c r="AO649" s="314"/>
      <c r="AP649" s="117"/>
      <c r="AQ649" s="54" t="s">
        <v>645</v>
      </c>
      <c r="AU649" s="292" t="str">
        <f t="shared" ca="1" si="100"/>
        <v>AC</v>
      </c>
      <c r="AV649" s="292">
        <f t="shared" si="101"/>
        <v>626</v>
      </c>
      <c r="AW649" s="180" t="str">
        <f t="shared" ca="1" si="98"/>
        <v>AC626</v>
      </c>
      <c r="AX649" s="180">
        <f t="shared" si="95"/>
        <v>9</v>
      </c>
      <c r="AY649" s="180" t="str">
        <f t="shared" ca="1" si="96"/>
        <v>6. Ownership - Operating Costs</v>
      </c>
      <c r="AZ649" s="189" t="s">
        <v>702</v>
      </c>
      <c r="BA649" s="180" t="s">
        <v>741</v>
      </c>
      <c r="BB649" s="180">
        <f>$AC$8</f>
        <v>2043</v>
      </c>
      <c r="BC649" s="180" t="str">
        <f t="shared" ca="1" si="99"/>
        <v>9_AC626_Primary_fuel_transportation_2043</v>
      </c>
      <c r="BD649" s="180" t="s">
        <v>407</v>
      </c>
      <c r="BE649" s="180"/>
      <c r="BF649" s="189" t="str">
        <f t="shared" si="97"/>
        <v>&gt;=0</v>
      </c>
      <c r="BG649" s="189" t="s">
        <v>58</v>
      </c>
      <c r="BH649" s="189" t="s">
        <v>58</v>
      </c>
      <c r="BI649" s="189"/>
      <c r="BJ649" s="189"/>
      <c r="BK649" s="189"/>
      <c r="BL649" s="189"/>
    </row>
    <row r="650" spans="1:64" ht="13.5" hidden="1" customHeight="1" thickBot="1">
      <c r="A650" s="90"/>
      <c r="B650" s="127"/>
      <c r="C650" s="161"/>
      <c r="D650" s="347"/>
      <c r="E650" s="347"/>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304"/>
      <c r="AE650" s="305"/>
      <c r="AF650" s="305"/>
      <c r="AG650" s="305"/>
      <c r="AH650" s="305"/>
      <c r="AI650" s="305"/>
      <c r="AJ650" s="305"/>
      <c r="AK650" s="305"/>
      <c r="AL650" s="305"/>
      <c r="AM650" s="305"/>
      <c r="AN650" s="305"/>
      <c r="AO650" s="314"/>
      <c r="AP650" s="117"/>
      <c r="AQ650" s="54" t="s">
        <v>645</v>
      </c>
      <c r="AU650" s="292" t="str">
        <f t="shared" ca="1" si="100"/>
        <v>AD</v>
      </c>
      <c r="AV650" s="292">
        <f t="shared" si="101"/>
        <v>626</v>
      </c>
      <c r="AW650" s="180" t="str">
        <f t="shared" ca="1" si="98"/>
        <v>AD626</v>
      </c>
      <c r="AX650" s="180">
        <f t="shared" si="95"/>
        <v>9</v>
      </c>
      <c r="AY650" s="180" t="str">
        <f t="shared" ca="1" si="96"/>
        <v>6. Ownership - Operating Costs</v>
      </c>
      <c r="AZ650" s="189" t="s">
        <v>702</v>
      </c>
      <c r="BA650" s="180" t="s">
        <v>741</v>
      </c>
      <c r="BB650" s="180">
        <f>$AD$8</f>
        <v>2044</v>
      </c>
      <c r="BC650" s="180" t="str">
        <f t="shared" ca="1" si="99"/>
        <v>9_AD626_Primary_fuel_transportation_2044</v>
      </c>
      <c r="BD650" s="180" t="s">
        <v>407</v>
      </c>
      <c r="BE650" s="180"/>
      <c r="BF650" s="189" t="str">
        <f t="shared" si="97"/>
        <v>&gt;=0</v>
      </c>
      <c r="BG650" s="189" t="s">
        <v>58</v>
      </c>
      <c r="BH650" s="189" t="s">
        <v>58</v>
      </c>
      <c r="BI650" s="189"/>
      <c r="BJ650" s="189"/>
      <c r="BK650" s="189"/>
      <c r="BL650" s="189"/>
    </row>
    <row r="651" spans="1:64" ht="13.5" hidden="1" customHeight="1" thickBot="1">
      <c r="A651" s="90"/>
      <c r="B651" s="127"/>
      <c r="C651" s="161"/>
      <c r="D651" s="347"/>
      <c r="E651" s="347"/>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4"/>
      <c r="AD651" s="304"/>
      <c r="AE651" s="305"/>
      <c r="AF651" s="305"/>
      <c r="AG651" s="305"/>
      <c r="AH651" s="305"/>
      <c r="AI651" s="305"/>
      <c r="AJ651" s="305"/>
      <c r="AK651" s="305"/>
      <c r="AL651" s="305"/>
      <c r="AM651" s="305"/>
      <c r="AN651" s="305"/>
      <c r="AO651" s="314"/>
      <c r="AP651" s="117"/>
      <c r="AQ651" s="54" t="s">
        <v>645</v>
      </c>
      <c r="AU651" s="292" t="str">
        <f t="shared" ca="1" si="100"/>
        <v>AE</v>
      </c>
      <c r="AV651" s="292">
        <f t="shared" si="101"/>
        <v>626</v>
      </c>
      <c r="AW651" s="180" t="str">
        <f t="shared" ca="1" si="98"/>
        <v>AE626</v>
      </c>
      <c r="AX651" s="180">
        <f t="shared" si="95"/>
        <v>9</v>
      </c>
      <c r="AY651" s="180" t="str">
        <f t="shared" ca="1" si="96"/>
        <v>6. Ownership - Operating Costs</v>
      </c>
      <c r="AZ651" s="189" t="s">
        <v>702</v>
      </c>
      <c r="BA651" s="180" t="s">
        <v>741</v>
      </c>
      <c r="BB651" s="180">
        <f>$AE$8</f>
        <v>2045</v>
      </c>
      <c r="BC651" s="180" t="str">
        <f t="shared" ca="1" si="99"/>
        <v>9_AE626_Primary_fuel_transportation_2045</v>
      </c>
      <c r="BD651" s="180" t="s">
        <v>407</v>
      </c>
      <c r="BE651" s="180"/>
      <c r="BF651" s="189" t="str">
        <f t="shared" si="97"/>
        <v>&gt;=0</v>
      </c>
      <c r="BG651" s="189" t="s">
        <v>58</v>
      </c>
      <c r="BH651" s="189" t="s">
        <v>58</v>
      </c>
      <c r="BI651" s="189"/>
      <c r="BJ651" s="189"/>
      <c r="BK651" s="189"/>
      <c r="BL651" s="189"/>
    </row>
    <row r="652" spans="1:64" ht="13.5" hidden="1" customHeight="1" thickBot="1">
      <c r="A652" s="90"/>
      <c r="B652" s="127"/>
      <c r="C652" s="161"/>
      <c r="D652" s="347"/>
      <c r="E652" s="347"/>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4"/>
      <c r="AD652" s="304"/>
      <c r="AE652" s="305"/>
      <c r="AF652" s="305"/>
      <c r="AG652" s="305"/>
      <c r="AH652" s="305"/>
      <c r="AI652" s="305"/>
      <c r="AJ652" s="305"/>
      <c r="AK652" s="305"/>
      <c r="AL652" s="305"/>
      <c r="AM652" s="305"/>
      <c r="AN652" s="305"/>
      <c r="AO652" s="314"/>
      <c r="AP652" s="117"/>
      <c r="AQ652" s="54" t="s">
        <v>645</v>
      </c>
      <c r="AU652" s="292" t="str">
        <f t="shared" ca="1" si="100"/>
        <v>AF</v>
      </c>
      <c r="AV652" s="292">
        <f t="shared" si="101"/>
        <v>626</v>
      </c>
      <c r="AW652" s="180" t="str">
        <f t="shared" ca="1" si="98"/>
        <v>AF626</v>
      </c>
      <c r="AX652" s="180">
        <f t="shared" si="95"/>
        <v>9</v>
      </c>
      <c r="AY652" s="180" t="str">
        <f t="shared" ca="1" si="96"/>
        <v>6. Ownership - Operating Costs</v>
      </c>
      <c r="AZ652" s="189" t="s">
        <v>702</v>
      </c>
      <c r="BA652" s="180" t="s">
        <v>741</v>
      </c>
      <c r="BB652" s="180">
        <f>$AF$8</f>
        <v>2046</v>
      </c>
      <c r="BC652" s="180" t="str">
        <f t="shared" ca="1" si="99"/>
        <v>9_AF626_Primary_fuel_transportation_2046</v>
      </c>
      <c r="BD652" s="180" t="s">
        <v>407</v>
      </c>
      <c r="BE652" s="180"/>
      <c r="BF652" s="189" t="str">
        <f t="shared" si="97"/>
        <v>&gt;=0</v>
      </c>
      <c r="BG652" s="189" t="s">
        <v>58</v>
      </c>
      <c r="BH652" s="189" t="s">
        <v>58</v>
      </c>
      <c r="BI652" s="189"/>
      <c r="BJ652" s="189"/>
      <c r="BK652" s="189"/>
      <c r="BL652" s="189"/>
    </row>
    <row r="653" spans="1:64" ht="13.5" hidden="1" customHeight="1" thickBot="1">
      <c r="A653" s="90"/>
      <c r="B653" s="127"/>
      <c r="C653" s="161"/>
      <c r="D653" s="347"/>
      <c r="E653" s="347"/>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4"/>
      <c r="AD653" s="304"/>
      <c r="AE653" s="305"/>
      <c r="AF653" s="305"/>
      <c r="AG653" s="305"/>
      <c r="AH653" s="305"/>
      <c r="AI653" s="305"/>
      <c r="AJ653" s="305"/>
      <c r="AK653" s="305"/>
      <c r="AL653" s="305"/>
      <c r="AM653" s="305"/>
      <c r="AN653" s="305"/>
      <c r="AO653" s="314"/>
      <c r="AP653" s="117"/>
      <c r="AQ653" s="54" t="s">
        <v>645</v>
      </c>
      <c r="AU653" s="292" t="str">
        <f t="shared" ca="1" si="100"/>
        <v>AG</v>
      </c>
      <c r="AV653" s="292">
        <f t="shared" si="101"/>
        <v>626</v>
      </c>
      <c r="AW653" s="180" t="str">
        <f t="shared" ca="1" si="98"/>
        <v>AG626</v>
      </c>
      <c r="AX653" s="180">
        <f t="shared" si="95"/>
        <v>9</v>
      </c>
      <c r="AY653" s="180" t="str">
        <f t="shared" ca="1" si="96"/>
        <v>6. Ownership - Operating Costs</v>
      </c>
      <c r="AZ653" s="189" t="s">
        <v>702</v>
      </c>
      <c r="BA653" s="180" t="s">
        <v>741</v>
      </c>
      <c r="BB653" s="180">
        <f>$AG$8</f>
        <v>2047</v>
      </c>
      <c r="BC653" s="180" t="str">
        <f t="shared" ca="1" si="99"/>
        <v>9_AG626_Primary_fuel_transportation_2047</v>
      </c>
      <c r="BD653" s="180" t="s">
        <v>407</v>
      </c>
      <c r="BE653" s="180"/>
      <c r="BF653" s="189" t="str">
        <f t="shared" si="97"/>
        <v>&gt;=0</v>
      </c>
      <c r="BG653" s="189" t="s">
        <v>58</v>
      </c>
      <c r="BH653" s="189" t="s">
        <v>58</v>
      </c>
      <c r="BI653" s="189"/>
      <c r="BJ653" s="189"/>
      <c r="BK653" s="189"/>
      <c r="BL653" s="189"/>
    </row>
    <row r="654" spans="1:64" ht="13.5" hidden="1" customHeight="1" thickBot="1">
      <c r="A654" s="90"/>
      <c r="B654" s="127"/>
      <c r="C654" s="161"/>
      <c r="D654" s="347"/>
      <c r="E654" s="347"/>
      <c r="F654" s="304"/>
      <c r="G654" s="304"/>
      <c r="H654" s="304"/>
      <c r="I654" s="304"/>
      <c r="J654" s="304"/>
      <c r="K654" s="304"/>
      <c r="L654" s="304"/>
      <c r="M654" s="304"/>
      <c r="N654" s="304"/>
      <c r="O654" s="304"/>
      <c r="P654" s="304"/>
      <c r="Q654" s="304"/>
      <c r="R654" s="304"/>
      <c r="S654" s="304"/>
      <c r="T654" s="304"/>
      <c r="U654" s="304"/>
      <c r="V654" s="304"/>
      <c r="W654" s="304"/>
      <c r="X654" s="304"/>
      <c r="Y654" s="304"/>
      <c r="Z654" s="304"/>
      <c r="AA654" s="304"/>
      <c r="AB654" s="304"/>
      <c r="AC654" s="304"/>
      <c r="AD654" s="304"/>
      <c r="AE654" s="305"/>
      <c r="AF654" s="305"/>
      <c r="AG654" s="305"/>
      <c r="AH654" s="305"/>
      <c r="AI654" s="305"/>
      <c r="AJ654" s="305"/>
      <c r="AK654" s="305"/>
      <c r="AL654" s="305"/>
      <c r="AM654" s="305"/>
      <c r="AN654" s="305"/>
      <c r="AO654" s="314"/>
      <c r="AP654" s="117"/>
      <c r="AQ654" s="54" t="s">
        <v>645</v>
      </c>
      <c r="AU654" s="292" t="str">
        <f t="shared" ca="1" si="100"/>
        <v>AH</v>
      </c>
      <c r="AV654" s="292">
        <f t="shared" si="101"/>
        <v>626</v>
      </c>
      <c r="AW654" s="180" t="str">
        <f t="shared" ca="1" si="98"/>
        <v>AH626</v>
      </c>
      <c r="AX654" s="180">
        <f t="shared" si="95"/>
        <v>9</v>
      </c>
      <c r="AY654" s="180" t="str">
        <f t="shared" ca="1" si="96"/>
        <v>6. Ownership - Operating Costs</v>
      </c>
      <c r="AZ654" s="189" t="s">
        <v>702</v>
      </c>
      <c r="BA654" s="180" t="s">
        <v>741</v>
      </c>
      <c r="BB654" s="180">
        <f>$AH$8</f>
        <v>2048</v>
      </c>
      <c r="BC654" s="180" t="str">
        <f t="shared" ca="1" si="99"/>
        <v>9_AH626_Primary_fuel_transportation_2048</v>
      </c>
      <c r="BD654" s="180" t="s">
        <v>407</v>
      </c>
      <c r="BE654" s="180"/>
      <c r="BF654" s="189" t="str">
        <f t="shared" si="97"/>
        <v>&gt;=0</v>
      </c>
      <c r="BG654" s="189" t="s">
        <v>58</v>
      </c>
      <c r="BH654" s="189" t="s">
        <v>58</v>
      </c>
      <c r="BI654" s="189"/>
      <c r="BJ654" s="189"/>
      <c r="BK654" s="189"/>
      <c r="BL654" s="189"/>
    </row>
    <row r="655" spans="1:64" ht="13.5" hidden="1" customHeight="1" thickBot="1">
      <c r="A655" s="90"/>
      <c r="B655" s="127"/>
      <c r="C655" s="161"/>
      <c r="D655" s="347"/>
      <c r="E655" s="347"/>
      <c r="F655" s="304"/>
      <c r="G655" s="304"/>
      <c r="H655" s="304"/>
      <c r="I655" s="304"/>
      <c r="J655" s="304"/>
      <c r="K655" s="304"/>
      <c r="L655" s="304"/>
      <c r="M655" s="304"/>
      <c r="N655" s="304"/>
      <c r="O655" s="304"/>
      <c r="P655" s="304"/>
      <c r="Q655" s="304"/>
      <c r="R655" s="304"/>
      <c r="S655" s="304"/>
      <c r="T655" s="304"/>
      <c r="U655" s="304"/>
      <c r="V655" s="304"/>
      <c r="W655" s="304"/>
      <c r="X655" s="304"/>
      <c r="Y655" s="304"/>
      <c r="Z655" s="304"/>
      <c r="AA655" s="304"/>
      <c r="AB655" s="304"/>
      <c r="AC655" s="304"/>
      <c r="AD655" s="304"/>
      <c r="AE655" s="305"/>
      <c r="AF655" s="305"/>
      <c r="AG655" s="305"/>
      <c r="AH655" s="305"/>
      <c r="AI655" s="305"/>
      <c r="AJ655" s="305"/>
      <c r="AK655" s="305"/>
      <c r="AL655" s="305"/>
      <c r="AM655" s="305"/>
      <c r="AN655" s="305"/>
      <c r="AO655" s="314"/>
      <c r="AP655" s="117"/>
      <c r="AQ655" s="54" t="s">
        <v>645</v>
      </c>
      <c r="AU655" s="292" t="str">
        <f t="shared" ca="1" si="100"/>
        <v>AI</v>
      </c>
      <c r="AV655" s="292">
        <f t="shared" si="101"/>
        <v>626</v>
      </c>
      <c r="AW655" s="180" t="str">
        <f t="shared" ca="1" si="98"/>
        <v>AI626</v>
      </c>
      <c r="AX655" s="180">
        <f t="shared" si="95"/>
        <v>9</v>
      </c>
      <c r="AY655" s="180" t="str">
        <f t="shared" ca="1" si="96"/>
        <v>6. Ownership - Operating Costs</v>
      </c>
      <c r="AZ655" s="189" t="s">
        <v>702</v>
      </c>
      <c r="BA655" s="180" t="s">
        <v>741</v>
      </c>
      <c r="BB655" s="180">
        <f>$AI$8</f>
        <v>2049</v>
      </c>
      <c r="BC655" s="180" t="str">
        <f t="shared" ca="1" si="99"/>
        <v>9_AI626_Primary_fuel_transportation_2049</v>
      </c>
      <c r="BD655" s="180" t="s">
        <v>407</v>
      </c>
      <c r="BE655" s="180"/>
      <c r="BF655" s="189" t="str">
        <f t="shared" si="97"/>
        <v>&gt;=0</v>
      </c>
      <c r="BG655" s="189" t="s">
        <v>58</v>
      </c>
      <c r="BH655" s="189" t="s">
        <v>58</v>
      </c>
      <c r="BI655" s="189"/>
      <c r="BJ655" s="189"/>
      <c r="BK655" s="189"/>
      <c r="BL655" s="189"/>
    </row>
    <row r="656" spans="1:64" ht="13.5" hidden="1" customHeight="1" thickBot="1">
      <c r="A656" s="90"/>
      <c r="B656" s="127"/>
      <c r="C656" s="161"/>
      <c r="D656" s="347"/>
      <c r="E656" s="347"/>
      <c r="F656" s="304"/>
      <c r="G656" s="304"/>
      <c r="H656" s="304"/>
      <c r="I656" s="304"/>
      <c r="J656" s="304"/>
      <c r="K656" s="304"/>
      <c r="L656" s="304"/>
      <c r="M656" s="304"/>
      <c r="N656" s="304"/>
      <c r="O656" s="304"/>
      <c r="P656" s="304"/>
      <c r="Q656" s="304"/>
      <c r="R656" s="304"/>
      <c r="S656" s="304"/>
      <c r="T656" s="304"/>
      <c r="U656" s="304"/>
      <c r="V656" s="304"/>
      <c r="W656" s="304"/>
      <c r="X656" s="304"/>
      <c r="Y656" s="304"/>
      <c r="Z656" s="304"/>
      <c r="AA656" s="304"/>
      <c r="AB656" s="304"/>
      <c r="AC656" s="304"/>
      <c r="AD656" s="304"/>
      <c r="AE656" s="305"/>
      <c r="AF656" s="305"/>
      <c r="AG656" s="305"/>
      <c r="AH656" s="305"/>
      <c r="AI656" s="305"/>
      <c r="AJ656" s="305"/>
      <c r="AK656" s="305"/>
      <c r="AL656" s="305"/>
      <c r="AM656" s="305"/>
      <c r="AN656" s="305"/>
      <c r="AO656" s="314"/>
      <c r="AP656" s="117"/>
      <c r="AQ656" s="54" t="s">
        <v>645</v>
      </c>
      <c r="AU656" s="292" t="str">
        <f t="shared" ca="1" si="100"/>
        <v>AJ</v>
      </c>
      <c r="AV656" s="292">
        <f t="shared" si="101"/>
        <v>626</v>
      </c>
      <c r="AW656" s="180" t="str">
        <f t="shared" ca="1" si="98"/>
        <v>AJ626</v>
      </c>
      <c r="AX656" s="180">
        <f t="shared" si="95"/>
        <v>9</v>
      </c>
      <c r="AY656" s="180" t="str">
        <f t="shared" ca="1" si="96"/>
        <v>6. Ownership - Operating Costs</v>
      </c>
      <c r="AZ656" s="189" t="s">
        <v>702</v>
      </c>
      <c r="BA656" s="180" t="s">
        <v>741</v>
      </c>
      <c r="BB656" s="180">
        <f>$AJ$8</f>
        <v>2050</v>
      </c>
      <c r="BC656" s="180" t="str">
        <f t="shared" ca="1" si="99"/>
        <v>9_AJ626_Primary_fuel_transportation_2050</v>
      </c>
      <c r="BD656" s="180" t="s">
        <v>407</v>
      </c>
      <c r="BE656" s="180"/>
      <c r="BF656" s="189" t="str">
        <f t="shared" si="97"/>
        <v>&gt;=0</v>
      </c>
      <c r="BG656" s="189" t="s">
        <v>58</v>
      </c>
      <c r="BH656" s="189" t="s">
        <v>58</v>
      </c>
      <c r="BI656" s="189"/>
      <c r="BJ656" s="189"/>
      <c r="BK656" s="189"/>
      <c r="BL656" s="189"/>
    </row>
    <row r="657" spans="1:64" ht="13.5" hidden="1" customHeight="1" thickBot="1">
      <c r="A657" s="90"/>
      <c r="B657" s="127"/>
      <c r="C657" s="161"/>
      <c r="D657" s="347"/>
      <c r="E657" s="347"/>
      <c r="F657" s="304"/>
      <c r="G657" s="304"/>
      <c r="H657" s="304"/>
      <c r="I657" s="304"/>
      <c r="J657" s="304"/>
      <c r="K657" s="304"/>
      <c r="L657" s="304"/>
      <c r="M657" s="304"/>
      <c r="N657" s="304"/>
      <c r="O657" s="304"/>
      <c r="P657" s="304"/>
      <c r="Q657" s="304"/>
      <c r="R657" s="304"/>
      <c r="S657" s="304"/>
      <c r="T657" s="304"/>
      <c r="U657" s="304"/>
      <c r="V657" s="304"/>
      <c r="W657" s="304"/>
      <c r="X657" s="304"/>
      <c r="Y657" s="304"/>
      <c r="Z657" s="304"/>
      <c r="AA657" s="304"/>
      <c r="AB657" s="304"/>
      <c r="AC657" s="304"/>
      <c r="AD657" s="304"/>
      <c r="AE657" s="305"/>
      <c r="AF657" s="305"/>
      <c r="AG657" s="305"/>
      <c r="AH657" s="305"/>
      <c r="AI657" s="305"/>
      <c r="AJ657" s="305"/>
      <c r="AK657" s="305"/>
      <c r="AL657" s="305"/>
      <c r="AM657" s="305"/>
      <c r="AN657" s="305"/>
      <c r="AO657" s="314"/>
      <c r="AP657" s="117"/>
      <c r="AQ657" s="54" t="s">
        <v>645</v>
      </c>
      <c r="AU657" s="292" t="str">
        <f t="shared" ca="1" si="100"/>
        <v>AK</v>
      </c>
      <c r="AV657" s="292">
        <f t="shared" si="101"/>
        <v>626</v>
      </c>
      <c r="AW657" s="180" t="str">
        <f t="shared" ca="1" si="98"/>
        <v>AK626</v>
      </c>
      <c r="AX657" s="180">
        <f t="shared" si="95"/>
        <v>9</v>
      </c>
      <c r="AY657" s="180" t="str">
        <f t="shared" ca="1" si="96"/>
        <v>6. Ownership - Operating Costs</v>
      </c>
      <c r="AZ657" s="189" t="s">
        <v>702</v>
      </c>
      <c r="BA657" s="180" t="s">
        <v>741</v>
      </c>
      <c r="BB657" s="180">
        <f>$AK$8</f>
        <v>2051</v>
      </c>
      <c r="BC657" s="180" t="str">
        <f t="shared" ca="1" si="99"/>
        <v>9_AK626_Primary_fuel_transportation_2051</v>
      </c>
      <c r="BD657" s="180" t="s">
        <v>407</v>
      </c>
      <c r="BE657" s="180"/>
      <c r="BF657" s="189" t="str">
        <f t="shared" si="97"/>
        <v>&gt;=0</v>
      </c>
      <c r="BG657" s="189" t="s">
        <v>58</v>
      </c>
      <c r="BH657" s="189" t="s">
        <v>58</v>
      </c>
      <c r="BI657" s="189"/>
      <c r="BJ657" s="189"/>
      <c r="BK657" s="189"/>
      <c r="BL657" s="189"/>
    </row>
    <row r="658" spans="1:64" ht="13.5" hidden="1" customHeight="1" thickBot="1">
      <c r="A658" s="90"/>
      <c r="B658" s="127"/>
      <c r="C658" s="161"/>
      <c r="D658" s="347"/>
      <c r="E658" s="347"/>
      <c r="F658" s="304"/>
      <c r="G658" s="304"/>
      <c r="H658" s="304"/>
      <c r="I658" s="304"/>
      <c r="J658" s="304"/>
      <c r="K658" s="304"/>
      <c r="L658" s="304"/>
      <c r="M658" s="304"/>
      <c r="N658" s="304"/>
      <c r="O658" s="304"/>
      <c r="P658" s="304"/>
      <c r="Q658" s="304"/>
      <c r="R658" s="304"/>
      <c r="S658" s="304"/>
      <c r="T658" s="304"/>
      <c r="U658" s="304"/>
      <c r="V658" s="304"/>
      <c r="W658" s="304"/>
      <c r="X658" s="304"/>
      <c r="Y658" s="304"/>
      <c r="Z658" s="304"/>
      <c r="AA658" s="304"/>
      <c r="AB658" s="304"/>
      <c r="AC658" s="304"/>
      <c r="AD658" s="304"/>
      <c r="AE658" s="305"/>
      <c r="AF658" s="305"/>
      <c r="AG658" s="305"/>
      <c r="AH658" s="305"/>
      <c r="AI658" s="305"/>
      <c r="AJ658" s="305"/>
      <c r="AK658" s="305"/>
      <c r="AL658" s="305"/>
      <c r="AM658" s="305"/>
      <c r="AN658" s="305"/>
      <c r="AO658" s="314"/>
      <c r="AP658" s="117"/>
      <c r="AQ658" s="54" t="s">
        <v>645</v>
      </c>
      <c r="AU658" s="292" t="str">
        <f t="shared" ca="1" si="100"/>
        <v>AL</v>
      </c>
      <c r="AV658" s="292">
        <f t="shared" si="101"/>
        <v>626</v>
      </c>
      <c r="AW658" s="180" t="str">
        <f t="shared" ca="1" si="98"/>
        <v>AL626</v>
      </c>
      <c r="AX658" s="180">
        <f t="shared" si="95"/>
        <v>9</v>
      </c>
      <c r="AY658" s="180" t="str">
        <f t="shared" ca="1" si="96"/>
        <v>6. Ownership - Operating Costs</v>
      </c>
      <c r="AZ658" s="189" t="s">
        <v>702</v>
      </c>
      <c r="BA658" s="180" t="s">
        <v>741</v>
      </c>
      <c r="BB658" s="180">
        <f>$AL$8</f>
        <v>2052</v>
      </c>
      <c r="BC658" s="180" t="str">
        <f t="shared" ca="1" si="99"/>
        <v>9_AL626_Primary_fuel_transportation_2052</v>
      </c>
      <c r="BD658" s="180" t="s">
        <v>407</v>
      </c>
      <c r="BE658" s="180"/>
      <c r="BF658" s="189" t="str">
        <f t="shared" si="97"/>
        <v>&gt;=0</v>
      </c>
      <c r="BG658" s="189" t="s">
        <v>58</v>
      </c>
      <c r="BH658" s="189" t="s">
        <v>58</v>
      </c>
      <c r="BI658" s="189"/>
      <c r="BJ658" s="189"/>
      <c r="BK658" s="189"/>
      <c r="BL658" s="189"/>
    </row>
    <row r="659" spans="1:64" ht="13.5" hidden="1" customHeight="1" thickBot="1">
      <c r="A659" s="90"/>
      <c r="B659" s="127"/>
      <c r="C659" s="161"/>
      <c r="D659" s="347"/>
      <c r="E659" s="347"/>
      <c r="F659" s="304"/>
      <c r="G659" s="304"/>
      <c r="H659" s="304"/>
      <c r="I659" s="304"/>
      <c r="J659" s="304"/>
      <c r="K659" s="304"/>
      <c r="L659" s="304"/>
      <c r="M659" s="304"/>
      <c r="N659" s="304"/>
      <c r="O659" s="304"/>
      <c r="P659" s="304"/>
      <c r="Q659" s="304"/>
      <c r="R659" s="304"/>
      <c r="S659" s="304"/>
      <c r="T659" s="304"/>
      <c r="U659" s="304"/>
      <c r="V659" s="304"/>
      <c r="W659" s="304"/>
      <c r="X659" s="304"/>
      <c r="Y659" s="304"/>
      <c r="Z659" s="304"/>
      <c r="AA659" s="304"/>
      <c r="AB659" s="304"/>
      <c r="AC659" s="304"/>
      <c r="AD659" s="304"/>
      <c r="AE659" s="305"/>
      <c r="AF659" s="305"/>
      <c r="AG659" s="305"/>
      <c r="AH659" s="305"/>
      <c r="AI659" s="305"/>
      <c r="AJ659" s="305"/>
      <c r="AK659" s="305"/>
      <c r="AL659" s="305"/>
      <c r="AM659" s="305"/>
      <c r="AN659" s="305"/>
      <c r="AO659" s="314"/>
      <c r="AP659" s="117"/>
      <c r="AQ659" s="54" t="s">
        <v>645</v>
      </c>
      <c r="AU659" s="292" t="str">
        <f t="shared" ca="1" si="100"/>
        <v>AM</v>
      </c>
      <c r="AV659" s="292">
        <f t="shared" si="101"/>
        <v>626</v>
      </c>
      <c r="AW659" s="180" t="str">
        <f t="shared" ca="1" si="98"/>
        <v>AM626</v>
      </c>
      <c r="AX659" s="180">
        <f t="shared" si="95"/>
        <v>9</v>
      </c>
      <c r="AY659" s="180" t="str">
        <f t="shared" ca="1" si="96"/>
        <v>6. Ownership - Operating Costs</v>
      </c>
      <c r="AZ659" s="189" t="s">
        <v>702</v>
      </c>
      <c r="BA659" s="180" t="s">
        <v>741</v>
      </c>
      <c r="BB659" s="180">
        <f>$AM$8</f>
        <v>2053</v>
      </c>
      <c r="BC659" s="180" t="str">
        <f t="shared" ca="1" si="99"/>
        <v>9_AM626_Primary_fuel_transportation_2053</v>
      </c>
      <c r="BD659" s="180" t="s">
        <v>407</v>
      </c>
      <c r="BE659" s="180"/>
      <c r="BF659" s="189" t="str">
        <f t="shared" si="97"/>
        <v>&gt;=0</v>
      </c>
      <c r="BG659" s="189" t="s">
        <v>58</v>
      </c>
      <c r="BH659" s="189" t="s">
        <v>58</v>
      </c>
      <c r="BI659" s="189"/>
      <c r="BJ659" s="189"/>
      <c r="BK659" s="189"/>
      <c r="BL659" s="189"/>
    </row>
    <row r="660" spans="1:64" ht="13.5" hidden="1" customHeight="1" thickBot="1">
      <c r="A660" s="90"/>
      <c r="B660" s="127"/>
      <c r="C660" s="161"/>
      <c r="D660" s="347"/>
      <c r="E660" s="347"/>
      <c r="F660" s="304"/>
      <c r="G660" s="304"/>
      <c r="H660" s="304"/>
      <c r="I660" s="304"/>
      <c r="J660" s="304"/>
      <c r="K660" s="304"/>
      <c r="L660" s="304"/>
      <c r="M660" s="304"/>
      <c r="N660" s="304"/>
      <c r="O660" s="304"/>
      <c r="P660" s="304"/>
      <c r="Q660" s="304"/>
      <c r="R660" s="304"/>
      <c r="S660" s="304"/>
      <c r="T660" s="304"/>
      <c r="U660" s="304"/>
      <c r="V660" s="304"/>
      <c r="W660" s="304"/>
      <c r="X660" s="304"/>
      <c r="Y660" s="304"/>
      <c r="Z660" s="304"/>
      <c r="AA660" s="304"/>
      <c r="AB660" s="304"/>
      <c r="AC660" s="304"/>
      <c r="AD660" s="304"/>
      <c r="AE660" s="305"/>
      <c r="AF660" s="305"/>
      <c r="AG660" s="305"/>
      <c r="AH660" s="305"/>
      <c r="AI660" s="305"/>
      <c r="AJ660" s="305"/>
      <c r="AK660" s="305"/>
      <c r="AL660" s="305"/>
      <c r="AM660" s="305"/>
      <c r="AN660" s="305"/>
      <c r="AO660" s="314"/>
      <c r="AP660" s="117"/>
      <c r="AQ660" s="54" t="s">
        <v>645</v>
      </c>
      <c r="AU660" s="292" t="str">
        <f t="shared" ca="1" si="100"/>
        <v>AN</v>
      </c>
      <c r="AV660" s="292">
        <f t="shared" si="101"/>
        <v>626</v>
      </c>
      <c r="AW660" s="180" t="str">
        <f t="shared" ca="1" si="98"/>
        <v>AN626</v>
      </c>
      <c r="AX660" s="180">
        <f t="shared" si="95"/>
        <v>9</v>
      </c>
      <c r="AY660" s="180" t="str">
        <f t="shared" ca="1" si="96"/>
        <v>6. Ownership - Operating Costs</v>
      </c>
      <c r="AZ660" s="189" t="s">
        <v>702</v>
      </c>
      <c r="BA660" s="180" t="s">
        <v>741</v>
      </c>
      <c r="BB660" s="180">
        <f>$AN$8</f>
        <v>2054</v>
      </c>
      <c r="BC660" s="180" t="str">
        <f t="shared" ca="1" si="99"/>
        <v>9_AN626_Primary_fuel_transportation_2054</v>
      </c>
      <c r="BD660" s="180" t="s">
        <v>407</v>
      </c>
      <c r="BE660" s="180"/>
      <c r="BF660" s="189" t="str">
        <f t="shared" si="97"/>
        <v>&gt;=0</v>
      </c>
      <c r="BG660" s="189" t="s">
        <v>58</v>
      </c>
      <c r="BH660" s="189" t="s">
        <v>58</v>
      </c>
      <c r="BI660" s="189"/>
      <c r="BJ660" s="189"/>
      <c r="BK660" s="189"/>
      <c r="BL660" s="189"/>
    </row>
    <row r="661" spans="1:64" ht="13.5" hidden="1" customHeight="1" thickBot="1">
      <c r="A661" s="90"/>
      <c r="B661" s="127"/>
      <c r="C661" s="161"/>
      <c r="D661" s="347"/>
      <c r="E661" s="347"/>
      <c r="F661" s="304"/>
      <c r="G661" s="304"/>
      <c r="H661" s="304"/>
      <c r="I661" s="304"/>
      <c r="J661" s="304"/>
      <c r="K661" s="304"/>
      <c r="L661" s="304"/>
      <c r="M661" s="304"/>
      <c r="N661" s="304"/>
      <c r="O661" s="304"/>
      <c r="P661" s="304"/>
      <c r="Q661" s="304"/>
      <c r="R661" s="304"/>
      <c r="S661" s="304"/>
      <c r="T661" s="304"/>
      <c r="U661" s="304"/>
      <c r="V661" s="304"/>
      <c r="W661" s="304"/>
      <c r="X661" s="304"/>
      <c r="Y661" s="304"/>
      <c r="Z661" s="304"/>
      <c r="AA661" s="304"/>
      <c r="AB661" s="304"/>
      <c r="AC661" s="304"/>
      <c r="AD661" s="304"/>
      <c r="AE661" s="305"/>
      <c r="AF661" s="305"/>
      <c r="AG661" s="305"/>
      <c r="AH661" s="305"/>
      <c r="AI661" s="305"/>
      <c r="AJ661" s="305"/>
      <c r="AK661" s="305"/>
      <c r="AL661" s="305"/>
      <c r="AM661" s="305"/>
      <c r="AN661" s="305"/>
      <c r="AO661" s="314"/>
      <c r="AP661" s="117"/>
      <c r="AQ661" s="307" t="s">
        <v>645</v>
      </c>
      <c r="AR661" s="307"/>
      <c r="AS661" s="307"/>
      <c r="AT661" s="307"/>
      <c r="AU661" s="308" t="str">
        <f t="shared" ca="1" si="100"/>
        <v>AO</v>
      </c>
      <c r="AV661" s="308">
        <f t="shared" si="101"/>
        <v>626</v>
      </c>
      <c r="AW661" s="254" t="str">
        <f t="shared" ca="1" si="98"/>
        <v>AO626</v>
      </c>
      <c r="AX661" s="254">
        <f t="shared" si="95"/>
        <v>9</v>
      </c>
      <c r="AY661" s="254" t="str">
        <f t="shared" ca="1" si="96"/>
        <v>6. Ownership - Operating Costs</v>
      </c>
      <c r="AZ661" s="259" t="s">
        <v>702</v>
      </c>
      <c r="BA661" s="254" t="s">
        <v>741</v>
      </c>
      <c r="BB661" s="254" t="s">
        <v>646</v>
      </c>
      <c r="BC661" s="254" t="str">
        <f t="shared" ca="1" si="99"/>
        <v>9_AO626_Primary_fuel_transportation_Additional_Info</v>
      </c>
      <c r="BD661" s="259" t="s">
        <v>133</v>
      </c>
      <c r="BE661" s="259">
        <v>100</v>
      </c>
      <c r="BF661" s="259"/>
      <c r="BG661" s="259" t="s">
        <v>58</v>
      </c>
      <c r="BH661" s="259" t="s">
        <v>58</v>
      </c>
      <c r="BI661" s="189"/>
      <c r="BJ661" s="189"/>
      <c r="BK661" s="189"/>
      <c r="BL661" s="189"/>
    </row>
    <row r="662" spans="1:64" ht="13.5" hidden="1" customHeight="1" thickBot="1">
      <c r="A662" s="90">
        <f>+A626+1</f>
        <v>24</v>
      </c>
      <c r="B662" s="127"/>
      <c r="C662" s="161" t="s">
        <v>742</v>
      </c>
      <c r="D662" s="347" t="s">
        <v>566</v>
      </c>
      <c r="E662" s="347"/>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1"/>
      <c r="AF662" s="281"/>
      <c r="AG662" s="281"/>
      <c r="AH662" s="281"/>
      <c r="AI662" s="281"/>
      <c r="AJ662" s="281"/>
      <c r="AK662" s="281"/>
      <c r="AL662" s="281"/>
      <c r="AM662" s="281"/>
      <c r="AN662" s="281"/>
      <c r="AO662" s="222"/>
      <c r="AP662" s="117"/>
      <c r="AS662" s="54" t="s">
        <v>125</v>
      </c>
      <c r="AT662" s="54" t="str">
        <f ca="1">SUBSTITUTE(CELL("address",F662),"$","")</f>
        <v>F662</v>
      </c>
      <c r="AU662" s="227" t="str">
        <f ca="1">CHAR(CODE(AT662))</f>
        <v>F</v>
      </c>
      <c r="AV662" s="227">
        <f>ROW(AT662)</f>
        <v>662</v>
      </c>
      <c r="AW662" s="180" t="str">
        <f ca="1">CONCATENATE(AU662&amp;AV662)</f>
        <v>F662</v>
      </c>
      <c r="AX662" s="180">
        <f t="shared" si="95"/>
        <v>9</v>
      </c>
      <c r="AY662" s="180" t="str">
        <f t="shared" ca="1" si="96"/>
        <v>6. Ownership - Operating Costs</v>
      </c>
      <c r="AZ662" s="189" t="s">
        <v>702</v>
      </c>
      <c r="BA662" s="180" t="s">
        <v>743</v>
      </c>
      <c r="BB662" s="180">
        <f>$F$8</f>
        <v>2020</v>
      </c>
      <c r="BC662" s="180" t="str">
        <f ca="1">AX662&amp;"_"&amp;AW662&amp;"_"&amp;BA662&amp;"_"&amp;BB662</f>
        <v>9_F662_Secondary_fuel_transportation_2020</v>
      </c>
      <c r="BD662" s="180" t="s">
        <v>407</v>
      </c>
      <c r="BE662" s="180"/>
      <c r="BF662" s="189" t="str">
        <f t="shared" si="97"/>
        <v>&gt;=0</v>
      </c>
      <c r="BG662" s="189" t="s">
        <v>58</v>
      </c>
      <c r="BH662" s="189" t="s">
        <v>58</v>
      </c>
      <c r="BI662" s="189"/>
      <c r="BJ662" s="189"/>
      <c r="BK662" s="189"/>
      <c r="BL662" s="189"/>
    </row>
    <row r="663" spans="1:64" ht="13.5" hidden="1" customHeight="1" thickBot="1">
      <c r="A663" s="90"/>
      <c r="B663" s="127"/>
      <c r="C663" s="161"/>
      <c r="D663" s="347"/>
      <c r="E663" s="347"/>
      <c r="F663" s="304"/>
      <c r="G663" s="304"/>
      <c r="H663" s="304"/>
      <c r="I663" s="304"/>
      <c r="J663" s="304"/>
      <c r="K663" s="304"/>
      <c r="L663" s="304"/>
      <c r="M663" s="304"/>
      <c r="N663" s="304"/>
      <c r="O663" s="304"/>
      <c r="P663" s="304"/>
      <c r="Q663" s="304"/>
      <c r="R663" s="304"/>
      <c r="S663" s="304"/>
      <c r="T663" s="304"/>
      <c r="U663" s="304"/>
      <c r="V663" s="304"/>
      <c r="W663" s="304"/>
      <c r="X663" s="304"/>
      <c r="Y663" s="304"/>
      <c r="Z663" s="304"/>
      <c r="AA663" s="304"/>
      <c r="AB663" s="304"/>
      <c r="AC663" s="304"/>
      <c r="AD663" s="304"/>
      <c r="AE663" s="305"/>
      <c r="AF663" s="305"/>
      <c r="AG663" s="305"/>
      <c r="AH663" s="305"/>
      <c r="AI663" s="305"/>
      <c r="AJ663" s="305"/>
      <c r="AK663" s="305"/>
      <c r="AL663" s="305"/>
      <c r="AM663" s="305"/>
      <c r="AN663" s="305"/>
      <c r="AO663" s="314"/>
      <c r="AP663" s="117"/>
      <c r="AQ663" s="54" t="s">
        <v>645</v>
      </c>
      <c r="AU663" s="292" t="str">
        <f ca="1">IF(AU662="Z","AA",IF(LEN(AU662)=1,CHAR(CODE(AU662)+1),IF(RIGHT(AU662,1)="Z",CHAR(CODE(LEFT(AU662,1))+1),LEFT(AU662,1))&amp;CHAR(65+MOD(CODE(RIGHT(AU662,1))+1-65,26))))</f>
        <v>G</v>
      </c>
      <c r="AV663" s="292">
        <f>AV662</f>
        <v>662</v>
      </c>
      <c r="AW663" s="180" t="str">
        <f t="shared" ref="AW663:AW697" ca="1" si="102">CONCATENATE(AU663&amp;AV663)</f>
        <v>G662</v>
      </c>
      <c r="AX663" s="180">
        <f t="shared" si="95"/>
        <v>9</v>
      </c>
      <c r="AY663" s="180" t="str">
        <f t="shared" ca="1" si="96"/>
        <v>6. Ownership - Operating Costs</v>
      </c>
      <c r="AZ663" s="189" t="s">
        <v>702</v>
      </c>
      <c r="BA663" s="180" t="s">
        <v>743</v>
      </c>
      <c r="BB663" s="180">
        <f>$G$8</f>
        <v>2021</v>
      </c>
      <c r="BC663" s="180" t="str">
        <f t="shared" ref="BC663:BC697" ca="1" si="103">AX663&amp;"_"&amp;AW663&amp;"_"&amp;BA663&amp;"_"&amp;BB663</f>
        <v>9_G662_Secondary_fuel_transportation_2021</v>
      </c>
      <c r="BD663" s="180" t="s">
        <v>407</v>
      </c>
      <c r="BE663" s="180"/>
      <c r="BF663" s="189" t="str">
        <f t="shared" si="97"/>
        <v>&gt;=0</v>
      </c>
      <c r="BG663" s="189" t="s">
        <v>58</v>
      </c>
      <c r="BH663" s="189" t="s">
        <v>58</v>
      </c>
      <c r="BI663" s="189"/>
      <c r="BJ663" s="189"/>
      <c r="BK663" s="189"/>
      <c r="BL663" s="189"/>
    </row>
    <row r="664" spans="1:64" ht="13.5" hidden="1" customHeight="1" thickBot="1">
      <c r="A664" s="90"/>
      <c r="B664" s="127"/>
      <c r="C664" s="161"/>
      <c r="D664" s="347"/>
      <c r="E664" s="347"/>
      <c r="F664" s="304"/>
      <c r="G664" s="304"/>
      <c r="H664" s="304"/>
      <c r="I664" s="304"/>
      <c r="J664" s="304"/>
      <c r="K664" s="304"/>
      <c r="L664" s="304"/>
      <c r="M664" s="304"/>
      <c r="N664" s="304"/>
      <c r="O664" s="304"/>
      <c r="P664" s="304"/>
      <c r="Q664" s="304"/>
      <c r="R664" s="304"/>
      <c r="S664" s="304"/>
      <c r="T664" s="304"/>
      <c r="U664" s="304"/>
      <c r="V664" s="304"/>
      <c r="W664" s="304"/>
      <c r="X664" s="304"/>
      <c r="Y664" s="304"/>
      <c r="Z664" s="304"/>
      <c r="AA664" s="304"/>
      <c r="AB664" s="304"/>
      <c r="AC664" s="304"/>
      <c r="AD664" s="304"/>
      <c r="AE664" s="305"/>
      <c r="AF664" s="305"/>
      <c r="AG664" s="305"/>
      <c r="AH664" s="305"/>
      <c r="AI664" s="305"/>
      <c r="AJ664" s="305"/>
      <c r="AK664" s="305"/>
      <c r="AL664" s="305"/>
      <c r="AM664" s="305"/>
      <c r="AN664" s="305"/>
      <c r="AO664" s="314"/>
      <c r="AP664" s="117"/>
      <c r="AQ664" s="54" t="s">
        <v>645</v>
      </c>
      <c r="AU664" s="292" t="str">
        <f t="shared" ref="AU664:AU697" ca="1" si="104">IF(AU663="Z","AA",IF(LEN(AU663)=1,CHAR(CODE(AU663)+1),IF(RIGHT(AU663,1)="Z",CHAR(CODE(LEFT(AU663,1))+1),LEFT(AU663,1))&amp;CHAR(65+MOD(CODE(RIGHT(AU663,1))+1-65,26))))</f>
        <v>H</v>
      </c>
      <c r="AV664" s="292">
        <f t="shared" ref="AV664:AV697" si="105">AV663</f>
        <v>662</v>
      </c>
      <c r="AW664" s="180" t="str">
        <f t="shared" ca="1" si="102"/>
        <v>H662</v>
      </c>
      <c r="AX664" s="180">
        <f t="shared" si="95"/>
        <v>9</v>
      </c>
      <c r="AY664" s="180" t="str">
        <f t="shared" ca="1" si="96"/>
        <v>6. Ownership - Operating Costs</v>
      </c>
      <c r="AZ664" s="189" t="s">
        <v>702</v>
      </c>
      <c r="BA664" s="180" t="s">
        <v>743</v>
      </c>
      <c r="BB664" s="180">
        <f>$H$8</f>
        <v>2022</v>
      </c>
      <c r="BC664" s="180" t="str">
        <f t="shared" ca="1" si="103"/>
        <v>9_H662_Secondary_fuel_transportation_2022</v>
      </c>
      <c r="BD664" s="180" t="s">
        <v>407</v>
      </c>
      <c r="BE664" s="180"/>
      <c r="BF664" s="189" t="str">
        <f t="shared" si="97"/>
        <v>&gt;=0</v>
      </c>
      <c r="BG664" s="189" t="s">
        <v>58</v>
      </c>
      <c r="BH664" s="189" t="s">
        <v>58</v>
      </c>
      <c r="BI664" s="189"/>
      <c r="BJ664" s="189"/>
      <c r="BK664" s="189"/>
      <c r="BL664" s="189"/>
    </row>
    <row r="665" spans="1:64" ht="13.5" hidden="1" customHeight="1" thickBot="1">
      <c r="A665" s="90"/>
      <c r="B665" s="127"/>
      <c r="C665" s="161"/>
      <c r="D665" s="347"/>
      <c r="E665" s="347"/>
      <c r="F665" s="304"/>
      <c r="G665" s="304"/>
      <c r="H665" s="304"/>
      <c r="I665" s="304"/>
      <c r="J665" s="304"/>
      <c r="K665" s="304"/>
      <c r="L665" s="304"/>
      <c r="M665" s="304"/>
      <c r="N665" s="304"/>
      <c r="O665" s="304"/>
      <c r="P665" s="304"/>
      <c r="Q665" s="304"/>
      <c r="R665" s="304"/>
      <c r="S665" s="304"/>
      <c r="T665" s="304"/>
      <c r="U665" s="304"/>
      <c r="V665" s="304"/>
      <c r="W665" s="304"/>
      <c r="X665" s="304"/>
      <c r="Y665" s="304"/>
      <c r="Z665" s="304"/>
      <c r="AA665" s="304"/>
      <c r="AB665" s="304"/>
      <c r="AC665" s="304"/>
      <c r="AD665" s="304"/>
      <c r="AE665" s="305"/>
      <c r="AF665" s="305"/>
      <c r="AG665" s="305"/>
      <c r="AH665" s="305"/>
      <c r="AI665" s="305"/>
      <c r="AJ665" s="305"/>
      <c r="AK665" s="305"/>
      <c r="AL665" s="305"/>
      <c r="AM665" s="305"/>
      <c r="AN665" s="305"/>
      <c r="AO665" s="314"/>
      <c r="AP665" s="117"/>
      <c r="AQ665" s="54" t="s">
        <v>645</v>
      </c>
      <c r="AU665" s="292" t="str">
        <f t="shared" ca="1" si="104"/>
        <v>I</v>
      </c>
      <c r="AV665" s="292">
        <f t="shared" si="105"/>
        <v>662</v>
      </c>
      <c r="AW665" s="180" t="str">
        <f t="shared" ca="1" si="102"/>
        <v>I662</v>
      </c>
      <c r="AX665" s="180">
        <f t="shared" si="95"/>
        <v>9</v>
      </c>
      <c r="AY665" s="180" t="str">
        <f t="shared" ca="1" si="96"/>
        <v>6. Ownership - Operating Costs</v>
      </c>
      <c r="AZ665" s="189" t="s">
        <v>702</v>
      </c>
      <c r="BA665" s="180" t="s">
        <v>743</v>
      </c>
      <c r="BB665" s="180">
        <f>$I$8</f>
        <v>2023</v>
      </c>
      <c r="BC665" s="180" t="str">
        <f t="shared" ca="1" si="103"/>
        <v>9_I662_Secondary_fuel_transportation_2023</v>
      </c>
      <c r="BD665" s="180" t="s">
        <v>407</v>
      </c>
      <c r="BE665" s="180"/>
      <c r="BF665" s="189" t="str">
        <f t="shared" si="97"/>
        <v>&gt;=0</v>
      </c>
      <c r="BG665" s="189" t="s">
        <v>58</v>
      </c>
      <c r="BH665" s="189" t="s">
        <v>58</v>
      </c>
      <c r="BI665" s="189"/>
      <c r="BJ665" s="189"/>
      <c r="BK665" s="189"/>
      <c r="BL665" s="189"/>
    </row>
    <row r="666" spans="1:64" ht="13.5" hidden="1" customHeight="1" thickBot="1">
      <c r="A666" s="90"/>
      <c r="B666" s="127"/>
      <c r="C666" s="161"/>
      <c r="D666" s="347"/>
      <c r="E666" s="347"/>
      <c r="F666" s="304"/>
      <c r="G666" s="304"/>
      <c r="H666" s="304"/>
      <c r="I666" s="304"/>
      <c r="J666" s="304"/>
      <c r="K666" s="304"/>
      <c r="L666" s="304"/>
      <c r="M666" s="304"/>
      <c r="N666" s="304"/>
      <c r="O666" s="304"/>
      <c r="P666" s="304"/>
      <c r="Q666" s="304"/>
      <c r="R666" s="304"/>
      <c r="S666" s="304"/>
      <c r="T666" s="304"/>
      <c r="U666" s="304"/>
      <c r="V666" s="304"/>
      <c r="W666" s="304"/>
      <c r="X666" s="304"/>
      <c r="Y666" s="304"/>
      <c r="Z666" s="304"/>
      <c r="AA666" s="304"/>
      <c r="AB666" s="304"/>
      <c r="AC666" s="304"/>
      <c r="AD666" s="304"/>
      <c r="AE666" s="305"/>
      <c r="AF666" s="305"/>
      <c r="AG666" s="305"/>
      <c r="AH666" s="305"/>
      <c r="AI666" s="305"/>
      <c r="AJ666" s="305"/>
      <c r="AK666" s="305"/>
      <c r="AL666" s="305"/>
      <c r="AM666" s="305"/>
      <c r="AN666" s="305"/>
      <c r="AO666" s="314"/>
      <c r="AP666" s="117"/>
      <c r="AQ666" s="54" t="s">
        <v>645</v>
      </c>
      <c r="AU666" s="292" t="str">
        <f t="shared" ca="1" si="104"/>
        <v>J</v>
      </c>
      <c r="AV666" s="292">
        <f t="shared" si="105"/>
        <v>662</v>
      </c>
      <c r="AW666" s="180" t="str">
        <f t="shared" ca="1" si="102"/>
        <v>J662</v>
      </c>
      <c r="AX666" s="180">
        <f t="shared" si="95"/>
        <v>9</v>
      </c>
      <c r="AY666" s="180" t="str">
        <f t="shared" ca="1" si="96"/>
        <v>6. Ownership - Operating Costs</v>
      </c>
      <c r="AZ666" s="189" t="s">
        <v>702</v>
      </c>
      <c r="BA666" s="180" t="s">
        <v>743</v>
      </c>
      <c r="BB666" s="180">
        <f>$J$8</f>
        <v>2024</v>
      </c>
      <c r="BC666" s="180" t="str">
        <f t="shared" ca="1" si="103"/>
        <v>9_J662_Secondary_fuel_transportation_2024</v>
      </c>
      <c r="BD666" s="180" t="s">
        <v>407</v>
      </c>
      <c r="BE666" s="180"/>
      <c r="BF666" s="189" t="str">
        <f t="shared" si="97"/>
        <v>&gt;=0</v>
      </c>
      <c r="BG666" s="189" t="s">
        <v>58</v>
      </c>
      <c r="BH666" s="189" t="s">
        <v>58</v>
      </c>
      <c r="BI666" s="189"/>
      <c r="BJ666" s="189"/>
      <c r="BK666" s="189"/>
      <c r="BL666" s="189"/>
    </row>
    <row r="667" spans="1:64" ht="13.5" hidden="1" customHeight="1" thickBot="1">
      <c r="A667" s="90"/>
      <c r="B667" s="127"/>
      <c r="C667" s="161"/>
      <c r="D667" s="347"/>
      <c r="E667" s="347"/>
      <c r="F667" s="304"/>
      <c r="G667" s="304"/>
      <c r="H667" s="304"/>
      <c r="I667" s="304"/>
      <c r="J667" s="304"/>
      <c r="K667" s="304"/>
      <c r="L667" s="304"/>
      <c r="M667" s="304"/>
      <c r="N667" s="304"/>
      <c r="O667" s="304"/>
      <c r="P667" s="304"/>
      <c r="Q667" s="304"/>
      <c r="R667" s="304"/>
      <c r="S667" s="304"/>
      <c r="T667" s="304"/>
      <c r="U667" s="304"/>
      <c r="V667" s="304"/>
      <c r="W667" s="304"/>
      <c r="X667" s="304"/>
      <c r="Y667" s="304"/>
      <c r="Z667" s="304"/>
      <c r="AA667" s="304"/>
      <c r="AB667" s="304"/>
      <c r="AC667" s="304"/>
      <c r="AD667" s="304"/>
      <c r="AE667" s="305"/>
      <c r="AF667" s="305"/>
      <c r="AG667" s="305"/>
      <c r="AH667" s="305"/>
      <c r="AI667" s="305"/>
      <c r="AJ667" s="305"/>
      <c r="AK667" s="305"/>
      <c r="AL667" s="305"/>
      <c r="AM667" s="305"/>
      <c r="AN667" s="305"/>
      <c r="AO667" s="314"/>
      <c r="AP667" s="117"/>
      <c r="AQ667" s="54" t="s">
        <v>645</v>
      </c>
      <c r="AU667" s="292" t="str">
        <f t="shared" ca="1" si="104"/>
        <v>K</v>
      </c>
      <c r="AV667" s="292">
        <f t="shared" si="105"/>
        <v>662</v>
      </c>
      <c r="AW667" s="180" t="str">
        <f t="shared" ca="1" si="102"/>
        <v>K662</v>
      </c>
      <c r="AX667" s="180">
        <f t="shared" si="95"/>
        <v>9</v>
      </c>
      <c r="AY667" s="180" t="str">
        <f t="shared" ca="1" si="96"/>
        <v>6. Ownership - Operating Costs</v>
      </c>
      <c r="AZ667" s="189" t="s">
        <v>702</v>
      </c>
      <c r="BA667" s="180" t="s">
        <v>743</v>
      </c>
      <c r="BB667" s="180">
        <f>$K$8</f>
        <v>2025</v>
      </c>
      <c r="BC667" s="180" t="str">
        <f t="shared" ca="1" si="103"/>
        <v>9_K662_Secondary_fuel_transportation_2025</v>
      </c>
      <c r="BD667" s="180" t="s">
        <v>407</v>
      </c>
      <c r="BE667" s="180"/>
      <c r="BF667" s="189" t="str">
        <f t="shared" si="97"/>
        <v>&gt;=0</v>
      </c>
      <c r="BG667" s="189" t="s">
        <v>58</v>
      </c>
      <c r="BH667" s="189" t="s">
        <v>58</v>
      </c>
      <c r="BI667" s="189"/>
      <c r="BJ667" s="189"/>
      <c r="BK667" s="189"/>
      <c r="BL667" s="189"/>
    </row>
    <row r="668" spans="1:64" ht="13.5" hidden="1" customHeight="1" thickBot="1">
      <c r="A668" s="90"/>
      <c r="B668" s="127"/>
      <c r="C668" s="161"/>
      <c r="D668" s="347"/>
      <c r="E668" s="347"/>
      <c r="F668" s="304"/>
      <c r="G668" s="304"/>
      <c r="H668" s="304"/>
      <c r="I668" s="304"/>
      <c r="J668" s="304"/>
      <c r="K668" s="304"/>
      <c r="L668" s="304"/>
      <c r="M668" s="304"/>
      <c r="N668" s="304"/>
      <c r="O668" s="304"/>
      <c r="P668" s="304"/>
      <c r="Q668" s="304"/>
      <c r="R668" s="304"/>
      <c r="S668" s="304"/>
      <c r="T668" s="304"/>
      <c r="U668" s="304"/>
      <c r="V668" s="304"/>
      <c r="W668" s="304"/>
      <c r="X668" s="304"/>
      <c r="Y668" s="304"/>
      <c r="Z668" s="304"/>
      <c r="AA668" s="304"/>
      <c r="AB668" s="304"/>
      <c r="AC668" s="304"/>
      <c r="AD668" s="304"/>
      <c r="AE668" s="305"/>
      <c r="AF668" s="305"/>
      <c r="AG668" s="305"/>
      <c r="AH668" s="305"/>
      <c r="AI668" s="305"/>
      <c r="AJ668" s="305"/>
      <c r="AK668" s="305"/>
      <c r="AL668" s="305"/>
      <c r="AM668" s="305"/>
      <c r="AN668" s="305"/>
      <c r="AO668" s="314"/>
      <c r="AP668" s="117"/>
      <c r="AQ668" s="54" t="s">
        <v>645</v>
      </c>
      <c r="AU668" s="292" t="str">
        <f t="shared" ca="1" si="104"/>
        <v>L</v>
      </c>
      <c r="AV668" s="292">
        <f t="shared" si="105"/>
        <v>662</v>
      </c>
      <c r="AW668" s="180" t="str">
        <f t="shared" ca="1" si="102"/>
        <v>L662</v>
      </c>
      <c r="AX668" s="180">
        <f t="shared" si="95"/>
        <v>9</v>
      </c>
      <c r="AY668" s="180" t="str">
        <f t="shared" ca="1" si="96"/>
        <v>6. Ownership - Operating Costs</v>
      </c>
      <c r="AZ668" s="189" t="s">
        <v>702</v>
      </c>
      <c r="BA668" s="180" t="s">
        <v>743</v>
      </c>
      <c r="BB668" s="180">
        <f>$L$8</f>
        <v>2026</v>
      </c>
      <c r="BC668" s="180" t="str">
        <f t="shared" ca="1" si="103"/>
        <v>9_L662_Secondary_fuel_transportation_2026</v>
      </c>
      <c r="BD668" s="180" t="s">
        <v>407</v>
      </c>
      <c r="BE668" s="180"/>
      <c r="BF668" s="189" t="str">
        <f t="shared" si="97"/>
        <v>&gt;=0</v>
      </c>
      <c r="BG668" s="189" t="s">
        <v>58</v>
      </c>
      <c r="BH668" s="189" t="s">
        <v>58</v>
      </c>
      <c r="BI668" s="189"/>
      <c r="BJ668" s="189"/>
      <c r="BK668" s="189"/>
      <c r="BL668" s="189"/>
    </row>
    <row r="669" spans="1:64" ht="13.5" hidden="1" customHeight="1" thickBot="1">
      <c r="A669" s="90"/>
      <c r="B669" s="127"/>
      <c r="C669" s="161"/>
      <c r="D669" s="347"/>
      <c r="E669" s="347"/>
      <c r="F669" s="304"/>
      <c r="G669" s="304"/>
      <c r="H669" s="304"/>
      <c r="I669" s="304"/>
      <c r="J669" s="304"/>
      <c r="K669" s="304"/>
      <c r="L669" s="304"/>
      <c r="M669" s="304"/>
      <c r="N669" s="304"/>
      <c r="O669" s="304"/>
      <c r="P669" s="304"/>
      <c r="Q669" s="304"/>
      <c r="R669" s="304"/>
      <c r="S669" s="304"/>
      <c r="T669" s="304"/>
      <c r="U669" s="304"/>
      <c r="V669" s="304"/>
      <c r="W669" s="304"/>
      <c r="X669" s="304"/>
      <c r="Y669" s="304"/>
      <c r="Z669" s="304"/>
      <c r="AA669" s="304"/>
      <c r="AB669" s="304"/>
      <c r="AC669" s="304"/>
      <c r="AD669" s="304"/>
      <c r="AE669" s="305"/>
      <c r="AF669" s="305"/>
      <c r="AG669" s="305"/>
      <c r="AH669" s="305"/>
      <c r="AI669" s="305"/>
      <c r="AJ669" s="305"/>
      <c r="AK669" s="305"/>
      <c r="AL669" s="305"/>
      <c r="AM669" s="305"/>
      <c r="AN669" s="305"/>
      <c r="AO669" s="314"/>
      <c r="AP669" s="117"/>
      <c r="AQ669" s="54" t="s">
        <v>645</v>
      </c>
      <c r="AU669" s="292" t="str">
        <f t="shared" ca="1" si="104"/>
        <v>M</v>
      </c>
      <c r="AV669" s="292">
        <f t="shared" si="105"/>
        <v>662</v>
      </c>
      <c r="AW669" s="180" t="str">
        <f t="shared" ca="1" si="102"/>
        <v>M662</v>
      </c>
      <c r="AX669" s="180">
        <f t="shared" si="95"/>
        <v>9</v>
      </c>
      <c r="AY669" s="180" t="str">
        <f t="shared" ca="1" si="96"/>
        <v>6. Ownership - Operating Costs</v>
      </c>
      <c r="AZ669" s="189" t="s">
        <v>702</v>
      </c>
      <c r="BA669" s="180" t="s">
        <v>743</v>
      </c>
      <c r="BB669" s="180">
        <f>$M$8</f>
        <v>2027</v>
      </c>
      <c r="BC669" s="180" t="str">
        <f t="shared" ca="1" si="103"/>
        <v>9_M662_Secondary_fuel_transportation_2027</v>
      </c>
      <c r="BD669" s="180" t="s">
        <v>407</v>
      </c>
      <c r="BE669" s="180"/>
      <c r="BF669" s="189" t="str">
        <f t="shared" si="97"/>
        <v>&gt;=0</v>
      </c>
      <c r="BG669" s="189" t="s">
        <v>58</v>
      </c>
      <c r="BH669" s="189" t="s">
        <v>58</v>
      </c>
      <c r="BI669" s="189"/>
      <c r="BJ669" s="189"/>
      <c r="BK669" s="189"/>
      <c r="BL669" s="189"/>
    </row>
    <row r="670" spans="1:64" ht="13.5" hidden="1" customHeight="1" thickBot="1">
      <c r="A670" s="90"/>
      <c r="B670" s="127"/>
      <c r="C670" s="161"/>
      <c r="D670" s="347"/>
      <c r="E670" s="347"/>
      <c r="F670" s="304"/>
      <c r="G670" s="304"/>
      <c r="H670" s="304"/>
      <c r="I670" s="304"/>
      <c r="J670" s="304"/>
      <c r="K670" s="304"/>
      <c r="L670" s="304"/>
      <c r="M670" s="304"/>
      <c r="N670" s="304"/>
      <c r="O670" s="304"/>
      <c r="P670" s="304"/>
      <c r="Q670" s="304"/>
      <c r="R670" s="304"/>
      <c r="S670" s="304"/>
      <c r="T670" s="304"/>
      <c r="U670" s="304"/>
      <c r="V670" s="304"/>
      <c r="W670" s="304"/>
      <c r="X670" s="304"/>
      <c r="Y670" s="304"/>
      <c r="Z670" s="304"/>
      <c r="AA670" s="304"/>
      <c r="AB670" s="304"/>
      <c r="AC670" s="304"/>
      <c r="AD670" s="304"/>
      <c r="AE670" s="305"/>
      <c r="AF670" s="305"/>
      <c r="AG670" s="305"/>
      <c r="AH670" s="305"/>
      <c r="AI670" s="305"/>
      <c r="AJ670" s="305"/>
      <c r="AK670" s="305"/>
      <c r="AL670" s="305"/>
      <c r="AM670" s="305"/>
      <c r="AN670" s="305"/>
      <c r="AO670" s="314"/>
      <c r="AP670" s="117"/>
      <c r="AQ670" s="54" t="s">
        <v>645</v>
      </c>
      <c r="AU670" s="292" t="str">
        <f t="shared" ca="1" si="104"/>
        <v>N</v>
      </c>
      <c r="AV670" s="292">
        <f t="shared" si="105"/>
        <v>662</v>
      </c>
      <c r="AW670" s="180" t="str">
        <f t="shared" ca="1" si="102"/>
        <v>N662</v>
      </c>
      <c r="AX670" s="180">
        <f t="shared" si="95"/>
        <v>9</v>
      </c>
      <c r="AY670" s="180" t="str">
        <f t="shared" ca="1" si="96"/>
        <v>6. Ownership - Operating Costs</v>
      </c>
      <c r="AZ670" s="189" t="s">
        <v>702</v>
      </c>
      <c r="BA670" s="180" t="s">
        <v>743</v>
      </c>
      <c r="BB670" s="180">
        <f>$N$8</f>
        <v>2028</v>
      </c>
      <c r="BC670" s="180" t="str">
        <f t="shared" ca="1" si="103"/>
        <v>9_N662_Secondary_fuel_transportation_2028</v>
      </c>
      <c r="BD670" s="180" t="s">
        <v>407</v>
      </c>
      <c r="BE670" s="180"/>
      <c r="BF670" s="189" t="str">
        <f t="shared" si="97"/>
        <v>&gt;=0</v>
      </c>
      <c r="BG670" s="189" t="s">
        <v>58</v>
      </c>
      <c r="BH670" s="189" t="s">
        <v>58</v>
      </c>
      <c r="BI670" s="189"/>
      <c r="BJ670" s="189"/>
      <c r="BK670" s="189"/>
      <c r="BL670" s="189"/>
    </row>
    <row r="671" spans="1:64" ht="13.5" hidden="1" customHeight="1" thickBot="1">
      <c r="A671" s="90"/>
      <c r="B671" s="127"/>
      <c r="C671" s="161"/>
      <c r="D671" s="347"/>
      <c r="E671" s="347"/>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4"/>
      <c r="AD671" s="304"/>
      <c r="AE671" s="305"/>
      <c r="AF671" s="305"/>
      <c r="AG671" s="305"/>
      <c r="AH671" s="305"/>
      <c r="AI671" s="305"/>
      <c r="AJ671" s="305"/>
      <c r="AK671" s="305"/>
      <c r="AL671" s="305"/>
      <c r="AM671" s="305"/>
      <c r="AN671" s="305"/>
      <c r="AO671" s="314"/>
      <c r="AP671" s="117"/>
      <c r="AQ671" s="54" t="s">
        <v>645</v>
      </c>
      <c r="AU671" s="292" t="str">
        <f t="shared" ca="1" si="104"/>
        <v>O</v>
      </c>
      <c r="AV671" s="292">
        <f t="shared" si="105"/>
        <v>662</v>
      </c>
      <c r="AW671" s="180" t="str">
        <f t="shared" ca="1" si="102"/>
        <v>O662</v>
      </c>
      <c r="AX671" s="180">
        <f t="shared" si="95"/>
        <v>9</v>
      </c>
      <c r="AY671" s="180" t="str">
        <f t="shared" ca="1" si="96"/>
        <v>6. Ownership - Operating Costs</v>
      </c>
      <c r="AZ671" s="189" t="s">
        <v>702</v>
      </c>
      <c r="BA671" s="180" t="s">
        <v>743</v>
      </c>
      <c r="BB671" s="180">
        <f>$O$8</f>
        <v>2029</v>
      </c>
      <c r="BC671" s="180" t="str">
        <f t="shared" ca="1" si="103"/>
        <v>9_O662_Secondary_fuel_transportation_2029</v>
      </c>
      <c r="BD671" s="180" t="s">
        <v>407</v>
      </c>
      <c r="BE671" s="180"/>
      <c r="BF671" s="189" t="str">
        <f t="shared" si="97"/>
        <v>&gt;=0</v>
      </c>
      <c r="BG671" s="189" t="s">
        <v>58</v>
      </c>
      <c r="BH671" s="189" t="s">
        <v>58</v>
      </c>
      <c r="BI671" s="189"/>
      <c r="BJ671" s="189"/>
      <c r="BK671" s="189"/>
      <c r="BL671" s="189"/>
    </row>
    <row r="672" spans="1:64" ht="13.5" hidden="1" customHeight="1" thickBot="1">
      <c r="A672" s="90"/>
      <c r="B672" s="127"/>
      <c r="C672" s="161"/>
      <c r="D672" s="347"/>
      <c r="E672" s="347"/>
      <c r="F672" s="304"/>
      <c r="G672" s="304"/>
      <c r="H672" s="304"/>
      <c r="I672" s="304"/>
      <c r="J672" s="304"/>
      <c r="K672" s="304"/>
      <c r="L672" s="304"/>
      <c r="M672" s="304"/>
      <c r="N672" s="304"/>
      <c r="O672" s="304"/>
      <c r="P672" s="304"/>
      <c r="Q672" s="304"/>
      <c r="R672" s="304"/>
      <c r="S672" s="304"/>
      <c r="T672" s="304"/>
      <c r="U672" s="304"/>
      <c r="V672" s="304"/>
      <c r="W672" s="304"/>
      <c r="X672" s="304"/>
      <c r="Y672" s="304"/>
      <c r="Z672" s="304"/>
      <c r="AA672" s="304"/>
      <c r="AB672" s="304"/>
      <c r="AC672" s="304"/>
      <c r="AD672" s="304"/>
      <c r="AE672" s="305"/>
      <c r="AF672" s="305"/>
      <c r="AG672" s="305"/>
      <c r="AH672" s="305"/>
      <c r="AI672" s="305"/>
      <c r="AJ672" s="305"/>
      <c r="AK672" s="305"/>
      <c r="AL672" s="305"/>
      <c r="AM672" s="305"/>
      <c r="AN672" s="305"/>
      <c r="AO672" s="314"/>
      <c r="AP672" s="117"/>
      <c r="AQ672" s="54" t="s">
        <v>645</v>
      </c>
      <c r="AU672" s="292" t="str">
        <f t="shared" ca="1" si="104"/>
        <v>P</v>
      </c>
      <c r="AV672" s="292">
        <f t="shared" si="105"/>
        <v>662</v>
      </c>
      <c r="AW672" s="180" t="str">
        <f t="shared" ca="1" si="102"/>
        <v>P662</v>
      </c>
      <c r="AX672" s="180">
        <f t="shared" si="95"/>
        <v>9</v>
      </c>
      <c r="AY672" s="180" t="str">
        <f t="shared" ca="1" si="96"/>
        <v>6. Ownership - Operating Costs</v>
      </c>
      <c r="AZ672" s="189" t="s">
        <v>702</v>
      </c>
      <c r="BA672" s="180" t="s">
        <v>743</v>
      </c>
      <c r="BB672" s="180">
        <f>$P$8</f>
        <v>2030</v>
      </c>
      <c r="BC672" s="180" t="str">
        <f t="shared" ca="1" si="103"/>
        <v>9_P662_Secondary_fuel_transportation_2030</v>
      </c>
      <c r="BD672" s="180" t="s">
        <v>407</v>
      </c>
      <c r="BE672" s="180"/>
      <c r="BF672" s="189" t="str">
        <f t="shared" si="97"/>
        <v>&gt;=0</v>
      </c>
      <c r="BG672" s="189" t="s">
        <v>58</v>
      </c>
      <c r="BH672" s="189" t="s">
        <v>58</v>
      </c>
      <c r="BI672" s="189"/>
      <c r="BJ672" s="189"/>
      <c r="BK672" s="189"/>
      <c r="BL672" s="189"/>
    </row>
    <row r="673" spans="1:64" ht="13.5" hidden="1" customHeight="1" thickBot="1">
      <c r="A673" s="90"/>
      <c r="B673" s="127"/>
      <c r="C673" s="161"/>
      <c r="D673" s="347"/>
      <c r="E673" s="347"/>
      <c r="F673" s="304"/>
      <c r="G673" s="304"/>
      <c r="H673" s="304"/>
      <c r="I673" s="304"/>
      <c r="J673" s="304"/>
      <c r="K673" s="304"/>
      <c r="L673" s="304"/>
      <c r="M673" s="304"/>
      <c r="N673" s="304"/>
      <c r="O673" s="304"/>
      <c r="P673" s="304"/>
      <c r="Q673" s="304"/>
      <c r="R673" s="304"/>
      <c r="S673" s="304"/>
      <c r="T673" s="304"/>
      <c r="U673" s="304"/>
      <c r="V673" s="304"/>
      <c r="W673" s="304"/>
      <c r="X673" s="304"/>
      <c r="Y673" s="304"/>
      <c r="Z673" s="304"/>
      <c r="AA673" s="304"/>
      <c r="AB673" s="304"/>
      <c r="AC673" s="304"/>
      <c r="AD673" s="304"/>
      <c r="AE673" s="305"/>
      <c r="AF673" s="305"/>
      <c r="AG673" s="305"/>
      <c r="AH673" s="305"/>
      <c r="AI673" s="305"/>
      <c r="AJ673" s="305"/>
      <c r="AK673" s="305"/>
      <c r="AL673" s="305"/>
      <c r="AM673" s="305"/>
      <c r="AN673" s="305"/>
      <c r="AO673" s="314"/>
      <c r="AP673" s="117"/>
      <c r="AQ673" s="54" t="s">
        <v>645</v>
      </c>
      <c r="AU673" s="292" t="str">
        <f t="shared" ca="1" si="104"/>
        <v>Q</v>
      </c>
      <c r="AV673" s="292">
        <f t="shared" si="105"/>
        <v>662</v>
      </c>
      <c r="AW673" s="180" t="str">
        <f t="shared" ca="1" si="102"/>
        <v>Q662</v>
      </c>
      <c r="AX673" s="180">
        <f t="shared" si="95"/>
        <v>9</v>
      </c>
      <c r="AY673" s="180" t="str">
        <f t="shared" ca="1" si="96"/>
        <v>6. Ownership - Operating Costs</v>
      </c>
      <c r="AZ673" s="189" t="s">
        <v>702</v>
      </c>
      <c r="BA673" s="180" t="s">
        <v>743</v>
      </c>
      <c r="BB673" s="180">
        <f>$Q$8</f>
        <v>2031</v>
      </c>
      <c r="BC673" s="180" t="str">
        <f t="shared" ca="1" si="103"/>
        <v>9_Q662_Secondary_fuel_transportation_2031</v>
      </c>
      <c r="BD673" s="180" t="s">
        <v>407</v>
      </c>
      <c r="BE673" s="180"/>
      <c r="BF673" s="189" t="str">
        <f t="shared" si="97"/>
        <v>&gt;=0</v>
      </c>
      <c r="BG673" s="189" t="s">
        <v>58</v>
      </c>
      <c r="BH673" s="189" t="s">
        <v>58</v>
      </c>
      <c r="BI673" s="189"/>
      <c r="BJ673" s="189"/>
      <c r="BK673" s="189"/>
      <c r="BL673" s="189"/>
    </row>
    <row r="674" spans="1:64" ht="13.5" hidden="1" customHeight="1" thickBot="1">
      <c r="A674" s="90"/>
      <c r="B674" s="127"/>
      <c r="C674" s="161"/>
      <c r="D674" s="347"/>
      <c r="E674" s="347"/>
      <c r="F674" s="304"/>
      <c r="G674" s="304"/>
      <c r="H674" s="304"/>
      <c r="I674" s="304"/>
      <c r="J674" s="304"/>
      <c r="K674" s="304"/>
      <c r="L674" s="304"/>
      <c r="M674" s="304"/>
      <c r="N674" s="304"/>
      <c r="O674" s="304"/>
      <c r="P674" s="304"/>
      <c r="Q674" s="304"/>
      <c r="R674" s="304"/>
      <c r="S674" s="304"/>
      <c r="T674" s="304"/>
      <c r="U674" s="304"/>
      <c r="V674" s="304"/>
      <c r="W674" s="304"/>
      <c r="X674" s="304"/>
      <c r="Y674" s="304"/>
      <c r="Z674" s="304"/>
      <c r="AA674" s="304"/>
      <c r="AB674" s="304"/>
      <c r="AC674" s="304"/>
      <c r="AD674" s="304"/>
      <c r="AE674" s="305"/>
      <c r="AF674" s="305"/>
      <c r="AG674" s="305"/>
      <c r="AH674" s="305"/>
      <c r="AI674" s="305"/>
      <c r="AJ674" s="305"/>
      <c r="AK674" s="305"/>
      <c r="AL674" s="305"/>
      <c r="AM674" s="305"/>
      <c r="AN674" s="305"/>
      <c r="AO674" s="314"/>
      <c r="AP674" s="117"/>
      <c r="AQ674" s="54" t="s">
        <v>645</v>
      </c>
      <c r="AU674" s="292" t="str">
        <f t="shared" ca="1" si="104"/>
        <v>R</v>
      </c>
      <c r="AV674" s="292">
        <f t="shared" si="105"/>
        <v>662</v>
      </c>
      <c r="AW674" s="180" t="str">
        <f t="shared" ca="1" si="102"/>
        <v>R662</v>
      </c>
      <c r="AX674" s="180">
        <f t="shared" si="95"/>
        <v>9</v>
      </c>
      <c r="AY674" s="180" t="str">
        <f t="shared" ca="1" si="96"/>
        <v>6. Ownership - Operating Costs</v>
      </c>
      <c r="AZ674" s="189" t="s">
        <v>702</v>
      </c>
      <c r="BA674" s="180" t="s">
        <v>743</v>
      </c>
      <c r="BB674" s="180">
        <f>$R$8</f>
        <v>2032</v>
      </c>
      <c r="BC674" s="180" t="str">
        <f t="shared" ca="1" si="103"/>
        <v>9_R662_Secondary_fuel_transportation_2032</v>
      </c>
      <c r="BD674" s="180" t="s">
        <v>407</v>
      </c>
      <c r="BE674" s="180"/>
      <c r="BF674" s="189" t="str">
        <f t="shared" si="97"/>
        <v>&gt;=0</v>
      </c>
      <c r="BG674" s="189" t="s">
        <v>58</v>
      </c>
      <c r="BH674" s="189" t="s">
        <v>58</v>
      </c>
      <c r="BI674" s="189"/>
      <c r="BJ674" s="189"/>
      <c r="BK674" s="189"/>
      <c r="BL674" s="189"/>
    </row>
    <row r="675" spans="1:64" ht="13.5" hidden="1" customHeight="1" thickBot="1">
      <c r="A675" s="90"/>
      <c r="B675" s="127"/>
      <c r="C675" s="161"/>
      <c r="D675" s="347"/>
      <c r="E675" s="347"/>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4"/>
      <c r="AD675" s="304"/>
      <c r="AE675" s="305"/>
      <c r="AF675" s="305"/>
      <c r="AG675" s="305"/>
      <c r="AH675" s="305"/>
      <c r="AI675" s="305"/>
      <c r="AJ675" s="305"/>
      <c r="AK675" s="305"/>
      <c r="AL675" s="305"/>
      <c r="AM675" s="305"/>
      <c r="AN675" s="305"/>
      <c r="AO675" s="314"/>
      <c r="AP675" s="117"/>
      <c r="AQ675" s="54" t="s">
        <v>645</v>
      </c>
      <c r="AU675" s="292" t="str">
        <f t="shared" ca="1" si="104"/>
        <v>S</v>
      </c>
      <c r="AV675" s="292">
        <f t="shared" si="105"/>
        <v>662</v>
      </c>
      <c r="AW675" s="180" t="str">
        <f t="shared" ca="1" si="102"/>
        <v>S662</v>
      </c>
      <c r="AX675" s="180">
        <f t="shared" si="95"/>
        <v>9</v>
      </c>
      <c r="AY675" s="180" t="str">
        <f t="shared" ca="1" si="96"/>
        <v>6. Ownership - Operating Costs</v>
      </c>
      <c r="AZ675" s="189" t="s">
        <v>702</v>
      </c>
      <c r="BA675" s="180" t="s">
        <v>743</v>
      </c>
      <c r="BB675" s="180">
        <f>$S$8</f>
        <v>2033</v>
      </c>
      <c r="BC675" s="180" t="str">
        <f t="shared" ca="1" si="103"/>
        <v>9_S662_Secondary_fuel_transportation_2033</v>
      </c>
      <c r="BD675" s="180" t="s">
        <v>407</v>
      </c>
      <c r="BE675" s="180"/>
      <c r="BF675" s="189" t="str">
        <f t="shared" si="97"/>
        <v>&gt;=0</v>
      </c>
      <c r="BG675" s="189" t="s">
        <v>58</v>
      </c>
      <c r="BH675" s="189" t="s">
        <v>58</v>
      </c>
      <c r="BI675" s="189"/>
      <c r="BJ675" s="189"/>
      <c r="BK675" s="189"/>
      <c r="BL675" s="189"/>
    </row>
    <row r="676" spans="1:64" ht="13.5" hidden="1" customHeight="1" thickBot="1">
      <c r="A676" s="90"/>
      <c r="B676" s="127"/>
      <c r="C676" s="161"/>
      <c r="D676" s="347"/>
      <c r="E676" s="347"/>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304"/>
      <c r="AE676" s="305"/>
      <c r="AF676" s="305"/>
      <c r="AG676" s="305"/>
      <c r="AH676" s="305"/>
      <c r="AI676" s="305"/>
      <c r="AJ676" s="305"/>
      <c r="AK676" s="305"/>
      <c r="AL676" s="305"/>
      <c r="AM676" s="305"/>
      <c r="AN676" s="305"/>
      <c r="AO676" s="314"/>
      <c r="AP676" s="117"/>
      <c r="AQ676" s="54" t="s">
        <v>645</v>
      </c>
      <c r="AU676" s="292" t="str">
        <f t="shared" ca="1" si="104"/>
        <v>T</v>
      </c>
      <c r="AV676" s="292">
        <f t="shared" si="105"/>
        <v>662</v>
      </c>
      <c r="AW676" s="180" t="str">
        <f t="shared" ca="1" si="102"/>
        <v>T662</v>
      </c>
      <c r="AX676" s="180">
        <f t="shared" si="95"/>
        <v>9</v>
      </c>
      <c r="AY676" s="180" t="str">
        <f t="shared" ca="1" si="96"/>
        <v>6. Ownership - Operating Costs</v>
      </c>
      <c r="AZ676" s="189" t="s">
        <v>702</v>
      </c>
      <c r="BA676" s="180" t="s">
        <v>743</v>
      </c>
      <c r="BB676" s="180">
        <f>$T$8</f>
        <v>2034</v>
      </c>
      <c r="BC676" s="180" t="str">
        <f t="shared" ca="1" si="103"/>
        <v>9_T662_Secondary_fuel_transportation_2034</v>
      </c>
      <c r="BD676" s="180" t="s">
        <v>407</v>
      </c>
      <c r="BE676" s="180"/>
      <c r="BF676" s="189" t="str">
        <f t="shared" si="97"/>
        <v>&gt;=0</v>
      </c>
      <c r="BG676" s="189" t="s">
        <v>58</v>
      </c>
      <c r="BH676" s="189" t="s">
        <v>58</v>
      </c>
      <c r="BI676" s="189"/>
      <c r="BJ676" s="189"/>
      <c r="BK676" s="189"/>
      <c r="BL676" s="189"/>
    </row>
    <row r="677" spans="1:64" ht="13.5" hidden="1" customHeight="1" thickBot="1">
      <c r="A677" s="90"/>
      <c r="B677" s="127"/>
      <c r="C677" s="161"/>
      <c r="D677" s="347"/>
      <c r="E677" s="347"/>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4"/>
      <c r="AD677" s="304"/>
      <c r="AE677" s="305"/>
      <c r="AF677" s="305"/>
      <c r="AG677" s="305"/>
      <c r="AH677" s="305"/>
      <c r="AI677" s="305"/>
      <c r="AJ677" s="305"/>
      <c r="AK677" s="305"/>
      <c r="AL677" s="305"/>
      <c r="AM677" s="305"/>
      <c r="AN677" s="305"/>
      <c r="AO677" s="314"/>
      <c r="AP677" s="117"/>
      <c r="AQ677" s="54" t="s">
        <v>645</v>
      </c>
      <c r="AU677" s="292" t="str">
        <f t="shared" ca="1" si="104"/>
        <v>U</v>
      </c>
      <c r="AV677" s="292">
        <f t="shared" si="105"/>
        <v>662</v>
      </c>
      <c r="AW677" s="180" t="str">
        <f t="shared" ca="1" si="102"/>
        <v>U662</v>
      </c>
      <c r="AX677" s="180">
        <f t="shared" si="95"/>
        <v>9</v>
      </c>
      <c r="AY677" s="180" t="str">
        <f t="shared" ca="1" si="96"/>
        <v>6. Ownership - Operating Costs</v>
      </c>
      <c r="AZ677" s="189" t="s">
        <v>702</v>
      </c>
      <c r="BA677" s="180" t="s">
        <v>743</v>
      </c>
      <c r="BB677" s="180">
        <f>$U$8</f>
        <v>2035</v>
      </c>
      <c r="BC677" s="180" t="str">
        <f t="shared" ca="1" si="103"/>
        <v>9_U662_Secondary_fuel_transportation_2035</v>
      </c>
      <c r="BD677" s="180" t="s">
        <v>407</v>
      </c>
      <c r="BE677" s="180"/>
      <c r="BF677" s="189" t="str">
        <f t="shared" si="97"/>
        <v>&gt;=0</v>
      </c>
      <c r="BG677" s="189" t="s">
        <v>58</v>
      </c>
      <c r="BH677" s="189" t="s">
        <v>58</v>
      </c>
      <c r="BI677" s="189"/>
      <c r="BJ677" s="189"/>
      <c r="BK677" s="189"/>
      <c r="BL677" s="189"/>
    </row>
    <row r="678" spans="1:64" ht="13.5" hidden="1" customHeight="1" thickBot="1">
      <c r="A678" s="90"/>
      <c r="B678" s="127"/>
      <c r="C678" s="161"/>
      <c r="D678" s="347"/>
      <c r="E678" s="347"/>
      <c r="F678" s="304"/>
      <c r="G678" s="304"/>
      <c r="H678" s="304"/>
      <c r="I678" s="304"/>
      <c r="J678" s="304"/>
      <c r="K678" s="304"/>
      <c r="L678" s="304"/>
      <c r="M678" s="304"/>
      <c r="N678" s="304"/>
      <c r="O678" s="304"/>
      <c r="P678" s="304"/>
      <c r="Q678" s="304"/>
      <c r="R678" s="304"/>
      <c r="S678" s="304"/>
      <c r="T678" s="304"/>
      <c r="U678" s="304"/>
      <c r="V678" s="304"/>
      <c r="W678" s="304"/>
      <c r="X678" s="304"/>
      <c r="Y678" s="304"/>
      <c r="Z678" s="304"/>
      <c r="AA678" s="304"/>
      <c r="AB678" s="304"/>
      <c r="AC678" s="304"/>
      <c r="AD678" s="304"/>
      <c r="AE678" s="305"/>
      <c r="AF678" s="305"/>
      <c r="AG678" s="305"/>
      <c r="AH678" s="305"/>
      <c r="AI678" s="305"/>
      <c r="AJ678" s="305"/>
      <c r="AK678" s="305"/>
      <c r="AL678" s="305"/>
      <c r="AM678" s="305"/>
      <c r="AN678" s="305"/>
      <c r="AO678" s="314"/>
      <c r="AP678" s="117"/>
      <c r="AQ678" s="54" t="s">
        <v>645</v>
      </c>
      <c r="AU678" s="292" t="str">
        <f t="shared" ca="1" si="104"/>
        <v>V</v>
      </c>
      <c r="AV678" s="292">
        <f t="shared" si="105"/>
        <v>662</v>
      </c>
      <c r="AW678" s="180" t="str">
        <f t="shared" ca="1" si="102"/>
        <v>V662</v>
      </c>
      <c r="AX678" s="180">
        <f t="shared" si="95"/>
        <v>9</v>
      </c>
      <c r="AY678" s="180" t="str">
        <f t="shared" ca="1" si="96"/>
        <v>6. Ownership - Operating Costs</v>
      </c>
      <c r="AZ678" s="189" t="s">
        <v>702</v>
      </c>
      <c r="BA678" s="180" t="s">
        <v>743</v>
      </c>
      <c r="BB678" s="180">
        <f>$V$8</f>
        <v>2036</v>
      </c>
      <c r="BC678" s="180" t="str">
        <f t="shared" ca="1" si="103"/>
        <v>9_V662_Secondary_fuel_transportation_2036</v>
      </c>
      <c r="BD678" s="180" t="s">
        <v>407</v>
      </c>
      <c r="BE678" s="180"/>
      <c r="BF678" s="189" t="str">
        <f t="shared" si="97"/>
        <v>&gt;=0</v>
      </c>
      <c r="BG678" s="189" t="s">
        <v>58</v>
      </c>
      <c r="BH678" s="189" t="s">
        <v>58</v>
      </c>
      <c r="BI678" s="189"/>
      <c r="BJ678" s="189"/>
      <c r="BK678" s="189"/>
      <c r="BL678" s="189"/>
    </row>
    <row r="679" spans="1:64" ht="13.5" hidden="1" customHeight="1" thickBot="1">
      <c r="A679" s="90"/>
      <c r="B679" s="127"/>
      <c r="C679" s="161"/>
      <c r="D679" s="347"/>
      <c r="E679" s="347"/>
      <c r="F679" s="304"/>
      <c r="G679" s="304"/>
      <c r="H679" s="304"/>
      <c r="I679" s="304"/>
      <c r="J679" s="304"/>
      <c r="K679" s="304"/>
      <c r="L679" s="304"/>
      <c r="M679" s="304"/>
      <c r="N679" s="304"/>
      <c r="O679" s="304"/>
      <c r="P679" s="304"/>
      <c r="Q679" s="304"/>
      <c r="R679" s="304"/>
      <c r="S679" s="304"/>
      <c r="T679" s="304"/>
      <c r="U679" s="304"/>
      <c r="V679" s="304"/>
      <c r="W679" s="304"/>
      <c r="X679" s="304"/>
      <c r="Y679" s="304"/>
      <c r="Z679" s="304"/>
      <c r="AA679" s="304"/>
      <c r="AB679" s="304"/>
      <c r="AC679" s="304"/>
      <c r="AD679" s="304"/>
      <c r="AE679" s="305"/>
      <c r="AF679" s="305"/>
      <c r="AG679" s="305"/>
      <c r="AH679" s="305"/>
      <c r="AI679" s="305"/>
      <c r="AJ679" s="305"/>
      <c r="AK679" s="305"/>
      <c r="AL679" s="305"/>
      <c r="AM679" s="305"/>
      <c r="AN679" s="305"/>
      <c r="AO679" s="314"/>
      <c r="AP679" s="117"/>
      <c r="AQ679" s="54" t="s">
        <v>645</v>
      </c>
      <c r="AU679" s="292" t="str">
        <f t="shared" ca="1" si="104"/>
        <v>W</v>
      </c>
      <c r="AV679" s="292">
        <f t="shared" si="105"/>
        <v>662</v>
      </c>
      <c r="AW679" s="180" t="str">
        <f t="shared" ca="1" si="102"/>
        <v>W662</v>
      </c>
      <c r="AX679" s="180">
        <f t="shared" si="95"/>
        <v>9</v>
      </c>
      <c r="AY679" s="180" t="str">
        <f t="shared" ca="1" si="96"/>
        <v>6. Ownership - Operating Costs</v>
      </c>
      <c r="AZ679" s="189" t="s">
        <v>702</v>
      </c>
      <c r="BA679" s="180" t="s">
        <v>743</v>
      </c>
      <c r="BB679" s="180">
        <f>$W$8</f>
        <v>2037</v>
      </c>
      <c r="BC679" s="180" t="str">
        <f t="shared" ca="1" si="103"/>
        <v>9_W662_Secondary_fuel_transportation_2037</v>
      </c>
      <c r="BD679" s="180" t="s">
        <v>407</v>
      </c>
      <c r="BE679" s="180"/>
      <c r="BF679" s="189" t="str">
        <f t="shared" si="97"/>
        <v>&gt;=0</v>
      </c>
      <c r="BG679" s="189" t="s">
        <v>58</v>
      </c>
      <c r="BH679" s="189" t="s">
        <v>58</v>
      </c>
      <c r="BI679" s="189"/>
      <c r="BJ679" s="189"/>
      <c r="BK679" s="189"/>
      <c r="BL679" s="189"/>
    </row>
    <row r="680" spans="1:64" ht="13.5" hidden="1" customHeight="1" thickBot="1">
      <c r="A680" s="90"/>
      <c r="B680" s="127"/>
      <c r="C680" s="161"/>
      <c r="D680" s="347"/>
      <c r="E680" s="347"/>
      <c r="F680" s="304"/>
      <c r="G680" s="304"/>
      <c r="H680" s="304"/>
      <c r="I680" s="304"/>
      <c r="J680" s="304"/>
      <c r="K680" s="304"/>
      <c r="L680" s="304"/>
      <c r="M680" s="304"/>
      <c r="N680" s="304"/>
      <c r="O680" s="304"/>
      <c r="P680" s="304"/>
      <c r="Q680" s="304"/>
      <c r="R680" s="304"/>
      <c r="S680" s="304"/>
      <c r="T680" s="304"/>
      <c r="U680" s="304"/>
      <c r="V680" s="304"/>
      <c r="W680" s="304"/>
      <c r="X680" s="304"/>
      <c r="Y680" s="304"/>
      <c r="Z680" s="304"/>
      <c r="AA680" s="304"/>
      <c r="AB680" s="304"/>
      <c r="AC680" s="304"/>
      <c r="AD680" s="304"/>
      <c r="AE680" s="305"/>
      <c r="AF680" s="305"/>
      <c r="AG680" s="305"/>
      <c r="AH680" s="305"/>
      <c r="AI680" s="305"/>
      <c r="AJ680" s="305"/>
      <c r="AK680" s="305"/>
      <c r="AL680" s="305"/>
      <c r="AM680" s="305"/>
      <c r="AN680" s="305"/>
      <c r="AO680" s="314"/>
      <c r="AP680" s="117"/>
      <c r="AQ680" s="54" t="s">
        <v>645</v>
      </c>
      <c r="AU680" s="292" t="str">
        <f t="shared" ca="1" si="104"/>
        <v>X</v>
      </c>
      <c r="AV680" s="292">
        <f t="shared" si="105"/>
        <v>662</v>
      </c>
      <c r="AW680" s="180" t="str">
        <f t="shared" ca="1" si="102"/>
        <v>X662</v>
      </c>
      <c r="AX680" s="180">
        <f t="shared" si="95"/>
        <v>9</v>
      </c>
      <c r="AY680" s="180" t="str">
        <f t="shared" ca="1" si="96"/>
        <v>6. Ownership - Operating Costs</v>
      </c>
      <c r="AZ680" s="189" t="s">
        <v>702</v>
      </c>
      <c r="BA680" s="180" t="s">
        <v>743</v>
      </c>
      <c r="BB680" s="180">
        <f>$X$8</f>
        <v>2038</v>
      </c>
      <c r="BC680" s="180" t="str">
        <f t="shared" ca="1" si="103"/>
        <v>9_X662_Secondary_fuel_transportation_2038</v>
      </c>
      <c r="BD680" s="180" t="s">
        <v>407</v>
      </c>
      <c r="BE680" s="180"/>
      <c r="BF680" s="189" t="str">
        <f t="shared" si="97"/>
        <v>&gt;=0</v>
      </c>
      <c r="BG680" s="189" t="s">
        <v>58</v>
      </c>
      <c r="BH680" s="189" t="s">
        <v>58</v>
      </c>
      <c r="BI680" s="189"/>
      <c r="BJ680" s="189"/>
      <c r="BK680" s="189"/>
      <c r="BL680" s="189"/>
    </row>
    <row r="681" spans="1:64" ht="13.5" hidden="1" customHeight="1" thickBot="1">
      <c r="A681" s="90"/>
      <c r="B681" s="127"/>
      <c r="C681" s="161"/>
      <c r="D681" s="347"/>
      <c r="E681" s="347"/>
      <c r="F681" s="304"/>
      <c r="G681" s="304"/>
      <c r="H681" s="304"/>
      <c r="I681" s="304"/>
      <c r="J681" s="304"/>
      <c r="K681" s="304"/>
      <c r="L681" s="304"/>
      <c r="M681" s="304"/>
      <c r="N681" s="304"/>
      <c r="O681" s="304"/>
      <c r="P681" s="304"/>
      <c r="Q681" s="304"/>
      <c r="R681" s="304"/>
      <c r="S681" s="304"/>
      <c r="T681" s="304"/>
      <c r="U681" s="304"/>
      <c r="V681" s="304"/>
      <c r="W681" s="304"/>
      <c r="X681" s="304"/>
      <c r="Y681" s="304"/>
      <c r="Z681" s="304"/>
      <c r="AA681" s="304"/>
      <c r="AB681" s="304"/>
      <c r="AC681" s="304"/>
      <c r="AD681" s="304"/>
      <c r="AE681" s="305"/>
      <c r="AF681" s="305"/>
      <c r="AG681" s="305"/>
      <c r="AH681" s="305"/>
      <c r="AI681" s="305"/>
      <c r="AJ681" s="305"/>
      <c r="AK681" s="305"/>
      <c r="AL681" s="305"/>
      <c r="AM681" s="305"/>
      <c r="AN681" s="305"/>
      <c r="AO681" s="314"/>
      <c r="AP681" s="117"/>
      <c r="AQ681" s="54" t="s">
        <v>645</v>
      </c>
      <c r="AU681" s="292" t="str">
        <f t="shared" ca="1" si="104"/>
        <v>Y</v>
      </c>
      <c r="AV681" s="292">
        <f t="shared" si="105"/>
        <v>662</v>
      </c>
      <c r="AW681" s="180" t="str">
        <f t="shared" ca="1" si="102"/>
        <v>Y662</v>
      </c>
      <c r="AX681" s="180">
        <f t="shared" si="95"/>
        <v>9</v>
      </c>
      <c r="AY681" s="180" t="str">
        <f t="shared" ca="1" si="96"/>
        <v>6. Ownership - Operating Costs</v>
      </c>
      <c r="AZ681" s="189" t="s">
        <v>702</v>
      </c>
      <c r="BA681" s="180" t="s">
        <v>743</v>
      </c>
      <c r="BB681" s="180">
        <f>$Y$8</f>
        <v>2039</v>
      </c>
      <c r="BC681" s="180" t="str">
        <f t="shared" ca="1" si="103"/>
        <v>9_Y662_Secondary_fuel_transportation_2039</v>
      </c>
      <c r="BD681" s="180" t="s">
        <v>407</v>
      </c>
      <c r="BE681" s="180"/>
      <c r="BF681" s="189" t="str">
        <f t="shared" si="97"/>
        <v>&gt;=0</v>
      </c>
      <c r="BG681" s="189" t="s">
        <v>58</v>
      </c>
      <c r="BH681" s="189" t="s">
        <v>58</v>
      </c>
      <c r="BI681" s="189"/>
      <c r="BJ681" s="189"/>
      <c r="BK681" s="189"/>
      <c r="BL681" s="189"/>
    </row>
    <row r="682" spans="1:64" ht="13.5" hidden="1" customHeight="1" thickBot="1">
      <c r="A682" s="90"/>
      <c r="B682" s="127"/>
      <c r="C682" s="161"/>
      <c r="D682" s="347"/>
      <c r="E682" s="347"/>
      <c r="F682" s="304"/>
      <c r="G682" s="304"/>
      <c r="H682" s="304"/>
      <c r="I682" s="304"/>
      <c r="J682" s="304"/>
      <c r="K682" s="304"/>
      <c r="L682" s="304"/>
      <c r="M682" s="304"/>
      <c r="N682" s="304"/>
      <c r="O682" s="304"/>
      <c r="P682" s="304"/>
      <c r="Q682" s="304"/>
      <c r="R682" s="304"/>
      <c r="S682" s="304"/>
      <c r="T682" s="304"/>
      <c r="U682" s="304"/>
      <c r="V682" s="304"/>
      <c r="W682" s="304"/>
      <c r="X682" s="304"/>
      <c r="Y682" s="304"/>
      <c r="Z682" s="304"/>
      <c r="AA682" s="304"/>
      <c r="AB682" s="304"/>
      <c r="AC682" s="304"/>
      <c r="AD682" s="304"/>
      <c r="AE682" s="305"/>
      <c r="AF682" s="305"/>
      <c r="AG682" s="305"/>
      <c r="AH682" s="305"/>
      <c r="AI682" s="305"/>
      <c r="AJ682" s="305"/>
      <c r="AK682" s="305"/>
      <c r="AL682" s="305"/>
      <c r="AM682" s="305"/>
      <c r="AN682" s="305"/>
      <c r="AO682" s="314"/>
      <c r="AP682" s="117"/>
      <c r="AQ682" s="54" t="s">
        <v>645</v>
      </c>
      <c r="AU682" s="292" t="str">
        <f t="shared" ca="1" si="104"/>
        <v>Z</v>
      </c>
      <c r="AV682" s="292">
        <f t="shared" si="105"/>
        <v>662</v>
      </c>
      <c r="AW682" s="180" t="str">
        <f t="shared" ca="1" si="102"/>
        <v>Z662</v>
      </c>
      <c r="AX682" s="180">
        <f t="shared" ref="AX682:AX697" si="106">$AX$5</f>
        <v>9</v>
      </c>
      <c r="AY682" s="180" t="str">
        <f t="shared" ref="AY682:AY697" ca="1" si="107">MID(CELL("filename",AX682),FIND("]",CELL("filename",AX682))+1,256)</f>
        <v>6. Ownership - Operating Costs</v>
      </c>
      <c r="AZ682" s="189" t="s">
        <v>702</v>
      </c>
      <c r="BA682" s="180" t="s">
        <v>743</v>
      </c>
      <c r="BB682" s="180">
        <f>$Z$8</f>
        <v>2040</v>
      </c>
      <c r="BC682" s="180" t="str">
        <f t="shared" ca="1" si="103"/>
        <v>9_Z662_Secondary_fuel_transportation_2040</v>
      </c>
      <c r="BD682" s="180" t="s">
        <v>407</v>
      </c>
      <c r="BE682" s="180"/>
      <c r="BF682" s="189" t="str">
        <f t="shared" ref="BF682:BF696" si="108">"&gt;=0"</f>
        <v>&gt;=0</v>
      </c>
      <c r="BG682" s="189" t="s">
        <v>58</v>
      </c>
      <c r="BH682" s="189" t="s">
        <v>58</v>
      </c>
      <c r="BI682" s="189"/>
      <c r="BJ682" s="189"/>
      <c r="BK682" s="189"/>
      <c r="BL682" s="189"/>
    </row>
    <row r="683" spans="1:64" ht="13.5" hidden="1" customHeight="1" thickBot="1">
      <c r="A683" s="90"/>
      <c r="B683" s="127"/>
      <c r="C683" s="161"/>
      <c r="D683" s="347"/>
      <c r="E683" s="347"/>
      <c r="F683" s="304"/>
      <c r="G683" s="304"/>
      <c r="H683" s="304"/>
      <c r="I683" s="304"/>
      <c r="J683" s="304"/>
      <c r="K683" s="304"/>
      <c r="L683" s="304"/>
      <c r="M683" s="304"/>
      <c r="N683" s="304"/>
      <c r="O683" s="304"/>
      <c r="P683" s="304"/>
      <c r="Q683" s="304"/>
      <c r="R683" s="304"/>
      <c r="S683" s="304"/>
      <c r="T683" s="304"/>
      <c r="U683" s="304"/>
      <c r="V683" s="304"/>
      <c r="W683" s="304"/>
      <c r="X683" s="304"/>
      <c r="Y683" s="304"/>
      <c r="Z683" s="304"/>
      <c r="AA683" s="304"/>
      <c r="AB683" s="304"/>
      <c r="AC683" s="304"/>
      <c r="AD683" s="304"/>
      <c r="AE683" s="305"/>
      <c r="AF683" s="305"/>
      <c r="AG683" s="305"/>
      <c r="AH683" s="305"/>
      <c r="AI683" s="305"/>
      <c r="AJ683" s="305"/>
      <c r="AK683" s="305"/>
      <c r="AL683" s="305"/>
      <c r="AM683" s="305"/>
      <c r="AN683" s="305"/>
      <c r="AO683" s="314"/>
      <c r="AP683" s="117"/>
      <c r="AQ683" s="54" t="s">
        <v>645</v>
      </c>
      <c r="AU683" s="292" t="str">
        <f t="shared" ca="1" si="104"/>
        <v>AA</v>
      </c>
      <c r="AV683" s="292">
        <f t="shared" si="105"/>
        <v>662</v>
      </c>
      <c r="AW683" s="180" t="str">
        <f t="shared" ca="1" si="102"/>
        <v>AA662</v>
      </c>
      <c r="AX683" s="180">
        <f t="shared" si="106"/>
        <v>9</v>
      </c>
      <c r="AY683" s="180" t="str">
        <f t="shared" ca="1" si="107"/>
        <v>6. Ownership - Operating Costs</v>
      </c>
      <c r="AZ683" s="189" t="s">
        <v>702</v>
      </c>
      <c r="BA683" s="180" t="s">
        <v>743</v>
      </c>
      <c r="BB683" s="180">
        <f>$AA$8</f>
        <v>2041</v>
      </c>
      <c r="BC683" s="180" t="str">
        <f t="shared" ca="1" si="103"/>
        <v>9_AA662_Secondary_fuel_transportation_2041</v>
      </c>
      <c r="BD683" s="180" t="s">
        <v>407</v>
      </c>
      <c r="BE683" s="180"/>
      <c r="BF683" s="189" t="str">
        <f t="shared" si="108"/>
        <v>&gt;=0</v>
      </c>
      <c r="BG683" s="189" t="s">
        <v>58</v>
      </c>
      <c r="BH683" s="189" t="s">
        <v>58</v>
      </c>
      <c r="BI683" s="189"/>
      <c r="BJ683" s="189"/>
      <c r="BK683" s="189"/>
      <c r="BL683" s="189"/>
    </row>
    <row r="684" spans="1:64" ht="13.5" hidden="1" customHeight="1" thickBot="1">
      <c r="A684" s="90"/>
      <c r="B684" s="127"/>
      <c r="C684" s="161"/>
      <c r="D684" s="347"/>
      <c r="E684" s="347"/>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4"/>
      <c r="AD684" s="304"/>
      <c r="AE684" s="305"/>
      <c r="AF684" s="305"/>
      <c r="AG684" s="305"/>
      <c r="AH684" s="305"/>
      <c r="AI684" s="305"/>
      <c r="AJ684" s="305"/>
      <c r="AK684" s="305"/>
      <c r="AL684" s="305"/>
      <c r="AM684" s="305"/>
      <c r="AN684" s="305"/>
      <c r="AO684" s="314"/>
      <c r="AP684" s="117"/>
      <c r="AQ684" s="54" t="s">
        <v>645</v>
      </c>
      <c r="AU684" s="292" t="str">
        <f t="shared" ca="1" si="104"/>
        <v>AB</v>
      </c>
      <c r="AV684" s="292">
        <f t="shared" si="105"/>
        <v>662</v>
      </c>
      <c r="AW684" s="180" t="str">
        <f t="shared" ca="1" si="102"/>
        <v>AB662</v>
      </c>
      <c r="AX684" s="180">
        <f t="shared" si="106"/>
        <v>9</v>
      </c>
      <c r="AY684" s="180" t="str">
        <f t="shared" ca="1" si="107"/>
        <v>6. Ownership - Operating Costs</v>
      </c>
      <c r="AZ684" s="189" t="s">
        <v>702</v>
      </c>
      <c r="BA684" s="180" t="s">
        <v>743</v>
      </c>
      <c r="BB684" s="180">
        <f>$AB$8</f>
        <v>2042</v>
      </c>
      <c r="BC684" s="180" t="str">
        <f t="shared" ca="1" si="103"/>
        <v>9_AB662_Secondary_fuel_transportation_2042</v>
      </c>
      <c r="BD684" s="180" t="s">
        <v>407</v>
      </c>
      <c r="BE684" s="180"/>
      <c r="BF684" s="189" t="str">
        <f t="shared" si="108"/>
        <v>&gt;=0</v>
      </c>
      <c r="BG684" s="189" t="s">
        <v>58</v>
      </c>
      <c r="BH684" s="189" t="s">
        <v>58</v>
      </c>
      <c r="BI684" s="189"/>
      <c r="BJ684" s="189"/>
      <c r="BK684" s="189"/>
      <c r="BL684" s="189"/>
    </row>
    <row r="685" spans="1:64" ht="13.5" hidden="1" customHeight="1" thickBot="1">
      <c r="A685" s="90"/>
      <c r="B685" s="127"/>
      <c r="C685" s="161"/>
      <c r="D685" s="347"/>
      <c r="E685" s="347"/>
      <c r="F685" s="304"/>
      <c r="G685" s="304"/>
      <c r="H685" s="304"/>
      <c r="I685" s="304"/>
      <c r="J685" s="304"/>
      <c r="K685" s="304"/>
      <c r="L685" s="304"/>
      <c r="M685" s="304"/>
      <c r="N685" s="304"/>
      <c r="O685" s="304"/>
      <c r="P685" s="304"/>
      <c r="Q685" s="304"/>
      <c r="R685" s="304"/>
      <c r="S685" s="304"/>
      <c r="T685" s="304"/>
      <c r="U685" s="304"/>
      <c r="V685" s="304"/>
      <c r="W685" s="304"/>
      <c r="X685" s="304"/>
      <c r="Y685" s="304"/>
      <c r="Z685" s="304"/>
      <c r="AA685" s="304"/>
      <c r="AB685" s="304"/>
      <c r="AC685" s="304"/>
      <c r="AD685" s="304"/>
      <c r="AE685" s="305"/>
      <c r="AF685" s="305"/>
      <c r="AG685" s="305"/>
      <c r="AH685" s="305"/>
      <c r="AI685" s="305"/>
      <c r="AJ685" s="305"/>
      <c r="AK685" s="305"/>
      <c r="AL685" s="305"/>
      <c r="AM685" s="305"/>
      <c r="AN685" s="305"/>
      <c r="AO685" s="314"/>
      <c r="AP685" s="117"/>
      <c r="AQ685" s="54" t="s">
        <v>645</v>
      </c>
      <c r="AU685" s="292" t="str">
        <f t="shared" ca="1" si="104"/>
        <v>AC</v>
      </c>
      <c r="AV685" s="292">
        <f t="shared" si="105"/>
        <v>662</v>
      </c>
      <c r="AW685" s="180" t="str">
        <f t="shared" ca="1" si="102"/>
        <v>AC662</v>
      </c>
      <c r="AX685" s="180">
        <f t="shared" si="106"/>
        <v>9</v>
      </c>
      <c r="AY685" s="180" t="str">
        <f t="shared" ca="1" si="107"/>
        <v>6. Ownership - Operating Costs</v>
      </c>
      <c r="AZ685" s="189" t="s">
        <v>702</v>
      </c>
      <c r="BA685" s="180" t="s">
        <v>743</v>
      </c>
      <c r="BB685" s="180">
        <f>$AC$8</f>
        <v>2043</v>
      </c>
      <c r="BC685" s="180" t="str">
        <f t="shared" ca="1" si="103"/>
        <v>9_AC662_Secondary_fuel_transportation_2043</v>
      </c>
      <c r="BD685" s="180" t="s">
        <v>407</v>
      </c>
      <c r="BE685" s="180"/>
      <c r="BF685" s="189" t="str">
        <f t="shared" si="108"/>
        <v>&gt;=0</v>
      </c>
      <c r="BG685" s="189" t="s">
        <v>58</v>
      </c>
      <c r="BH685" s="189" t="s">
        <v>58</v>
      </c>
      <c r="BI685" s="189"/>
      <c r="BJ685" s="189"/>
      <c r="BK685" s="189"/>
      <c r="BL685" s="189"/>
    </row>
    <row r="686" spans="1:64" ht="13.5" hidden="1" customHeight="1" thickBot="1">
      <c r="A686" s="90"/>
      <c r="B686" s="127"/>
      <c r="C686" s="161"/>
      <c r="D686" s="347"/>
      <c r="E686" s="347"/>
      <c r="F686" s="304"/>
      <c r="G686" s="304"/>
      <c r="H686" s="304"/>
      <c r="I686" s="304"/>
      <c r="J686" s="304"/>
      <c r="K686" s="304"/>
      <c r="L686" s="304"/>
      <c r="M686" s="304"/>
      <c r="N686" s="304"/>
      <c r="O686" s="304"/>
      <c r="P686" s="304"/>
      <c r="Q686" s="304"/>
      <c r="R686" s="304"/>
      <c r="S686" s="304"/>
      <c r="T686" s="304"/>
      <c r="U686" s="304"/>
      <c r="V686" s="304"/>
      <c r="W686" s="304"/>
      <c r="X686" s="304"/>
      <c r="Y686" s="304"/>
      <c r="Z686" s="304"/>
      <c r="AA686" s="304"/>
      <c r="AB686" s="304"/>
      <c r="AC686" s="304"/>
      <c r="AD686" s="304"/>
      <c r="AE686" s="305"/>
      <c r="AF686" s="305"/>
      <c r="AG686" s="305"/>
      <c r="AH686" s="305"/>
      <c r="AI686" s="305"/>
      <c r="AJ686" s="305"/>
      <c r="AK686" s="305"/>
      <c r="AL686" s="305"/>
      <c r="AM686" s="305"/>
      <c r="AN686" s="305"/>
      <c r="AO686" s="314"/>
      <c r="AP686" s="117"/>
      <c r="AQ686" s="54" t="s">
        <v>645</v>
      </c>
      <c r="AU686" s="292" t="str">
        <f t="shared" ca="1" si="104"/>
        <v>AD</v>
      </c>
      <c r="AV686" s="292">
        <f t="shared" si="105"/>
        <v>662</v>
      </c>
      <c r="AW686" s="180" t="str">
        <f t="shared" ca="1" si="102"/>
        <v>AD662</v>
      </c>
      <c r="AX686" s="180">
        <f t="shared" si="106"/>
        <v>9</v>
      </c>
      <c r="AY686" s="180" t="str">
        <f t="shared" ca="1" si="107"/>
        <v>6. Ownership - Operating Costs</v>
      </c>
      <c r="AZ686" s="189" t="s">
        <v>702</v>
      </c>
      <c r="BA686" s="180" t="s">
        <v>743</v>
      </c>
      <c r="BB686" s="180">
        <f>$AD$8</f>
        <v>2044</v>
      </c>
      <c r="BC686" s="180" t="str">
        <f t="shared" ca="1" si="103"/>
        <v>9_AD662_Secondary_fuel_transportation_2044</v>
      </c>
      <c r="BD686" s="180" t="s">
        <v>407</v>
      </c>
      <c r="BE686" s="180"/>
      <c r="BF686" s="189" t="str">
        <f t="shared" si="108"/>
        <v>&gt;=0</v>
      </c>
      <c r="BG686" s="189" t="s">
        <v>58</v>
      </c>
      <c r="BH686" s="189" t="s">
        <v>58</v>
      </c>
      <c r="BI686" s="189"/>
      <c r="BJ686" s="189"/>
      <c r="BK686" s="189"/>
      <c r="BL686" s="189"/>
    </row>
    <row r="687" spans="1:64" ht="13.5" hidden="1" customHeight="1" thickBot="1">
      <c r="A687" s="90"/>
      <c r="B687" s="127"/>
      <c r="C687" s="161"/>
      <c r="D687" s="347"/>
      <c r="E687" s="347"/>
      <c r="F687" s="304"/>
      <c r="G687" s="304"/>
      <c r="H687" s="304"/>
      <c r="I687" s="304"/>
      <c r="J687" s="304"/>
      <c r="K687" s="304"/>
      <c r="L687" s="304"/>
      <c r="M687" s="304"/>
      <c r="N687" s="304"/>
      <c r="O687" s="304"/>
      <c r="P687" s="304"/>
      <c r="Q687" s="304"/>
      <c r="R687" s="304"/>
      <c r="S687" s="304"/>
      <c r="T687" s="304"/>
      <c r="U687" s="304"/>
      <c r="V687" s="304"/>
      <c r="W687" s="304"/>
      <c r="X687" s="304"/>
      <c r="Y687" s="304"/>
      <c r="Z687" s="304"/>
      <c r="AA687" s="304"/>
      <c r="AB687" s="304"/>
      <c r="AC687" s="304"/>
      <c r="AD687" s="304"/>
      <c r="AE687" s="305"/>
      <c r="AF687" s="305"/>
      <c r="AG687" s="305"/>
      <c r="AH687" s="305"/>
      <c r="AI687" s="305"/>
      <c r="AJ687" s="305"/>
      <c r="AK687" s="305"/>
      <c r="AL687" s="305"/>
      <c r="AM687" s="305"/>
      <c r="AN687" s="305"/>
      <c r="AO687" s="314"/>
      <c r="AP687" s="117"/>
      <c r="AQ687" s="54" t="s">
        <v>645</v>
      </c>
      <c r="AU687" s="292" t="str">
        <f t="shared" ca="1" si="104"/>
        <v>AE</v>
      </c>
      <c r="AV687" s="292">
        <f t="shared" si="105"/>
        <v>662</v>
      </c>
      <c r="AW687" s="180" t="str">
        <f t="shared" ca="1" si="102"/>
        <v>AE662</v>
      </c>
      <c r="AX687" s="180">
        <f t="shared" si="106"/>
        <v>9</v>
      </c>
      <c r="AY687" s="180" t="str">
        <f t="shared" ca="1" si="107"/>
        <v>6. Ownership - Operating Costs</v>
      </c>
      <c r="AZ687" s="189" t="s">
        <v>702</v>
      </c>
      <c r="BA687" s="180" t="s">
        <v>743</v>
      </c>
      <c r="BB687" s="180">
        <f>$AE$8</f>
        <v>2045</v>
      </c>
      <c r="BC687" s="180" t="str">
        <f t="shared" ca="1" si="103"/>
        <v>9_AE662_Secondary_fuel_transportation_2045</v>
      </c>
      <c r="BD687" s="180" t="s">
        <v>407</v>
      </c>
      <c r="BE687" s="180"/>
      <c r="BF687" s="189" t="str">
        <f t="shared" si="108"/>
        <v>&gt;=0</v>
      </c>
      <c r="BG687" s="189" t="s">
        <v>58</v>
      </c>
      <c r="BH687" s="189" t="s">
        <v>58</v>
      </c>
      <c r="BI687" s="189"/>
      <c r="BJ687" s="189"/>
      <c r="BK687" s="189"/>
      <c r="BL687" s="189"/>
    </row>
    <row r="688" spans="1:64" ht="13.5" hidden="1" customHeight="1" thickBot="1">
      <c r="A688" s="90"/>
      <c r="B688" s="127"/>
      <c r="C688" s="161"/>
      <c r="D688" s="347"/>
      <c r="E688" s="347"/>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304"/>
      <c r="AE688" s="305"/>
      <c r="AF688" s="305"/>
      <c r="AG688" s="305"/>
      <c r="AH688" s="305"/>
      <c r="AI688" s="305"/>
      <c r="AJ688" s="305"/>
      <c r="AK688" s="305"/>
      <c r="AL688" s="305"/>
      <c r="AM688" s="305"/>
      <c r="AN688" s="305"/>
      <c r="AO688" s="314"/>
      <c r="AP688" s="117"/>
      <c r="AQ688" s="54" t="s">
        <v>645</v>
      </c>
      <c r="AU688" s="292" t="str">
        <f t="shared" ca="1" si="104"/>
        <v>AF</v>
      </c>
      <c r="AV688" s="292">
        <f t="shared" si="105"/>
        <v>662</v>
      </c>
      <c r="AW688" s="180" t="str">
        <f t="shared" ca="1" si="102"/>
        <v>AF662</v>
      </c>
      <c r="AX688" s="180">
        <f t="shared" si="106"/>
        <v>9</v>
      </c>
      <c r="AY688" s="180" t="str">
        <f t="shared" ca="1" si="107"/>
        <v>6. Ownership - Operating Costs</v>
      </c>
      <c r="AZ688" s="189" t="s">
        <v>702</v>
      </c>
      <c r="BA688" s="180" t="s">
        <v>743</v>
      </c>
      <c r="BB688" s="180">
        <f>$AF$8</f>
        <v>2046</v>
      </c>
      <c r="BC688" s="180" t="str">
        <f t="shared" ca="1" si="103"/>
        <v>9_AF662_Secondary_fuel_transportation_2046</v>
      </c>
      <c r="BD688" s="180" t="s">
        <v>407</v>
      </c>
      <c r="BE688" s="180"/>
      <c r="BF688" s="189" t="str">
        <f t="shared" si="108"/>
        <v>&gt;=0</v>
      </c>
      <c r="BG688" s="189" t="s">
        <v>58</v>
      </c>
      <c r="BH688" s="189" t="s">
        <v>58</v>
      </c>
      <c r="BI688" s="189"/>
      <c r="BJ688" s="189"/>
      <c r="BK688" s="189"/>
      <c r="BL688" s="189"/>
    </row>
    <row r="689" spans="1:64" ht="13.5" hidden="1" customHeight="1" thickBot="1">
      <c r="A689" s="90"/>
      <c r="B689" s="127"/>
      <c r="C689" s="161"/>
      <c r="D689" s="347"/>
      <c r="E689" s="347"/>
      <c r="F689" s="304"/>
      <c r="G689" s="304"/>
      <c r="H689" s="304"/>
      <c r="I689" s="304"/>
      <c r="J689" s="304"/>
      <c r="K689" s="304"/>
      <c r="L689" s="304"/>
      <c r="M689" s="304"/>
      <c r="N689" s="304"/>
      <c r="O689" s="304"/>
      <c r="P689" s="304"/>
      <c r="Q689" s="304"/>
      <c r="R689" s="304"/>
      <c r="S689" s="304"/>
      <c r="T689" s="304"/>
      <c r="U689" s="304"/>
      <c r="V689" s="304"/>
      <c r="W689" s="304"/>
      <c r="X689" s="304"/>
      <c r="Y689" s="304"/>
      <c r="Z689" s="304"/>
      <c r="AA689" s="304"/>
      <c r="AB689" s="304"/>
      <c r="AC689" s="304"/>
      <c r="AD689" s="304"/>
      <c r="AE689" s="305"/>
      <c r="AF689" s="305"/>
      <c r="AG689" s="305"/>
      <c r="AH689" s="305"/>
      <c r="AI689" s="305"/>
      <c r="AJ689" s="305"/>
      <c r="AK689" s="305"/>
      <c r="AL689" s="305"/>
      <c r="AM689" s="305"/>
      <c r="AN689" s="305"/>
      <c r="AO689" s="314"/>
      <c r="AP689" s="117"/>
      <c r="AQ689" s="54" t="s">
        <v>645</v>
      </c>
      <c r="AU689" s="292" t="str">
        <f t="shared" ca="1" si="104"/>
        <v>AG</v>
      </c>
      <c r="AV689" s="292">
        <f t="shared" si="105"/>
        <v>662</v>
      </c>
      <c r="AW689" s="180" t="str">
        <f t="shared" ca="1" si="102"/>
        <v>AG662</v>
      </c>
      <c r="AX689" s="180">
        <f t="shared" si="106"/>
        <v>9</v>
      </c>
      <c r="AY689" s="180" t="str">
        <f t="shared" ca="1" si="107"/>
        <v>6. Ownership - Operating Costs</v>
      </c>
      <c r="AZ689" s="189" t="s">
        <v>702</v>
      </c>
      <c r="BA689" s="180" t="s">
        <v>743</v>
      </c>
      <c r="BB689" s="180">
        <f>$AG$8</f>
        <v>2047</v>
      </c>
      <c r="BC689" s="180" t="str">
        <f t="shared" ca="1" si="103"/>
        <v>9_AG662_Secondary_fuel_transportation_2047</v>
      </c>
      <c r="BD689" s="180" t="s">
        <v>407</v>
      </c>
      <c r="BE689" s="180"/>
      <c r="BF689" s="189" t="str">
        <f t="shared" si="108"/>
        <v>&gt;=0</v>
      </c>
      <c r="BG689" s="189" t="s">
        <v>58</v>
      </c>
      <c r="BH689" s="189" t="s">
        <v>58</v>
      </c>
      <c r="BI689" s="189"/>
      <c r="BJ689" s="189"/>
      <c r="BK689" s="189"/>
      <c r="BL689" s="189"/>
    </row>
    <row r="690" spans="1:64" ht="13.5" hidden="1" customHeight="1" thickBot="1">
      <c r="A690" s="90"/>
      <c r="B690" s="127"/>
      <c r="C690" s="161"/>
      <c r="D690" s="347"/>
      <c r="E690" s="347"/>
      <c r="F690" s="304"/>
      <c r="G690" s="304"/>
      <c r="H690" s="304"/>
      <c r="I690" s="304"/>
      <c r="J690" s="304"/>
      <c r="K690" s="304"/>
      <c r="L690" s="304"/>
      <c r="M690" s="304"/>
      <c r="N690" s="304"/>
      <c r="O690" s="304"/>
      <c r="P690" s="304"/>
      <c r="Q690" s="304"/>
      <c r="R690" s="304"/>
      <c r="S690" s="304"/>
      <c r="T690" s="304"/>
      <c r="U690" s="304"/>
      <c r="V690" s="304"/>
      <c r="W690" s="304"/>
      <c r="X690" s="304"/>
      <c r="Y690" s="304"/>
      <c r="Z690" s="304"/>
      <c r="AA690" s="304"/>
      <c r="AB690" s="304"/>
      <c r="AC690" s="304"/>
      <c r="AD690" s="304"/>
      <c r="AE690" s="305"/>
      <c r="AF690" s="305"/>
      <c r="AG690" s="305"/>
      <c r="AH690" s="305"/>
      <c r="AI690" s="305"/>
      <c r="AJ690" s="305"/>
      <c r="AK690" s="305"/>
      <c r="AL690" s="305"/>
      <c r="AM690" s="305"/>
      <c r="AN690" s="305"/>
      <c r="AO690" s="314"/>
      <c r="AP690" s="117"/>
      <c r="AQ690" s="54" t="s">
        <v>645</v>
      </c>
      <c r="AU690" s="292" t="str">
        <f t="shared" ca="1" si="104"/>
        <v>AH</v>
      </c>
      <c r="AV690" s="292">
        <f t="shared" si="105"/>
        <v>662</v>
      </c>
      <c r="AW690" s="180" t="str">
        <f t="shared" ca="1" si="102"/>
        <v>AH662</v>
      </c>
      <c r="AX690" s="180">
        <f t="shared" si="106"/>
        <v>9</v>
      </c>
      <c r="AY690" s="180" t="str">
        <f t="shared" ca="1" si="107"/>
        <v>6. Ownership - Operating Costs</v>
      </c>
      <c r="AZ690" s="189" t="s">
        <v>702</v>
      </c>
      <c r="BA690" s="180" t="s">
        <v>743</v>
      </c>
      <c r="BB690" s="180">
        <f>$AH$8</f>
        <v>2048</v>
      </c>
      <c r="BC690" s="180" t="str">
        <f t="shared" ca="1" si="103"/>
        <v>9_AH662_Secondary_fuel_transportation_2048</v>
      </c>
      <c r="BD690" s="180" t="s">
        <v>407</v>
      </c>
      <c r="BE690" s="180"/>
      <c r="BF690" s="189" t="str">
        <f t="shared" si="108"/>
        <v>&gt;=0</v>
      </c>
      <c r="BG690" s="189" t="s">
        <v>58</v>
      </c>
      <c r="BH690" s="189" t="s">
        <v>58</v>
      </c>
      <c r="BI690" s="189"/>
      <c r="BJ690" s="189"/>
      <c r="BK690" s="189"/>
      <c r="BL690" s="189"/>
    </row>
    <row r="691" spans="1:64" ht="13.5" hidden="1" customHeight="1" thickBot="1">
      <c r="A691" s="90"/>
      <c r="B691" s="127"/>
      <c r="C691" s="161"/>
      <c r="D691" s="347"/>
      <c r="E691" s="347"/>
      <c r="F691" s="304"/>
      <c r="G691" s="304"/>
      <c r="H691" s="304"/>
      <c r="I691" s="304"/>
      <c r="J691" s="304"/>
      <c r="K691" s="304"/>
      <c r="L691" s="304"/>
      <c r="M691" s="304"/>
      <c r="N691" s="304"/>
      <c r="O691" s="304"/>
      <c r="P691" s="304"/>
      <c r="Q691" s="304"/>
      <c r="R691" s="304"/>
      <c r="S691" s="304"/>
      <c r="T691" s="304"/>
      <c r="U691" s="304"/>
      <c r="V691" s="304"/>
      <c r="W691" s="304"/>
      <c r="X691" s="304"/>
      <c r="Y691" s="304"/>
      <c r="Z691" s="304"/>
      <c r="AA691" s="304"/>
      <c r="AB691" s="304"/>
      <c r="AC691" s="304"/>
      <c r="AD691" s="304"/>
      <c r="AE691" s="305"/>
      <c r="AF691" s="305"/>
      <c r="AG691" s="305"/>
      <c r="AH691" s="305"/>
      <c r="AI691" s="305"/>
      <c r="AJ691" s="305"/>
      <c r="AK691" s="305"/>
      <c r="AL691" s="305"/>
      <c r="AM691" s="305"/>
      <c r="AN691" s="305"/>
      <c r="AO691" s="314"/>
      <c r="AP691" s="117"/>
      <c r="AQ691" s="54" t="s">
        <v>645</v>
      </c>
      <c r="AU691" s="292" t="str">
        <f t="shared" ca="1" si="104"/>
        <v>AI</v>
      </c>
      <c r="AV691" s="292">
        <f t="shared" si="105"/>
        <v>662</v>
      </c>
      <c r="AW691" s="180" t="str">
        <f t="shared" ca="1" si="102"/>
        <v>AI662</v>
      </c>
      <c r="AX691" s="180">
        <f t="shared" si="106"/>
        <v>9</v>
      </c>
      <c r="AY691" s="180" t="str">
        <f t="shared" ca="1" si="107"/>
        <v>6. Ownership - Operating Costs</v>
      </c>
      <c r="AZ691" s="189" t="s">
        <v>702</v>
      </c>
      <c r="BA691" s="180" t="s">
        <v>743</v>
      </c>
      <c r="BB691" s="180">
        <f>$AI$8</f>
        <v>2049</v>
      </c>
      <c r="BC691" s="180" t="str">
        <f t="shared" ca="1" si="103"/>
        <v>9_AI662_Secondary_fuel_transportation_2049</v>
      </c>
      <c r="BD691" s="180" t="s">
        <v>407</v>
      </c>
      <c r="BE691" s="180"/>
      <c r="BF691" s="189" t="str">
        <f t="shared" si="108"/>
        <v>&gt;=0</v>
      </c>
      <c r="BG691" s="189" t="s">
        <v>58</v>
      </c>
      <c r="BH691" s="189" t="s">
        <v>58</v>
      </c>
      <c r="BI691" s="189"/>
      <c r="BJ691" s="189"/>
      <c r="BK691" s="189"/>
      <c r="BL691" s="189"/>
    </row>
    <row r="692" spans="1:64" ht="13.5" hidden="1" customHeight="1" thickBot="1">
      <c r="A692" s="90"/>
      <c r="B692" s="127"/>
      <c r="C692" s="161"/>
      <c r="D692" s="347"/>
      <c r="E692" s="347"/>
      <c r="F692" s="304"/>
      <c r="G692" s="304"/>
      <c r="H692" s="304"/>
      <c r="I692" s="304"/>
      <c r="J692" s="304"/>
      <c r="K692" s="304"/>
      <c r="L692" s="304"/>
      <c r="M692" s="304"/>
      <c r="N692" s="304"/>
      <c r="O692" s="304"/>
      <c r="P692" s="304"/>
      <c r="Q692" s="304"/>
      <c r="R692" s="304"/>
      <c r="S692" s="304"/>
      <c r="T692" s="304"/>
      <c r="U692" s="304"/>
      <c r="V692" s="304"/>
      <c r="W692" s="304"/>
      <c r="X692" s="304"/>
      <c r="Y692" s="304"/>
      <c r="Z692" s="304"/>
      <c r="AA692" s="304"/>
      <c r="AB692" s="304"/>
      <c r="AC692" s="304"/>
      <c r="AD692" s="304"/>
      <c r="AE692" s="305"/>
      <c r="AF692" s="305"/>
      <c r="AG692" s="305"/>
      <c r="AH692" s="305"/>
      <c r="AI692" s="305"/>
      <c r="AJ692" s="305"/>
      <c r="AK692" s="305"/>
      <c r="AL692" s="305"/>
      <c r="AM692" s="305"/>
      <c r="AN692" s="305"/>
      <c r="AO692" s="314"/>
      <c r="AP692" s="117"/>
      <c r="AQ692" s="54" t="s">
        <v>645</v>
      </c>
      <c r="AU692" s="292" t="str">
        <f t="shared" ca="1" si="104"/>
        <v>AJ</v>
      </c>
      <c r="AV692" s="292">
        <f t="shared" si="105"/>
        <v>662</v>
      </c>
      <c r="AW692" s="180" t="str">
        <f t="shared" ca="1" si="102"/>
        <v>AJ662</v>
      </c>
      <c r="AX692" s="180">
        <f t="shared" si="106"/>
        <v>9</v>
      </c>
      <c r="AY692" s="180" t="str">
        <f t="shared" ca="1" si="107"/>
        <v>6. Ownership - Operating Costs</v>
      </c>
      <c r="AZ692" s="189" t="s">
        <v>702</v>
      </c>
      <c r="BA692" s="180" t="s">
        <v>743</v>
      </c>
      <c r="BB692" s="180">
        <f>$AJ$8</f>
        <v>2050</v>
      </c>
      <c r="BC692" s="180" t="str">
        <f t="shared" ca="1" si="103"/>
        <v>9_AJ662_Secondary_fuel_transportation_2050</v>
      </c>
      <c r="BD692" s="180" t="s">
        <v>407</v>
      </c>
      <c r="BE692" s="180"/>
      <c r="BF692" s="189" t="str">
        <f t="shared" si="108"/>
        <v>&gt;=0</v>
      </c>
      <c r="BG692" s="189" t="s">
        <v>58</v>
      </c>
      <c r="BH692" s="189" t="s">
        <v>58</v>
      </c>
      <c r="BI692" s="189"/>
      <c r="BJ692" s="189"/>
      <c r="BK692" s="189"/>
      <c r="BL692" s="189"/>
    </row>
    <row r="693" spans="1:64" ht="13.5" hidden="1" customHeight="1" thickBot="1">
      <c r="A693" s="90"/>
      <c r="B693" s="127"/>
      <c r="C693" s="161"/>
      <c r="D693" s="347"/>
      <c r="E693" s="347"/>
      <c r="F693" s="304"/>
      <c r="G693" s="304"/>
      <c r="H693" s="304"/>
      <c r="I693" s="304"/>
      <c r="J693" s="304"/>
      <c r="K693" s="304"/>
      <c r="L693" s="304"/>
      <c r="M693" s="304"/>
      <c r="N693" s="304"/>
      <c r="O693" s="304"/>
      <c r="P693" s="304"/>
      <c r="Q693" s="304"/>
      <c r="R693" s="304"/>
      <c r="S693" s="304"/>
      <c r="T693" s="304"/>
      <c r="U693" s="304"/>
      <c r="V693" s="304"/>
      <c r="W693" s="304"/>
      <c r="X693" s="304"/>
      <c r="Y693" s="304"/>
      <c r="Z693" s="304"/>
      <c r="AA693" s="304"/>
      <c r="AB693" s="304"/>
      <c r="AC693" s="304"/>
      <c r="AD693" s="304"/>
      <c r="AE693" s="305"/>
      <c r="AF693" s="305"/>
      <c r="AG693" s="305"/>
      <c r="AH693" s="305"/>
      <c r="AI693" s="305"/>
      <c r="AJ693" s="305"/>
      <c r="AK693" s="305"/>
      <c r="AL693" s="305"/>
      <c r="AM693" s="305"/>
      <c r="AN693" s="305"/>
      <c r="AO693" s="314"/>
      <c r="AP693" s="117"/>
      <c r="AQ693" s="54" t="s">
        <v>645</v>
      </c>
      <c r="AU693" s="292" t="str">
        <f t="shared" ca="1" si="104"/>
        <v>AK</v>
      </c>
      <c r="AV693" s="292">
        <f t="shared" si="105"/>
        <v>662</v>
      </c>
      <c r="AW693" s="180" t="str">
        <f t="shared" ca="1" si="102"/>
        <v>AK662</v>
      </c>
      <c r="AX693" s="180">
        <f t="shared" si="106"/>
        <v>9</v>
      </c>
      <c r="AY693" s="180" t="str">
        <f t="shared" ca="1" si="107"/>
        <v>6. Ownership - Operating Costs</v>
      </c>
      <c r="AZ693" s="189" t="s">
        <v>702</v>
      </c>
      <c r="BA693" s="180" t="s">
        <v>743</v>
      </c>
      <c r="BB693" s="180">
        <f>$AK$8</f>
        <v>2051</v>
      </c>
      <c r="BC693" s="180" t="str">
        <f t="shared" ca="1" si="103"/>
        <v>9_AK662_Secondary_fuel_transportation_2051</v>
      </c>
      <c r="BD693" s="180" t="s">
        <v>407</v>
      </c>
      <c r="BE693" s="180"/>
      <c r="BF693" s="189" t="str">
        <f t="shared" si="108"/>
        <v>&gt;=0</v>
      </c>
      <c r="BG693" s="189" t="s">
        <v>58</v>
      </c>
      <c r="BH693" s="189" t="s">
        <v>58</v>
      </c>
      <c r="BI693" s="189"/>
      <c r="BJ693" s="189"/>
      <c r="BK693" s="189"/>
      <c r="BL693" s="189"/>
    </row>
    <row r="694" spans="1:64" ht="13.5" hidden="1" customHeight="1" thickBot="1">
      <c r="A694" s="90"/>
      <c r="B694" s="127"/>
      <c r="C694" s="161"/>
      <c r="D694" s="347"/>
      <c r="E694" s="347"/>
      <c r="F694" s="304"/>
      <c r="G694" s="304"/>
      <c r="H694" s="304"/>
      <c r="I694" s="304"/>
      <c r="J694" s="304"/>
      <c r="K694" s="304"/>
      <c r="L694" s="304"/>
      <c r="M694" s="304"/>
      <c r="N694" s="304"/>
      <c r="O694" s="304"/>
      <c r="P694" s="304"/>
      <c r="Q694" s="304"/>
      <c r="R694" s="304"/>
      <c r="S694" s="304"/>
      <c r="T694" s="304"/>
      <c r="U694" s="304"/>
      <c r="V694" s="304"/>
      <c r="W694" s="304"/>
      <c r="X694" s="304"/>
      <c r="Y694" s="304"/>
      <c r="Z694" s="304"/>
      <c r="AA694" s="304"/>
      <c r="AB694" s="304"/>
      <c r="AC694" s="304"/>
      <c r="AD694" s="304"/>
      <c r="AE694" s="305"/>
      <c r="AF694" s="305"/>
      <c r="AG694" s="305"/>
      <c r="AH694" s="305"/>
      <c r="AI694" s="305"/>
      <c r="AJ694" s="305"/>
      <c r="AK694" s="305"/>
      <c r="AL694" s="305"/>
      <c r="AM694" s="305"/>
      <c r="AN694" s="305"/>
      <c r="AO694" s="314"/>
      <c r="AP694" s="117"/>
      <c r="AQ694" s="54" t="s">
        <v>645</v>
      </c>
      <c r="AU694" s="292" t="str">
        <f t="shared" ca="1" si="104"/>
        <v>AL</v>
      </c>
      <c r="AV694" s="292">
        <f t="shared" si="105"/>
        <v>662</v>
      </c>
      <c r="AW694" s="180" t="str">
        <f t="shared" ca="1" si="102"/>
        <v>AL662</v>
      </c>
      <c r="AX694" s="180">
        <f t="shared" si="106"/>
        <v>9</v>
      </c>
      <c r="AY694" s="180" t="str">
        <f t="shared" ca="1" si="107"/>
        <v>6. Ownership - Operating Costs</v>
      </c>
      <c r="AZ694" s="189" t="s">
        <v>702</v>
      </c>
      <c r="BA694" s="180" t="s">
        <v>743</v>
      </c>
      <c r="BB694" s="180">
        <f>$AL$8</f>
        <v>2052</v>
      </c>
      <c r="BC694" s="180" t="str">
        <f t="shared" ca="1" si="103"/>
        <v>9_AL662_Secondary_fuel_transportation_2052</v>
      </c>
      <c r="BD694" s="180" t="s">
        <v>407</v>
      </c>
      <c r="BE694" s="180"/>
      <c r="BF694" s="189" t="str">
        <f t="shared" si="108"/>
        <v>&gt;=0</v>
      </c>
      <c r="BG694" s="189" t="s">
        <v>58</v>
      </c>
      <c r="BH694" s="189" t="s">
        <v>58</v>
      </c>
      <c r="BI694" s="189"/>
      <c r="BJ694" s="189"/>
      <c r="BK694" s="189"/>
      <c r="BL694" s="189"/>
    </row>
    <row r="695" spans="1:64" ht="13.5" hidden="1" customHeight="1" thickBot="1">
      <c r="A695" s="90"/>
      <c r="B695" s="127"/>
      <c r="C695" s="161"/>
      <c r="D695" s="347"/>
      <c r="E695" s="347"/>
      <c r="F695" s="304"/>
      <c r="G695" s="304"/>
      <c r="H695" s="304"/>
      <c r="I695" s="304"/>
      <c r="J695" s="304"/>
      <c r="K695" s="304"/>
      <c r="L695" s="304"/>
      <c r="M695" s="304"/>
      <c r="N695" s="304"/>
      <c r="O695" s="304"/>
      <c r="P695" s="304"/>
      <c r="Q695" s="304"/>
      <c r="R695" s="304"/>
      <c r="S695" s="304"/>
      <c r="T695" s="304"/>
      <c r="U695" s="304"/>
      <c r="V695" s="304"/>
      <c r="W695" s="304"/>
      <c r="X695" s="304"/>
      <c r="Y695" s="304"/>
      <c r="Z695" s="304"/>
      <c r="AA695" s="304"/>
      <c r="AB695" s="304"/>
      <c r="AC695" s="304"/>
      <c r="AD695" s="304"/>
      <c r="AE695" s="305"/>
      <c r="AF695" s="305"/>
      <c r="AG695" s="305"/>
      <c r="AH695" s="305"/>
      <c r="AI695" s="305"/>
      <c r="AJ695" s="305"/>
      <c r="AK695" s="305"/>
      <c r="AL695" s="305"/>
      <c r="AM695" s="305"/>
      <c r="AN695" s="305"/>
      <c r="AO695" s="314"/>
      <c r="AP695" s="117"/>
      <c r="AQ695" s="54" t="s">
        <v>645</v>
      </c>
      <c r="AU695" s="292" t="str">
        <f t="shared" ca="1" si="104"/>
        <v>AM</v>
      </c>
      <c r="AV695" s="292">
        <f t="shared" si="105"/>
        <v>662</v>
      </c>
      <c r="AW695" s="180" t="str">
        <f t="shared" ca="1" si="102"/>
        <v>AM662</v>
      </c>
      <c r="AX695" s="180">
        <f t="shared" si="106"/>
        <v>9</v>
      </c>
      <c r="AY695" s="180" t="str">
        <f t="shared" ca="1" si="107"/>
        <v>6. Ownership - Operating Costs</v>
      </c>
      <c r="AZ695" s="189" t="s">
        <v>702</v>
      </c>
      <c r="BA695" s="180" t="s">
        <v>743</v>
      </c>
      <c r="BB695" s="180">
        <f>$AM$8</f>
        <v>2053</v>
      </c>
      <c r="BC695" s="180" t="str">
        <f t="shared" ca="1" si="103"/>
        <v>9_AM662_Secondary_fuel_transportation_2053</v>
      </c>
      <c r="BD695" s="180" t="s">
        <v>407</v>
      </c>
      <c r="BE695" s="180"/>
      <c r="BF695" s="189" t="str">
        <f t="shared" si="108"/>
        <v>&gt;=0</v>
      </c>
      <c r="BG695" s="189" t="s">
        <v>58</v>
      </c>
      <c r="BH695" s="189" t="s">
        <v>58</v>
      </c>
      <c r="BI695" s="189"/>
      <c r="BJ695" s="189"/>
      <c r="BK695" s="189"/>
      <c r="BL695" s="189"/>
    </row>
    <row r="696" spans="1:64" ht="13.5" hidden="1" customHeight="1" thickBot="1">
      <c r="A696" s="90"/>
      <c r="B696" s="127"/>
      <c r="C696" s="161"/>
      <c r="D696" s="347"/>
      <c r="E696" s="347"/>
      <c r="F696" s="304"/>
      <c r="G696" s="304"/>
      <c r="H696" s="304"/>
      <c r="I696" s="304"/>
      <c r="J696" s="304"/>
      <c r="K696" s="304"/>
      <c r="L696" s="304"/>
      <c r="M696" s="304"/>
      <c r="N696" s="304"/>
      <c r="O696" s="304"/>
      <c r="P696" s="304"/>
      <c r="Q696" s="304"/>
      <c r="R696" s="304"/>
      <c r="S696" s="304"/>
      <c r="T696" s="304"/>
      <c r="U696" s="304"/>
      <c r="V696" s="304"/>
      <c r="W696" s="304"/>
      <c r="X696" s="304"/>
      <c r="Y696" s="304"/>
      <c r="Z696" s="304"/>
      <c r="AA696" s="304"/>
      <c r="AB696" s="304"/>
      <c r="AC696" s="304"/>
      <c r="AD696" s="304"/>
      <c r="AE696" s="305"/>
      <c r="AF696" s="305"/>
      <c r="AG696" s="305"/>
      <c r="AH696" s="305"/>
      <c r="AI696" s="305"/>
      <c r="AJ696" s="305"/>
      <c r="AK696" s="305"/>
      <c r="AL696" s="305"/>
      <c r="AM696" s="305"/>
      <c r="AN696" s="305"/>
      <c r="AO696" s="314"/>
      <c r="AP696" s="117"/>
      <c r="AQ696" s="54" t="s">
        <v>645</v>
      </c>
      <c r="AU696" s="292" t="str">
        <f t="shared" ca="1" si="104"/>
        <v>AN</v>
      </c>
      <c r="AV696" s="292">
        <f t="shared" si="105"/>
        <v>662</v>
      </c>
      <c r="AW696" s="180" t="str">
        <f t="shared" ca="1" si="102"/>
        <v>AN662</v>
      </c>
      <c r="AX696" s="180">
        <f t="shared" si="106"/>
        <v>9</v>
      </c>
      <c r="AY696" s="180" t="str">
        <f t="shared" ca="1" si="107"/>
        <v>6. Ownership - Operating Costs</v>
      </c>
      <c r="AZ696" s="189" t="s">
        <v>702</v>
      </c>
      <c r="BA696" s="180" t="s">
        <v>743</v>
      </c>
      <c r="BB696" s="180">
        <f>$AN$8</f>
        <v>2054</v>
      </c>
      <c r="BC696" s="180" t="str">
        <f t="shared" ca="1" si="103"/>
        <v>9_AN662_Secondary_fuel_transportation_2054</v>
      </c>
      <c r="BD696" s="180" t="s">
        <v>407</v>
      </c>
      <c r="BE696" s="180"/>
      <c r="BF696" s="189" t="str">
        <f t="shared" si="108"/>
        <v>&gt;=0</v>
      </c>
      <c r="BG696" s="189" t="s">
        <v>58</v>
      </c>
      <c r="BH696" s="189" t="s">
        <v>58</v>
      </c>
      <c r="BI696" s="189"/>
      <c r="BJ696" s="189"/>
      <c r="BK696" s="189"/>
      <c r="BL696" s="189"/>
    </row>
    <row r="697" spans="1:64" ht="13.5" hidden="1" customHeight="1" thickBot="1">
      <c r="A697" s="90"/>
      <c r="B697" s="127"/>
      <c r="C697" s="161"/>
      <c r="D697" s="347"/>
      <c r="E697" s="347"/>
      <c r="F697" s="304"/>
      <c r="G697" s="304"/>
      <c r="H697" s="304"/>
      <c r="I697" s="304"/>
      <c r="J697" s="304"/>
      <c r="K697" s="304"/>
      <c r="L697" s="304"/>
      <c r="M697" s="304"/>
      <c r="N697" s="304"/>
      <c r="O697" s="304"/>
      <c r="P697" s="304"/>
      <c r="Q697" s="304"/>
      <c r="R697" s="304"/>
      <c r="S697" s="304"/>
      <c r="T697" s="304"/>
      <c r="U697" s="304"/>
      <c r="V697" s="304"/>
      <c r="W697" s="304"/>
      <c r="X697" s="304"/>
      <c r="Y697" s="304"/>
      <c r="Z697" s="304"/>
      <c r="AA697" s="304"/>
      <c r="AB697" s="304"/>
      <c r="AC697" s="304"/>
      <c r="AD697" s="304"/>
      <c r="AE697" s="305"/>
      <c r="AF697" s="305"/>
      <c r="AG697" s="305"/>
      <c r="AH697" s="305"/>
      <c r="AI697" s="305"/>
      <c r="AJ697" s="305"/>
      <c r="AK697" s="305"/>
      <c r="AL697" s="305"/>
      <c r="AM697" s="305"/>
      <c r="AN697" s="305"/>
      <c r="AO697" s="314"/>
      <c r="AP697" s="117"/>
      <c r="AQ697" s="307" t="s">
        <v>645</v>
      </c>
      <c r="AR697" s="307"/>
      <c r="AS697" s="307"/>
      <c r="AT697" s="307"/>
      <c r="AU697" s="308" t="str">
        <f t="shared" ca="1" si="104"/>
        <v>AO</v>
      </c>
      <c r="AV697" s="308">
        <f t="shared" si="105"/>
        <v>662</v>
      </c>
      <c r="AW697" s="254" t="str">
        <f t="shared" ca="1" si="102"/>
        <v>AO662</v>
      </c>
      <c r="AX697" s="254">
        <f t="shared" si="106"/>
        <v>9</v>
      </c>
      <c r="AY697" s="254" t="str">
        <f t="shared" ca="1" si="107"/>
        <v>6. Ownership - Operating Costs</v>
      </c>
      <c r="AZ697" s="259" t="s">
        <v>702</v>
      </c>
      <c r="BA697" s="254" t="s">
        <v>743</v>
      </c>
      <c r="BB697" s="254" t="s">
        <v>646</v>
      </c>
      <c r="BC697" s="254" t="str">
        <f t="shared" ca="1" si="103"/>
        <v>9_AO662_Secondary_fuel_transportation_Additional_Info</v>
      </c>
      <c r="BD697" s="259" t="s">
        <v>133</v>
      </c>
      <c r="BE697" s="259">
        <v>100</v>
      </c>
      <c r="BF697" s="259"/>
      <c r="BG697" s="259" t="s">
        <v>58</v>
      </c>
      <c r="BH697" s="259" t="s">
        <v>58</v>
      </c>
      <c r="BI697" s="189"/>
      <c r="BJ697" s="189"/>
      <c r="BK697" s="189"/>
      <c r="BL697" s="189"/>
    </row>
    <row r="698" spans="1:64" ht="13.5" thickBot="1">
      <c r="A698" s="90">
        <f>+A662+1</f>
        <v>25</v>
      </c>
      <c r="B698" s="127"/>
      <c r="C698" s="160" t="s">
        <v>744</v>
      </c>
      <c r="D698" s="347"/>
      <c r="E698" s="347"/>
      <c r="F698" s="282"/>
      <c r="G698" s="282"/>
      <c r="H698" s="282"/>
      <c r="I698" s="304"/>
      <c r="J698" s="304"/>
      <c r="K698" s="304"/>
      <c r="L698" s="304"/>
      <c r="M698" s="304"/>
      <c r="N698" s="304"/>
      <c r="O698" s="304"/>
      <c r="P698" s="304"/>
      <c r="Q698" s="304"/>
      <c r="R698" s="304"/>
      <c r="S698" s="304"/>
      <c r="T698" s="304"/>
      <c r="U698" s="304"/>
      <c r="V698" s="304"/>
      <c r="W698" s="304"/>
      <c r="X698" s="304"/>
      <c r="Y698" s="304"/>
      <c r="Z698" s="304"/>
      <c r="AA698" s="304"/>
      <c r="AB698" s="304"/>
      <c r="AC698" s="304"/>
      <c r="AD698" s="304"/>
      <c r="AE698" s="305"/>
      <c r="AF698" s="305"/>
      <c r="AG698" s="305"/>
      <c r="AH698" s="305"/>
      <c r="AI698" s="305"/>
      <c r="AJ698" s="305"/>
      <c r="AK698" s="305"/>
      <c r="AL698" s="305"/>
      <c r="AM698" s="305"/>
      <c r="AN698" s="305"/>
      <c r="AO698" s="314"/>
      <c r="AP698" s="117"/>
      <c r="AQ698" s="117"/>
      <c r="AR698" s="117"/>
      <c r="AS698" s="54" t="s">
        <v>125</v>
      </c>
      <c r="AT698" s="117"/>
      <c r="AU698" s="117"/>
      <c r="AV698" s="117"/>
      <c r="AW698" s="180"/>
      <c r="AX698" s="180"/>
      <c r="AY698" s="180"/>
      <c r="BA698" s="180"/>
      <c r="BB698" s="180"/>
      <c r="BC698" s="180"/>
      <c r="BD698" s="180"/>
      <c r="BE698" s="180"/>
      <c r="BH698" s="189"/>
      <c r="BI698" s="189"/>
      <c r="BJ698" s="189"/>
      <c r="BK698" s="189"/>
      <c r="BL698" s="189"/>
    </row>
    <row r="699" spans="1:64" ht="13.5" hidden="1" customHeight="1" thickBot="1">
      <c r="A699" s="90">
        <f>+A698+1</f>
        <v>26</v>
      </c>
      <c r="B699" s="117"/>
      <c r="C699" s="163" t="s">
        <v>745</v>
      </c>
      <c r="D699" s="347" t="s">
        <v>566</v>
      </c>
      <c r="E699" s="347"/>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1"/>
      <c r="AF699" s="281"/>
      <c r="AG699" s="281"/>
      <c r="AH699" s="281"/>
      <c r="AI699" s="281"/>
      <c r="AJ699" s="281"/>
      <c r="AK699" s="281"/>
      <c r="AL699" s="281"/>
      <c r="AM699" s="281"/>
      <c r="AN699" s="281"/>
      <c r="AO699" s="222"/>
      <c r="AP699" s="117"/>
      <c r="AS699" s="54" t="s">
        <v>125</v>
      </c>
      <c r="AT699" s="54" t="str">
        <f ca="1">SUBSTITUTE(CELL("address",F699),"$","")</f>
        <v>F699</v>
      </c>
      <c r="AU699" s="227" t="str">
        <f ca="1">CHAR(CODE(AT699))</f>
        <v>F</v>
      </c>
      <c r="AV699" s="227">
        <f>ROW(AT699)</f>
        <v>699</v>
      </c>
      <c r="AW699" s="180" t="str">
        <f ca="1">CONCATENATE(AU699&amp;AV699)</f>
        <v>F699</v>
      </c>
      <c r="AX699" s="180">
        <f t="shared" ref="AX699:AX762" si="109">$AX$5</f>
        <v>9</v>
      </c>
      <c r="AY699" s="180" t="str">
        <f t="shared" ref="AY699:AY762" ca="1" si="110">MID(CELL("filename",AX699),FIND("]",CELL("filename",AX699))+1,256)</f>
        <v>6. Ownership - Operating Costs</v>
      </c>
      <c r="AZ699" s="189" t="s">
        <v>702</v>
      </c>
      <c r="BA699" s="180" t="s">
        <v>746</v>
      </c>
      <c r="BB699" s="180">
        <f>$F$8</f>
        <v>2020</v>
      </c>
      <c r="BC699" s="180" t="str">
        <f ca="1">AX699&amp;"_"&amp;AW699&amp;"_"&amp;BA699&amp;"_"&amp;BB699</f>
        <v>9_F699_Turbine_Generator_OM_service_agreement_2020</v>
      </c>
      <c r="BD699" s="180" t="s">
        <v>407</v>
      </c>
      <c r="BE699" s="180"/>
      <c r="BF699" s="189" t="str">
        <f t="shared" ref="BF699:BF762" si="111">"&gt;=0"</f>
        <v>&gt;=0</v>
      </c>
      <c r="BG699" s="189" t="s">
        <v>58</v>
      </c>
      <c r="BH699" s="189" t="s">
        <v>58</v>
      </c>
      <c r="BI699" s="189"/>
      <c r="BJ699" s="189"/>
      <c r="BK699" s="189"/>
      <c r="BL699" s="189"/>
    </row>
    <row r="700" spans="1:64" ht="13.5" hidden="1" customHeight="1" thickBot="1">
      <c r="A700" s="90"/>
      <c r="B700" s="117"/>
      <c r="C700" s="163"/>
      <c r="D700" s="347"/>
      <c r="E700" s="347"/>
      <c r="F700" s="304"/>
      <c r="G700" s="304"/>
      <c r="H700" s="304"/>
      <c r="I700" s="304"/>
      <c r="J700" s="304"/>
      <c r="K700" s="304"/>
      <c r="L700" s="304"/>
      <c r="M700" s="304"/>
      <c r="N700" s="304"/>
      <c r="O700" s="304"/>
      <c r="P700" s="304"/>
      <c r="Q700" s="304"/>
      <c r="R700" s="304"/>
      <c r="S700" s="304"/>
      <c r="T700" s="304"/>
      <c r="U700" s="304"/>
      <c r="V700" s="304"/>
      <c r="W700" s="304"/>
      <c r="X700" s="304"/>
      <c r="Y700" s="304"/>
      <c r="Z700" s="304"/>
      <c r="AA700" s="304"/>
      <c r="AB700" s="304"/>
      <c r="AC700" s="304"/>
      <c r="AD700" s="304"/>
      <c r="AE700" s="305"/>
      <c r="AF700" s="305"/>
      <c r="AG700" s="305"/>
      <c r="AH700" s="305"/>
      <c r="AI700" s="305"/>
      <c r="AJ700" s="305"/>
      <c r="AK700" s="305"/>
      <c r="AL700" s="305"/>
      <c r="AM700" s="305"/>
      <c r="AN700" s="305"/>
      <c r="AO700" s="314"/>
      <c r="AP700" s="117"/>
      <c r="AQ700" s="54" t="s">
        <v>645</v>
      </c>
      <c r="AU700" s="292" t="str">
        <f ca="1">IF(AU699="Z","AA",IF(LEN(AU699)=1,CHAR(CODE(AU699)+1),IF(RIGHT(AU699,1)="Z",CHAR(CODE(LEFT(AU699,1))+1),LEFT(AU699,1))&amp;CHAR(65+MOD(CODE(RIGHT(AU699,1))+1-65,26))))</f>
        <v>G</v>
      </c>
      <c r="AV700" s="292">
        <f>AV699</f>
        <v>699</v>
      </c>
      <c r="AW700" s="180" t="str">
        <f t="shared" ref="AW700:AW734" ca="1" si="112">CONCATENATE(AU700&amp;AV700)</f>
        <v>G699</v>
      </c>
      <c r="AX700" s="180">
        <f t="shared" si="109"/>
        <v>9</v>
      </c>
      <c r="AY700" s="180" t="str">
        <f t="shared" ca="1" si="110"/>
        <v>6. Ownership - Operating Costs</v>
      </c>
      <c r="AZ700" s="189" t="s">
        <v>702</v>
      </c>
      <c r="BA700" s="180" t="s">
        <v>746</v>
      </c>
      <c r="BB700" s="180">
        <f>$G$8</f>
        <v>2021</v>
      </c>
      <c r="BC700" s="180" t="str">
        <f t="shared" ref="BC700:BC734" ca="1" si="113">AX700&amp;"_"&amp;AW700&amp;"_"&amp;BA700&amp;"_"&amp;BB700</f>
        <v>9_G699_Turbine_Generator_OM_service_agreement_2021</v>
      </c>
      <c r="BD700" s="180" t="s">
        <v>407</v>
      </c>
      <c r="BE700" s="180"/>
      <c r="BF700" s="189" t="str">
        <f t="shared" si="111"/>
        <v>&gt;=0</v>
      </c>
      <c r="BG700" s="189" t="s">
        <v>58</v>
      </c>
      <c r="BH700" s="189" t="s">
        <v>58</v>
      </c>
      <c r="BI700" s="189"/>
      <c r="BJ700" s="189"/>
      <c r="BK700" s="189"/>
      <c r="BL700" s="189"/>
    </row>
    <row r="701" spans="1:64" ht="13.5" hidden="1" customHeight="1" thickBot="1">
      <c r="A701" s="90"/>
      <c r="B701" s="117"/>
      <c r="C701" s="163"/>
      <c r="D701" s="347"/>
      <c r="E701" s="347"/>
      <c r="F701" s="304"/>
      <c r="G701" s="304"/>
      <c r="H701" s="304"/>
      <c r="I701" s="304"/>
      <c r="J701" s="304"/>
      <c r="K701" s="304"/>
      <c r="L701" s="304"/>
      <c r="M701" s="304"/>
      <c r="N701" s="304"/>
      <c r="O701" s="304"/>
      <c r="P701" s="304"/>
      <c r="Q701" s="304"/>
      <c r="R701" s="304"/>
      <c r="S701" s="304"/>
      <c r="T701" s="304"/>
      <c r="U701" s="304"/>
      <c r="V701" s="304"/>
      <c r="W701" s="304"/>
      <c r="X701" s="304"/>
      <c r="Y701" s="304"/>
      <c r="Z701" s="304"/>
      <c r="AA701" s="304"/>
      <c r="AB701" s="304"/>
      <c r="AC701" s="304"/>
      <c r="AD701" s="304"/>
      <c r="AE701" s="305"/>
      <c r="AF701" s="305"/>
      <c r="AG701" s="305"/>
      <c r="AH701" s="305"/>
      <c r="AI701" s="305"/>
      <c r="AJ701" s="305"/>
      <c r="AK701" s="305"/>
      <c r="AL701" s="305"/>
      <c r="AM701" s="305"/>
      <c r="AN701" s="305"/>
      <c r="AO701" s="314"/>
      <c r="AP701" s="117"/>
      <c r="AQ701" s="54" t="s">
        <v>645</v>
      </c>
      <c r="AU701" s="292" t="str">
        <f t="shared" ref="AU701:AU734" ca="1" si="114">IF(AU700="Z","AA",IF(LEN(AU700)=1,CHAR(CODE(AU700)+1),IF(RIGHT(AU700,1)="Z",CHAR(CODE(LEFT(AU700,1))+1),LEFT(AU700,1))&amp;CHAR(65+MOD(CODE(RIGHT(AU700,1))+1-65,26))))</f>
        <v>H</v>
      </c>
      <c r="AV701" s="292">
        <f t="shared" ref="AV701:AV734" si="115">AV700</f>
        <v>699</v>
      </c>
      <c r="AW701" s="180" t="str">
        <f t="shared" ca="1" si="112"/>
        <v>H699</v>
      </c>
      <c r="AX701" s="180">
        <f t="shared" si="109"/>
        <v>9</v>
      </c>
      <c r="AY701" s="180" t="str">
        <f t="shared" ca="1" si="110"/>
        <v>6. Ownership - Operating Costs</v>
      </c>
      <c r="AZ701" s="189" t="s">
        <v>702</v>
      </c>
      <c r="BA701" s="180" t="s">
        <v>746</v>
      </c>
      <c r="BB701" s="180">
        <f>$H$8</f>
        <v>2022</v>
      </c>
      <c r="BC701" s="180" t="str">
        <f t="shared" ca="1" si="113"/>
        <v>9_H699_Turbine_Generator_OM_service_agreement_2022</v>
      </c>
      <c r="BD701" s="180" t="s">
        <v>407</v>
      </c>
      <c r="BE701" s="180"/>
      <c r="BF701" s="189" t="str">
        <f t="shared" si="111"/>
        <v>&gt;=0</v>
      </c>
      <c r="BG701" s="189" t="s">
        <v>58</v>
      </c>
      <c r="BH701" s="189" t="s">
        <v>58</v>
      </c>
      <c r="BI701" s="189"/>
      <c r="BJ701" s="189"/>
      <c r="BK701" s="189"/>
      <c r="BL701" s="189"/>
    </row>
    <row r="702" spans="1:64" ht="13.5" hidden="1" customHeight="1" thickBot="1">
      <c r="A702" s="90"/>
      <c r="B702" s="117"/>
      <c r="C702" s="163"/>
      <c r="D702" s="347"/>
      <c r="E702" s="347"/>
      <c r="F702" s="304"/>
      <c r="G702" s="304"/>
      <c r="H702" s="304"/>
      <c r="I702" s="304"/>
      <c r="J702" s="304"/>
      <c r="K702" s="304"/>
      <c r="L702" s="304"/>
      <c r="M702" s="304"/>
      <c r="N702" s="304"/>
      <c r="O702" s="304"/>
      <c r="P702" s="304"/>
      <c r="Q702" s="304"/>
      <c r="R702" s="304"/>
      <c r="S702" s="304"/>
      <c r="T702" s="304"/>
      <c r="U702" s="304"/>
      <c r="V702" s="304"/>
      <c r="W702" s="304"/>
      <c r="X702" s="304"/>
      <c r="Y702" s="304"/>
      <c r="Z702" s="304"/>
      <c r="AA702" s="304"/>
      <c r="AB702" s="304"/>
      <c r="AC702" s="304"/>
      <c r="AD702" s="304"/>
      <c r="AE702" s="305"/>
      <c r="AF702" s="305"/>
      <c r="AG702" s="305"/>
      <c r="AH702" s="305"/>
      <c r="AI702" s="305"/>
      <c r="AJ702" s="305"/>
      <c r="AK702" s="305"/>
      <c r="AL702" s="305"/>
      <c r="AM702" s="305"/>
      <c r="AN702" s="305"/>
      <c r="AO702" s="314"/>
      <c r="AP702" s="117"/>
      <c r="AQ702" s="54" t="s">
        <v>645</v>
      </c>
      <c r="AU702" s="292" t="str">
        <f t="shared" ca="1" si="114"/>
        <v>I</v>
      </c>
      <c r="AV702" s="292">
        <f t="shared" si="115"/>
        <v>699</v>
      </c>
      <c r="AW702" s="180" t="str">
        <f t="shared" ca="1" si="112"/>
        <v>I699</v>
      </c>
      <c r="AX702" s="180">
        <f t="shared" si="109"/>
        <v>9</v>
      </c>
      <c r="AY702" s="180" t="str">
        <f t="shared" ca="1" si="110"/>
        <v>6. Ownership - Operating Costs</v>
      </c>
      <c r="AZ702" s="189" t="s">
        <v>702</v>
      </c>
      <c r="BA702" s="180" t="s">
        <v>746</v>
      </c>
      <c r="BB702" s="180">
        <f>$I$8</f>
        <v>2023</v>
      </c>
      <c r="BC702" s="180" t="str">
        <f t="shared" ca="1" si="113"/>
        <v>9_I699_Turbine_Generator_OM_service_agreement_2023</v>
      </c>
      <c r="BD702" s="180" t="s">
        <v>407</v>
      </c>
      <c r="BE702" s="180"/>
      <c r="BF702" s="189" t="str">
        <f t="shared" si="111"/>
        <v>&gt;=0</v>
      </c>
      <c r="BG702" s="189" t="s">
        <v>58</v>
      </c>
      <c r="BH702" s="189" t="s">
        <v>58</v>
      </c>
      <c r="BI702" s="189"/>
      <c r="BJ702" s="189"/>
      <c r="BK702" s="189"/>
      <c r="BL702" s="189"/>
    </row>
    <row r="703" spans="1:64" ht="13.5" hidden="1" customHeight="1" thickBot="1">
      <c r="A703" s="90"/>
      <c r="B703" s="117"/>
      <c r="C703" s="163"/>
      <c r="D703" s="347"/>
      <c r="E703" s="347"/>
      <c r="F703" s="304"/>
      <c r="G703" s="304"/>
      <c r="H703" s="304"/>
      <c r="I703" s="304"/>
      <c r="J703" s="304"/>
      <c r="K703" s="304"/>
      <c r="L703" s="304"/>
      <c r="M703" s="304"/>
      <c r="N703" s="304"/>
      <c r="O703" s="304"/>
      <c r="P703" s="304"/>
      <c r="Q703" s="304"/>
      <c r="R703" s="304"/>
      <c r="S703" s="304"/>
      <c r="T703" s="304"/>
      <c r="U703" s="304"/>
      <c r="V703" s="304"/>
      <c r="W703" s="304"/>
      <c r="X703" s="304"/>
      <c r="Y703" s="304"/>
      <c r="Z703" s="304"/>
      <c r="AA703" s="304"/>
      <c r="AB703" s="304"/>
      <c r="AC703" s="304"/>
      <c r="AD703" s="304"/>
      <c r="AE703" s="305"/>
      <c r="AF703" s="305"/>
      <c r="AG703" s="305"/>
      <c r="AH703" s="305"/>
      <c r="AI703" s="305"/>
      <c r="AJ703" s="305"/>
      <c r="AK703" s="305"/>
      <c r="AL703" s="305"/>
      <c r="AM703" s="305"/>
      <c r="AN703" s="305"/>
      <c r="AO703" s="314"/>
      <c r="AP703" s="117"/>
      <c r="AQ703" s="54" t="s">
        <v>645</v>
      </c>
      <c r="AU703" s="292" t="str">
        <f t="shared" ca="1" si="114"/>
        <v>J</v>
      </c>
      <c r="AV703" s="292">
        <f t="shared" si="115"/>
        <v>699</v>
      </c>
      <c r="AW703" s="180" t="str">
        <f t="shared" ca="1" si="112"/>
        <v>J699</v>
      </c>
      <c r="AX703" s="180">
        <f t="shared" si="109"/>
        <v>9</v>
      </c>
      <c r="AY703" s="180" t="str">
        <f t="shared" ca="1" si="110"/>
        <v>6. Ownership - Operating Costs</v>
      </c>
      <c r="AZ703" s="189" t="s">
        <v>702</v>
      </c>
      <c r="BA703" s="180" t="s">
        <v>746</v>
      </c>
      <c r="BB703" s="180">
        <f>$J$8</f>
        <v>2024</v>
      </c>
      <c r="BC703" s="180" t="str">
        <f t="shared" ca="1" si="113"/>
        <v>9_J699_Turbine_Generator_OM_service_agreement_2024</v>
      </c>
      <c r="BD703" s="180" t="s">
        <v>407</v>
      </c>
      <c r="BE703" s="180"/>
      <c r="BF703" s="189" t="str">
        <f t="shared" si="111"/>
        <v>&gt;=0</v>
      </c>
      <c r="BG703" s="189" t="s">
        <v>58</v>
      </c>
      <c r="BH703" s="189" t="s">
        <v>58</v>
      </c>
      <c r="BI703" s="189"/>
      <c r="BJ703" s="189"/>
      <c r="BK703" s="189"/>
      <c r="BL703" s="189"/>
    </row>
    <row r="704" spans="1:64" ht="13.5" hidden="1" customHeight="1" thickBot="1">
      <c r="A704" s="90"/>
      <c r="B704" s="117"/>
      <c r="C704" s="163"/>
      <c r="D704" s="347"/>
      <c r="E704" s="347"/>
      <c r="F704" s="304"/>
      <c r="G704" s="304"/>
      <c r="H704" s="304"/>
      <c r="I704" s="304"/>
      <c r="J704" s="304"/>
      <c r="K704" s="304"/>
      <c r="L704" s="304"/>
      <c r="M704" s="304"/>
      <c r="N704" s="304"/>
      <c r="O704" s="304"/>
      <c r="P704" s="304"/>
      <c r="Q704" s="304"/>
      <c r="R704" s="304"/>
      <c r="S704" s="304"/>
      <c r="T704" s="304"/>
      <c r="U704" s="304"/>
      <c r="V704" s="304"/>
      <c r="W704" s="304"/>
      <c r="X704" s="304"/>
      <c r="Y704" s="304"/>
      <c r="Z704" s="304"/>
      <c r="AA704" s="304"/>
      <c r="AB704" s="304"/>
      <c r="AC704" s="304"/>
      <c r="AD704" s="304"/>
      <c r="AE704" s="305"/>
      <c r="AF704" s="305"/>
      <c r="AG704" s="305"/>
      <c r="AH704" s="305"/>
      <c r="AI704" s="305"/>
      <c r="AJ704" s="305"/>
      <c r="AK704" s="305"/>
      <c r="AL704" s="305"/>
      <c r="AM704" s="305"/>
      <c r="AN704" s="305"/>
      <c r="AO704" s="314"/>
      <c r="AP704" s="117"/>
      <c r="AQ704" s="54" t="s">
        <v>645</v>
      </c>
      <c r="AU704" s="292" t="str">
        <f t="shared" ca="1" si="114"/>
        <v>K</v>
      </c>
      <c r="AV704" s="292">
        <f t="shared" si="115"/>
        <v>699</v>
      </c>
      <c r="AW704" s="180" t="str">
        <f t="shared" ca="1" si="112"/>
        <v>K699</v>
      </c>
      <c r="AX704" s="180">
        <f t="shared" si="109"/>
        <v>9</v>
      </c>
      <c r="AY704" s="180" t="str">
        <f t="shared" ca="1" si="110"/>
        <v>6. Ownership - Operating Costs</v>
      </c>
      <c r="AZ704" s="189" t="s">
        <v>702</v>
      </c>
      <c r="BA704" s="180" t="s">
        <v>746</v>
      </c>
      <c r="BB704" s="180">
        <f>$K$8</f>
        <v>2025</v>
      </c>
      <c r="BC704" s="180" t="str">
        <f t="shared" ca="1" si="113"/>
        <v>9_K699_Turbine_Generator_OM_service_agreement_2025</v>
      </c>
      <c r="BD704" s="180" t="s">
        <v>407</v>
      </c>
      <c r="BE704" s="180"/>
      <c r="BF704" s="189" t="str">
        <f t="shared" si="111"/>
        <v>&gt;=0</v>
      </c>
      <c r="BG704" s="189" t="s">
        <v>58</v>
      </c>
      <c r="BH704" s="189" t="s">
        <v>58</v>
      </c>
      <c r="BI704" s="189"/>
      <c r="BJ704" s="189"/>
      <c r="BK704" s="189"/>
      <c r="BL704" s="189"/>
    </row>
    <row r="705" spans="1:64" ht="13.5" hidden="1" customHeight="1" thickBot="1">
      <c r="A705" s="90"/>
      <c r="B705" s="117"/>
      <c r="C705" s="163"/>
      <c r="D705" s="347"/>
      <c r="E705" s="347"/>
      <c r="F705" s="304"/>
      <c r="G705" s="304"/>
      <c r="H705" s="304"/>
      <c r="I705" s="304"/>
      <c r="J705" s="304"/>
      <c r="K705" s="304"/>
      <c r="L705" s="304"/>
      <c r="M705" s="304"/>
      <c r="N705" s="304"/>
      <c r="O705" s="304"/>
      <c r="P705" s="304"/>
      <c r="Q705" s="304"/>
      <c r="R705" s="304"/>
      <c r="S705" s="304"/>
      <c r="T705" s="304"/>
      <c r="U705" s="304"/>
      <c r="V705" s="304"/>
      <c r="W705" s="304"/>
      <c r="X705" s="304"/>
      <c r="Y705" s="304"/>
      <c r="Z705" s="304"/>
      <c r="AA705" s="304"/>
      <c r="AB705" s="304"/>
      <c r="AC705" s="304"/>
      <c r="AD705" s="304"/>
      <c r="AE705" s="305"/>
      <c r="AF705" s="305"/>
      <c r="AG705" s="305"/>
      <c r="AH705" s="305"/>
      <c r="AI705" s="305"/>
      <c r="AJ705" s="305"/>
      <c r="AK705" s="305"/>
      <c r="AL705" s="305"/>
      <c r="AM705" s="305"/>
      <c r="AN705" s="305"/>
      <c r="AO705" s="314"/>
      <c r="AP705" s="117"/>
      <c r="AQ705" s="54" t="s">
        <v>645</v>
      </c>
      <c r="AU705" s="292" t="str">
        <f t="shared" ca="1" si="114"/>
        <v>L</v>
      </c>
      <c r="AV705" s="292">
        <f t="shared" si="115"/>
        <v>699</v>
      </c>
      <c r="AW705" s="180" t="str">
        <f t="shared" ca="1" si="112"/>
        <v>L699</v>
      </c>
      <c r="AX705" s="180">
        <f t="shared" si="109"/>
        <v>9</v>
      </c>
      <c r="AY705" s="180" t="str">
        <f t="shared" ca="1" si="110"/>
        <v>6. Ownership - Operating Costs</v>
      </c>
      <c r="AZ705" s="189" t="s">
        <v>702</v>
      </c>
      <c r="BA705" s="180" t="s">
        <v>746</v>
      </c>
      <c r="BB705" s="180">
        <f>$L$8</f>
        <v>2026</v>
      </c>
      <c r="BC705" s="180" t="str">
        <f t="shared" ca="1" si="113"/>
        <v>9_L699_Turbine_Generator_OM_service_agreement_2026</v>
      </c>
      <c r="BD705" s="180" t="s">
        <v>407</v>
      </c>
      <c r="BE705" s="180"/>
      <c r="BF705" s="189" t="str">
        <f t="shared" si="111"/>
        <v>&gt;=0</v>
      </c>
      <c r="BG705" s="189" t="s">
        <v>58</v>
      </c>
      <c r="BH705" s="189" t="s">
        <v>58</v>
      </c>
      <c r="BI705" s="189"/>
      <c r="BJ705" s="189"/>
      <c r="BK705" s="189"/>
      <c r="BL705" s="189"/>
    </row>
    <row r="706" spans="1:64" ht="13.5" hidden="1" customHeight="1" thickBot="1">
      <c r="A706" s="90"/>
      <c r="B706" s="117"/>
      <c r="C706" s="163"/>
      <c r="D706" s="347"/>
      <c r="E706" s="347"/>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4"/>
      <c r="AD706" s="304"/>
      <c r="AE706" s="305"/>
      <c r="AF706" s="305"/>
      <c r="AG706" s="305"/>
      <c r="AH706" s="305"/>
      <c r="AI706" s="305"/>
      <c r="AJ706" s="305"/>
      <c r="AK706" s="305"/>
      <c r="AL706" s="305"/>
      <c r="AM706" s="305"/>
      <c r="AN706" s="305"/>
      <c r="AO706" s="314"/>
      <c r="AP706" s="117"/>
      <c r="AQ706" s="54" t="s">
        <v>645</v>
      </c>
      <c r="AU706" s="292" t="str">
        <f t="shared" ca="1" si="114"/>
        <v>M</v>
      </c>
      <c r="AV706" s="292">
        <f t="shared" si="115"/>
        <v>699</v>
      </c>
      <c r="AW706" s="180" t="str">
        <f t="shared" ca="1" si="112"/>
        <v>M699</v>
      </c>
      <c r="AX706" s="180">
        <f t="shared" si="109"/>
        <v>9</v>
      </c>
      <c r="AY706" s="180" t="str">
        <f t="shared" ca="1" si="110"/>
        <v>6. Ownership - Operating Costs</v>
      </c>
      <c r="AZ706" s="189" t="s">
        <v>702</v>
      </c>
      <c r="BA706" s="180" t="s">
        <v>746</v>
      </c>
      <c r="BB706" s="180">
        <f>$M$8</f>
        <v>2027</v>
      </c>
      <c r="BC706" s="180" t="str">
        <f t="shared" ca="1" si="113"/>
        <v>9_M699_Turbine_Generator_OM_service_agreement_2027</v>
      </c>
      <c r="BD706" s="180" t="s">
        <v>407</v>
      </c>
      <c r="BE706" s="180"/>
      <c r="BF706" s="189" t="str">
        <f t="shared" si="111"/>
        <v>&gt;=0</v>
      </c>
      <c r="BG706" s="189" t="s">
        <v>58</v>
      </c>
      <c r="BH706" s="189" t="s">
        <v>58</v>
      </c>
      <c r="BI706" s="189"/>
      <c r="BJ706" s="189"/>
      <c r="BK706" s="189"/>
      <c r="BL706" s="189"/>
    </row>
    <row r="707" spans="1:64" ht="13.5" hidden="1" customHeight="1" thickBot="1">
      <c r="A707" s="90"/>
      <c r="B707" s="117"/>
      <c r="C707" s="163"/>
      <c r="D707" s="347"/>
      <c r="E707" s="347"/>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304"/>
      <c r="AE707" s="305"/>
      <c r="AF707" s="305"/>
      <c r="AG707" s="305"/>
      <c r="AH707" s="305"/>
      <c r="AI707" s="305"/>
      <c r="AJ707" s="305"/>
      <c r="AK707" s="305"/>
      <c r="AL707" s="305"/>
      <c r="AM707" s="305"/>
      <c r="AN707" s="305"/>
      <c r="AO707" s="314"/>
      <c r="AP707" s="117"/>
      <c r="AQ707" s="54" t="s">
        <v>645</v>
      </c>
      <c r="AU707" s="292" t="str">
        <f t="shared" ca="1" si="114"/>
        <v>N</v>
      </c>
      <c r="AV707" s="292">
        <f t="shared" si="115"/>
        <v>699</v>
      </c>
      <c r="AW707" s="180" t="str">
        <f t="shared" ca="1" si="112"/>
        <v>N699</v>
      </c>
      <c r="AX707" s="180">
        <f t="shared" si="109"/>
        <v>9</v>
      </c>
      <c r="AY707" s="180" t="str">
        <f t="shared" ca="1" si="110"/>
        <v>6. Ownership - Operating Costs</v>
      </c>
      <c r="AZ707" s="189" t="s">
        <v>702</v>
      </c>
      <c r="BA707" s="180" t="s">
        <v>746</v>
      </c>
      <c r="BB707" s="180">
        <f>$N$8</f>
        <v>2028</v>
      </c>
      <c r="BC707" s="180" t="str">
        <f t="shared" ca="1" si="113"/>
        <v>9_N699_Turbine_Generator_OM_service_agreement_2028</v>
      </c>
      <c r="BD707" s="180" t="s">
        <v>407</v>
      </c>
      <c r="BE707" s="180"/>
      <c r="BF707" s="189" t="str">
        <f t="shared" si="111"/>
        <v>&gt;=0</v>
      </c>
      <c r="BG707" s="189" t="s">
        <v>58</v>
      </c>
      <c r="BH707" s="189" t="s">
        <v>58</v>
      </c>
      <c r="BI707" s="189"/>
      <c r="BJ707" s="189"/>
      <c r="BK707" s="189"/>
      <c r="BL707" s="189"/>
    </row>
    <row r="708" spans="1:64" ht="13.5" hidden="1" customHeight="1" thickBot="1">
      <c r="A708" s="90"/>
      <c r="B708" s="117"/>
      <c r="C708" s="163"/>
      <c r="D708" s="347"/>
      <c r="E708" s="347"/>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4"/>
      <c r="AD708" s="304"/>
      <c r="AE708" s="305"/>
      <c r="AF708" s="305"/>
      <c r="AG708" s="305"/>
      <c r="AH708" s="305"/>
      <c r="AI708" s="305"/>
      <c r="AJ708" s="305"/>
      <c r="AK708" s="305"/>
      <c r="AL708" s="305"/>
      <c r="AM708" s="305"/>
      <c r="AN708" s="305"/>
      <c r="AO708" s="314"/>
      <c r="AP708" s="117"/>
      <c r="AQ708" s="54" t="s">
        <v>645</v>
      </c>
      <c r="AU708" s="292" t="str">
        <f t="shared" ca="1" si="114"/>
        <v>O</v>
      </c>
      <c r="AV708" s="292">
        <f t="shared" si="115"/>
        <v>699</v>
      </c>
      <c r="AW708" s="180" t="str">
        <f t="shared" ca="1" si="112"/>
        <v>O699</v>
      </c>
      <c r="AX708" s="180">
        <f t="shared" si="109"/>
        <v>9</v>
      </c>
      <c r="AY708" s="180" t="str">
        <f t="shared" ca="1" si="110"/>
        <v>6. Ownership - Operating Costs</v>
      </c>
      <c r="AZ708" s="189" t="s">
        <v>702</v>
      </c>
      <c r="BA708" s="180" t="s">
        <v>746</v>
      </c>
      <c r="BB708" s="180">
        <f>$O$8</f>
        <v>2029</v>
      </c>
      <c r="BC708" s="180" t="str">
        <f t="shared" ca="1" si="113"/>
        <v>9_O699_Turbine_Generator_OM_service_agreement_2029</v>
      </c>
      <c r="BD708" s="180" t="s">
        <v>407</v>
      </c>
      <c r="BE708" s="180"/>
      <c r="BF708" s="189" t="str">
        <f t="shared" si="111"/>
        <v>&gt;=0</v>
      </c>
      <c r="BG708" s="189" t="s">
        <v>58</v>
      </c>
      <c r="BH708" s="189" t="s">
        <v>58</v>
      </c>
      <c r="BI708" s="189"/>
      <c r="BJ708" s="189"/>
      <c r="BK708" s="189"/>
      <c r="BL708" s="189"/>
    </row>
    <row r="709" spans="1:64" ht="13.5" hidden="1" customHeight="1" thickBot="1">
      <c r="A709" s="90"/>
      <c r="B709" s="117"/>
      <c r="C709" s="163"/>
      <c r="D709" s="347"/>
      <c r="E709" s="347"/>
      <c r="F709" s="304"/>
      <c r="G709" s="304"/>
      <c r="H709" s="304"/>
      <c r="I709" s="304"/>
      <c r="J709" s="304"/>
      <c r="K709" s="304"/>
      <c r="L709" s="304"/>
      <c r="M709" s="304"/>
      <c r="N709" s="304"/>
      <c r="O709" s="304"/>
      <c r="P709" s="304"/>
      <c r="Q709" s="304"/>
      <c r="R709" s="304"/>
      <c r="S709" s="304"/>
      <c r="T709" s="304"/>
      <c r="U709" s="304"/>
      <c r="V709" s="304"/>
      <c r="W709" s="304"/>
      <c r="X709" s="304"/>
      <c r="Y709" s="304"/>
      <c r="Z709" s="304"/>
      <c r="AA709" s="304"/>
      <c r="AB709" s="304"/>
      <c r="AC709" s="304"/>
      <c r="AD709" s="304"/>
      <c r="AE709" s="305"/>
      <c r="AF709" s="305"/>
      <c r="AG709" s="305"/>
      <c r="AH709" s="305"/>
      <c r="AI709" s="305"/>
      <c r="AJ709" s="305"/>
      <c r="AK709" s="305"/>
      <c r="AL709" s="305"/>
      <c r="AM709" s="305"/>
      <c r="AN709" s="305"/>
      <c r="AO709" s="314"/>
      <c r="AP709" s="117"/>
      <c r="AQ709" s="54" t="s">
        <v>645</v>
      </c>
      <c r="AU709" s="292" t="str">
        <f t="shared" ca="1" si="114"/>
        <v>P</v>
      </c>
      <c r="AV709" s="292">
        <f t="shared" si="115"/>
        <v>699</v>
      </c>
      <c r="AW709" s="180" t="str">
        <f t="shared" ca="1" si="112"/>
        <v>P699</v>
      </c>
      <c r="AX709" s="180">
        <f t="shared" si="109"/>
        <v>9</v>
      </c>
      <c r="AY709" s="180" t="str">
        <f t="shared" ca="1" si="110"/>
        <v>6. Ownership - Operating Costs</v>
      </c>
      <c r="AZ709" s="189" t="s">
        <v>702</v>
      </c>
      <c r="BA709" s="180" t="s">
        <v>746</v>
      </c>
      <c r="BB709" s="180">
        <f>$P$8</f>
        <v>2030</v>
      </c>
      <c r="BC709" s="180" t="str">
        <f t="shared" ca="1" si="113"/>
        <v>9_P699_Turbine_Generator_OM_service_agreement_2030</v>
      </c>
      <c r="BD709" s="180" t="s">
        <v>407</v>
      </c>
      <c r="BE709" s="180"/>
      <c r="BF709" s="189" t="str">
        <f t="shared" si="111"/>
        <v>&gt;=0</v>
      </c>
      <c r="BG709" s="189" t="s">
        <v>58</v>
      </c>
      <c r="BH709" s="189" t="s">
        <v>58</v>
      </c>
      <c r="BI709" s="189"/>
      <c r="BJ709" s="189"/>
      <c r="BK709" s="189"/>
      <c r="BL709" s="189"/>
    </row>
    <row r="710" spans="1:64" ht="13.5" hidden="1" customHeight="1" thickBot="1">
      <c r="A710" s="90"/>
      <c r="B710" s="117"/>
      <c r="C710" s="163"/>
      <c r="D710" s="347"/>
      <c r="E710" s="347"/>
      <c r="F710" s="304"/>
      <c r="G710" s="304"/>
      <c r="H710" s="304"/>
      <c r="I710" s="304"/>
      <c r="J710" s="304"/>
      <c r="K710" s="304"/>
      <c r="L710" s="304"/>
      <c r="M710" s="304"/>
      <c r="N710" s="304"/>
      <c r="O710" s="304"/>
      <c r="P710" s="304"/>
      <c r="Q710" s="304"/>
      <c r="R710" s="304"/>
      <c r="S710" s="304"/>
      <c r="T710" s="304"/>
      <c r="U710" s="304"/>
      <c r="V710" s="304"/>
      <c r="W710" s="304"/>
      <c r="X710" s="304"/>
      <c r="Y710" s="304"/>
      <c r="Z710" s="304"/>
      <c r="AA710" s="304"/>
      <c r="AB710" s="304"/>
      <c r="AC710" s="304"/>
      <c r="AD710" s="304"/>
      <c r="AE710" s="305"/>
      <c r="AF710" s="305"/>
      <c r="AG710" s="305"/>
      <c r="AH710" s="305"/>
      <c r="AI710" s="305"/>
      <c r="AJ710" s="305"/>
      <c r="AK710" s="305"/>
      <c r="AL710" s="305"/>
      <c r="AM710" s="305"/>
      <c r="AN710" s="305"/>
      <c r="AO710" s="314"/>
      <c r="AP710" s="117"/>
      <c r="AQ710" s="54" t="s">
        <v>645</v>
      </c>
      <c r="AU710" s="292" t="str">
        <f t="shared" ca="1" si="114"/>
        <v>Q</v>
      </c>
      <c r="AV710" s="292">
        <f t="shared" si="115"/>
        <v>699</v>
      </c>
      <c r="AW710" s="180" t="str">
        <f t="shared" ca="1" si="112"/>
        <v>Q699</v>
      </c>
      <c r="AX710" s="180">
        <f t="shared" si="109"/>
        <v>9</v>
      </c>
      <c r="AY710" s="180" t="str">
        <f t="shared" ca="1" si="110"/>
        <v>6. Ownership - Operating Costs</v>
      </c>
      <c r="AZ710" s="189" t="s">
        <v>702</v>
      </c>
      <c r="BA710" s="180" t="s">
        <v>746</v>
      </c>
      <c r="BB710" s="180">
        <f>$Q$8</f>
        <v>2031</v>
      </c>
      <c r="BC710" s="180" t="str">
        <f t="shared" ca="1" si="113"/>
        <v>9_Q699_Turbine_Generator_OM_service_agreement_2031</v>
      </c>
      <c r="BD710" s="180" t="s">
        <v>407</v>
      </c>
      <c r="BE710" s="180"/>
      <c r="BF710" s="189" t="str">
        <f t="shared" si="111"/>
        <v>&gt;=0</v>
      </c>
      <c r="BG710" s="189" t="s">
        <v>58</v>
      </c>
      <c r="BH710" s="189" t="s">
        <v>58</v>
      </c>
      <c r="BI710" s="189"/>
      <c r="BJ710" s="189"/>
      <c r="BK710" s="189"/>
      <c r="BL710" s="189"/>
    </row>
    <row r="711" spans="1:64" ht="13.5" hidden="1" customHeight="1" thickBot="1">
      <c r="A711" s="90"/>
      <c r="B711" s="117"/>
      <c r="C711" s="163"/>
      <c r="D711" s="347"/>
      <c r="E711" s="347"/>
      <c r="F711" s="304"/>
      <c r="G711" s="304"/>
      <c r="H711" s="304"/>
      <c r="I711" s="304"/>
      <c r="J711" s="304"/>
      <c r="K711" s="304"/>
      <c r="L711" s="304"/>
      <c r="M711" s="304"/>
      <c r="N711" s="304"/>
      <c r="O711" s="304"/>
      <c r="P711" s="304"/>
      <c r="Q711" s="304"/>
      <c r="R711" s="304"/>
      <c r="S711" s="304"/>
      <c r="T711" s="304"/>
      <c r="U711" s="304"/>
      <c r="V711" s="304"/>
      <c r="W711" s="304"/>
      <c r="X711" s="304"/>
      <c r="Y711" s="304"/>
      <c r="Z711" s="304"/>
      <c r="AA711" s="304"/>
      <c r="AB711" s="304"/>
      <c r="AC711" s="304"/>
      <c r="AD711" s="304"/>
      <c r="AE711" s="305"/>
      <c r="AF711" s="305"/>
      <c r="AG711" s="305"/>
      <c r="AH711" s="305"/>
      <c r="AI711" s="305"/>
      <c r="AJ711" s="305"/>
      <c r="AK711" s="305"/>
      <c r="AL711" s="305"/>
      <c r="AM711" s="305"/>
      <c r="AN711" s="305"/>
      <c r="AO711" s="314"/>
      <c r="AP711" s="117"/>
      <c r="AQ711" s="54" t="s">
        <v>645</v>
      </c>
      <c r="AU711" s="292" t="str">
        <f t="shared" ca="1" si="114"/>
        <v>R</v>
      </c>
      <c r="AV711" s="292">
        <f t="shared" si="115"/>
        <v>699</v>
      </c>
      <c r="AW711" s="180" t="str">
        <f t="shared" ca="1" si="112"/>
        <v>R699</v>
      </c>
      <c r="AX711" s="180">
        <f t="shared" si="109"/>
        <v>9</v>
      </c>
      <c r="AY711" s="180" t="str">
        <f t="shared" ca="1" si="110"/>
        <v>6. Ownership - Operating Costs</v>
      </c>
      <c r="AZ711" s="189" t="s">
        <v>702</v>
      </c>
      <c r="BA711" s="180" t="s">
        <v>746</v>
      </c>
      <c r="BB711" s="180">
        <f>$R$8</f>
        <v>2032</v>
      </c>
      <c r="BC711" s="180" t="str">
        <f t="shared" ca="1" si="113"/>
        <v>9_R699_Turbine_Generator_OM_service_agreement_2032</v>
      </c>
      <c r="BD711" s="180" t="s">
        <v>407</v>
      </c>
      <c r="BE711" s="180"/>
      <c r="BF711" s="189" t="str">
        <f t="shared" si="111"/>
        <v>&gt;=0</v>
      </c>
      <c r="BG711" s="189" t="s">
        <v>58</v>
      </c>
      <c r="BH711" s="189" t="s">
        <v>58</v>
      </c>
      <c r="BI711" s="189"/>
      <c r="BJ711" s="189"/>
      <c r="BK711" s="189"/>
      <c r="BL711" s="189"/>
    </row>
    <row r="712" spans="1:64" ht="13.5" hidden="1" customHeight="1" thickBot="1">
      <c r="A712" s="90"/>
      <c r="B712" s="117"/>
      <c r="C712" s="163"/>
      <c r="D712" s="347"/>
      <c r="E712" s="347"/>
      <c r="F712" s="304"/>
      <c r="G712" s="304"/>
      <c r="H712" s="304"/>
      <c r="I712" s="304"/>
      <c r="J712" s="304"/>
      <c r="K712" s="304"/>
      <c r="L712" s="304"/>
      <c r="M712" s="304"/>
      <c r="N712" s="304"/>
      <c r="O712" s="304"/>
      <c r="P712" s="304"/>
      <c r="Q712" s="304"/>
      <c r="R712" s="304"/>
      <c r="S712" s="304"/>
      <c r="T712" s="304"/>
      <c r="U712" s="304"/>
      <c r="V712" s="304"/>
      <c r="W712" s="304"/>
      <c r="X712" s="304"/>
      <c r="Y712" s="304"/>
      <c r="Z712" s="304"/>
      <c r="AA712" s="304"/>
      <c r="AB712" s="304"/>
      <c r="AC712" s="304"/>
      <c r="AD712" s="304"/>
      <c r="AE712" s="305"/>
      <c r="AF712" s="305"/>
      <c r="AG712" s="305"/>
      <c r="AH712" s="305"/>
      <c r="AI712" s="305"/>
      <c r="AJ712" s="305"/>
      <c r="AK712" s="305"/>
      <c r="AL712" s="305"/>
      <c r="AM712" s="305"/>
      <c r="AN712" s="305"/>
      <c r="AO712" s="314"/>
      <c r="AP712" s="117"/>
      <c r="AQ712" s="54" t="s">
        <v>645</v>
      </c>
      <c r="AU712" s="292" t="str">
        <f t="shared" ca="1" si="114"/>
        <v>S</v>
      </c>
      <c r="AV712" s="292">
        <f t="shared" si="115"/>
        <v>699</v>
      </c>
      <c r="AW712" s="180" t="str">
        <f t="shared" ca="1" si="112"/>
        <v>S699</v>
      </c>
      <c r="AX712" s="180">
        <f t="shared" si="109"/>
        <v>9</v>
      </c>
      <c r="AY712" s="180" t="str">
        <f t="shared" ca="1" si="110"/>
        <v>6. Ownership - Operating Costs</v>
      </c>
      <c r="AZ712" s="189" t="s">
        <v>702</v>
      </c>
      <c r="BA712" s="180" t="s">
        <v>746</v>
      </c>
      <c r="BB712" s="180">
        <f>$S$8</f>
        <v>2033</v>
      </c>
      <c r="BC712" s="180" t="str">
        <f t="shared" ca="1" si="113"/>
        <v>9_S699_Turbine_Generator_OM_service_agreement_2033</v>
      </c>
      <c r="BD712" s="180" t="s">
        <v>407</v>
      </c>
      <c r="BE712" s="180"/>
      <c r="BF712" s="189" t="str">
        <f t="shared" si="111"/>
        <v>&gt;=0</v>
      </c>
      <c r="BG712" s="189" t="s">
        <v>58</v>
      </c>
      <c r="BH712" s="189" t="s">
        <v>58</v>
      </c>
      <c r="BI712" s="189"/>
      <c r="BJ712" s="189"/>
      <c r="BK712" s="189"/>
      <c r="BL712" s="189"/>
    </row>
    <row r="713" spans="1:64" ht="13.5" hidden="1" customHeight="1" thickBot="1">
      <c r="A713" s="90"/>
      <c r="B713" s="117"/>
      <c r="C713" s="163"/>
      <c r="D713" s="347"/>
      <c r="E713" s="347"/>
      <c r="F713" s="304"/>
      <c r="G713" s="304"/>
      <c r="H713" s="304"/>
      <c r="I713" s="304"/>
      <c r="J713" s="304"/>
      <c r="K713" s="304"/>
      <c r="L713" s="304"/>
      <c r="M713" s="304"/>
      <c r="N713" s="304"/>
      <c r="O713" s="304"/>
      <c r="P713" s="304"/>
      <c r="Q713" s="304"/>
      <c r="R713" s="304"/>
      <c r="S713" s="304"/>
      <c r="T713" s="304"/>
      <c r="U713" s="304"/>
      <c r="V713" s="304"/>
      <c r="W713" s="304"/>
      <c r="X713" s="304"/>
      <c r="Y713" s="304"/>
      <c r="Z713" s="304"/>
      <c r="AA713" s="304"/>
      <c r="AB713" s="304"/>
      <c r="AC713" s="304"/>
      <c r="AD713" s="304"/>
      <c r="AE713" s="305"/>
      <c r="AF713" s="305"/>
      <c r="AG713" s="305"/>
      <c r="AH713" s="305"/>
      <c r="AI713" s="305"/>
      <c r="AJ713" s="305"/>
      <c r="AK713" s="305"/>
      <c r="AL713" s="305"/>
      <c r="AM713" s="305"/>
      <c r="AN713" s="305"/>
      <c r="AO713" s="314"/>
      <c r="AP713" s="117"/>
      <c r="AQ713" s="54" t="s">
        <v>645</v>
      </c>
      <c r="AU713" s="292" t="str">
        <f t="shared" ca="1" si="114"/>
        <v>T</v>
      </c>
      <c r="AV713" s="292">
        <f t="shared" si="115"/>
        <v>699</v>
      </c>
      <c r="AW713" s="180" t="str">
        <f t="shared" ca="1" si="112"/>
        <v>T699</v>
      </c>
      <c r="AX713" s="180">
        <f t="shared" si="109"/>
        <v>9</v>
      </c>
      <c r="AY713" s="180" t="str">
        <f t="shared" ca="1" si="110"/>
        <v>6. Ownership - Operating Costs</v>
      </c>
      <c r="AZ713" s="189" t="s">
        <v>702</v>
      </c>
      <c r="BA713" s="180" t="s">
        <v>746</v>
      </c>
      <c r="BB713" s="180">
        <f>$T$8</f>
        <v>2034</v>
      </c>
      <c r="BC713" s="180" t="str">
        <f t="shared" ca="1" si="113"/>
        <v>9_T699_Turbine_Generator_OM_service_agreement_2034</v>
      </c>
      <c r="BD713" s="180" t="s">
        <v>407</v>
      </c>
      <c r="BE713" s="180"/>
      <c r="BF713" s="189" t="str">
        <f t="shared" si="111"/>
        <v>&gt;=0</v>
      </c>
      <c r="BG713" s="189" t="s">
        <v>58</v>
      </c>
      <c r="BH713" s="189" t="s">
        <v>58</v>
      </c>
      <c r="BI713" s="189"/>
      <c r="BJ713" s="189"/>
      <c r="BK713" s="189"/>
      <c r="BL713" s="189"/>
    </row>
    <row r="714" spans="1:64" ht="13.5" hidden="1" customHeight="1" thickBot="1">
      <c r="A714" s="90"/>
      <c r="B714" s="117"/>
      <c r="C714" s="163"/>
      <c r="D714" s="347"/>
      <c r="E714" s="347"/>
      <c r="F714" s="304"/>
      <c r="G714" s="304"/>
      <c r="H714" s="304"/>
      <c r="I714" s="304"/>
      <c r="J714" s="304"/>
      <c r="K714" s="304"/>
      <c r="L714" s="304"/>
      <c r="M714" s="304"/>
      <c r="N714" s="304"/>
      <c r="O714" s="304"/>
      <c r="P714" s="304"/>
      <c r="Q714" s="304"/>
      <c r="R714" s="304"/>
      <c r="S714" s="304"/>
      <c r="T714" s="304"/>
      <c r="U714" s="304"/>
      <c r="V714" s="304"/>
      <c r="W714" s="304"/>
      <c r="X714" s="304"/>
      <c r="Y714" s="304"/>
      <c r="Z714" s="304"/>
      <c r="AA714" s="304"/>
      <c r="AB714" s="304"/>
      <c r="AC714" s="304"/>
      <c r="AD714" s="304"/>
      <c r="AE714" s="305"/>
      <c r="AF714" s="305"/>
      <c r="AG714" s="305"/>
      <c r="AH714" s="305"/>
      <c r="AI714" s="305"/>
      <c r="AJ714" s="305"/>
      <c r="AK714" s="305"/>
      <c r="AL714" s="305"/>
      <c r="AM714" s="305"/>
      <c r="AN714" s="305"/>
      <c r="AO714" s="314"/>
      <c r="AP714" s="117"/>
      <c r="AQ714" s="54" t="s">
        <v>645</v>
      </c>
      <c r="AU714" s="292" t="str">
        <f t="shared" ca="1" si="114"/>
        <v>U</v>
      </c>
      <c r="AV714" s="292">
        <f t="shared" si="115"/>
        <v>699</v>
      </c>
      <c r="AW714" s="180" t="str">
        <f t="shared" ca="1" si="112"/>
        <v>U699</v>
      </c>
      <c r="AX714" s="180">
        <f t="shared" si="109"/>
        <v>9</v>
      </c>
      <c r="AY714" s="180" t="str">
        <f t="shared" ca="1" si="110"/>
        <v>6. Ownership - Operating Costs</v>
      </c>
      <c r="AZ714" s="189" t="s">
        <v>702</v>
      </c>
      <c r="BA714" s="180" t="s">
        <v>746</v>
      </c>
      <c r="BB714" s="180">
        <f>$U$8</f>
        <v>2035</v>
      </c>
      <c r="BC714" s="180" t="str">
        <f t="shared" ca="1" si="113"/>
        <v>9_U699_Turbine_Generator_OM_service_agreement_2035</v>
      </c>
      <c r="BD714" s="180" t="s">
        <v>407</v>
      </c>
      <c r="BE714" s="180"/>
      <c r="BF714" s="189" t="str">
        <f t="shared" si="111"/>
        <v>&gt;=0</v>
      </c>
      <c r="BG714" s="189" t="s">
        <v>58</v>
      </c>
      <c r="BH714" s="189" t="s">
        <v>58</v>
      </c>
      <c r="BI714" s="189"/>
      <c r="BJ714" s="189"/>
      <c r="BK714" s="189"/>
      <c r="BL714" s="189"/>
    </row>
    <row r="715" spans="1:64" ht="13.5" hidden="1" customHeight="1" thickBot="1">
      <c r="A715" s="90"/>
      <c r="B715" s="117"/>
      <c r="C715" s="163"/>
      <c r="D715" s="347"/>
      <c r="E715" s="347"/>
      <c r="F715" s="304"/>
      <c r="G715" s="304"/>
      <c r="H715" s="304"/>
      <c r="I715" s="304"/>
      <c r="J715" s="304"/>
      <c r="K715" s="304"/>
      <c r="L715" s="304"/>
      <c r="M715" s="304"/>
      <c r="N715" s="304"/>
      <c r="O715" s="304"/>
      <c r="P715" s="304"/>
      <c r="Q715" s="304"/>
      <c r="R715" s="304"/>
      <c r="S715" s="304"/>
      <c r="T715" s="304"/>
      <c r="U715" s="304"/>
      <c r="V715" s="304"/>
      <c r="W715" s="304"/>
      <c r="X715" s="304"/>
      <c r="Y715" s="304"/>
      <c r="Z715" s="304"/>
      <c r="AA715" s="304"/>
      <c r="AB715" s="304"/>
      <c r="AC715" s="304"/>
      <c r="AD715" s="304"/>
      <c r="AE715" s="305"/>
      <c r="AF715" s="305"/>
      <c r="AG715" s="305"/>
      <c r="AH715" s="305"/>
      <c r="AI715" s="305"/>
      <c r="AJ715" s="305"/>
      <c r="AK715" s="305"/>
      <c r="AL715" s="305"/>
      <c r="AM715" s="305"/>
      <c r="AN715" s="305"/>
      <c r="AO715" s="314"/>
      <c r="AP715" s="117"/>
      <c r="AQ715" s="54" t="s">
        <v>645</v>
      </c>
      <c r="AU715" s="292" t="str">
        <f t="shared" ca="1" si="114"/>
        <v>V</v>
      </c>
      <c r="AV715" s="292">
        <f t="shared" si="115"/>
        <v>699</v>
      </c>
      <c r="AW715" s="180" t="str">
        <f t="shared" ca="1" si="112"/>
        <v>V699</v>
      </c>
      <c r="AX715" s="180">
        <f t="shared" si="109"/>
        <v>9</v>
      </c>
      <c r="AY715" s="180" t="str">
        <f t="shared" ca="1" si="110"/>
        <v>6. Ownership - Operating Costs</v>
      </c>
      <c r="AZ715" s="189" t="s">
        <v>702</v>
      </c>
      <c r="BA715" s="180" t="s">
        <v>746</v>
      </c>
      <c r="BB715" s="180">
        <f>$V$8</f>
        <v>2036</v>
      </c>
      <c r="BC715" s="180" t="str">
        <f t="shared" ca="1" si="113"/>
        <v>9_V699_Turbine_Generator_OM_service_agreement_2036</v>
      </c>
      <c r="BD715" s="180" t="s">
        <v>407</v>
      </c>
      <c r="BE715" s="180"/>
      <c r="BF715" s="189" t="str">
        <f t="shared" si="111"/>
        <v>&gt;=0</v>
      </c>
      <c r="BG715" s="189" t="s">
        <v>58</v>
      </c>
      <c r="BH715" s="189" t="s">
        <v>58</v>
      </c>
      <c r="BI715" s="189"/>
      <c r="BJ715" s="189"/>
      <c r="BK715" s="189"/>
      <c r="BL715" s="189"/>
    </row>
    <row r="716" spans="1:64" ht="13.5" hidden="1" customHeight="1" thickBot="1">
      <c r="A716" s="90"/>
      <c r="B716" s="117"/>
      <c r="C716" s="163"/>
      <c r="D716" s="347"/>
      <c r="E716" s="347"/>
      <c r="F716" s="304"/>
      <c r="G716" s="304"/>
      <c r="H716" s="304"/>
      <c r="I716" s="304"/>
      <c r="J716" s="304"/>
      <c r="K716" s="304"/>
      <c r="L716" s="304"/>
      <c r="M716" s="304"/>
      <c r="N716" s="304"/>
      <c r="O716" s="304"/>
      <c r="P716" s="304"/>
      <c r="Q716" s="304"/>
      <c r="R716" s="304"/>
      <c r="S716" s="304"/>
      <c r="T716" s="304"/>
      <c r="U716" s="304"/>
      <c r="V716" s="304"/>
      <c r="W716" s="304"/>
      <c r="X716" s="304"/>
      <c r="Y716" s="304"/>
      <c r="Z716" s="304"/>
      <c r="AA716" s="304"/>
      <c r="AB716" s="304"/>
      <c r="AC716" s="304"/>
      <c r="AD716" s="304"/>
      <c r="AE716" s="305"/>
      <c r="AF716" s="305"/>
      <c r="AG716" s="305"/>
      <c r="AH716" s="305"/>
      <c r="AI716" s="305"/>
      <c r="AJ716" s="305"/>
      <c r="AK716" s="305"/>
      <c r="AL716" s="305"/>
      <c r="AM716" s="305"/>
      <c r="AN716" s="305"/>
      <c r="AO716" s="314"/>
      <c r="AP716" s="117"/>
      <c r="AQ716" s="54" t="s">
        <v>645</v>
      </c>
      <c r="AU716" s="292" t="str">
        <f t="shared" ca="1" si="114"/>
        <v>W</v>
      </c>
      <c r="AV716" s="292">
        <f t="shared" si="115"/>
        <v>699</v>
      </c>
      <c r="AW716" s="180" t="str">
        <f t="shared" ca="1" si="112"/>
        <v>W699</v>
      </c>
      <c r="AX716" s="180">
        <f t="shared" si="109"/>
        <v>9</v>
      </c>
      <c r="AY716" s="180" t="str">
        <f t="shared" ca="1" si="110"/>
        <v>6. Ownership - Operating Costs</v>
      </c>
      <c r="AZ716" s="189" t="s">
        <v>702</v>
      </c>
      <c r="BA716" s="180" t="s">
        <v>746</v>
      </c>
      <c r="BB716" s="180">
        <f>$W$8</f>
        <v>2037</v>
      </c>
      <c r="BC716" s="180" t="str">
        <f t="shared" ca="1" si="113"/>
        <v>9_W699_Turbine_Generator_OM_service_agreement_2037</v>
      </c>
      <c r="BD716" s="180" t="s">
        <v>407</v>
      </c>
      <c r="BE716" s="180"/>
      <c r="BF716" s="189" t="str">
        <f t="shared" si="111"/>
        <v>&gt;=0</v>
      </c>
      <c r="BG716" s="189" t="s">
        <v>58</v>
      </c>
      <c r="BH716" s="189" t="s">
        <v>58</v>
      </c>
      <c r="BI716" s="189"/>
      <c r="BJ716" s="189"/>
      <c r="BK716" s="189"/>
      <c r="BL716" s="189"/>
    </row>
    <row r="717" spans="1:64" ht="13.5" hidden="1" customHeight="1" thickBot="1">
      <c r="A717" s="90"/>
      <c r="B717" s="117"/>
      <c r="C717" s="163"/>
      <c r="D717" s="347"/>
      <c r="E717" s="347"/>
      <c r="F717" s="304"/>
      <c r="G717" s="304"/>
      <c r="H717" s="304"/>
      <c r="I717" s="304"/>
      <c r="J717" s="304"/>
      <c r="K717" s="304"/>
      <c r="L717" s="304"/>
      <c r="M717" s="304"/>
      <c r="N717" s="304"/>
      <c r="O717" s="304"/>
      <c r="P717" s="304"/>
      <c r="Q717" s="304"/>
      <c r="R717" s="304"/>
      <c r="S717" s="304"/>
      <c r="T717" s="304"/>
      <c r="U717" s="304"/>
      <c r="V717" s="304"/>
      <c r="W717" s="304"/>
      <c r="X717" s="304"/>
      <c r="Y717" s="304"/>
      <c r="Z717" s="304"/>
      <c r="AA717" s="304"/>
      <c r="AB717" s="304"/>
      <c r="AC717" s="304"/>
      <c r="AD717" s="304"/>
      <c r="AE717" s="305"/>
      <c r="AF717" s="305"/>
      <c r="AG717" s="305"/>
      <c r="AH717" s="305"/>
      <c r="AI717" s="305"/>
      <c r="AJ717" s="305"/>
      <c r="AK717" s="305"/>
      <c r="AL717" s="305"/>
      <c r="AM717" s="305"/>
      <c r="AN717" s="305"/>
      <c r="AO717" s="314"/>
      <c r="AP717" s="117"/>
      <c r="AQ717" s="54" t="s">
        <v>645</v>
      </c>
      <c r="AU717" s="292" t="str">
        <f t="shared" ca="1" si="114"/>
        <v>X</v>
      </c>
      <c r="AV717" s="292">
        <f t="shared" si="115"/>
        <v>699</v>
      </c>
      <c r="AW717" s="180" t="str">
        <f t="shared" ca="1" si="112"/>
        <v>X699</v>
      </c>
      <c r="AX717" s="180">
        <f t="shared" si="109"/>
        <v>9</v>
      </c>
      <c r="AY717" s="180" t="str">
        <f t="shared" ca="1" si="110"/>
        <v>6. Ownership - Operating Costs</v>
      </c>
      <c r="AZ717" s="189" t="s">
        <v>702</v>
      </c>
      <c r="BA717" s="180" t="s">
        <v>746</v>
      </c>
      <c r="BB717" s="180">
        <f>$X$8</f>
        <v>2038</v>
      </c>
      <c r="BC717" s="180" t="str">
        <f t="shared" ca="1" si="113"/>
        <v>9_X699_Turbine_Generator_OM_service_agreement_2038</v>
      </c>
      <c r="BD717" s="180" t="s">
        <v>407</v>
      </c>
      <c r="BE717" s="180"/>
      <c r="BF717" s="189" t="str">
        <f t="shared" si="111"/>
        <v>&gt;=0</v>
      </c>
      <c r="BG717" s="189" t="s">
        <v>58</v>
      </c>
      <c r="BH717" s="189" t="s">
        <v>58</v>
      </c>
      <c r="BI717" s="189"/>
      <c r="BJ717" s="189"/>
      <c r="BK717" s="189"/>
      <c r="BL717" s="189"/>
    </row>
    <row r="718" spans="1:64" ht="13.5" hidden="1" customHeight="1" thickBot="1">
      <c r="A718" s="90"/>
      <c r="B718" s="117"/>
      <c r="C718" s="163"/>
      <c r="D718" s="347"/>
      <c r="E718" s="347"/>
      <c r="F718" s="304"/>
      <c r="G718" s="304"/>
      <c r="H718" s="304"/>
      <c r="I718" s="304"/>
      <c r="J718" s="304"/>
      <c r="K718" s="304"/>
      <c r="L718" s="304"/>
      <c r="M718" s="304"/>
      <c r="N718" s="304"/>
      <c r="O718" s="304"/>
      <c r="P718" s="304"/>
      <c r="Q718" s="304"/>
      <c r="R718" s="304"/>
      <c r="S718" s="304"/>
      <c r="T718" s="304"/>
      <c r="U718" s="304"/>
      <c r="V718" s="304"/>
      <c r="W718" s="304"/>
      <c r="X718" s="304"/>
      <c r="Y718" s="304"/>
      <c r="Z718" s="304"/>
      <c r="AA718" s="304"/>
      <c r="AB718" s="304"/>
      <c r="AC718" s="304"/>
      <c r="AD718" s="304"/>
      <c r="AE718" s="305"/>
      <c r="AF718" s="305"/>
      <c r="AG718" s="305"/>
      <c r="AH718" s="305"/>
      <c r="AI718" s="305"/>
      <c r="AJ718" s="305"/>
      <c r="AK718" s="305"/>
      <c r="AL718" s="305"/>
      <c r="AM718" s="305"/>
      <c r="AN718" s="305"/>
      <c r="AO718" s="314"/>
      <c r="AP718" s="117"/>
      <c r="AQ718" s="54" t="s">
        <v>645</v>
      </c>
      <c r="AU718" s="292" t="str">
        <f t="shared" ca="1" si="114"/>
        <v>Y</v>
      </c>
      <c r="AV718" s="292">
        <f t="shared" si="115"/>
        <v>699</v>
      </c>
      <c r="AW718" s="180" t="str">
        <f t="shared" ca="1" si="112"/>
        <v>Y699</v>
      </c>
      <c r="AX718" s="180">
        <f t="shared" si="109"/>
        <v>9</v>
      </c>
      <c r="AY718" s="180" t="str">
        <f t="shared" ca="1" si="110"/>
        <v>6. Ownership - Operating Costs</v>
      </c>
      <c r="AZ718" s="189" t="s">
        <v>702</v>
      </c>
      <c r="BA718" s="180" t="s">
        <v>746</v>
      </c>
      <c r="BB718" s="180">
        <f>$Y$8</f>
        <v>2039</v>
      </c>
      <c r="BC718" s="180" t="str">
        <f t="shared" ca="1" si="113"/>
        <v>9_Y699_Turbine_Generator_OM_service_agreement_2039</v>
      </c>
      <c r="BD718" s="180" t="s">
        <v>407</v>
      </c>
      <c r="BE718" s="180"/>
      <c r="BF718" s="189" t="str">
        <f t="shared" si="111"/>
        <v>&gt;=0</v>
      </c>
      <c r="BG718" s="189" t="s">
        <v>58</v>
      </c>
      <c r="BH718" s="189" t="s">
        <v>58</v>
      </c>
      <c r="BI718" s="189"/>
      <c r="BJ718" s="189"/>
      <c r="BK718" s="189"/>
      <c r="BL718" s="189"/>
    </row>
    <row r="719" spans="1:64" ht="13.5" hidden="1" customHeight="1" thickBot="1">
      <c r="A719" s="90"/>
      <c r="B719" s="117"/>
      <c r="C719" s="163"/>
      <c r="D719" s="347"/>
      <c r="E719" s="347"/>
      <c r="F719" s="304"/>
      <c r="G719" s="304"/>
      <c r="H719" s="304"/>
      <c r="I719" s="304"/>
      <c r="J719" s="304"/>
      <c r="K719" s="304"/>
      <c r="L719" s="304"/>
      <c r="M719" s="304"/>
      <c r="N719" s="304"/>
      <c r="O719" s="304"/>
      <c r="P719" s="304"/>
      <c r="Q719" s="304"/>
      <c r="R719" s="304"/>
      <c r="S719" s="304"/>
      <c r="T719" s="304"/>
      <c r="U719" s="304"/>
      <c r="V719" s="304"/>
      <c r="W719" s="304"/>
      <c r="X719" s="304"/>
      <c r="Y719" s="304"/>
      <c r="Z719" s="304"/>
      <c r="AA719" s="304"/>
      <c r="AB719" s="304"/>
      <c r="AC719" s="304"/>
      <c r="AD719" s="304"/>
      <c r="AE719" s="305"/>
      <c r="AF719" s="305"/>
      <c r="AG719" s="305"/>
      <c r="AH719" s="305"/>
      <c r="AI719" s="305"/>
      <c r="AJ719" s="305"/>
      <c r="AK719" s="305"/>
      <c r="AL719" s="305"/>
      <c r="AM719" s="305"/>
      <c r="AN719" s="305"/>
      <c r="AO719" s="314"/>
      <c r="AP719" s="117"/>
      <c r="AQ719" s="54" t="s">
        <v>645</v>
      </c>
      <c r="AU719" s="292" t="str">
        <f t="shared" ca="1" si="114"/>
        <v>Z</v>
      </c>
      <c r="AV719" s="292">
        <f t="shared" si="115"/>
        <v>699</v>
      </c>
      <c r="AW719" s="180" t="str">
        <f t="shared" ca="1" si="112"/>
        <v>Z699</v>
      </c>
      <c r="AX719" s="180">
        <f t="shared" si="109"/>
        <v>9</v>
      </c>
      <c r="AY719" s="180" t="str">
        <f t="shared" ca="1" si="110"/>
        <v>6. Ownership - Operating Costs</v>
      </c>
      <c r="AZ719" s="189" t="s">
        <v>702</v>
      </c>
      <c r="BA719" s="180" t="s">
        <v>746</v>
      </c>
      <c r="BB719" s="180">
        <f>$Z$8</f>
        <v>2040</v>
      </c>
      <c r="BC719" s="180" t="str">
        <f t="shared" ca="1" si="113"/>
        <v>9_Z699_Turbine_Generator_OM_service_agreement_2040</v>
      </c>
      <c r="BD719" s="180" t="s">
        <v>407</v>
      </c>
      <c r="BE719" s="180"/>
      <c r="BF719" s="189" t="str">
        <f t="shared" si="111"/>
        <v>&gt;=0</v>
      </c>
      <c r="BG719" s="189" t="s">
        <v>58</v>
      </c>
      <c r="BH719" s="189" t="s">
        <v>58</v>
      </c>
      <c r="BI719" s="189"/>
      <c r="BJ719" s="189"/>
      <c r="BK719" s="189"/>
      <c r="BL719" s="189"/>
    </row>
    <row r="720" spans="1:64" ht="13.5" hidden="1" customHeight="1" thickBot="1">
      <c r="A720" s="90"/>
      <c r="B720" s="117"/>
      <c r="C720" s="163"/>
      <c r="D720" s="347"/>
      <c r="E720" s="347"/>
      <c r="F720" s="304"/>
      <c r="G720" s="304"/>
      <c r="H720" s="304"/>
      <c r="I720" s="304"/>
      <c r="J720" s="304"/>
      <c r="K720" s="304"/>
      <c r="L720" s="304"/>
      <c r="M720" s="304"/>
      <c r="N720" s="304"/>
      <c r="O720" s="304"/>
      <c r="P720" s="304"/>
      <c r="Q720" s="304"/>
      <c r="R720" s="304"/>
      <c r="S720" s="304"/>
      <c r="T720" s="304"/>
      <c r="U720" s="304"/>
      <c r="V720" s="304"/>
      <c r="W720" s="304"/>
      <c r="X720" s="304"/>
      <c r="Y720" s="304"/>
      <c r="Z720" s="304"/>
      <c r="AA720" s="304"/>
      <c r="AB720" s="304"/>
      <c r="AC720" s="304"/>
      <c r="AD720" s="304"/>
      <c r="AE720" s="305"/>
      <c r="AF720" s="305"/>
      <c r="AG720" s="305"/>
      <c r="AH720" s="305"/>
      <c r="AI720" s="305"/>
      <c r="AJ720" s="305"/>
      <c r="AK720" s="305"/>
      <c r="AL720" s="305"/>
      <c r="AM720" s="305"/>
      <c r="AN720" s="305"/>
      <c r="AO720" s="314"/>
      <c r="AP720" s="117"/>
      <c r="AQ720" s="54" t="s">
        <v>645</v>
      </c>
      <c r="AU720" s="292" t="str">
        <f t="shared" ca="1" si="114"/>
        <v>AA</v>
      </c>
      <c r="AV720" s="292">
        <f t="shared" si="115"/>
        <v>699</v>
      </c>
      <c r="AW720" s="180" t="str">
        <f t="shared" ca="1" si="112"/>
        <v>AA699</v>
      </c>
      <c r="AX720" s="180">
        <f t="shared" si="109"/>
        <v>9</v>
      </c>
      <c r="AY720" s="180" t="str">
        <f t="shared" ca="1" si="110"/>
        <v>6. Ownership - Operating Costs</v>
      </c>
      <c r="AZ720" s="189" t="s">
        <v>702</v>
      </c>
      <c r="BA720" s="180" t="s">
        <v>746</v>
      </c>
      <c r="BB720" s="180">
        <f>$AA$8</f>
        <v>2041</v>
      </c>
      <c r="BC720" s="180" t="str">
        <f t="shared" ca="1" si="113"/>
        <v>9_AA699_Turbine_Generator_OM_service_agreement_2041</v>
      </c>
      <c r="BD720" s="180" t="s">
        <v>407</v>
      </c>
      <c r="BE720" s="180"/>
      <c r="BF720" s="189" t="str">
        <f t="shared" si="111"/>
        <v>&gt;=0</v>
      </c>
      <c r="BG720" s="189" t="s">
        <v>58</v>
      </c>
      <c r="BH720" s="189" t="s">
        <v>58</v>
      </c>
      <c r="BI720" s="189"/>
      <c r="BJ720" s="189"/>
      <c r="BK720" s="189"/>
      <c r="BL720" s="189"/>
    </row>
    <row r="721" spans="1:64" ht="13.5" hidden="1" customHeight="1" thickBot="1">
      <c r="A721" s="90"/>
      <c r="B721" s="117"/>
      <c r="C721" s="163"/>
      <c r="D721" s="347"/>
      <c r="E721" s="347"/>
      <c r="F721" s="304"/>
      <c r="G721" s="304"/>
      <c r="H721" s="304"/>
      <c r="I721" s="304"/>
      <c r="J721" s="304"/>
      <c r="K721" s="304"/>
      <c r="L721" s="304"/>
      <c r="M721" s="304"/>
      <c r="N721" s="304"/>
      <c r="O721" s="304"/>
      <c r="P721" s="304"/>
      <c r="Q721" s="304"/>
      <c r="R721" s="304"/>
      <c r="S721" s="304"/>
      <c r="T721" s="304"/>
      <c r="U721" s="304"/>
      <c r="V721" s="304"/>
      <c r="W721" s="304"/>
      <c r="X721" s="304"/>
      <c r="Y721" s="304"/>
      <c r="Z721" s="304"/>
      <c r="AA721" s="304"/>
      <c r="AB721" s="304"/>
      <c r="AC721" s="304"/>
      <c r="AD721" s="304"/>
      <c r="AE721" s="305"/>
      <c r="AF721" s="305"/>
      <c r="AG721" s="305"/>
      <c r="AH721" s="305"/>
      <c r="AI721" s="305"/>
      <c r="AJ721" s="305"/>
      <c r="AK721" s="305"/>
      <c r="AL721" s="305"/>
      <c r="AM721" s="305"/>
      <c r="AN721" s="305"/>
      <c r="AO721" s="314"/>
      <c r="AP721" s="117"/>
      <c r="AQ721" s="54" t="s">
        <v>645</v>
      </c>
      <c r="AU721" s="292" t="str">
        <f t="shared" ca="1" si="114"/>
        <v>AB</v>
      </c>
      <c r="AV721" s="292">
        <f t="shared" si="115"/>
        <v>699</v>
      </c>
      <c r="AW721" s="180" t="str">
        <f t="shared" ca="1" si="112"/>
        <v>AB699</v>
      </c>
      <c r="AX721" s="180">
        <f t="shared" si="109"/>
        <v>9</v>
      </c>
      <c r="AY721" s="180" t="str">
        <f t="shared" ca="1" si="110"/>
        <v>6. Ownership - Operating Costs</v>
      </c>
      <c r="AZ721" s="189" t="s">
        <v>702</v>
      </c>
      <c r="BA721" s="180" t="s">
        <v>746</v>
      </c>
      <c r="BB721" s="180">
        <f>$AB$8</f>
        <v>2042</v>
      </c>
      <c r="BC721" s="180" t="str">
        <f t="shared" ca="1" si="113"/>
        <v>9_AB699_Turbine_Generator_OM_service_agreement_2042</v>
      </c>
      <c r="BD721" s="180" t="s">
        <v>407</v>
      </c>
      <c r="BE721" s="180"/>
      <c r="BF721" s="189" t="str">
        <f t="shared" si="111"/>
        <v>&gt;=0</v>
      </c>
      <c r="BG721" s="189" t="s">
        <v>58</v>
      </c>
      <c r="BH721" s="189" t="s">
        <v>58</v>
      </c>
      <c r="BI721" s="189"/>
      <c r="BJ721" s="189"/>
      <c r="BK721" s="189"/>
      <c r="BL721" s="189"/>
    </row>
    <row r="722" spans="1:64" ht="13.5" hidden="1" customHeight="1" thickBot="1">
      <c r="A722" s="90"/>
      <c r="B722" s="117"/>
      <c r="C722" s="163"/>
      <c r="D722" s="347"/>
      <c r="E722" s="347"/>
      <c r="F722" s="304"/>
      <c r="G722" s="304"/>
      <c r="H722" s="304"/>
      <c r="I722" s="304"/>
      <c r="J722" s="304"/>
      <c r="K722" s="304"/>
      <c r="L722" s="304"/>
      <c r="M722" s="304"/>
      <c r="N722" s="304"/>
      <c r="O722" s="304"/>
      <c r="P722" s="304"/>
      <c r="Q722" s="304"/>
      <c r="R722" s="304"/>
      <c r="S722" s="304"/>
      <c r="T722" s="304"/>
      <c r="U722" s="304"/>
      <c r="V722" s="304"/>
      <c r="W722" s="304"/>
      <c r="X722" s="304"/>
      <c r="Y722" s="304"/>
      <c r="Z722" s="304"/>
      <c r="AA722" s="304"/>
      <c r="AB722" s="304"/>
      <c r="AC722" s="304"/>
      <c r="AD722" s="304"/>
      <c r="AE722" s="305"/>
      <c r="AF722" s="305"/>
      <c r="AG722" s="305"/>
      <c r="AH722" s="305"/>
      <c r="AI722" s="305"/>
      <c r="AJ722" s="305"/>
      <c r="AK722" s="305"/>
      <c r="AL722" s="305"/>
      <c r="AM722" s="305"/>
      <c r="AN722" s="305"/>
      <c r="AO722" s="314"/>
      <c r="AP722" s="117"/>
      <c r="AQ722" s="54" t="s">
        <v>645</v>
      </c>
      <c r="AU722" s="292" t="str">
        <f t="shared" ca="1" si="114"/>
        <v>AC</v>
      </c>
      <c r="AV722" s="292">
        <f t="shared" si="115"/>
        <v>699</v>
      </c>
      <c r="AW722" s="180" t="str">
        <f t="shared" ca="1" si="112"/>
        <v>AC699</v>
      </c>
      <c r="AX722" s="180">
        <f t="shared" si="109"/>
        <v>9</v>
      </c>
      <c r="AY722" s="180" t="str">
        <f t="shared" ca="1" si="110"/>
        <v>6. Ownership - Operating Costs</v>
      </c>
      <c r="AZ722" s="189" t="s">
        <v>702</v>
      </c>
      <c r="BA722" s="180" t="s">
        <v>746</v>
      </c>
      <c r="BB722" s="180">
        <f>$AC$8</f>
        <v>2043</v>
      </c>
      <c r="BC722" s="180" t="str">
        <f t="shared" ca="1" si="113"/>
        <v>9_AC699_Turbine_Generator_OM_service_agreement_2043</v>
      </c>
      <c r="BD722" s="180" t="s">
        <v>407</v>
      </c>
      <c r="BE722" s="180"/>
      <c r="BF722" s="189" t="str">
        <f t="shared" si="111"/>
        <v>&gt;=0</v>
      </c>
      <c r="BG722" s="189" t="s">
        <v>58</v>
      </c>
      <c r="BH722" s="189" t="s">
        <v>58</v>
      </c>
      <c r="BI722" s="189"/>
      <c r="BJ722" s="189"/>
      <c r="BK722" s="189"/>
      <c r="BL722" s="189"/>
    </row>
    <row r="723" spans="1:64" ht="13.5" hidden="1" customHeight="1" thickBot="1">
      <c r="A723" s="90"/>
      <c r="B723" s="117"/>
      <c r="C723" s="163"/>
      <c r="D723" s="347"/>
      <c r="E723" s="347"/>
      <c r="F723" s="304"/>
      <c r="G723" s="304"/>
      <c r="H723" s="304"/>
      <c r="I723" s="304"/>
      <c r="J723" s="304"/>
      <c r="K723" s="304"/>
      <c r="L723" s="304"/>
      <c r="M723" s="304"/>
      <c r="N723" s="304"/>
      <c r="O723" s="304"/>
      <c r="P723" s="304"/>
      <c r="Q723" s="304"/>
      <c r="R723" s="304"/>
      <c r="S723" s="304"/>
      <c r="T723" s="304"/>
      <c r="U723" s="304"/>
      <c r="V723" s="304"/>
      <c r="W723" s="304"/>
      <c r="X723" s="304"/>
      <c r="Y723" s="304"/>
      <c r="Z723" s="304"/>
      <c r="AA723" s="304"/>
      <c r="AB723" s="304"/>
      <c r="AC723" s="304"/>
      <c r="AD723" s="304"/>
      <c r="AE723" s="305"/>
      <c r="AF723" s="305"/>
      <c r="AG723" s="305"/>
      <c r="AH723" s="305"/>
      <c r="AI723" s="305"/>
      <c r="AJ723" s="305"/>
      <c r="AK723" s="305"/>
      <c r="AL723" s="305"/>
      <c r="AM723" s="305"/>
      <c r="AN723" s="305"/>
      <c r="AO723" s="314"/>
      <c r="AP723" s="117"/>
      <c r="AQ723" s="54" t="s">
        <v>645</v>
      </c>
      <c r="AU723" s="292" t="str">
        <f t="shared" ca="1" si="114"/>
        <v>AD</v>
      </c>
      <c r="AV723" s="292">
        <f t="shared" si="115"/>
        <v>699</v>
      </c>
      <c r="AW723" s="180" t="str">
        <f t="shared" ca="1" si="112"/>
        <v>AD699</v>
      </c>
      <c r="AX723" s="180">
        <f t="shared" si="109"/>
        <v>9</v>
      </c>
      <c r="AY723" s="180" t="str">
        <f t="shared" ca="1" si="110"/>
        <v>6. Ownership - Operating Costs</v>
      </c>
      <c r="AZ723" s="189" t="s">
        <v>702</v>
      </c>
      <c r="BA723" s="180" t="s">
        <v>746</v>
      </c>
      <c r="BB723" s="180">
        <f>$AD$8</f>
        <v>2044</v>
      </c>
      <c r="BC723" s="180" t="str">
        <f t="shared" ca="1" si="113"/>
        <v>9_AD699_Turbine_Generator_OM_service_agreement_2044</v>
      </c>
      <c r="BD723" s="180" t="s">
        <v>407</v>
      </c>
      <c r="BE723" s="180"/>
      <c r="BF723" s="189" t="str">
        <f t="shared" si="111"/>
        <v>&gt;=0</v>
      </c>
      <c r="BG723" s="189" t="s">
        <v>58</v>
      </c>
      <c r="BH723" s="189" t="s">
        <v>58</v>
      </c>
      <c r="BI723" s="189"/>
      <c r="BJ723" s="189"/>
      <c r="BK723" s="189"/>
      <c r="BL723" s="189"/>
    </row>
    <row r="724" spans="1:64" ht="13.5" hidden="1" customHeight="1" thickBot="1">
      <c r="A724" s="90"/>
      <c r="B724" s="117"/>
      <c r="C724" s="163"/>
      <c r="D724" s="347"/>
      <c r="E724" s="347"/>
      <c r="F724" s="304"/>
      <c r="G724" s="304"/>
      <c r="H724" s="304"/>
      <c r="I724" s="304"/>
      <c r="J724" s="304"/>
      <c r="K724" s="304"/>
      <c r="L724" s="304"/>
      <c r="M724" s="304"/>
      <c r="N724" s="304"/>
      <c r="O724" s="304"/>
      <c r="P724" s="304"/>
      <c r="Q724" s="304"/>
      <c r="R724" s="304"/>
      <c r="S724" s="304"/>
      <c r="T724" s="304"/>
      <c r="U724" s="304"/>
      <c r="V724" s="304"/>
      <c r="W724" s="304"/>
      <c r="X724" s="304"/>
      <c r="Y724" s="304"/>
      <c r="Z724" s="304"/>
      <c r="AA724" s="304"/>
      <c r="AB724" s="304"/>
      <c r="AC724" s="304"/>
      <c r="AD724" s="304"/>
      <c r="AE724" s="305"/>
      <c r="AF724" s="305"/>
      <c r="AG724" s="305"/>
      <c r="AH724" s="305"/>
      <c r="AI724" s="305"/>
      <c r="AJ724" s="305"/>
      <c r="AK724" s="305"/>
      <c r="AL724" s="305"/>
      <c r="AM724" s="305"/>
      <c r="AN724" s="305"/>
      <c r="AO724" s="314"/>
      <c r="AP724" s="117"/>
      <c r="AQ724" s="54" t="s">
        <v>645</v>
      </c>
      <c r="AU724" s="292" t="str">
        <f t="shared" ca="1" si="114"/>
        <v>AE</v>
      </c>
      <c r="AV724" s="292">
        <f t="shared" si="115"/>
        <v>699</v>
      </c>
      <c r="AW724" s="180" t="str">
        <f t="shared" ca="1" si="112"/>
        <v>AE699</v>
      </c>
      <c r="AX724" s="180">
        <f t="shared" si="109"/>
        <v>9</v>
      </c>
      <c r="AY724" s="180" t="str">
        <f t="shared" ca="1" si="110"/>
        <v>6. Ownership - Operating Costs</v>
      </c>
      <c r="AZ724" s="189" t="s">
        <v>702</v>
      </c>
      <c r="BA724" s="180" t="s">
        <v>746</v>
      </c>
      <c r="BB724" s="180">
        <f>$AE$8</f>
        <v>2045</v>
      </c>
      <c r="BC724" s="180" t="str">
        <f t="shared" ca="1" si="113"/>
        <v>9_AE699_Turbine_Generator_OM_service_agreement_2045</v>
      </c>
      <c r="BD724" s="180" t="s">
        <v>407</v>
      </c>
      <c r="BE724" s="180"/>
      <c r="BF724" s="189" t="str">
        <f t="shared" si="111"/>
        <v>&gt;=0</v>
      </c>
      <c r="BG724" s="189" t="s">
        <v>58</v>
      </c>
      <c r="BH724" s="189" t="s">
        <v>58</v>
      </c>
      <c r="BI724" s="189"/>
      <c r="BJ724" s="189"/>
      <c r="BK724" s="189"/>
      <c r="BL724" s="189"/>
    </row>
    <row r="725" spans="1:64" ht="13.5" hidden="1" customHeight="1" thickBot="1">
      <c r="A725" s="90"/>
      <c r="B725" s="117"/>
      <c r="C725" s="163"/>
      <c r="D725" s="347"/>
      <c r="E725" s="347"/>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4"/>
      <c r="AD725" s="304"/>
      <c r="AE725" s="305"/>
      <c r="AF725" s="305"/>
      <c r="AG725" s="305"/>
      <c r="AH725" s="305"/>
      <c r="AI725" s="305"/>
      <c r="AJ725" s="305"/>
      <c r="AK725" s="305"/>
      <c r="AL725" s="305"/>
      <c r="AM725" s="305"/>
      <c r="AN725" s="305"/>
      <c r="AO725" s="314"/>
      <c r="AP725" s="117"/>
      <c r="AQ725" s="54" t="s">
        <v>645</v>
      </c>
      <c r="AU725" s="292" t="str">
        <f t="shared" ca="1" si="114"/>
        <v>AF</v>
      </c>
      <c r="AV725" s="292">
        <f t="shared" si="115"/>
        <v>699</v>
      </c>
      <c r="AW725" s="180" t="str">
        <f t="shared" ca="1" si="112"/>
        <v>AF699</v>
      </c>
      <c r="AX725" s="180">
        <f t="shared" si="109"/>
        <v>9</v>
      </c>
      <c r="AY725" s="180" t="str">
        <f t="shared" ca="1" si="110"/>
        <v>6. Ownership - Operating Costs</v>
      </c>
      <c r="AZ725" s="189" t="s">
        <v>702</v>
      </c>
      <c r="BA725" s="180" t="s">
        <v>746</v>
      </c>
      <c r="BB725" s="180">
        <f>$AF$8</f>
        <v>2046</v>
      </c>
      <c r="BC725" s="180" t="str">
        <f t="shared" ca="1" si="113"/>
        <v>9_AF699_Turbine_Generator_OM_service_agreement_2046</v>
      </c>
      <c r="BD725" s="180" t="s">
        <v>407</v>
      </c>
      <c r="BE725" s="180"/>
      <c r="BF725" s="189" t="str">
        <f t="shared" si="111"/>
        <v>&gt;=0</v>
      </c>
      <c r="BG725" s="189" t="s">
        <v>58</v>
      </c>
      <c r="BH725" s="189" t="s">
        <v>58</v>
      </c>
      <c r="BI725" s="189"/>
      <c r="BJ725" s="189"/>
      <c r="BK725" s="189"/>
      <c r="BL725" s="189"/>
    </row>
    <row r="726" spans="1:64" ht="13.5" hidden="1" customHeight="1" thickBot="1">
      <c r="A726" s="90"/>
      <c r="B726" s="117"/>
      <c r="C726" s="163"/>
      <c r="D726" s="347"/>
      <c r="E726" s="347"/>
      <c r="F726" s="304"/>
      <c r="G726" s="304"/>
      <c r="H726" s="304"/>
      <c r="I726" s="304"/>
      <c r="J726" s="304"/>
      <c r="K726" s="304"/>
      <c r="L726" s="304"/>
      <c r="M726" s="304"/>
      <c r="N726" s="304"/>
      <c r="O726" s="304"/>
      <c r="P726" s="304"/>
      <c r="Q726" s="304"/>
      <c r="R726" s="304"/>
      <c r="S726" s="304"/>
      <c r="T726" s="304"/>
      <c r="U726" s="304"/>
      <c r="V726" s="304"/>
      <c r="W726" s="304"/>
      <c r="X726" s="304"/>
      <c r="Y726" s="304"/>
      <c r="Z726" s="304"/>
      <c r="AA726" s="304"/>
      <c r="AB726" s="304"/>
      <c r="AC726" s="304"/>
      <c r="AD726" s="304"/>
      <c r="AE726" s="305"/>
      <c r="AF726" s="305"/>
      <c r="AG726" s="305"/>
      <c r="AH726" s="305"/>
      <c r="AI726" s="305"/>
      <c r="AJ726" s="305"/>
      <c r="AK726" s="305"/>
      <c r="AL726" s="305"/>
      <c r="AM726" s="305"/>
      <c r="AN726" s="305"/>
      <c r="AO726" s="314"/>
      <c r="AP726" s="117"/>
      <c r="AQ726" s="54" t="s">
        <v>645</v>
      </c>
      <c r="AU726" s="292" t="str">
        <f t="shared" ca="1" si="114"/>
        <v>AG</v>
      </c>
      <c r="AV726" s="292">
        <f t="shared" si="115"/>
        <v>699</v>
      </c>
      <c r="AW726" s="180" t="str">
        <f t="shared" ca="1" si="112"/>
        <v>AG699</v>
      </c>
      <c r="AX726" s="180">
        <f t="shared" si="109"/>
        <v>9</v>
      </c>
      <c r="AY726" s="180" t="str">
        <f t="shared" ca="1" si="110"/>
        <v>6. Ownership - Operating Costs</v>
      </c>
      <c r="AZ726" s="189" t="s">
        <v>702</v>
      </c>
      <c r="BA726" s="180" t="s">
        <v>746</v>
      </c>
      <c r="BB726" s="180">
        <f>$AG$8</f>
        <v>2047</v>
      </c>
      <c r="BC726" s="180" t="str">
        <f t="shared" ca="1" si="113"/>
        <v>9_AG699_Turbine_Generator_OM_service_agreement_2047</v>
      </c>
      <c r="BD726" s="180" t="s">
        <v>407</v>
      </c>
      <c r="BE726" s="180"/>
      <c r="BF726" s="189" t="str">
        <f t="shared" si="111"/>
        <v>&gt;=0</v>
      </c>
      <c r="BG726" s="189" t="s">
        <v>58</v>
      </c>
      <c r="BH726" s="189" t="s">
        <v>58</v>
      </c>
      <c r="BI726" s="189"/>
      <c r="BJ726" s="189"/>
      <c r="BK726" s="189"/>
      <c r="BL726" s="189"/>
    </row>
    <row r="727" spans="1:64" ht="13.5" hidden="1" customHeight="1" thickBot="1">
      <c r="A727" s="90"/>
      <c r="B727" s="117"/>
      <c r="C727" s="163"/>
      <c r="D727" s="347"/>
      <c r="E727" s="347"/>
      <c r="F727" s="304"/>
      <c r="G727" s="304"/>
      <c r="H727" s="304"/>
      <c r="I727" s="304"/>
      <c r="J727" s="304"/>
      <c r="K727" s="304"/>
      <c r="L727" s="304"/>
      <c r="M727" s="304"/>
      <c r="N727" s="304"/>
      <c r="O727" s="304"/>
      <c r="P727" s="304"/>
      <c r="Q727" s="304"/>
      <c r="R727" s="304"/>
      <c r="S727" s="304"/>
      <c r="T727" s="304"/>
      <c r="U727" s="304"/>
      <c r="V727" s="304"/>
      <c r="W727" s="304"/>
      <c r="X727" s="304"/>
      <c r="Y727" s="304"/>
      <c r="Z727" s="304"/>
      <c r="AA727" s="304"/>
      <c r="AB727" s="304"/>
      <c r="AC727" s="304"/>
      <c r="AD727" s="304"/>
      <c r="AE727" s="305"/>
      <c r="AF727" s="305"/>
      <c r="AG727" s="305"/>
      <c r="AH727" s="305"/>
      <c r="AI727" s="305"/>
      <c r="AJ727" s="305"/>
      <c r="AK727" s="305"/>
      <c r="AL727" s="305"/>
      <c r="AM727" s="305"/>
      <c r="AN727" s="305"/>
      <c r="AO727" s="314"/>
      <c r="AP727" s="117"/>
      <c r="AQ727" s="54" t="s">
        <v>645</v>
      </c>
      <c r="AU727" s="292" t="str">
        <f t="shared" ca="1" si="114"/>
        <v>AH</v>
      </c>
      <c r="AV727" s="292">
        <f t="shared" si="115"/>
        <v>699</v>
      </c>
      <c r="AW727" s="180" t="str">
        <f t="shared" ca="1" si="112"/>
        <v>AH699</v>
      </c>
      <c r="AX727" s="180">
        <f t="shared" si="109"/>
        <v>9</v>
      </c>
      <c r="AY727" s="180" t="str">
        <f t="shared" ca="1" si="110"/>
        <v>6. Ownership - Operating Costs</v>
      </c>
      <c r="AZ727" s="189" t="s">
        <v>702</v>
      </c>
      <c r="BA727" s="180" t="s">
        <v>746</v>
      </c>
      <c r="BB727" s="180">
        <f>$AH$8</f>
        <v>2048</v>
      </c>
      <c r="BC727" s="180" t="str">
        <f t="shared" ca="1" si="113"/>
        <v>9_AH699_Turbine_Generator_OM_service_agreement_2048</v>
      </c>
      <c r="BD727" s="180" t="s">
        <v>407</v>
      </c>
      <c r="BE727" s="180"/>
      <c r="BF727" s="189" t="str">
        <f t="shared" si="111"/>
        <v>&gt;=0</v>
      </c>
      <c r="BG727" s="189" t="s">
        <v>58</v>
      </c>
      <c r="BH727" s="189" t="s">
        <v>58</v>
      </c>
      <c r="BI727" s="189"/>
      <c r="BJ727" s="189"/>
      <c r="BK727" s="189"/>
      <c r="BL727" s="189"/>
    </row>
    <row r="728" spans="1:64" ht="13.5" hidden="1" customHeight="1" thickBot="1">
      <c r="A728" s="90"/>
      <c r="B728" s="117"/>
      <c r="C728" s="163"/>
      <c r="D728" s="347"/>
      <c r="E728" s="347"/>
      <c r="F728" s="304"/>
      <c r="G728" s="304"/>
      <c r="H728" s="304"/>
      <c r="I728" s="304"/>
      <c r="J728" s="304"/>
      <c r="K728" s="304"/>
      <c r="L728" s="304"/>
      <c r="M728" s="304"/>
      <c r="N728" s="304"/>
      <c r="O728" s="304"/>
      <c r="P728" s="304"/>
      <c r="Q728" s="304"/>
      <c r="R728" s="304"/>
      <c r="S728" s="304"/>
      <c r="T728" s="304"/>
      <c r="U728" s="304"/>
      <c r="V728" s="304"/>
      <c r="W728" s="304"/>
      <c r="X728" s="304"/>
      <c r="Y728" s="304"/>
      <c r="Z728" s="304"/>
      <c r="AA728" s="304"/>
      <c r="AB728" s="304"/>
      <c r="AC728" s="304"/>
      <c r="AD728" s="304"/>
      <c r="AE728" s="305"/>
      <c r="AF728" s="305"/>
      <c r="AG728" s="305"/>
      <c r="AH728" s="305"/>
      <c r="AI728" s="305"/>
      <c r="AJ728" s="305"/>
      <c r="AK728" s="305"/>
      <c r="AL728" s="305"/>
      <c r="AM728" s="305"/>
      <c r="AN728" s="305"/>
      <c r="AO728" s="314"/>
      <c r="AP728" s="117"/>
      <c r="AQ728" s="54" t="s">
        <v>645</v>
      </c>
      <c r="AU728" s="292" t="str">
        <f t="shared" ca="1" si="114"/>
        <v>AI</v>
      </c>
      <c r="AV728" s="292">
        <f t="shared" si="115"/>
        <v>699</v>
      </c>
      <c r="AW728" s="180" t="str">
        <f t="shared" ca="1" si="112"/>
        <v>AI699</v>
      </c>
      <c r="AX728" s="180">
        <f t="shared" si="109"/>
        <v>9</v>
      </c>
      <c r="AY728" s="180" t="str">
        <f t="shared" ca="1" si="110"/>
        <v>6. Ownership - Operating Costs</v>
      </c>
      <c r="AZ728" s="189" t="s">
        <v>702</v>
      </c>
      <c r="BA728" s="180" t="s">
        <v>746</v>
      </c>
      <c r="BB728" s="180">
        <f>$AI$8</f>
        <v>2049</v>
      </c>
      <c r="BC728" s="180" t="str">
        <f t="shared" ca="1" si="113"/>
        <v>9_AI699_Turbine_Generator_OM_service_agreement_2049</v>
      </c>
      <c r="BD728" s="180" t="s">
        <v>407</v>
      </c>
      <c r="BE728" s="180"/>
      <c r="BF728" s="189" t="str">
        <f t="shared" si="111"/>
        <v>&gt;=0</v>
      </c>
      <c r="BG728" s="189" t="s">
        <v>58</v>
      </c>
      <c r="BH728" s="189" t="s">
        <v>58</v>
      </c>
      <c r="BI728" s="189"/>
      <c r="BJ728" s="189"/>
      <c r="BK728" s="189"/>
      <c r="BL728" s="189"/>
    </row>
    <row r="729" spans="1:64" ht="13.5" hidden="1" customHeight="1" thickBot="1">
      <c r="A729" s="90"/>
      <c r="B729" s="117"/>
      <c r="C729" s="163"/>
      <c r="D729" s="347"/>
      <c r="E729" s="347"/>
      <c r="F729" s="304"/>
      <c r="G729" s="304"/>
      <c r="H729" s="304"/>
      <c r="I729" s="304"/>
      <c r="J729" s="304"/>
      <c r="K729" s="304"/>
      <c r="L729" s="304"/>
      <c r="M729" s="304"/>
      <c r="N729" s="304"/>
      <c r="O729" s="304"/>
      <c r="P729" s="304"/>
      <c r="Q729" s="304"/>
      <c r="R729" s="304"/>
      <c r="S729" s="304"/>
      <c r="T729" s="304"/>
      <c r="U729" s="304"/>
      <c r="V729" s="304"/>
      <c r="W729" s="304"/>
      <c r="X729" s="304"/>
      <c r="Y729" s="304"/>
      <c r="Z729" s="304"/>
      <c r="AA729" s="304"/>
      <c r="AB729" s="304"/>
      <c r="AC729" s="304"/>
      <c r="AD729" s="304"/>
      <c r="AE729" s="305"/>
      <c r="AF729" s="305"/>
      <c r="AG729" s="305"/>
      <c r="AH729" s="305"/>
      <c r="AI729" s="305"/>
      <c r="AJ729" s="305"/>
      <c r="AK729" s="305"/>
      <c r="AL729" s="305"/>
      <c r="AM729" s="305"/>
      <c r="AN729" s="305"/>
      <c r="AO729" s="314"/>
      <c r="AP729" s="117"/>
      <c r="AQ729" s="54" t="s">
        <v>645</v>
      </c>
      <c r="AU729" s="292" t="str">
        <f t="shared" ca="1" si="114"/>
        <v>AJ</v>
      </c>
      <c r="AV729" s="292">
        <f t="shared" si="115"/>
        <v>699</v>
      </c>
      <c r="AW729" s="180" t="str">
        <f t="shared" ca="1" si="112"/>
        <v>AJ699</v>
      </c>
      <c r="AX729" s="180">
        <f t="shared" si="109"/>
        <v>9</v>
      </c>
      <c r="AY729" s="180" t="str">
        <f t="shared" ca="1" si="110"/>
        <v>6. Ownership - Operating Costs</v>
      </c>
      <c r="AZ729" s="189" t="s">
        <v>702</v>
      </c>
      <c r="BA729" s="180" t="s">
        <v>746</v>
      </c>
      <c r="BB729" s="180">
        <f>$AJ$8</f>
        <v>2050</v>
      </c>
      <c r="BC729" s="180" t="str">
        <f t="shared" ca="1" si="113"/>
        <v>9_AJ699_Turbine_Generator_OM_service_agreement_2050</v>
      </c>
      <c r="BD729" s="180" t="s">
        <v>407</v>
      </c>
      <c r="BE729" s="180"/>
      <c r="BF729" s="189" t="str">
        <f t="shared" si="111"/>
        <v>&gt;=0</v>
      </c>
      <c r="BG729" s="189" t="s">
        <v>58</v>
      </c>
      <c r="BH729" s="189" t="s">
        <v>58</v>
      </c>
      <c r="BI729" s="189"/>
      <c r="BJ729" s="189"/>
      <c r="BK729" s="189"/>
      <c r="BL729" s="189"/>
    </row>
    <row r="730" spans="1:64" ht="13.5" hidden="1" customHeight="1" thickBot="1">
      <c r="A730" s="90"/>
      <c r="B730" s="117"/>
      <c r="C730" s="163"/>
      <c r="D730" s="347"/>
      <c r="E730" s="347"/>
      <c r="F730" s="304"/>
      <c r="G730" s="304"/>
      <c r="H730" s="304"/>
      <c r="I730" s="304"/>
      <c r="J730" s="304"/>
      <c r="K730" s="304"/>
      <c r="L730" s="304"/>
      <c r="M730" s="304"/>
      <c r="N730" s="304"/>
      <c r="O730" s="304"/>
      <c r="P730" s="304"/>
      <c r="Q730" s="304"/>
      <c r="R730" s="304"/>
      <c r="S730" s="304"/>
      <c r="T730" s="304"/>
      <c r="U730" s="304"/>
      <c r="V730" s="304"/>
      <c r="W730" s="304"/>
      <c r="X730" s="304"/>
      <c r="Y730" s="304"/>
      <c r="Z730" s="304"/>
      <c r="AA730" s="304"/>
      <c r="AB730" s="304"/>
      <c r="AC730" s="304"/>
      <c r="AD730" s="304"/>
      <c r="AE730" s="305"/>
      <c r="AF730" s="305"/>
      <c r="AG730" s="305"/>
      <c r="AH730" s="305"/>
      <c r="AI730" s="305"/>
      <c r="AJ730" s="305"/>
      <c r="AK730" s="305"/>
      <c r="AL730" s="305"/>
      <c r="AM730" s="305"/>
      <c r="AN730" s="305"/>
      <c r="AO730" s="314"/>
      <c r="AP730" s="117"/>
      <c r="AQ730" s="54" t="s">
        <v>645</v>
      </c>
      <c r="AU730" s="292" t="str">
        <f t="shared" ca="1" si="114"/>
        <v>AK</v>
      </c>
      <c r="AV730" s="292">
        <f t="shared" si="115"/>
        <v>699</v>
      </c>
      <c r="AW730" s="180" t="str">
        <f t="shared" ca="1" si="112"/>
        <v>AK699</v>
      </c>
      <c r="AX730" s="180">
        <f t="shared" si="109"/>
        <v>9</v>
      </c>
      <c r="AY730" s="180" t="str">
        <f t="shared" ca="1" si="110"/>
        <v>6. Ownership - Operating Costs</v>
      </c>
      <c r="AZ730" s="189" t="s">
        <v>702</v>
      </c>
      <c r="BA730" s="180" t="s">
        <v>746</v>
      </c>
      <c r="BB730" s="180">
        <f>$AK$8</f>
        <v>2051</v>
      </c>
      <c r="BC730" s="180" t="str">
        <f t="shared" ca="1" si="113"/>
        <v>9_AK699_Turbine_Generator_OM_service_agreement_2051</v>
      </c>
      <c r="BD730" s="180" t="s">
        <v>407</v>
      </c>
      <c r="BE730" s="180"/>
      <c r="BF730" s="189" t="str">
        <f t="shared" si="111"/>
        <v>&gt;=0</v>
      </c>
      <c r="BG730" s="189" t="s">
        <v>58</v>
      </c>
      <c r="BH730" s="189" t="s">
        <v>58</v>
      </c>
      <c r="BI730" s="189"/>
      <c r="BJ730" s="189"/>
      <c r="BK730" s="189"/>
      <c r="BL730" s="189"/>
    </row>
    <row r="731" spans="1:64" ht="13.5" hidden="1" customHeight="1" thickBot="1">
      <c r="A731" s="90"/>
      <c r="B731" s="117"/>
      <c r="C731" s="163"/>
      <c r="D731" s="347"/>
      <c r="E731" s="347"/>
      <c r="F731" s="304"/>
      <c r="G731" s="304"/>
      <c r="H731" s="304"/>
      <c r="I731" s="304"/>
      <c r="J731" s="304"/>
      <c r="K731" s="304"/>
      <c r="L731" s="304"/>
      <c r="M731" s="304"/>
      <c r="N731" s="304"/>
      <c r="O731" s="304"/>
      <c r="P731" s="304"/>
      <c r="Q731" s="304"/>
      <c r="R731" s="304"/>
      <c r="S731" s="304"/>
      <c r="T731" s="304"/>
      <c r="U731" s="304"/>
      <c r="V731" s="304"/>
      <c r="W731" s="304"/>
      <c r="X731" s="304"/>
      <c r="Y731" s="304"/>
      <c r="Z731" s="304"/>
      <c r="AA731" s="304"/>
      <c r="AB731" s="304"/>
      <c r="AC731" s="304"/>
      <c r="AD731" s="304"/>
      <c r="AE731" s="305"/>
      <c r="AF731" s="305"/>
      <c r="AG731" s="305"/>
      <c r="AH731" s="305"/>
      <c r="AI731" s="305"/>
      <c r="AJ731" s="305"/>
      <c r="AK731" s="305"/>
      <c r="AL731" s="305"/>
      <c r="AM731" s="305"/>
      <c r="AN731" s="305"/>
      <c r="AO731" s="314"/>
      <c r="AP731" s="117"/>
      <c r="AQ731" s="54" t="s">
        <v>645</v>
      </c>
      <c r="AU731" s="292" t="str">
        <f t="shared" ca="1" si="114"/>
        <v>AL</v>
      </c>
      <c r="AV731" s="292">
        <f t="shared" si="115"/>
        <v>699</v>
      </c>
      <c r="AW731" s="180" t="str">
        <f t="shared" ca="1" si="112"/>
        <v>AL699</v>
      </c>
      <c r="AX731" s="180">
        <f t="shared" si="109"/>
        <v>9</v>
      </c>
      <c r="AY731" s="180" t="str">
        <f t="shared" ca="1" si="110"/>
        <v>6. Ownership - Operating Costs</v>
      </c>
      <c r="AZ731" s="189" t="s">
        <v>702</v>
      </c>
      <c r="BA731" s="180" t="s">
        <v>746</v>
      </c>
      <c r="BB731" s="180">
        <f>$AL$8</f>
        <v>2052</v>
      </c>
      <c r="BC731" s="180" t="str">
        <f t="shared" ca="1" si="113"/>
        <v>9_AL699_Turbine_Generator_OM_service_agreement_2052</v>
      </c>
      <c r="BD731" s="180" t="s">
        <v>407</v>
      </c>
      <c r="BE731" s="180"/>
      <c r="BF731" s="189" t="str">
        <f t="shared" si="111"/>
        <v>&gt;=0</v>
      </c>
      <c r="BG731" s="189" t="s">
        <v>58</v>
      </c>
      <c r="BH731" s="189" t="s">
        <v>58</v>
      </c>
      <c r="BI731" s="189"/>
      <c r="BJ731" s="189"/>
      <c r="BK731" s="189"/>
      <c r="BL731" s="189"/>
    </row>
    <row r="732" spans="1:64" ht="13.5" hidden="1" customHeight="1" thickBot="1">
      <c r="A732" s="90"/>
      <c r="B732" s="117"/>
      <c r="C732" s="163"/>
      <c r="D732" s="347"/>
      <c r="E732" s="347"/>
      <c r="F732" s="304"/>
      <c r="G732" s="304"/>
      <c r="H732" s="304"/>
      <c r="I732" s="304"/>
      <c r="J732" s="304"/>
      <c r="K732" s="304"/>
      <c r="L732" s="304"/>
      <c r="M732" s="304"/>
      <c r="N732" s="304"/>
      <c r="O732" s="304"/>
      <c r="P732" s="304"/>
      <c r="Q732" s="304"/>
      <c r="R732" s="304"/>
      <c r="S732" s="304"/>
      <c r="T732" s="304"/>
      <c r="U732" s="304"/>
      <c r="V732" s="304"/>
      <c r="W732" s="304"/>
      <c r="X732" s="304"/>
      <c r="Y732" s="304"/>
      <c r="Z732" s="304"/>
      <c r="AA732" s="304"/>
      <c r="AB732" s="304"/>
      <c r="AC732" s="304"/>
      <c r="AD732" s="304"/>
      <c r="AE732" s="305"/>
      <c r="AF732" s="305"/>
      <c r="AG732" s="305"/>
      <c r="AH732" s="305"/>
      <c r="AI732" s="305"/>
      <c r="AJ732" s="305"/>
      <c r="AK732" s="305"/>
      <c r="AL732" s="305"/>
      <c r="AM732" s="305"/>
      <c r="AN732" s="305"/>
      <c r="AO732" s="314"/>
      <c r="AP732" s="117"/>
      <c r="AQ732" s="54" t="s">
        <v>645</v>
      </c>
      <c r="AU732" s="292" t="str">
        <f t="shared" ca="1" si="114"/>
        <v>AM</v>
      </c>
      <c r="AV732" s="292">
        <f t="shared" si="115"/>
        <v>699</v>
      </c>
      <c r="AW732" s="180" t="str">
        <f t="shared" ca="1" si="112"/>
        <v>AM699</v>
      </c>
      <c r="AX732" s="180">
        <f t="shared" si="109"/>
        <v>9</v>
      </c>
      <c r="AY732" s="180" t="str">
        <f t="shared" ca="1" si="110"/>
        <v>6. Ownership - Operating Costs</v>
      </c>
      <c r="AZ732" s="189" t="s">
        <v>702</v>
      </c>
      <c r="BA732" s="180" t="s">
        <v>746</v>
      </c>
      <c r="BB732" s="180">
        <f>$AM$8</f>
        <v>2053</v>
      </c>
      <c r="BC732" s="180" t="str">
        <f t="shared" ca="1" si="113"/>
        <v>9_AM699_Turbine_Generator_OM_service_agreement_2053</v>
      </c>
      <c r="BD732" s="180" t="s">
        <v>407</v>
      </c>
      <c r="BE732" s="180"/>
      <c r="BF732" s="189" t="str">
        <f t="shared" si="111"/>
        <v>&gt;=0</v>
      </c>
      <c r="BG732" s="189" t="s">
        <v>58</v>
      </c>
      <c r="BH732" s="189" t="s">
        <v>58</v>
      </c>
      <c r="BI732" s="189"/>
      <c r="BJ732" s="189"/>
      <c r="BK732" s="189"/>
      <c r="BL732" s="189"/>
    </row>
    <row r="733" spans="1:64" ht="13.5" hidden="1" customHeight="1" thickBot="1">
      <c r="A733" s="90"/>
      <c r="B733" s="117"/>
      <c r="C733" s="163"/>
      <c r="D733" s="347"/>
      <c r="E733" s="347"/>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4"/>
      <c r="AD733" s="304"/>
      <c r="AE733" s="305"/>
      <c r="AF733" s="305"/>
      <c r="AG733" s="305"/>
      <c r="AH733" s="305"/>
      <c r="AI733" s="305"/>
      <c r="AJ733" s="305"/>
      <c r="AK733" s="305"/>
      <c r="AL733" s="305"/>
      <c r="AM733" s="305"/>
      <c r="AN733" s="305"/>
      <c r="AO733" s="314"/>
      <c r="AP733" s="117"/>
      <c r="AQ733" s="54" t="s">
        <v>645</v>
      </c>
      <c r="AU733" s="292" t="str">
        <f t="shared" ca="1" si="114"/>
        <v>AN</v>
      </c>
      <c r="AV733" s="292">
        <f t="shared" si="115"/>
        <v>699</v>
      </c>
      <c r="AW733" s="180" t="str">
        <f t="shared" ca="1" si="112"/>
        <v>AN699</v>
      </c>
      <c r="AX733" s="180">
        <f t="shared" si="109"/>
        <v>9</v>
      </c>
      <c r="AY733" s="180" t="str">
        <f t="shared" ca="1" si="110"/>
        <v>6. Ownership - Operating Costs</v>
      </c>
      <c r="AZ733" s="189" t="s">
        <v>702</v>
      </c>
      <c r="BA733" s="180" t="s">
        <v>746</v>
      </c>
      <c r="BB733" s="180">
        <f>$AN$8</f>
        <v>2054</v>
      </c>
      <c r="BC733" s="180" t="str">
        <f t="shared" ca="1" si="113"/>
        <v>9_AN699_Turbine_Generator_OM_service_agreement_2054</v>
      </c>
      <c r="BD733" s="180" t="s">
        <v>407</v>
      </c>
      <c r="BE733" s="180"/>
      <c r="BF733" s="189" t="str">
        <f t="shared" si="111"/>
        <v>&gt;=0</v>
      </c>
      <c r="BG733" s="189" t="s">
        <v>58</v>
      </c>
      <c r="BH733" s="189" t="s">
        <v>58</v>
      </c>
      <c r="BI733" s="189"/>
      <c r="BJ733" s="189"/>
      <c r="BK733" s="189"/>
      <c r="BL733" s="189"/>
    </row>
    <row r="734" spans="1:64" ht="13.5" hidden="1" customHeight="1" thickBot="1">
      <c r="A734" s="90"/>
      <c r="B734" s="117"/>
      <c r="C734" s="163"/>
      <c r="D734" s="347"/>
      <c r="E734" s="347"/>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304"/>
      <c r="AE734" s="305"/>
      <c r="AF734" s="305"/>
      <c r="AG734" s="305"/>
      <c r="AH734" s="305"/>
      <c r="AI734" s="305"/>
      <c r="AJ734" s="305"/>
      <c r="AK734" s="305"/>
      <c r="AL734" s="305"/>
      <c r="AM734" s="305"/>
      <c r="AN734" s="305"/>
      <c r="AO734" s="314"/>
      <c r="AP734" s="117"/>
      <c r="AQ734" s="307" t="s">
        <v>645</v>
      </c>
      <c r="AR734" s="307"/>
      <c r="AS734" s="307"/>
      <c r="AT734" s="307"/>
      <c r="AU734" s="308" t="str">
        <f t="shared" ca="1" si="114"/>
        <v>AO</v>
      </c>
      <c r="AV734" s="308">
        <f t="shared" si="115"/>
        <v>699</v>
      </c>
      <c r="AW734" s="254" t="str">
        <f t="shared" ca="1" si="112"/>
        <v>AO699</v>
      </c>
      <c r="AX734" s="254">
        <f t="shared" si="109"/>
        <v>9</v>
      </c>
      <c r="AY734" s="254" t="str">
        <f t="shared" ca="1" si="110"/>
        <v>6. Ownership - Operating Costs</v>
      </c>
      <c r="AZ734" s="259" t="s">
        <v>702</v>
      </c>
      <c r="BA734" s="254" t="s">
        <v>746</v>
      </c>
      <c r="BB734" s="254" t="s">
        <v>646</v>
      </c>
      <c r="BC734" s="254" t="str">
        <f t="shared" ca="1" si="113"/>
        <v>9_AO699_Turbine_Generator_OM_service_agreement_Additional_Info</v>
      </c>
      <c r="BD734" s="259" t="s">
        <v>133</v>
      </c>
      <c r="BE734" s="259">
        <v>100</v>
      </c>
      <c r="BF734" s="259"/>
      <c r="BG734" s="259" t="s">
        <v>58</v>
      </c>
      <c r="BH734" s="259" t="s">
        <v>58</v>
      </c>
      <c r="BI734" s="189"/>
      <c r="BJ734" s="189"/>
      <c r="BK734" s="189"/>
      <c r="BL734" s="189"/>
    </row>
    <row r="735" spans="1:64" ht="13.5" hidden="1" customHeight="1" thickBot="1">
      <c r="A735" s="90">
        <f>+A699+1</f>
        <v>27</v>
      </c>
      <c r="B735" s="117"/>
      <c r="C735" s="163" t="s">
        <v>747</v>
      </c>
      <c r="D735" s="347" t="s">
        <v>566</v>
      </c>
      <c r="E735" s="347"/>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1"/>
      <c r="AF735" s="281"/>
      <c r="AG735" s="281"/>
      <c r="AH735" s="281"/>
      <c r="AI735" s="281"/>
      <c r="AJ735" s="281"/>
      <c r="AK735" s="281"/>
      <c r="AL735" s="281"/>
      <c r="AM735" s="281"/>
      <c r="AN735" s="281"/>
      <c r="AO735" s="222"/>
      <c r="AP735" s="117"/>
      <c r="AS735" s="54" t="s">
        <v>125</v>
      </c>
      <c r="AT735" s="54" t="str">
        <f ca="1">SUBSTITUTE(CELL("address",F735),"$","")</f>
        <v>F735</v>
      </c>
      <c r="AU735" s="227" t="str">
        <f ca="1">CHAR(CODE(AT735))</f>
        <v>F</v>
      </c>
      <c r="AV735" s="227">
        <f>ROW(AT735)</f>
        <v>735</v>
      </c>
      <c r="AW735" s="180" t="str">
        <f ca="1">CONCATENATE(AU735&amp;AV735)</f>
        <v>F735</v>
      </c>
      <c r="AX735" s="180">
        <f t="shared" si="109"/>
        <v>9</v>
      </c>
      <c r="AY735" s="180" t="str">
        <f t="shared" ca="1" si="110"/>
        <v>6. Ownership - Operating Costs</v>
      </c>
      <c r="AZ735" s="189" t="s">
        <v>702</v>
      </c>
      <c r="BA735" s="180" t="s">
        <v>748</v>
      </c>
      <c r="BB735" s="180">
        <f>$F$8</f>
        <v>2020</v>
      </c>
      <c r="BC735" s="180" t="str">
        <f ca="1">AX735&amp;"_"&amp;AW735&amp;"_"&amp;BA735&amp;"_"&amp;BB735</f>
        <v>9_F735_Remaining_plant_OM_service_agreement_2020</v>
      </c>
      <c r="BD735" s="180" t="s">
        <v>407</v>
      </c>
      <c r="BE735" s="180"/>
      <c r="BF735" s="189" t="str">
        <f t="shared" si="111"/>
        <v>&gt;=0</v>
      </c>
      <c r="BG735" s="189" t="s">
        <v>58</v>
      </c>
      <c r="BH735" s="189" t="s">
        <v>58</v>
      </c>
      <c r="BI735" s="189"/>
      <c r="BJ735" s="189"/>
      <c r="BK735" s="189"/>
      <c r="BL735" s="189"/>
    </row>
    <row r="736" spans="1:64" ht="13.5" hidden="1" customHeight="1" thickBot="1">
      <c r="A736" s="90"/>
      <c r="B736" s="117"/>
      <c r="C736" s="163"/>
      <c r="D736" s="347"/>
      <c r="E736" s="347"/>
      <c r="F736" s="304"/>
      <c r="G736" s="304"/>
      <c r="H736" s="304"/>
      <c r="I736" s="304"/>
      <c r="J736" s="304"/>
      <c r="K736" s="304"/>
      <c r="L736" s="304"/>
      <c r="M736" s="304"/>
      <c r="N736" s="304"/>
      <c r="O736" s="304"/>
      <c r="P736" s="304"/>
      <c r="Q736" s="304"/>
      <c r="R736" s="304"/>
      <c r="S736" s="304"/>
      <c r="T736" s="304"/>
      <c r="U736" s="304"/>
      <c r="V736" s="304"/>
      <c r="W736" s="304"/>
      <c r="X736" s="304"/>
      <c r="Y736" s="304"/>
      <c r="Z736" s="304"/>
      <c r="AA736" s="304"/>
      <c r="AB736" s="304"/>
      <c r="AC736" s="304"/>
      <c r="AD736" s="304"/>
      <c r="AE736" s="305"/>
      <c r="AF736" s="305"/>
      <c r="AG736" s="305"/>
      <c r="AH736" s="305"/>
      <c r="AI736" s="305"/>
      <c r="AJ736" s="305"/>
      <c r="AK736" s="305"/>
      <c r="AL736" s="305"/>
      <c r="AM736" s="305"/>
      <c r="AN736" s="305"/>
      <c r="AO736" s="314"/>
      <c r="AP736" s="117"/>
      <c r="AQ736" s="54" t="s">
        <v>645</v>
      </c>
      <c r="AU736" s="292" t="str">
        <f ca="1">IF(AU735="Z","AA",IF(LEN(AU735)=1,CHAR(CODE(AU735)+1),IF(RIGHT(AU735,1)="Z",CHAR(CODE(LEFT(AU735,1))+1),LEFT(AU735,1))&amp;CHAR(65+MOD(CODE(RIGHT(AU735,1))+1-65,26))))</f>
        <v>G</v>
      </c>
      <c r="AV736" s="292">
        <f>AV735</f>
        <v>735</v>
      </c>
      <c r="AW736" s="180" t="str">
        <f t="shared" ref="AW736:AW770" ca="1" si="116">CONCATENATE(AU736&amp;AV736)</f>
        <v>G735</v>
      </c>
      <c r="AX736" s="180">
        <f t="shared" si="109"/>
        <v>9</v>
      </c>
      <c r="AY736" s="180" t="str">
        <f t="shared" ca="1" si="110"/>
        <v>6. Ownership - Operating Costs</v>
      </c>
      <c r="AZ736" s="189" t="s">
        <v>702</v>
      </c>
      <c r="BA736" s="180" t="s">
        <v>748</v>
      </c>
      <c r="BB736" s="180">
        <f>$G$8</f>
        <v>2021</v>
      </c>
      <c r="BC736" s="180" t="str">
        <f t="shared" ref="BC736:BC770" ca="1" si="117">AX736&amp;"_"&amp;AW736&amp;"_"&amp;BA736&amp;"_"&amp;BB736</f>
        <v>9_G735_Remaining_plant_OM_service_agreement_2021</v>
      </c>
      <c r="BD736" s="180" t="s">
        <v>407</v>
      </c>
      <c r="BE736" s="180"/>
      <c r="BF736" s="189" t="str">
        <f t="shared" si="111"/>
        <v>&gt;=0</v>
      </c>
      <c r="BG736" s="189" t="s">
        <v>58</v>
      </c>
      <c r="BH736" s="189" t="s">
        <v>58</v>
      </c>
      <c r="BI736" s="189"/>
      <c r="BJ736" s="189"/>
      <c r="BK736" s="189"/>
      <c r="BL736" s="189"/>
    </row>
    <row r="737" spans="1:64" ht="13.5" hidden="1" customHeight="1" thickBot="1">
      <c r="A737" s="90"/>
      <c r="B737" s="117"/>
      <c r="C737" s="163"/>
      <c r="D737" s="347"/>
      <c r="E737" s="347"/>
      <c r="F737" s="304"/>
      <c r="G737" s="304"/>
      <c r="H737" s="304"/>
      <c r="I737" s="304"/>
      <c r="J737" s="304"/>
      <c r="K737" s="304"/>
      <c r="L737" s="304"/>
      <c r="M737" s="304"/>
      <c r="N737" s="304"/>
      <c r="O737" s="304"/>
      <c r="P737" s="304"/>
      <c r="Q737" s="304"/>
      <c r="R737" s="304"/>
      <c r="S737" s="304"/>
      <c r="T737" s="304"/>
      <c r="U737" s="304"/>
      <c r="V737" s="304"/>
      <c r="W737" s="304"/>
      <c r="X737" s="304"/>
      <c r="Y737" s="304"/>
      <c r="Z737" s="304"/>
      <c r="AA737" s="304"/>
      <c r="AB737" s="304"/>
      <c r="AC737" s="304"/>
      <c r="AD737" s="304"/>
      <c r="AE737" s="305"/>
      <c r="AF737" s="305"/>
      <c r="AG737" s="305"/>
      <c r="AH737" s="305"/>
      <c r="AI737" s="305"/>
      <c r="AJ737" s="305"/>
      <c r="AK737" s="305"/>
      <c r="AL737" s="305"/>
      <c r="AM737" s="305"/>
      <c r="AN737" s="305"/>
      <c r="AO737" s="314"/>
      <c r="AP737" s="117"/>
      <c r="AQ737" s="54" t="s">
        <v>645</v>
      </c>
      <c r="AU737" s="292" t="str">
        <f t="shared" ref="AU737:AU770" ca="1" si="118">IF(AU736="Z","AA",IF(LEN(AU736)=1,CHAR(CODE(AU736)+1),IF(RIGHT(AU736,1)="Z",CHAR(CODE(LEFT(AU736,1))+1),LEFT(AU736,1))&amp;CHAR(65+MOD(CODE(RIGHT(AU736,1))+1-65,26))))</f>
        <v>H</v>
      </c>
      <c r="AV737" s="292">
        <f t="shared" ref="AV737:AV770" si="119">AV736</f>
        <v>735</v>
      </c>
      <c r="AW737" s="180" t="str">
        <f t="shared" ca="1" si="116"/>
        <v>H735</v>
      </c>
      <c r="AX737" s="180">
        <f t="shared" si="109"/>
        <v>9</v>
      </c>
      <c r="AY737" s="180" t="str">
        <f t="shared" ca="1" si="110"/>
        <v>6. Ownership - Operating Costs</v>
      </c>
      <c r="AZ737" s="189" t="s">
        <v>702</v>
      </c>
      <c r="BA737" s="180" t="s">
        <v>748</v>
      </c>
      <c r="BB737" s="180">
        <f>$H$8</f>
        <v>2022</v>
      </c>
      <c r="BC737" s="180" t="str">
        <f t="shared" ca="1" si="117"/>
        <v>9_H735_Remaining_plant_OM_service_agreement_2022</v>
      </c>
      <c r="BD737" s="180" t="s">
        <v>407</v>
      </c>
      <c r="BE737" s="180"/>
      <c r="BF737" s="189" t="str">
        <f t="shared" si="111"/>
        <v>&gt;=0</v>
      </c>
      <c r="BG737" s="189" t="s">
        <v>58</v>
      </c>
      <c r="BH737" s="189" t="s">
        <v>58</v>
      </c>
      <c r="BI737" s="189"/>
      <c r="BJ737" s="189"/>
      <c r="BK737" s="189"/>
      <c r="BL737" s="189"/>
    </row>
    <row r="738" spans="1:64" ht="13.5" hidden="1" customHeight="1" thickBot="1">
      <c r="A738" s="90"/>
      <c r="B738" s="117"/>
      <c r="C738" s="163"/>
      <c r="D738" s="347"/>
      <c r="E738" s="347"/>
      <c r="F738" s="304"/>
      <c r="G738" s="304"/>
      <c r="H738" s="304"/>
      <c r="I738" s="304"/>
      <c r="J738" s="304"/>
      <c r="K738" s="304"/>
      <c r="L738" s="304"/>
      <c r="M738" s="304"/>
      <c r="N738" s="304"/>
      <c r="O738" s="304"/>
      <c r="P738" s="304"/>
      <c r="Q738" s="304"/>
      <c r="R738" s="304"/>
      <c r="S738" s="304"/>
      <c r="T738" s="304"/>
      <c r="U738" s="304"/>
      <c r="V738" s="304"/>
      <c r="W738" s="304"/>
      <c r="X738" s="304"/>
      <c r="Y738" s="304"/>
      <c r="Z738" s="304"/>
      <c r="AA738" s="304"/>
      <c r="AB738" s="304"/>
      <c r="AC738" s="304"/>
      <c r="AD738" s="304"/>
      <c r="AE738" s="305"/>
      <c r="AF738" s="305"/>
      <c r="AG738" s="305"/>
      <c r="AH738" s="305"/>
      <c r="AI738" s="305"/>
      <c r="AJ738" s="305"/>
      <c r="AK738" s="305"/>
      <c r="AL738" s="305"/>
      <c r="AM738" s="305"/>
      <c r="AN738" s="305"/>
      <c r="AO738" s="314"/>
      <c r="AP738" s="117"/>
      <c r="AQ738" s="54" t="s">
        <v>645</v>
      </c>
      <c r="AU738" s="292" t="str">
        <f t="shared" ca="1" si="118"/>
        <v>I</v>
      </c>
      <c r="AV738" s="292">
        <f t="shared" si="119"/>
        <v>735</v>
      </c>
      <c r="AW738" s="180" t="str">
        <f t="shared" ca="1" si="116"/>
        <v>I735</v>
      </c>
      <c r="AX738" s="180">
        <f t="shared" si="109"/>
        <v>9</v>
      </c>
      <c r="AY738" s="180" t="str">
        <f t="shared" ca="1" si="110"/>
        <v>6. Ownership - Operating Costs</v>
      </c>
      <c r="AZ738" s="189" t="s">
        <v>702</v>
      </c>
      <c r="BA738" s="180" t="s">
        <v>748</v>
      </c>
      <c r="BB738" s="180">
        <f>$I$8</f>
        <v>2023</v>
      </c>
      <c r="BC738" s="180" t="str">
        <f t="shared" ca="1" si="117"/>
        <v>9_I735_Remaining_plant_OM_service_agreement_2023</v>
      </c>
      <c r="BD738" s="180" t="s">
        <v>407</v>
      </c>
      <c r="BE738" s="180"/>
      <c r="BF738" s="189" t="str">
        <f t="shared" si="111"/>
        <v>&gt;=0</v>
      </c>
      <c r="BG738" s="189" t="s">
        <v>58</v>
      </c>
      <c r="BH738" s="189" t="s">
        <v>58</v>
      </c>
      <c r="BI738" s="189"/>
      <c r="BJ738" s="189"/>
      <c r="BK738" s="189"/>
      <c r="BL738" s="189"/>
    </row>
    <row r="739" spans="1:64" ht="13.5" hidden="1" customHeight="1" thickBot="1">
      <c r="A739" s="90"/>
      <c r="B739" s="117"/>
      <c r="C739" s="163"/>
      <c r="D739" s="347"/>
      <c r="E739" s="347"/>
      <c r="F739" s="304"/>
      <c r="G739" s="304"/>
      <c r="H739" s="304"/>
      <c r="I739" s="304"/>
      <c r="J739" s="304"/>
      <c r="K739" s="304"/>
      <c r="L739" s="304"/>
      <c r="M739" s="304"/>
      <c r="N739" s="304"/>
      <c r="O739" s="304"/>
      <c r="P739" s="304"/>
      <c r="Q739" s="304"/>
      <c r="R739" s="304"/>
      <c r="S739" s="304"/>
      <c r="T739" s="304"/>
      <c r="U739" s="304"/>
      <c r="V739" s="304"/>
      <c r="W739" s="304"/>
      <c r="X739" s="304"/>
      <c r="Y739" s="304"/>
      <c r="Z739" s="304"/>
      <c r="AA739" s="304"/>
      <c r="AB739" s="304"/>
      <c r="AC739" s="304"/>
      <c r="AD739" s="304"/>
      <c r="AE739" s="305"/>
      <c r="AF739" s="305"/>
      <c r="AG739" s="305"/>
      <c r="AH739" s="305"/>
      <c r="AI739" s="305"/>
      <c r="AJ739" s="305"/>
      <c r="AK739" s="305"/>
      <c r="AL739" s="305"/>
      <c r="AM739" s="305"/>
      <c r="AN739" s="305"/>
      <c r="AO739" s="314"/>
      <c r="AP739" s="117"/>
      <c r="AQ739" s="54" t="s">
        <v>645</v>
      </c>
      <c r="AU739" s="292" t="str">
        <f t="shared" ca="1" si="118"/>
        <v>J</v>
      </c>
      <c r="AV739" s="292">
        <f t="shared" si="119"/>
        <v>735</v>
      </c>
      <c r="AW739" s="180" t="str">
        <f t="shared" ca="1" si="116"/>
        <v>J735</v>
      </c>
      <c r="AX739" s="180">
        <f t="shared" si="109"/>
        <v>9</v>
      </c>
      <c r="AY739" s="180" t="str">
        <f t="shared" ca="1" si="110"/>
        <v>6. Ownership - Operating Costs</v>
      </c>
      <c r="AZ739" s="189" t="s">
        <v>702</v>
      </c>
      <c r="BA739" s="180" t="s">
        <v>748</v>
      </c>
      <c r="BB739" s="180">
        <f>$J$8</f>
        <v>2024</v>
      </c>
      <c r="BC739" s="180" t="str">
        <f t="shared" ca="1" si="117"/>
        <v>9_J735_Remaining_plant_OM_service_agreement_2024</v>
      </c>
      <c r="BD739" s="180" t="s">
        <v>407</v>
      </c>
      <c r="BE739" s="180"/>
      <c r="BF739" s="189" t="str">
        <f t="shared" si="111"/>
        <v>&gt;=0</v>
      </c>
      <c r="BG739" s="189" t="s">
        <v>58</v>
      </c>
      <c r="BH739" s="189" t="s">
        <v>58</v>
      </c>
      <c r="BI739" s="189"/>
      <c r="BJ739" s="189"/>
      <c r="BK739" s="189"/>
      <c r="BL739" s="189"/>
    </row>
    <row r="740" spans="1:64" ht="13.5" hidden="1" customHeight="1" thickBot="1">
      <c r="A740" s="90"/>
      <c r="B740" s="117"/>
      <c r="C740" s="163"/>
      <c r="D740" s="347"/>
      <c r="E740" s="347"/>
      <c r="F740" s="304"/>
      <c r="G740" s="304"/>
      <c r="H740" s="304"/>
      <c r="I740" s="304"/>
      <c r="J740" s="304"/>
      <c r="K740" s="304"/>
      <c r="L740" s="304"/>
      <c r="M740" s="304"/>
      <c r="N740" s="304"/>
      <c r="O740" s="304"/>
      <c r="P740" s="304"/>
      <c r="Q740" s="304"/>
      <c r="R740" s="304"/>
      <c r="S740" s="304"/>
      <c r="T740" s="304"/>
      <c r="U740" s="304"/>
      <c r="V740" s="304"/>
      <c r="W740" s="304"/>
      <c r="X740" s="304"/>
      <c r="Y740" s="304"/>
      <c r="Z740" s="304"/>
      <c r="AA740" s="304"/>
      <c r="AB740" s="304"/>
      <c r="AC740" s="304"/>
      <c r="AD740" s="304"/>
      <c r="AE740" s="305"/>
      <c r="AF740" s="305"/>
      <c r="AG740" s="305"/>
      <c r="AH740" s="305"/>
      <c r="AI740" s="305"/>
      <c r="AJ740" s="305"/>
      <c r="AK740" s="305"/>
      <c r="AL740" s="305"/>
      <c r="AM740" s="305"/>
      <c r="AN740" s="305"/>
      <c r="AO740" s="314"/>
      <c r="AP740" s="117"/>
      <c r="AQ740" s="54" t="s">
        <v>645</v>
      </c>
      <c r="AU740" s="292" t="str">
        <f t="shared" ca="1" si="118"/>
        <v>K</v>
      </c>
      <c r="AV740" s="292">
        <f t="shared" si="119"/>
        <v>735</v>
      </c>
      <c r="AW740" s="180" t="str">
        <f t="shared" ca="1" si="116"/>
        <v>K735</v>
      </c>
      <c r="AX740" s="180">
        <f t="shared" si="109"/>
        <v>9</v>
      </c>
      <c r="AY740" s="180" t="str">
        <f t="shared" ca="1" si="110"/>
        <v>6. Ownership - Operating Costs</v>
      </c>
      <c r="AZ740" s="189" t="s">
        <v>702</v>
      </c>
      <c r="BA740" s="180" t="s">
        <v>748</v>
      </c>
      <c r="BB740" s="180">
        <f>$K$8</f>
        <v>2025</v>
      </c>
      <c r="BC740" s="180" t="str">
        <f t="shared" ca="1" si="117"/>
        <v>9_K735_Remaining_plant_OM_service_agreement_2025</v>
      </c>
      <c r="BD740" s="180" t="s">
        <v>407</v>
      </c>
      <c r="BE740" s="180"/>
      <c r="BF740" s="189" t="str">
        <f t="shared" si="111"/>
        <v>&gt;=0</v>
      </c>
      <c r="BG740" s="189" t="s">
        <v>58</v>
      </c>
      <c r="BH740" s="189" t="s">
        <v>58</v>
      </c>
      <c r="BI740" s="189"/>
      <c r="BJ740" s="189"/>
      <c r="BK740" s="189"/>
      <c r="BL740" s="189"/>
    </row>
    <row r="741" spans="1:64" ht="13.5" hidden="1" customHeight="1" thickBot="1">
      <c r="A741" s="90"/>
      <c r="B741" s="117"/>
      <c r="C741" s="163"/>
      <c r="D741" s="347"/>
      <c r="E741" s="347"/>
      <c r="F741" s="304"/>
      <c r="G741" s="304"/>
      <c r="H741" s="304"/>
      <c r="I741" s="304"/>
      <c r="J741" s="304"/>
      <c r="K741" s="304"/>
      <c r="L741" s="304"/>
      <c r="M741" s="304"/>
      <c r="N741" s="304"/>
      <c r="O741" s="304"/>
      <c r="P741" s="304"/>
      <c r="Q741" s="304"/>
      <c r="R741" s="304"/>
      <c r="S741" s="304"/>
      <c r="T741" s="304"/>
      <c r="U741" s="304"/>
      <c r="V741" s="304"/>
      <c r="W741" s="304"/>
      <c r="X741" s="304"/>
      <c r="Y741" s="304"/>
      <c r="Z741" s="304"/>
      <c r="AA741" s="304"/>
      <c r="AB741" s="304"/>
      <c r="AC741" s="304"/>
      <c r="AD741" s="304"/>
      <c r="AE741" s="305"/>
      <c r="AF741" s="305"/>
      <c r="AG741" s="305"/>
      <c r="AH741" s="305"/>
      <c r="AI741" s="305"/>
      <c r="AJ741" s="305"/>
      <c r="AK741" s="305"/>
      <c r="AL741" s="305"/>
      <c r="AM741" s="305"/>
      <c r="AN741" s="305"/>
      <c r="AO741" s="314"/>
      <c r="AP741" s="117"/>
      <c r="AQ741" s="54" t="s">
        <v>645</v>
      </c>
      <c r="AU741" s="292" t="str">
        <f t="shared" ca="1" si="118"/>
        <v>L</v>
      </c>
      <c r="AV741" s="292">
        <f t="shared" si="119"/>
        <v>735</v>
      </c>
      <c r="AW741" s="180" t="str">
        <f t="shared" ca="1" si="116"/>
        <v>L735</v>
      </c>
      <c r="AX741" s="180">
        <f t="shared" si="109"/>
        <v>9</v>
      </c>
      <c r="AY741" s="180" t="str">
        <f t="shared" ca="1" si="110"/>
        <v>6. Ownership - Operating Costs</v>
      </c>
      <c r="AZ741" s="189" t="s">
        <v>702</v>
      </c>
      <c r="BA741" s="180" t="s">
        <v>748</v>
      </c>
      <c r="BB741" s="180">
        <f>$L$8</f>
        <v>2026</v>
      </c>
      <c r="BC741" s="180" t="str">
        <f t="shared" ca="1" si="117"/>
        <v>9_L735_Remaining_plant_OM_service_agreement_2026</v>
      </c>
      <c r="BD741" s="180" t="s">
        <v>407</v>
      </c>
      <c r="BE741" s="180"/>
      <c r="BF741" s="189" t="str">
        <f t="shared" si="111"/>
        <v>&gt;=0</v>
      </c>
      <c r="BG741" s="189" t="s">
        <v>58</v>
      </c>
      <c r="BH741" s="189" t="s">
        <v>58</v>
      </c>
      <c r="BI741" s="189"/>
      <c r="BJ741" s="189"/>
      <c r="BK741" s="189"/>
      <c r="BL741" s="189"/>
    </row>
    <row r="742" spans="1:64" ht="13.5" hidden="1" customHeight="1" thickBot="1">
      <c r="A742" s="90"/>
      <c r="B742" s="117"/>
      <c r="C742" s="163"/>
      <c r="D742" s="347"/>
      <c r="E742" s="347"/>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304"/>
      <c r="AE742" s="305"/>
      <c r="AF742" s="305"/>
      <c r="AG742" s="305"/>
      <c r="AH742" s="305"/>
      <c r="AI742" s="305"/>
      <c r="AJ742" s="305"/>
      <c r="AK742" s="305"/>
      <c r="AL742" s="305"/>
      <c r="AM742" s="305"/>
      <c r="AN742" s="305"/>
      <c r="AO742" s="314"/>
      <c r="AP742" s="117"/>
      <c r="AQ742" s="54" t="s">
        <v>645</v>
      </c>
      <c r="AU742" s="292" t="str">
        <f t="shared" ca="1" si="118"/>
        <v>M</v>
      </c>
      <c r="AV742" s="292">
        <f t="shared" si="119"/>
        <v>735</v>
      </c>
      <c r="AW742" s="180" t="str">
        <f t="shared" ca="1" si="116"/>
        <v>M735</v>
      </c>
      <c r="AX742" s="180">
        <f t="shared" si="109"/>
        <v>9</v>
      </c>
      <c r="AY742" s="180" t="str">
        <f t="shared" ca="1" si="110"/>
        <v>6. Ownership - Operating Costs</v>
      </c>
      <c r="AZ742" s="189" t="s">
        <v>702</v>
      </c>
      <c r="BA742" s="180" t="s">
        <v>748</v>
      </c>
      <c r="BB742" s="180">
        <f>$M$8</f>
        <v>2027</v>
      </c>
      <c r="BC742" s="180" t="str">
        <f t="shared" ca="1" si="117"/>
        <v>9_M735_Remaining_plant_OM_service_agreement_2027</v>
      </c>
      <c r="BD742" s="180" t="s">
        <v>407</v>
      </c>
      <c r="BE742" s="180"/>
      <c r="BF742" s="189" t="str">
        <f t="shared" si="111"/>
        <v>&gt;=0</v>
      </c>
      <c r="BG742" s="189" t="s">
        <v>58</v>
      </c>
      <c r="BH742" s="189" t="s">
        <v>58</v>
      </c>
      <c r="BI742" s="189"/>
      <c r="BJ742" s="189"/>
      <c r="BK742" s="189"/>
      <c r="BL742" s="189"/>
    </row>
    <row r="743" spans="1:64" ht="13.5" hidden="1" customHeight="1" thickBot="1">
      <c r="A743" s="90"/>
      <c r="B743" s="117"/>
      <c r="C743" s="163"/>
      <c r="D743" s="347"/>
      <c r="E743" s="347"/>
      <c r="F743" s="304"/>
      <c r="G743" s="304"/>
      <c r="H743" s="304"/>
      <c r="I743" s="304"/>
      <c r="J743" s="304"/>
      <c r="K743" s="304"/>
      <c r="L743" s="304"/>
      <c r="M743" s="304"/>
      <c r="N743" s="304"/>
      <c r="O743" s="304"/>
      <c r="P743" s="304"/>
      <c r="Q743" s="304"/>
      <c r="R743" s="304"/>
      <c r="S743" s="304"/>
      <c r="T743" s="304"/>
      <c r="U743" s="304"/>
      <c r="V743" s="304"/>
      <c r="W743" s="304"/>
      <c r="X743" s="304"/>
      <c r="Y743" s="304"/>
      <c r="Z743" s="304"/>
      <c r="AA743" s="304"/>
      <c r="AB743" s="304"/>
      <c r="AC743" s="304"/>
      <c r="AD743" s="304"/>
      <c r="AE743" s="305"/>
      <c r="AF743" s="305"/>
      <c r="AG743" s="305"/>
      <c r="AH743" s="305"/>
      <c r="AI743" s="305"/>
      <c r="AJ743" s="305"/>
      <c r="AK743" s="305"/>
      <c r="AL743" s="305"/>
      <c r="AM743" s="305"/>
      <c r="AN743" s="305"/>
      <c r="AO743" s="314"/>
      <c r="AP743" s="117"/>
      <c r="AQ743" s="54" t="s">
        <v>645</v>
      </c>
      <c r="AU743" s="292" t="str">
        <f t="shared" ca="1" si="118"/>
        <v>N</v>
      </c>
      <c r="AV743" s="292">
        <f t="shared" si="119"/>
        <v>735</v>
      </c>
      <c r="AW743" s="180" t="str">
        <f t="shared" ca="1" si="116"/>
        <v>N735</v>
      </c>
      <c r="AX743" s="180">
        <f t="shared" si="109"/>
        <v>9</v>
      </c>
      <c r="AY743" s="180" t="str">
        <f t="shared" ca="1" si="110"/>
        <v>6. Ownership - Operating Costs</v>
      </c>
      <c r="AZ743" s="189" t="s">
        <v>702</v>
      </c>
      <c r="BA743" s="180" t="s">
        <v>748</v>
      </c>
      <c r="BB743" s="180">
        <f>$N$8</f>
        <v>2028</v>
      </c>
      <c r="BC743" s="180" t="str">
        <f t="shared" ca="1" si="117"/>
        <v>9_N735_Remaining_plant_OM_service_agreement_2028</v>
      </c>
      <c r="BD743" s="180" t="s">
        <v>407</v>
      </c>
      <c r="BE743" s="180"/>
      <c r="BF743" s="189" t="str">
        <f t="shared" si="111"/>
        <v>&gt;=0</v>
      </c>
      <c r="BG743" s="189" t="s">
        <v>58</v>
      </c>
      <c r="BH743" s="189" t="s">
        <v>58</v>
      </c>
      <c r="BI743" s="189"/>
      <c r="BJ743" s="189"/>
      <c r="BK743" s="189"/>
      <c r="BL743" s="189"/>
    </row>
    <row r="744" spans="1:64" ht="13.5" hidden="1" customHeight="1" thickBot="1">
      <c r="A744" s="90"/>
      <c r="B744" s="117"/>
      <c r="C744" s="163"/>
      <c r="D744" s="347"/>
      <c r="E744" s="347"/>
      <c r="F744" s="304"/>
      <c r="G744" s="304"/>
      <c r="H744" s="304"/>
      <c r="I744" s="304"/>
      <c r="J744" s="304"/>
      <c r="K744" s="304"/>
      <c r="L744" s="304"/>
      <c r="M744" s="304"/>
      <c r="N744" s="304"/>
      <c r="O744" s="304"/>
      <c r="P744" s="304"/>
      <c r="Q744" s="304"/>
      <c r="R744" s="304"/>
      <c r="S744" s="304"/>
      <c r="T744" s="304"/>
      <c r="U744" s="304"/>
      <c r="V744" s="304"/>
      <c r="W744" s="304"/>
      <c r="X744" s="304"/>
      <c r="Y744" s="304"/>
      <c r="Z744" s="304"/>
      <c r="AA744" s="304"/>
      <c r="AB744" s="304"/>
      <c r="AC744" s="304"/>
      <c r="AD744" s="304"/>
      <c r="AE744" s="305"/>
      <c r="AF744" s="305"/>
      <c r="AG744" s="305"/>
      <c r="AH744" s="305"/>
      <c r="AI744" s="305"/>
      <c r="AJ744" s="305"/>
      <c r="AK744" s="305"/>
      <c r="AL744" s="305"/>
      <c r="AM744" s="305"/>
      <c r="AN744" s="305"/>
      <c r="AO744" s="314"/>
      <c r="AP744" s="117"/>
      <c r="AQ744" s="54" t="s">
        <v>645</v>
      </c>
      <c r="AU744" s="292" t="str">
        <f t="shared" ca="1" si="118"/>
        <v>O</v>
      </c>
      <c r="AV744" s="292">
        <f t="shared" si="119"/>
        <v>735</v>
      </c>
      <c r="AW744" s="180" t="str">
        <f t="shared" ca="1" si="116"/>
        <v>O735</v>
      </c>
      <c r="AX744" s="180">
        <f t="shared" si="109"/>
        <v>9</v>
      </c>
      <c r="AY744" s="180" t="str">
        <f t="shared" ca="1" si="110"/>
        <v>6. Ownership - Operating Costs</v>
      </c>
      <c r="AZ744" s="189" t="s">
        <v>702</v>
      </c>
      <c r="BA744" s="180" t="s">
        <v>748</v>
      </c>
      <c r="BB744" s="180">
        <f>$O$8</f>
        <v>2029</v>
      </c>
      <c r="BC744" s="180" t="str">
        <f t="shared" ca="1" si="117"/>
        <v>9_O735_Remaining_plant_OM_service_agreement_2029</v>
      </c>
      <c r="BD744" s="180" t="s">
        <v>407</v>
      </c>
      <c r="BE744" s="180"/>
      <c r="BF744" s="189" t="str">
        <f t="shared" si="111"/>
        <v>&gt;=0</v>
      </c>
      <c r="BG744" s="189" t="s">
        <v>58</v>
      </c>
      <c r="BH744" s="189" t="s">
        <v>58</v>
      </c>
      <c r="BI744" s="189"/>
      <c r="BJ744" s="189"/>
      <c r="BK744" s="189"/>
      <c r="BL744" s="189"/>
    </row>
    <row r="745" spans="1:64" ht="13.5" hidden="1" customHeight="1" thickBot="1">
      <c r="A745" s="90"/>
      <c r="B745" s="117"/>
      <c r="C745" s="163"/>
      <c r="D745" s="347"/>
      <c r="E745" s="347"/>
      <c r="F745" s="304"/>
      <c r="G745" s="304"/>
      <c r="H745" s="304"/>
      <c r="I745" s="304"/>
      <c r="J745" s="304"/>
      <c r="K745" s="304"/>
      <c r="L745" s="304"/>
      <c r="M745" s="304"/>
      <c r="N745" s="304"/>
      <c r="O745" s="304"/>
      <c r="P745" s="304"/>
      <c r="Q745" s="304"/>
      <c r="R745" s="304"/>
      <c r="S745" s="304"/>
      <c r="T745" s="304"/>
      <c r="U745" s="304"/>
      <c r="V745" s="304"/>
      <c r="W745" s="304"/>
      <c r="X745" s="304"/>
      <c r="Y745" s="304"/>
      <c r="Z745" s="304"/>
      <c r="AA745" s="304"/>
      <c r="AB745" s="304"/>
      <c r="AC745" s="304"/>
      <c r="AD745" s="304"/>
      <c r="AE745" s="305"/>
      <c r="AF745" s="305"/>
      <c r="AG745" s="305"/>
      <c r="AH745" s="305"/>
      <c r="AI745" s="305"/>
      <c r="AJ745" s="305"/>
      <c r="AK745" s="305"/>
      <c r="AL745" s="305"/>
      <c r="AM745" s="305"/>
      <c r="AN745" s="305"/>
      <c r="AO745" s="314"/>
      <c r="AP745" s="117"/>
      <c r="AQ745" s="54" t="s">
        <v>645</v>
      </c>
      <c r="AU745" s="292" t="str">
        <f t="shared" ca="1" si="118"/>
        <v>P</v>
      </c>
      <c r="AV745" s="292">
        <f t="shared" si="119"/>
        <v>735</v>
      </c>
      <c r="AW745" s="180" t="str">
        <f t="shared" ca="1" si="116"/>
        <v>P735</v>
      </c>
      <c r="AX745" s="180">
        <f t="shared" si="109"/>
        <v>9</v>
      </c>
      <c r="AY745" s="180" t="str">
        <f t="shared" ca="1" si="110"/>
        <v>6. Ownership - Operating Costs</v>
      </c>
      <c r="AZ745" s="189" t="s">
        <v>702</v>
      </c>
      <c r="BA745" s="180" t="s">
        <v>748</v>
      </c>
      <c r="BB745" s="180">
        <f>$P$8</f>
        <v>2030</v>
      </c>
      <c r="BC745" s="180" t="str">
        <f t="shared" ca="1" si="117"/>
        <v>9_P735_Remaining_plant_OM_service_agreement_2030</v>
      </c>
      <c r="BD745" s="180" t="s">
        <v>407</v>
      </c>
      <c r="BE745" s="180"/>
      <c r="BF745" s="189" t="str">
        <f t="shared" si="111"/>
        <v>&gt;=0</v>
      </c>
      <c r="BG745" s="189" t="s">
        <v>58</v>
      </c>
      <c r="BH745" s="189" t="s">
        <v>58</v>
      </c>
      <c r="BI745" s="189"/>
      <c r="BJ745" s="189"/>
      <c r="BK745" s="189"/>
      <c r="BL745" s="189"/>
    </row>
    <row r="746" spans="1:64" ht="13.5" hidden="1" customHeight="1" thickBot="1">
      <c r="A746" s="90"/>
      <c r="B746" s="117"/>
      <c r="C746" s="163"/>
      <c r="D746" s="347"/>
      <c r="E746" s="347"/>
      <c r="F746" s="304"/>
      <c r="G746" s="304"/>
      <c r="H746" s="304"/>
      <c r="I746" s="304"/>
      <c r="J746" s="304"/>
      <c r="K746" s="304"/>
      <c r="L746" s="304"/>
      <c r="M746" s="304"/>
      <c r="N746" s="304"/>
      <c r="O746" s="304"/>
      <c r="P746" s="304"/>
      <c r="Q746" s="304"/>
      <c r="R746" s="304"/>
      <c r="S746" s="304"/>
      <c r="T746" s="304"/>
      <c r="U746" s="304"/>
      <c r="V746" s="304"/>
      <c r="W746" s="304"/>
      <c r="X746" s="304"/>
      <c r="Y746" s="304"/>
      <c r="Z746" s="304"/>
      <c r="AA746" s="304"/>
      <c r="AB746" s="304"/>
      <c r="AC746" s="304"/>
      <c r="AD746" s="304"/>
      <c r="AE746" s="305"/>
      <c r="AF746" s="305"/>
      <c r="AG746" s="305"/>
      <c r="AH746" s="305"/>
      <c r="AI746" s="305"/>
      <c r="AJ746" s="305"/>
      <c r="AK746" s="305"/>
      <c r="AL746" s="305"/>
      <c r="AM746" s="305"/>
      <c r="AN746" s="305"/>
      <c r="AO746" s="314"/>
      <c r="AP746" s="117"/>
      <c r="AQ746" s="54" t="s">
        <v>645</v>
      </c>
      <c r="AU746" s="292" t="str">
        <f t="shared" ca="1" si="118"/>
        <v>Q</v>
      </c>
      <c r="AV746" s="292">
        <f t="shared" si="119"/>
        <v>735</v>
      </c>
      <c r="AW746" s="180" t="str">
        <f t="shared" ca="1" si="116"/>
        <v>Q735</v>
      </c>
      <c r="AX746" s="180">
        <f t="shared" si="109"/>
        <v>9</v>
      </c>
      <c r="AY746" s="180" t="str">
        <f t="shared" ca="1" si="110"/>
        <v>6. Ownership - Operating Costs</v>
      </c>
      <c r="AZ746" s="189" t="s">
        <v>702</v>
      </c>
      <c r="BA746" s="180" t="s">
        <v>748</v>
      </c>
      <c r="BB746" s="180">
        <f>$Q$8</f>
        <v>2031</v>
      </c>
      <c r="BC746" s="180" t="str">
        <f t="shared" ca="1" si="117"/>
        <v>9_Q735_Remaining_plant_OM_service_agreement_2031</v>
      </c>
      <c r="BD746" s="180" t="s">
        <v>407</v>
      </c>
      <c r="BE746" s="180"/>
      <c r="BF746" s="189" t="str">
        <f t="shared" si="111"/>
        <v>&gt;=0</v>
      </c>
      <c r="BG746" s="189" t="s">
        <v>58</v>
      </c>
      <c r="BH746" s="189" t="s">
        <v>58</v>
      </c>
      <c r="BI746" s="189"/>
      <c r="BJ746" s="189"/>
      <c r="BK746" s="189"/>
      <c r="BL746" s="189"/>
    </row>
    <row r="747" spans="1:64" ht="13.5" hidden="1" customHeight="1" thickBot="1">
      <c r="A747" s="90"/>
      <c r="B747" s="117"/>
      <c r="C747" s="163"/>
      <c r="D747" s="347"/>
      <c r="E747" s="347"/>
      <c r="F747" s="304"/>
      <c r="G747" s="304"/>
      <c r="H747" s="304"/>
      <c r="I747" s="304"/>
      <c r="J747" s="304"/>
      <c r="K747" s="304"/>
      <c r="L747" s="304"/>
      <c r="M747" s="304"/>
      <c r="N747" s="304"/>
      <c r="O747" s="304"/>
      <c r="P747" s="304"/>
      <c r="Q747" s="304"/>
      <c r="R747" s="304"/>
      <c r="S747" s="304"/>
      <c r="T747" s="304"/>
      <c r="U747" s="304"/>
      <c r="V747" s="304"/>
      <c r="W747" s="304"/>
      <c r="X747" s="304"/>
      <c r="Y747" s="304"/>
      <c r="Z747" s="304"/>
      <c r="AA747" s="304"/>
      <c r="AB747" s="304"/>
      <c r="AC747" s="304"/>
      <c r="AD747" s="304"/>
      <c r="AE747" s="305"/>
      <c r="AF747" s="305"/>
      <c r="AG747" s="305"/>
      <c r="AH747" s="305"/>
      <c r="AI747" s="305"/>
      <c r="AJ747" s="305"/>
      <c r="AK747" s="305"/>
      <c r="AL747" s="305"/>
      <c r="AM747" s="305"/>
      <c r="AN747" s="305"/>
      <c r="AO747" s="314"/>
      <c r="AP747" s="117"/>
      <c r="AQ747" s="54" t="s">
        <v>645</v>
      </c>
      <c r="AU747" s="292" t="str">
        <f t="shared" ca="1" si="118"/>
        <v>R</v>
      </c>
      <c r="AV747" s="292">
        <f t="shared" si="119"/>
        <v>735</v>
      </c>
      <c r="AW747" s="180" t="str">
        <f t="shared" ca="1" si="116"/>
        <v>R735</v>
      </c>
      <c r="AX747" s="180">
        <f t="shared" si="109"/>
        <v>9</v>
      </c>
      <c r="AY747" s="180" t="str">
        <f t="shared" ca="1" si="110"/>
        <v>6. Ownership - Operating Costs</v>
      </c>
      <c r="AZ747" s="189" t="s">
        <v>702</v>
      </c>
      <c r="BA747" s="180" t="s">
        <v>748</v>
      </c>
      <c r="BB747" s="180">
        <f>$R$8</f>
        <v>2032</v>
      </c>
      <c r="BC747" s="180" t="str">
        <f t="shared" ca="1" si="117"/>
        <v>9_R735_Remaining_plant_OM_service_agreement_2032</v>
      </c>
      <c r="BD747" s="180" t="s">
        <v>407</v>
      </c>
      <c r="BE747" s="180"/>
      <c r="BF747" s="189" t="str">
        <f t="shared" si="111"/>
        <v>&gt;=0</v>
      </c>
      <c r="BG747" s="189" t="s">
        <v>58</v>
      </c>
      <c r="BH747" s="189" t="s">
        <v>58</v>
      </c>
      <c r="BI747" s="189"/>
      <c r="BJ747" s="189"/>
      <c r="BK747" s="189"/>
      <c r="BL747" s="189"/>
    </row>
    <row r="748" spans="1:64" ht="13.5" hidden="1" customHeight="1" thickBot="1">
      <c r="A748" s="90"/>
      <c r="B748" s="117"/>
      <c r="C748" s="163"/>
      <c r="D748" s="347"/>
      <c r="E748" s="347"/>
      <c r="F748" s="304"/>
      <c r="G748" s="304"/>
      <c r="H748" s="304"/>
      <c r="I748" s="304"/>
      <c r="J748" s="304"/>
      <c r="K748" s="304"/>
      <c r="L748" s="304"/>
      <c r="M748" s="304"/>
      <c r="N748" s="304"/>
      <c r="O748" s="304"/>
      <c r="P748" s="304"/>
      <c r="Q748" s="304"/>
      <c r="R748" s="304"/>
      <c r="S748" s="304"/>
      <c r="T748" s="304"/>
      <c r="U748" s="304"/>
      <c r="V748" s="304"/>
      <c r="W748" s="304"/>
      <c r="X748" s="304"/>
      <c r="Y748" s="304"/>
      <c r="Z748" s="304"/>
      <c r="AA748" s="304"/>
      <c r="AB748" s="304"/>
      <c r="AC748" s="304"/>
      <c r="AD748" s="304"/>
      <c r="AE748" s="305"/>
      <c r="AF748" s="305"/>
      <c r="AG748" s="305"/>
      <c r="AH748" s="305"/>
      <c r="AI748" s="305"/>
      <c r="AJ748" s="305"/>
      <c r="AK748" s="305"/>
      <c r="AL748" s="305"/>
      <c r="AM748" s="305"/>
      <c r="AN748" s="305"/>
      <c r="AO748" s="314"/>
      <c r="AP748" s="117"/>
      <c r="AQ748" s="54" t="s">
        <v>645</v>
      </c>
      <c r="AU748" s="292" t="str">
        <f t="shared" ca="1" si="118"/>
        <v>S</v>
      </c>
      <c r="AV748" s="292">
        <f t="shared" si="119"/>
        <v>735</v>
      </c>
      <c r="AW748" s="180" t="str">
        <f t="shared" ca="1" si="116"/>
        <v>S735</v>
      </c>
      <c r="AX748" s="180">
        <f t="shared" si="109"/>
        <v>9</v>
      </c>
      <c r="AY748" s="180" t="str">
        <f t="shared" ca="1" si="110"/>
        <v>6. Ownership - Operating Costs</v>
      </c>
      <c r="AZ748" s="189" t="s">
        <v>702</v>
      </c>
      <c r="BA748" s="180" t="s">
        <v>748</v>
      </c>
      <c r="BB748" s="180">
        <f>$S$8</f>
        <v>2033</v>
      </c>
      <c r="BC748" s="180" t="str">
        <f t="shared" ca="1" si="117"/>
        <v>9_S735_Remaining_plant_OM_service_agreement_2033</v>
      </c>
      <c r="BD748" s="180" t="s">
        <v>407</v>
      </c>
      <c r="BE748" s="180"/>
      <c r="BF748" s="189" t="str">
        <f t="shared" si="111"/>
        <v>&gt;=0</v>
      </c>
      <c r="BG748" s="189" t="s">
        <v>58</v>
      </c>
      <c r="BH748" s="189" t="s">
        <v>58</v>
      </c>
      <c r="BI748" s="189"/>
      <c r="BJ748" s="189"/>
      <c r="BK748" s="189"/>
      <c r="BL748" s="189"/>
    </row>
    <row r="749" spans="1:64" ht="13.5" hidden="1" customHeight="1" thickBot="1">
      <c r="A749" s="90"/>
      <c r="B749" s="117"/>
      <c r="C749" s="163"/>
      <c r="D749" s="347"/>
      <c r="E749" s="347"/>
      <c r="F749" s="304"/>
      <c r="G749" s="304"/>
      <c r="H749" s="304"/>
      <c r="I749" s="304"/>
      <c r="J749" s="304"/>
      <c r="K749" s="304"/>
      <c r="L749" s="304"/>
      <c r="M749" s="304"/>
      <c r="N749" s="304"/>
      <c r="O749" s="304"/>
      <c r="P749" s="304"/>
      <c r="Q749" s="304"/>
      <c r="R749" s="304"/>
      <c r="S749" s="304"/>
      <c r="T749" s="304"/>
      <c r="U749" s="304"/>
      <c r="V749" s="304"/>
      <c r="W749" s="304"/>
      <c r="X749" s="304"/>
      <c r="Y749" s="304"/>
      <c r="Z749" s="304"/>
      <c r="AA749" s="304"/>
      <c r="AB749" s="304"/>
      <c r="AC749" s="304"/>
      <c r="AD749" s="304"/>
      <c r="AE749" s="305"/>
      <c r="AF749" s="305"/>
      <c r="AG749" s="305"/>
      <c r="AH749" s="305"/>
      <c r="AI749" s="305"/>
      <c r="AJ749" s="305"/>
      <c r="AK749" s="305"/>
      <c r="AL749" s="305"/>
      <c r="AM749" s="305"/>
      <c r="AN749" s="305"/>
      <c r="AO749" s="314"/>
      <c r="AP749" s="117"/>
      <c r="AQ749" s="54" t="s">
        <v>645</v>
      </c>
      <c r="AU749" s="292" t="str">
        <f t="shared" ca="1" si="118"/>
        <v>T</v>
      </c>
      <c r="AV749" s="292">
        <f t="shared" si="119"/>
        <v>735</v>
      </c>
      <c r="AW749" s="180" t="str">
        <f t="shared" ca="1" si="116"/>
        <v>T735</v>
      </c>
      <c r="AX749" s="180">
        <f t="shared" si="109"/>
        <v>9</v>
      </c>
      <c r="AY749" s="180" t="str">
        <f t="shared" ca="1" si="110"/>
        <v>6. Ownership - Operating Costs</v>
      </c>
      <c r="AZ749" s="189" t="s">
        <v>702</v>
      </c>
      <c r="BA749" s="180" t="s">
        <v>748</v>
      </c>
      <c r="BB749" s="180">
        <f>$T$8</f>
        <v>2034</v>
      </c>
      <c r="BC749" s="180" t="str">
        <f t="shared" ca="1" si="117"/>
        <v>9_T735_Remaining_plant_OM_service_agreement_2034</v>
      </c>
      <c r="BD749" s="180" t="s">
        <v>407</v>
      </c>
      <c r="BE749" s="180"/>
      <c r="BF749" s="189" t="str">
        <f t="shared" si="111"/>
        <v>&gt;=0</v>
      </c>
      <c r="BG749" s="189" t="s">
        <v>58</v>
      </c>
      <c r="BH749" s="189" t="s">
        <v>58</v>
      </c>
      <c r="BI749" s="189"/>
      <c r="BJ749" s="189"/>
      <c r="BK749" s="189"/>
      <c r="BL749" s="189"/>
    </row>
    <row r="750" spans="1:64" ht="13.5" hidden="1" customHeight="1" thickBot="1">
      <c r="A750" s="90"/>
      <c r="B750" s="117"/>
      <c r="C750" s="163"/>
      <c r="D750" s="347"/>
      <c r="E750" s="347"/>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4"/>
      <c r="AD750" s="304"/>
      <c r="AE750" s="305"/>
      <c r="AF750" s="305"/>
      <c r="AG750" s="305"/>
      <c r="AH750" s="305"/>
      <c r="AI750" s="305"/>
      <c r="AJ750" s="305"/>
      <c r="AK750" s="305"/>
      <c r="AL750" s="305"/>
      <c r="AM750" s="305"/>
      <c r="AN750" s="305"/>
      <c r="AO750" s="314"/>
      <c r="AP750" s="117"/>
      <c r="AQ750" s="54" t="s">
        <v>645</v>
      </c>
      <c r="AU750" s="292" t="str">
        <f t="shared" ca="1" si="118"/>
        <v>U</v>
      </c>
      <c r="AV750" s="292">
        <f t="shared" si="119"/>
        <v>735</v>
      </c>
      <c r="AW750" s="180" t="str">
        <f t="shared" ca="1" si="116"/>
        <v>U735</v>
      </c>
      <c r="AX750" s="180">
        <f t="shared" si="109"/>
        <v>9</v>
      </c>
      <c r="AY750" s="180" t="str">
        <f t="shared" ca="1" si="110"/>
        <v>6. Ownership - Operating Costs</v>
      </c>
      <c r="AZ750" s="189" t="s">
        <v>702</v>
      </c>
      <c r="BA750" s="180" t="s">
        <v>748</v>
      </c>
      <c r="BB750" s="180">
        <f>$U$8</f>
        <v>2035</v>
      </c>
      <c r="BC750" s="180" t="str">
        <f t="shared" ca="1" si="117"/>
        <v>9_U735_Remaining_plant_OM_service_agreement_2035</v>
      </c>
      <c r="BD750" s="180" t="s">
        <v>407</v>
      </c>
      <c r="BE750" s="180"/>
      <c r="BF750" s="189" t="str">
        <f t="shared" si="111"/>
        <v>&gt;=0</v>
      </c>
      <c r="BG750" s="189" t="s">
        <v>58</v>
      </c>
      <c r="BH750" s="189" t="s">
        <v>58</v>
      </c>
      <c r="BI750" s="189"/>
      <c r="BJ750" s="189"/>
      <c r="BK750" s="189"/>
      <c r="BL750" s="189"/>
    </row>
    <row r="751" spans="1:64" ht="13.5" hidden="1" customHeight="1" thickBot="1">
      <c r="A751" s="90"/>
      <c r="B751" s="117"/>
      <c r="C751" s="163"/>
      <c r="D751" s="347"/>
      <c r="E751" s="347"/>
      <c r="F751" s="304"/>
      <c r="G751" s="304"/>
      <c r="H751" s="304"/>
      <c r="I751" s="304"/>
      <c r="J751" s="304"/>
      <c r="K751" s="304"/>
      <c r="L751" s="304"/>
      <c r="M751" s="304"/>
      <c r="N751" s="304"/>
      <c r="O751" s="304"/>
      <c r="P751" s="304"/>
      <c r="Q751" s="304"/>
      <c r="R751" s="304"/>
      <c r="S751" s="304"/>
      <c r="T751" s="304"/>
      <c r="U751" s="304"/>
      <c r="V751" s="304"/>
      <c r="W751" s="304"/>
      <c r="X751" s="304"/>
      <c r="Y751" s="304"/>
      <c r="Z751" s="304"/>
      <c r="AA751" s="304"/>
      <c r="AB751" s="304"/>
      <c r="AC751" s="304"/>
      <c r="AD751" s="304"/>
      <c r="AE751" s="305"/>
      <c r="AF751" s="305"/>
      <c r="AG751" s="305"/>
      <c r="AH751" s="305"/>
      <c r="AI751" s="305"/>
      <c r="AJ751" s="305"/>
      <c r="AK751" s="305"/>
      <c r="AL751" s="305"/>
      <c r="AM751" s="305"/>
      <c r="AN751" s="305"/>
      <c r="AO751" s="314"/>
      <c r="AP751" s="117"/>
      <c r="AQ751" s="54" t="s">
        <v>645</v>
      </c>
      <c r="AU751" s="292" t="str">
        <f t="shared" ca="1" si="118"/>
        <v>V</v>
      </c>
      <c r="AV751" s="292">
        <f t="shared" si="119"/>
        <v>735</v>
      </c>
      <c r="AW751" s="180" t="str">
        <f t="shared" ca="1" si="116"/>
        <v>V735</v>
      </c>
      <c r="AX751" s="180">
        <f t="shared" si="109"/>
        <v>9</v>
      </c>
      <c r="AY751" s="180" t="str">
        <f t="shared" ca="1" si="110"/>
        <v>6. Ownership - Operating Costs</v>
      </c>
      <c r="AZ751" s="189" t="s">
        <v>702</v>
      </c>
      <c r="BA751" s="180" t="s">
        <v>748</v>
      </c>
      <c r="BB751" s="180">
        <f>$V$8</f>
        <v>2036</v>
      </c>
      <c r="BC751" s="180" t="str">
        <f t="shared" ca="1" si="117"/>
        <v>9_V735_Remaining_plant_OM_service_agreement_2036</v>
      </c>
      <c r="BD751" s="180" t="s">
        <v>407</v>
      </c>
      <c r="BE751" s="180"/>
      <c r="BF751" s="189" t="str">
        <f t="shared" si="111"/>
        <v>&gt;=0</v>
      </c>
      <c r="BG751" s="189" t="s">
        <v>58</v>
      </c>
      <c r="BH751" s="189" t="s">
        <v>58</v>
      </c>
      <c r="BI751" s="189"/>
      <c r="BJ751" s="189"/>
      <c r="BK751" s="189"/>
      <c r="BL751" s="189"/>
    </row>
    <row r="752" spans="1:64" ht="13.5" hidden="1" customHeight="1" thickBot="1">
      <c r="A752" s="90"/>
      <c r="B752" s="117"/>
      <c r="C752" s="163"/>
      <c r="D752" s="347"/>
      <c r="E752" s="347"/>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4"/>
      <c r="AD752" s="304"/>
      <c r="AE752" s="305"/>
      <c r="AF752" s="305"/>
      <c r="AG752" s="305"/>
      <c r="AH752" s="305"/>
      <c r="AI752" s="305"/>
      <c r="AJ752" s="305"/>
      <c r="AK752" s="305"/>
      <c r="AL752" s="305"/>
      <c r="AM752" s="305"/>
      <c r="AN752" s="305"/>
      <c r="AO752" s="314"/>
      <c r="AP752" s="117"/>
      <c r="AQ752" s="54" t="s">
        <v>645</v>
      </c>
      <c r="AU752" s="292" t="str">
        <f t="shared" ca="1" si="118"/>
        <v>W</v>
      </c>
      <c r="AV752" s="292">
        <f t="shared" si="119"/>
        <v>735</v>
      </c>
      <c r="AW752" s="180" t="str">
        <f t="shared" ca="1" si="116"/>
        <v>W735</v>
      </c>
      <c r="AX752" s="180">
        <f t="shared" si="109"/>
        <v>9</v>
      </c>
      <c r="AY752" s="180" t="str">
        <f t="shared" ca="1" si="110"/>
        <v>6. Ownership - Operating Costs</v>
      </c>
      <c r="AZ752" s="189" t="s">
        <v>702</v>
      </c>
      <c r="BA752" s="180" t="s">
        <v>748</v>
      </c>
      <c r="BB752" s="180">
        <f>$W$8</f>
        <v>2037</v>
      </c>
      <c r="BC752" s="180" t="str">
        <f t="shared" ca="1" si="117"/>
        <v>9_W735_Remaining_plant_OM_service_agreement_2037</v>
      </c>
      <c r="BD752" s="180" t="s">
        <v>407</v>
      </c>
      <c r="BE752" s="180"/>
      <c r="BF752" s="189" t="str">
        <f t="shared" si="111"/>
        <v>&gt;=0</v>
      </c>
      <c r="BG752" s="189" t="s">
        <v>58</v>
      </c>
      <c r="BH752" s="189" t="s">
        <v>58</v>
      </c>
      <c r="BI752" s="189"/>
      <c r="BJ752" s="189"/>
      <c r="BK752" s="189"/>
      <c r="BL752" s="189"/>
    </row>
    <row r="753" spans="1:64" ht="13.5" hidden="1" customHeight="1" thickBot="1">
      <c r="A753" s="90"/>
      <c r="B753" s="117"/>
      <c r="C753" s="163"/>
      <c r="D753" s="347"/>
      <c r="E753" s="347"/>
      <c r="F753" s="304"/>
      <c r="G753" s="304"/>
      <c r="H753" s="304"/>
      <c r="I753" s="304"/>
      <c r="J753" s="304"/>
      <c r="K753" s="304"/>
      <c r="L753" s="304"/>
      <c r="M753" s="304"/>
      <c r="N753" s="304"/>
      <c r="O753" s="304"/>
      <c r="P753" s="304"/>
      <c r="Q753" s="304"/>
      <c r="R753" s="304"/>
      <c r="S753" s="304"/>
      <c r="T753" s="304"/>
      <c r="U753" s="304"/>
      <c r="V753" s="304"/>
      <c r="W753" s="304"/>
      <c r="X753" s="304"/>
      <c r="Y753" s="304"/>
      <c r="Z753" s="304"/>
      <c r="AA753" s="304"/>
      <c r="AB753" s="304"/>
      <c r="AC753" s="304"/>
      <c r="AD753" s="304"/>
      <c r="AE753" s="305"/>
      <c r="AF753" s="305"/>
      <c r="AG753" s="305"/>
      <c r="AH753" s="305"/>
      <c r="AI753" s="305"/>
      <c r="AJ753" s="305"/>
      <c r="AK753" s="305"/>
      <c r="AL753" s="305"/>
      <c r="AM753" s="305"/>
      <c r="AN753" s="305"/>
      <c r="AO753" s="314"/>
      <c r="AP753" s="117"/>
      <c r="AQ753" s="54" t="s">
        <v>645</v>
      </c>
      <c r="AU753" s="292" t="str">
        <f t="shared" ca="1" si="118"/>
        <v>X</v>
      </c>
      <c r="AV753" s="292">
        <f t="shared" si="119"/>
        <v>735</v>
      </c>
      <c r="AW753" s="180" t="str">
        <f t="shared" ca="1" si="116"/>
        <v>X735</v>
      </c>
      <c r="AX753" s="180">
        <f t="shared" si="109"/>
        <v>9</v>
      </c>
      <c r="AY753" s="180" t="str">
        <f t="shared" ca="1" si="110"/>
        <v>6. Ownership - Operating Costs</v>
      </c>
      <c r="AZ753" s="189" t="s">
        <v>702</v>
      </c>
      <c r="BA753" s="180" t="s">
        <v>748</v>
      </c>
      <c r="BB753" s="180">
        <f>$X$8</f>
        <v>2038</v>
      </c>
      <c r="BC753" s="180" t="str">
        <f t="shared" ca="1" si="117"/>
        <v>9_X735_Remaining_plant_OM_service_agreement_2038</v>
      </c>
      <c r="BD753" s="180" t="s">
        <v>407</v>
      </c>
      <c r="BE753" s="180"/>
      <c r="BF753" s="189" t="str">
        <f t="shared" si="111"/>
        <v>&gt;=0</v>
      </c>
      <c r="BG753" s="189" t="s">
        <v>58</v>
      </c>
      <c r="BH753" s="189" t="s">
        <v>58</v>
      </c>
      <c r="BI753" s="189"/>
      <c r="BJ753" s="189"/>
      <c r="BK753" s="189"/>
      <c r="BL753" s="189"/>
    </row>
    <row r="754" spans="1:64" ht="13.5" hidden="1" customHeight="1" thickBot="1">
      <c r="A754" s="90"/>
      <c r="B754" s="117"/>
      <c r="C754" s="163"/>
      <c r="D754" s="347"/>
      <c r="E754" s="347"/>
      <c r="F754" s="304"/>
      <c r="G754" s="304"/>
      <c r="H754" s="304"/>
      <c r="I754" s="304"/>
      <c r="J754" s="304"/>
      <c r="K754" s="304"/>
      <c r="L754" s="304"/>
      <c r="M754" s="304"/>
      <c r="N754" s="304"/>
      <c r="O754" s="304"/>
      <c r="P754" s="304"/>
      <c r="Q754" s="304"/>
      <c r="R754" s="304"/>
      <c r="S754" s="304"/>
      <c r="T754" s="304"/>
      <c r="U754" s="304"/>
      <c r="V754" s="304"/>
      <c r="W754" s="304"/>
      <c r="X754" s="304"/>
      <c r="Y754" s="304"/>
      <c r="Z754" s="304"/>
      <c r="AA754" s="304"/>
      <c r="AB754" s="304"/>
      <c r="AC754" s="304"/>
      <c r="AD754" s="304"/>
      <c r="AE754" s="305"/>
      <c r="AF754" s="305"/>
      <c r="AG754" s="305"/>
      <c r="AH754" s="305"/>
      <c r="AI754" s="305"/>
      <c r="AJ754" s="305"/>
      <c r="AK754" s="305"/>
      <c r="AL754" s="305"/>
      <c r="AM754" s="305"/>
      <c r="AN754" s="305"/>
      <c r="AO754" s="314"/>
      <c r="AP754" s="117"/>
      <c r="AQ754" s="54" t="s">
        <v>645</v>
      </c>
      <c r="AU754" s="292" t="str">
        <f t="shared" ca="1" si="118"/>
        <v>Y</v>
      </c>
      <c r="AV754" s="292">
        <f t="shared" si="119"/>
        <v>735</v>
      </c>
      <c r="AW754" s="180" t="str">
        <f t="shared" ca="1" si="116"/>
        <v>Y735</v>
      </c>
      <c r="AX754" s="180">
        <f t="shared" si="109"/>
        <v>9</v>
      </c>
      <c r="AY754" s="180" t="str">
        <f t="shared" ca="1" si="110"/>
        <v>6. Ownership - Operating Costs</v>
      </c>
      <c r="AZ754" s="189" t="s">
        <v>702</v>
      </c>
      <c r="BA754" s="180" t="s">
        <v>748</v>
      </c>
      <c r="BB754" s="180">
        <f>$Y$8</f>
        <v>2039</v>
      </c>
      <c r="BC754" s="180" t="str">
        <f t="shared" ca="1" si="117"/>
        <v>9_Y735_Remaining_plant_OM_service_agreement_2039</v>
      </c>
      <c r="BD754" s="180" t="s">
        <v>407</v>
      </c>
      <c r="BE754" s="180"/>
      <c r="BF754" s="189" t="str">
        <f t="shared" si="111"/>
        <v>&gt;=0</v>
      </c>
      <c r="BG754" s="189" t="s">
        <v>58</v>
      </c>
      <c r="BH754" s="189" t="s">
        <v>58</v>
      </c>
      <c r="BI754" s="189"/>
      <c r="BJ754" s="189"/>
      <c r="BK754" s="189"/>
      <c r="BL754" s="189"/>
    </row>
    <row r="755" spans="1:64" ht="13.5" hidden="1" customHeight="1" thickBot="1">
      <c r="A755" s="90"/>
      <c r="B755" s="117"/>
      <c r="C755" s="163"/>
      <c r="D755" s="347"/>
      <c r="E755" s="347"/>
      <c r="F755" s="304"/>
      <c r="G755" s="304"/>
      <c r="H755" s="304"/>
      <c r="I755" s="304"/>
      <c r="J755" s="304"/>
      <c r="K755" s="304"/>
      <c r="L755" s="304"/>
      <c r="M755" s="304"/>
      <c r="N755" s="304"/>
      <c r="O755" s="304"/>
      <c r="P755" s="304"/>
      <c r="Q755" s="304"/>
      <c r="R755" s="304"/>
      <c r="S755" s="304"/>
      <c r="T755" s="304"/>
      <c r="U755" s="304"/>
      <c r="V755" s="304"/>
      <c r="W755" s="304"/>
      <c r="X755" s="304"/>
      <c r="Y755" s="304"/>
      <c r="Z755" s="304"/>
      <c r="AA755" s="304"/>
      <c r="AB755" s="304"/>
      <c r="AC755" s="304"/>
      <c r="AD755" s="304"/>
      <c r="AE755" s="305"/>
      <c r="AF755" s="305"/>
      <c r="AG755" s="305"/>
      <c r="AH755" s="305"/>
      <c r="AI755" s="305"/>
      <c r="AJ755" s="305"/>
      <c r="AK755" s="305"/>
      <c r="AL755" s="305"/>
      <c r="AM755" s="305"/>
      <c r="AN755" s="305"/>
      <c r="AO755" s="314"/>
      <c r="AP755" s="117"/>
      <c r="AQ755" s="54" t="s">
        <v>645</v>
      </c>
      <c r="AU755" s="292" t="str">
        <f t="shared" ca="1" si="118"/>
        <v>Z</v>
      </c>
      <c r="AV755" s="292">
        <f t="shared" si="119"/>
        <v>735</v>
      </c>
      <c r="AW755" s="180" t="str">
        <f t="shared" ca="1" si="116"/>
        <v>Z735</v>
      </c>
      <c r="AX755" s="180">
        <f t="shared" si="109"/>
        <v>9</v>
      </c>
      <c r="AY755" s="180" t="str">
        <f t="shared" ca="1" si="110"/>
        <v>6. Ownership - Operating Costs</v>
      </c>
      <c r="AZ755" s="189" t="s">
        <v>702</v>
      </c>
      <c r="BA755" s="180" t="s">
        <v>748</v>
      </c>
      <c r="BB755" s="180">
        <f>$Z$8</f>
        <v>2040</v>
      </c>
      <c r="BC755" s="180" t="str">
        <f t="shared" ca="1" si="117"/>
        <v>9_Z735_Remaining_plant_OM_service_agreement_2040</v>
      </c>
      <c r="BD755" s="180" t="s">
        <v>407</v>
      </c>
      <c r="BE755" s="180"/>
      <c r="BF755" s="189" t="str">
        <f t="shared" si="111"/>
        <v>&gt;=0</v>
      </c>
      <c r="BG755" s="189" t="s">
        <v>58</v>
      </c>
      <c r="BH755" s="189" t="s">
        <v>58</v>
      </c>
      <c r="BI755" s="189"/>
      <c r="BJ755" s="189"/>
      <c r="BK755" s="189"/>
      <c r="BL755" s="189"/>
    </row>
    <row r="756" spans="1:64" ht="13.5" hidden="1" customHeight="1" thickBot="1">
      <c r="A756" s="90"/>
      <c r="B756" s="117"/>
      <c r="C756" s="163"/>
      <c r="D756" s="347"/>
      <c r="E756" s="347"/>
      <c r="F756" s="304"/>
      <c r="G756" s="304"/>
      <c r="H756" s="304"/>
      <c r="I756" s="304"/>
      <c r="J756" s="304"/>
      <c r="K756" s="304"/>
      <c r="L756" s="304"/>
      <c r="M756" s="304"/>
      <c r="N756" s="304"/>
      <c r="O756" s="304"/>
      <c r="P756" s="304"/>
      <c r="Q756" s="304"/>
      <c r="R756" s="304"/>
      <c r="S756" s="304"/>
      <c r="T756" s="304"/>
      <c r="U756" s="304"/>
      <c r="V756" s="304"/>
      <c r="W756" s="304"/>
      <c r="X756" s="304"/>
      <c r="Y756" s="304"/>
      <c r="Z756" s="304"/>
      <c r="AA756" s="304"/>
      <c r="AB756" s="304"/>
      <c r="AC756" s="304"/>
      <c r="AD756" s="304"/>
      <c r="AE756" s="305"/>
      <c r="AF756" s="305"/>
      <c r="AG756" s="305"/>
      <c r="AH756" s="305"/>
      <c r="AI756" s="305"/>
      <c r="AJ756" s="305"/>
      <c r="AK756" s="305"/>
      <c r="AL756" s="305"/>
      <c r="AM756" s="305"/>
      <c r="AN756" s="305"/>
      <c r="AO756" s="314"/>
      <c r="AP756" s="117"/>
      <c r="AQ756" s="54" t="s">
        <v>645</v>
      </c>
      <c r="AU756" s="292" t="str">
        <f t="shared" ca="1" si="118"/>
        <v>AA</v>
      </c>
      <c r="AV756" s="292">
        <f t="shared" si="119"/>
        <v>735</v>
      </c>
      <c r="AW756" s="180" t="str">
        <f t="shared" ca="1" si="116"/>
        <v>AA735</v>
      </c>
      <c r="AX756" s="180">
        <f t="shared" si="109"/>
        <v>9</v>
      </c>
      <c r="AY756" s="180" t="str">
        <f t="shared" ca="1" si="110"/>
        <v>6. Ownership - Operating Costs</v>
      </c>
      <c r="AZ756" s="189" t="s">
        <v>702</v>
      </c>
      <c r="BA756" s="180" t="s">
        <v>748</v>
      </c>
      <c r="BB756" s="180">
        <f>$AA$8</f>
        <v>2041</v>
      </c>
      <c r="BC756" s="180" t="str">
        <f t="shared" ca="1" si="117"/>
        <v>9_AA735_Remaining_plant_OM_service_agreement_2041</v>
      </c>
      <c r="BD756" s="180" t="s">
        <v>407</v>
      </c>
      <c r="BE756" s="180"/>
      <c r="BF756" s="189" t="str">
        <f t="shared" si="111"/>
        <v>&gt;=0</v>
      </c>
      <c r="BG756" s="189" t="s">
        <v>58</v>
      </c>
      <c r="BH756" s="189" t="s">
        <v>58</v>
      </c>
      <c r="BI756" s="189"/>
      <c r="BJ756" s="189"/>
      <c r="BK756" s="189"/>
      <c r="BL756" s="189"/>
    </row>
    <row r="757" spans="1:64" ht="13.5" hidden="1" customHeight="1" thickBot="1">
      <c r="A757" s="90"/>
      <c r="B757" s="117"/>
      <c r="C757" s="163"/>
      <c r="D757" s="347"/>
      <c r="E757" s="347"/>
      <c r="F757" s="304"/>
      <c r="G757" s="304"/>
      <c r="H757" s="304"/>
      <c r="I757" s="304"/>
      <c r="J757" s="304"/>
      <c r="K757" s="304"/>
      <c r="L757" s="304"/>
      <c r="M757" s="304"/>
      <c r="N757" s="304"/>
      <c r="O757" s="304"/>
      <c r="P757" s="304"/>
      <c r="Q757" s="304"/>
      <c r="R757" s="304"/>
      <c r="S757" s="304"/>
      <c r="T757" s="304"/>
      <c r="U757" s="304"/>
      <c r="V757" s="304"/>
      <c r="W757" s="304"/>
      <c r="X757" s="304"/>
      <c r="Y757" s="304"/>
      <c r="Z757" s="304"/>
      <c r="AA757" s="304"/>
      <c r="AB757" s="304"/>
      <c r="AC757" s="304"/>
      <c r="AD757" s="304"/>
      <c r="AE757" s="305"/>
      <c r="AF757" s="305"/>
      <c r="AG757" s="305"/>
      <c r="AH757" s="305"/>
      <c r="AI757" s="305"/>
      <c r="AJ757" s="305"/>
      <c r="AK757" s="305"/>
      <c r="AL757" s="305"/>
      <c r="AM757" s="305"/>
      <c r="AN757" s="305"/>
      <c r="AO757" s="314"/>
      <c r="AP757" s="117"/>
      <c r="AQ757" s="54" t="s">
        <v>645</v>
      </c>
      <c r="AU757" s="292" t="str">
        <f t="shared" ca="1" si="118"/>
        <v>AB</v>
      </c>
      <c r="AV757" s="292">
        <f t="shared" si="119"/>
        <v>735</v>
      </c>
      <c r="AW757" s="180" t="str">
        <f t="shared" ca="1" si="116"/>
        <v>AB735</v>
      </c>
      <c r="AX757" s="180">
        <f t="shared" si="109"/>
        <v>9</v>
      </c>
      <c r="AY757" s="180" t="str">
        <f t="shared" ca="1" si="110"/>
        <v>6. Ownership - Operating Costs</v>
      </c>
      <c r="AZ757" s="189" t="s">
        <v>702</v>
      </c>
      <c r="BA757" s="180" t="s">
        <v>748</v>
      </c>
      <c r="BB757" s="180">
        <f>$AB$8</f>
        <v>2042</v>
      </c>
      <c r="BC757" s="180" t="str">
        <f t="shared" ca="1" si="117"/>
        <v>9_AB735_Remaining_plant_OM_service_agreement_2042</v>
      </c>
      <c r="BD757" s="180" t="s">
        <v>407</v>
      </c>
      <c r="BE757" s="180"/>
      <c r="BF757" s="189" t="str">
        <f t="shared" si="111"/>
        <v>&gt;=0</v>
      </c>
      <c r="BG757" s="189" t="s">
        <v>58</v>
      </c>
      <c r="BH757" s="189" t="s">
        <v>58</v>
      </c>
      <c r="BI757" s="189"/>
      <c r="BJ757" s="189"/>
      <c r="BK757" s="189"/>
      <c r="BL757" s="189"/>
    </row>
    <row r="758" spans="1:64" ht="13.5" hidden="1" customHeight="1" thickBot="1">
      <c r="A758" s="90"/>
      <c r="B758" s="117"/>
      <c r="C758" s="163"/>
      <c r="D758" s="347"/>
      <c r="E758" s="347"/>
      <c r="F758" s="304"/>
      <c r="G758" s="304"/>
      <c r="H758" s="304"/>
      <c r="I758" s="304"/>
      <c r="J758" s="304"/>
      <c r="K758" s="304"/>
      <c r="L758" s="304"/>
      <c r="M758" s="304"/>
      <c r="N758" s="304"/>
      <c r="O758" s="304"/>
      <c r="P758" s="304"/>
      <c r="Q758" s="304"/>
      <c r="R758" s="304"/>
      <c r="S758" s="304"/>
      <c r="T758" s="304"/>
      <c r="U758" s="304"/>
      <c r="V758" s="304"/>
      <c r="W758" s="304"/>
      <c r="X758" s="304"/>
      <c r="Y758" s="304"/>
      <c r="Z758" s="304"/>
      <c r="AA758" s="304"/>
      <c r="AB758" s="304"/>
      <c r="AC758" s="304"/>
      <c r="AD758" s="304"/>
      <c r="AE758" s="305"/>
      <c r="AF758" s="305"/>
      <c r="AG758" s="305"/>
      <c r="AH758" s="305"/>
      <c r="AI758" s="305"/>
      <c r="AJ758" s="305"/>
      <c r="AK758" s="305"/>
      <c r="AL758" s="305"/>
      <c r="AM758" s="305"/>
      <c r="AN758" s="305"/>
      <c r="AO758" s="314"/>
      <c r="AP758" s="117"/>
      <c r="AQ758" s="54" t="s">
        <v>645</v>
      </c>
      <c r="AU758" s="292" t="str">
        <f t="shared" ca="1" si="118"/>
        <v>AC</v>
      </c>
      <c r="AV758" s="292">
        <f t="shared" si="119"/>
        <v>735</v>
      </c>
      <c r="AW758" s="180" t="str">
        <f t="shared" ca="1" si="116"/>
        <v>AC735</v>
      </c>
      <c r="AX758" s="180">
        <f t="shared" si="109"/>
        <v>9</v>
      </c>
      <c r="AY758" s="180" t="str">
        <f t="shared" ca="1" si="110"/>
        <v>6. Ownership - Operating Costs</v>
      </c>
      <c r="AZ758" s="189" t="s">
        <v>702</v>
      </c>
      <c r="BA758" s="180" t="s">
        <v>748</v>
      </c>
      <c r="BB758" s="180">
        <f>$AC$8</f>
        <v>2043</v>
      </c>
      <c r="BC758" s="180" t="str">
        <f t="shared" ca="1" si="117"/>
        <v>9_AC735_Remaining_plant_OM_service_agreement_2043</v>
      </c>
      <c r="BD758" s="180" t="s">
        <v>407</v>
      </c>
      <c r="BE758" s="180"/>
      <c r="BF758" s="189" t="str">
        <f t="shared" si="111"/>
        <v>&gt;=0</v>
      </c>
      <c r="BG758" s="189" t="s">
        <v>58</v>
      </c>
      <c r="BH758" s="189" t="s">
        <v>58</v>
      </c>
      <c r="BI758" s="189"/>
      <c r="BJ758" s="189"/>
      <c r="BK758" s="189"/>
      <c r="BL758" s="189"/>
    </row>
    <row r="759" spans="1:64" ht="13.5" hidden="1" customHeight="1" thickBot="1">
      <c r="A759" s="90"/>
      <c r="B759" s="117"/>
      <c r="C759" s="163"/>
      <c r="D759" s="347"/>
      <c r="E759" s="347"/>
      <c r="F759" s="304"/>
      <c r="G759" s="304"/>
      <c r="H759" s="304"/>
      <c r="I759" s="304"/>
      <c r="J759" s="304"/>
      <c r="K759" s="304"/>
      <c r="L759" s="304"/>
      <c r="M759" s="304"/>
      <c r="N759" s="304"/>
      <c r="O759" s="304"/>
      <c r="P759" s="304"/>
      <c r="Q759" s="304"/>
      <c r="R759" s="304"/>
      <c r="S759" s="304"/>
      <c r="T759" s="304"/>
      <c r="U759" s="304"/>
      <c r="V759" s="304"/>
      <c r="W759" s="304"/>
      <c r="X759" s="304"/>
      <c r="Y759" s="304"/>
      <c r="Z759" s="304"/>
      <c r="AA759" s="304"/>
      <c r="AB759" s="304"/>
      <c r="AC759" s="304"/>
      <c r="AD759" s="304"/>
      <c r="AE759" s="305"/>
      <c r="AF759" s="305"/>
      <c r="AG759" s="305"/>
      <c r="AH759" s="305"/>
      <c r="AI759" s="305"/>
      <c r="AJ759" s="305"/>
      <c r="AK759" s="305"/>
      <c r="AL759" s="305"/>
      <c r="AM759" s="305"/>
      <c r="AN759" s="305"/>
      <c r="AO759" s="314"/>
      <c r="AP759" s="117"/>
      <c r="AQ759" s="54" t="s">
        <v>645</v>
      </c>
      <c r="AU759" s="292" t="str">
        <f t="shared" ca="1" si="118"/>
        <v>AD</v>
      </c>
      <c r="AV759" s="292">
        <f t="shared" si="119"/>
        <v>735</v>
      </c>
      <c r="AW759" s="180" t="str">
        <f t="shared" ca="1" si="116"/>
        <v>AD735</v>
      </c>
      <c r="AX759" s="180">
        <f t="shared" si="109"/>
        <v>9</v>
      </c>
      <c r="AY759" s="180" t="str">
        <f t="shared" ca="1" si="110"/>
        <v>6. Ownership - Operating Costs</v>
      </c>
      <c r="AZ759" s="189" t="s">
        <v>702</v>
      </c>
      <c r="BA759" s="180" t="s">
        <v>748</v>
      </c>
      <c r="BB759" s="180">
        <f>$AD$8</f>
        <v>2044</v>
      </c>
      <c r="BC759" s="180" t="str">
        <f t="shared" ca="1" si="117"/>
        <v>9_AD735_Remaining_plant_OM_service_agreement_2044</v>
      </c>
      <c r="BD759" s="180" t="s">
        <v>407</v>
      </c>
      <c r="BE759" s="180"/>
      <c r="BF759" s="189" t="str">
        <f t="shared" si="111"/>
        <v>&gt;=0</v>
      </c>
      <c r="BG759" s="189" t="s">
        <v>58</v>
      </c>
      <c r="BH759" s="189" t="s">
        <v>58</v>
      </c>
      <c r="BI759" s="189"/>
      <c r="BJ759" s="189"/>
      <c r="BK759" s="189"/>
      <c r="BL759" s="189"/>
    </row>
    <row r="760" spans="1:64" ht="13.5" hidden="1" customHeight="1" thickBot="1">
      <c r="A760" s="90"/>
      <c r="B760" s="117"/>
      <c r="C760" s="163"/>
      <c r="D760" s="347"/>
      <c r="E760" s="347"/>
      <c r="F760" s="304"/>
      <c r="G760" s="304"/>
      <c r="H760" s="304"/>
      <c r="I760" s="304"/>
      <c r="J760" s="304"/>
      <c r="K760" s="304"/>
      <c r="L760" s="304"/>
      <c r="M760" s="304"/>
      <c r="N760" s="304"/>
      <c r="O760" s="304"/>
      <c r="P760" s="304"/>
      <c r="Q760" s="304"/>
      <c r="R760" s="304"/>
      <c r="S760" s="304"/>
      <c r="T760" s="304"/>
      <c r="U760" s="304"/>
      <c r="V760" s="304"/>
      <c r="W760" s="304"/>
      <c r="X760" s="304"/>
      <c r="Y760" s="304"/>
      <c r="Z760" s="304"/>
      <c r="AA760" s="304"/>
      <c r="AB760" s="304"/>
      <c r="AC760" s="304"/>
      <c r="AD760" s="304"/>
      <c r="AE760" s="305"/>
      <c r="AF760" s="305"/>
      <c r="AG760" s="305"/>
      <c r="AH760" s="305"/>
      <c r="AI760" s="305"/>
      <c r="AJ760" s="305"/>
      <c r="AK760" s="305"/>
      <c r="AL760" s="305"/>
      <c r="AM760" s="305"/>
      <c r="AN760" s="305"/>
      <c r="AO760" s="314"/>
      <c r="AP760" s="117"/>
      <c r="AQ760" s="54" t="s">
        <v>645</v>
      </c>
      <c r="AU760" s="292" t="str">
        <f t="shared" ca="1" si="118"/>
        <v>AE</v>
      </c>
      <c r="AV760" s="292">
        <f t="shared" si="119"/>
        <v>735</v>
      </c>
      <c r="AW760" s="180" t="str">
        <f t="shared" ca="1" si="116"/>
        <v>AE735</v>
      </c>
      <c r="AX760" s="180">
        <f t="shared" si="109"/>
        <v>9</v>
      </c>
      <c r="AY760" s="180" t="str">
        <f t="shared" ca="1" si="110"/>
        <v>6. Ownership - Operating Costs</v>
      </c>
      <c r="AZ760" s="189" t="s">
        <v>702</v>
      </c>
      <c r="BA760" s="180" t="s">
        <v>748</v>
      </c>
      <c r="BB760" s="180">
        <f>$AE$8</f>
        <v>2045</v>
      </c>
      <c r="BC760" s="180" t="str">
        <f t="shared" ca="1" si="117"/>
        <v>9_AE735_Remaining_plant_OM_service_agreement_2045</v>
      </c>
      <c r="BD760" s="180" t="s">
        <v>407</v>
      </c>
      <c r="BE760" s="180"/>
      <c r="BF760" s="189" t="str">
        <f t="shared" si="111"/>
        <v>&gt;=0</v>
      </c>
      <c r="BG760" s="189" t="s">
        <v>58</v>
      </c>
      <c r="BH760" s="189" t="s">
        <v>58</v>
      </c>
      <c r="BI760" s="189"/>
      <c r="BJ760" s="189"/>
      <c r="BK760" s="189"/>
      <c r="BL760" s="189"/>
    </row>
    <row r="761" spans="1:64" ht="13.5" hidden="1" customHeight="1" thickBot="1">
      <c r="A761" s="90"/>
      <c r="B761" s="117"/>
      <c r="C761" s="163"/>
      <c r="D761" s="347"/>
      <c r="E761" s="347"/>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4"/>
      <c r="AD761" s="304"/>
      <c r="AE761" s="305"/>
      <c r="AF761" s="305"/>
      <c r="AG761" s="305"/>
      <c r="AH761" s="305"/>
      <c r="AI761" s="305"/>
      <c r="AJ761" s="305"/>
      <c r="AK761" s="305"/>
      <c r="AL761" s="305"/>
      <c r="AM761" s="305"/>
      <c r="AN761" s="305"/>
      <c r="AO761" s="314"/>
      <c r="AP761" s="117"/>
      <c r="AQ761" s="54" t="s">
        <v>645</v>
      </c>
      <c r="AU761" s="292" t="str">
        <f t="shared" ca="1" si="118"/>
        <v>AF</v>
      </c>
      <c r="AV761" s="292">
        <f t="shared" si="119"/>
        <v>735</v>
      </c>
      <c r="AW761" s="180" t="str">
        <f t="shared" ca="1" si="116"/>
        <v>AF735</v>
      </c>
      <c r="AX761" s="180">
        <f t="shared" si="109"/>
        <v>9</v>
      </c>
      <c r="AY761" s="180" t="str">
        <f t="shared" ca="1" si="110"/>
        <v>6. Ownership - Operating Costs</v>
      </c>
      <c r="AZ761" s="189" t="s">
        <v>702</v>
      </c>
      <c r="BA761" s="180" t="s">
        <v>748</v>
      </c>
      <c r="BB761" s="180">
        <f>$AF$8</f>
        <v>2046</v>
      </c>
      <c r="BC761" s="180" t="str">
        <f t="shared" ca="1" si="117"/>
        <v>9_AF735_Remaining_plant_OM_service_agreement_2046</v>
      </c>
      <c r="BD761" s="180" t="s">
        <v>407</v>
      </c>
      <c r="BE761" s="180"/>
      <c r="BF761" s="189" t="str">
        <f t="shared" si="111"/>
        <v>&gt;=0</v>
      </c>
      <c r="BG761" s="189" t="s">
        <v>58</v>
      </c>
      <c r="BH761" s="189" t="s">
        <v>58</v>
      </c>
      <c r="BI761" s="189"/>
      <c r="BJ761" s="189"/>
      <c r="BK761" s="189"/>
      <c r="BL761" s="189"/>
    </row>
    <row r="762" spans="1:64" ht="13.5" hidden="1" customHeight="1" thickBot="1">
      <c r="A762" s="90"/>
      <c r="B762" s="117"/>
      <c r="C762" s="163"/>
      <c r="D762" s="347"/>
      <c r="E762" s="347"/>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304"/>
      <c r="AE762" s="305"/>
      <c r="AF762" s="305"/>
      <c r="AG762" s="305"/>
      <c r="AH762" s="305"/>
      <c r="AI762" s="305"/>
      <c r="AJ762" s="305"/>
      <c r="AK762" s="305"/>
      <c r="AL762" s="305"/>
      <c r="AM762" s="305"/>
      <c r="AN762" s="305"/>
      <c r="AO762" s="314"/>
      <c r="AP762" s="117"/>
      <c r="AQ762" s="54" t="s">
        <v>645</v>
      </c>
      <c r="AU762" s="292" t="str">
        <f t="shared" ca="1" si="118"/>
        <v>AG</v>
      </c>
      <c r="AV762" s="292">
        <f t="shared" si="119"/>
        <v>735</v>
      </c>
      <c r="AW762" s="180" t="str">
        <f t="shared" ca="1" si="116"/>
        <v>AG735</v>
      </c>
      <c r="AX762" s="180">
        <f t="shared" si="109"/>
        <v>9</v>
      </c>
      <c r="AY762" s="180" t="str">
        <f t="shared" ca="1" si="110"/>
        <v>6. Ownership - Operating Costs</v>
      </c>
      <c r="AZ762" s="189" t="s">
        <v>702</v>
      </c>
      <c r="BA762" s="180" t="s">
        <v>748</v>
      </c>
      <c r="BB762" s="180">
        <f>$AG$8</f>
        <v>2047</v>
      </c>
      <c r="BC762" s="180" t="str">
        <f t="shared" ca="1" si="117"/>
        <v>9_AG735_Remaining_plant_OM_service_agreement_2047</v>
      </c>
      <c r="BD762" s="180" t="s">
        <v>407</v>
      </c>
      <c r="BE762" s="180"/>
      <c r="BF762" s="189" t="str">
        <f t="shared" si="111"/>
        <v>&gt;=0</v>
      </c>
      <c r="BG762" s="189" t="s">
        <v>58</v>
      </c>
      <c r="BH762" s="189" t="s">
        <v>58</v>
      </c>
      <c r="BI762" s="189"/>
      <c r="BJ762" s="189"/>
      <c r="BK762" s="189"/>
      <c r="BL762" s="189"/>
    </row>
    <row r="763" spans="1:64" ht="13.5" hidden="1" customHeight="1" thickBot="1">
      <c r="A763" s="90"/>
      <c r="B763" s="117"/>
      <c r="C763" s="163"/>
      <c r="D763" s="347"/>
      <c r="E763" s="347"/>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4"/>
      <c r="AD763" s="304"/>
      <c r="AE763" s="305"/>
      <c r="AF763" s="305"/>
      <c r="AG763" s="305"/>
      <c r="AH763" s="305"/>
      <c r="AI763" s="305"/>
      <c r="AJ763" s="305"/>
      <c r="AK763" s="305"/>
      <c r="AL763" s="305"/>
      <c r="AM763" s="305"/>
      <c r="AN763" s="305"/>
      <c r="AO763" s="314"/>
      <c r="AP763" s="117"/>
      <c r="AQ763" s="54" t="s">
        <v>645</v>
      </c>
      <c r="AU763" s="292" t="str">
        <f t="shared" ca="1" si="118"/>
        <v>AH</v>
      </c>
      <c r="AV763" s="292">
        <f t="shared" si="119"/>
        <v>735</v>
      </c>
      <c r="AW763" s="180" t="str">
        <f t="shared" ca="1" si="116"/>
        <v>AH735</v>
      </c>
      <c r="AX763" s="180">
        <f t="shared" ref="AX763:AX826" si="120">$AX$5</f>
        <v>9</v>
      </c>
      <c r="AY763" s="180" t="str">
        <f t="shared" ref="AY763:AY826" ca="1" si="121">MID(CELL("filename",AX763),FIND("]",CELL("filename",AX763))+1,256)</f>
        <v>6. Ownership - Operating Costs</v>
      </c>
      <c r="AZ763" s="189" t="s">
        <v>702</v>
      </c>
      <c r="BA763" s="180" t="s">
        <v>748</v>
      </c>
      <c r="BB763" s="180">
        <f>$AH$8</f>
        <v>2048</v>
      </c>
      <c r="BC763" s="180" t="str">
        <f t="shared" ca="1" si="117"/>
        <v>9_AH735_Remaining_plant_OM_service_agreement_2048</v>
      </c>
      <c r="BD763" s="180" t="s">
        <v>407</v>
      </c>
      <c r="BE763" s="180"/>
      <c r="BF763" s="189" t="str">
        <f t="shared" ref="BF763:BF826" si="122">"&gt;=0"</f>
        <v>&gt;=0</v>
      </c>
      <c r="BG763" s="189" t="s">
        <v>58</v>
      </c>
      <c r="BH763" s="189" t="s">
        <v>58</v>
      </c>
      <c r="BI763" s="189"/>
      <c r="BJ763" s="189"/>
      <c r="BK763" s="189"/>
      <c r="BL763" s="189"/>
    </row>
    <row r="764" spans="1:64" ht="13.5" hidden="1" customHeight="1" thickBot="1">
      <c r="A764" s="90"/>
      <c r="B764" s="117"/>
      <c r="C764" s="163"/>
      <c r="D764" s="347"/>
      <c r="E764" s="347"/>
      <c r="F764" s="304"/>
      <c r="G764" s="304"/>
      <c r="H764" s="304"/>
      <c r="I764" s="304"/>
      <c r="J764" s="304"/>
      <c r="K764" s="304"/>
      <c r="L764" s="304"/>
      <c r="M764" s="304"/>
      <c r="N764" s="304"/>
      <c r="O764" s="304"/>
      <c r="P764" s="304"/>
      <c r="Q764" s="304"/>
      <c r="R764" s="304"/>
      <c r="S764" s="304"/>
      <c r="T764" s="304"/>
      <c r="U764" s="304"/>
      <c r="V764" s="304"/>
      <c r="W764" s="304"/>
      <c r="X764" s="304"/>
      <c r="Y764" s="304"/>
      <c r="Z764" s="304"/>
      <c r="AA764" s="304"/>
      <c r="AB764" s="304"/>
      <c r="AC764" s="304"/>
      <c r="AD764" s="304"/>
      <c r="AE764" s="305"/>
      <c r="AF764" s="305"/>
      <c r="AG764" s="305"/>
      <c r="AH764" s="305"/>
      <c r="AI764" s="305"/>
      <c r="AJ764" s="305"/>
      <c r="AK764" s="305"/>
      <c r="AL764" s="305"/>
      <c r="AM764" s="305"/>
      <c r="AN764" s="305"/>
      <c r="AO764" s="314"/>
      <c r="AP764" s="117"/>
      <c r="AQ764" s="54" t="s">
        <v>645</v>
      </c>
      <c r="AU764" s="292" t="str">
        <f t="shared" ca="1" si="118"/>
        <v>AI</v>
      </c>
      <c r="AV764" s="292">
        <f t="shared" si="119"/>
        <v>735</v>
      </c>
      <c r="AW764" s="180" t="str">
        <f t="shared" ca="1" si="116"/>
        <v>AI735</v>
      </c>
      <c r="AX764" s="180">
        <f t="shared" si="120"/>
        <v>9</v>
      </c>
      <c r="AY764" s="180" t="str">
        <f t="shared" ca="1" si="121"/>
        <v>6. Ownership - Operating Costs</v>
      </c>
      <c r="AZ764" s="189" t="s">
        <v>702</v>
      </c>
      <c r="BA764" s="180" t="s">
        <v>748</v>
      </c>
      <c r="BB764" s="180">
        <f>$AI$8</f>
        <v>2049</v>
      </c>
      <c r="BC764" s="180" t="str">
        <f t="shared" ca="1" si="117"/>
        <v>9_AI735_Remaining_plant_OM_service_agreement_2049</v>
      </c>
      <c r="BD764" s="180" t="s">
        <v>407</v>
      </c>
      <c r="BE764" s="180"/>
      <c r="BF764" s="189" t="str">
        <f t="shared" si="122"/>
        <v>&gt;=0</v>
      </c>
      <c r="BG764" s="189" t="s">
        <v>58</v>
      </c>
      <c r="BH764" s="189" t="s">
        <v>58</v>
      </c>
      <c r="BI764" s="189"/>
      <c r="BJ764" s="189"/>
      <c r="BK764" s="189"/>
      <c r="BL764" s="189"/>
    </row>
    <row r="765" spans="1:64" ht="13.5" hidden="1" customHeight="1" thickBot="1">
      <c r="A765" s="90"/>
      <c r="B765" s="117"/>
      <c r="C765" s="163"/>
      <c r="D765" s="347"/>
      <c r="E765" s="347"/>
      <c r="F765" s="304"/>
      <c r="G765" s="304"/>
      <c r="H765" s="304"/>
      <c r="I765" s="304"/>
      <c r="J765" s="304"/>
      <c r="K765" s="304"/>
      <c r="L765" s="304"/>
      <c r="M765" s="304"/>
      <c r="N765" s="304"/>
      <c r="O765" s="304"/>
      <c r="P765" s="304"/>
      <c r="Q765" s="304"/>
      <c r="R765" s="304"/>
      <c r="S765" s="304"/>
      <c r="T765" s="304"/>
      <c r="U765" s="304"/>
      <c r="V765" s="304"/>
      <c r="W765" s="304"/>
      <c r="X765" s="304"/>
      <c r="Y765" s="304"/>
      <c r="Z765" s="304"/>
      <c r="AA765" s="304"/>
      <c r="AB765" s="304"/>
      <c r="AC765" s="304"/>
      <c r="AD765" s="304"/>
      <c r="AE765" s="305"/>
      <c r="AF765" s="305"/>
      <c r="AG765" s="305"/>
      <c r="AH765" s="305"/>
      <c r="AI765" s="305"/>
      <c r="AJ765" s="305"/>
      <c r="AK765" s="305"/>
      <c r="AL765" s="305"/>
      <c r="AM765" s="305"/>
      <c r="AN765" s="305"/>
      <c r="AO765" s="314"/>
      <c r="AP765" s="117"/>
      <c r="AQ765" s="54" t="s">
        <v>645</v>
      </c>
      <c r="AU765" s="292" t="str">
        <f t="shared" ca="1" si="118"/>
        <v>AJ</v>
      </c>
      <c r="AV765" s="292">
        <f t="shared" si="119"/>
        <v>735</v>
      </c>
      <c r="AW765" s="180" t="str">
        <f t="shared" ca="1" si="116"/>
        <v>AJ735</v>
      </c>
      <c r="AX765" s="180">
        <f t="shared" si="120"/>
        <v>9</v>
      </c>
      <c r="AY765" s="180" t="str">
        <f t="shared" ca="1" si="121"/>
        <v>6. Ownership - Operating Costs</v>
      </c>
      <c r="AZ765" s="189" t="s">
        <v>702</v>
      </c>
      <c r="BA765" s="180" t="s">
        <v>748</v>
      </c>
      <c r="BB765" s="180">
        <f>$AJ$8</f>
        <v>2050</v>
      </c>
      <c r="BC765" s="180" t="str">
        <f t="shared" ca="1" si="117"/>
        <v>9_AJ735_Remaining_plant_OM_service_agreement_2050</v>
      </c>
      <c r="BD765" s="180" t="s">
        <v>407</v>
      </c>
      <c r="BE765" s="180"/>
      <c r="BF765" s="189" t="str">
        <f t="shared" si="122"/>
        <v>&gt;=0</v>
      </c>
      <c r="BG765" s="189" t="s">
        <v>58</v>
      </c>
      <c r="BH765" s="189" t="s">
        <v>58</v>
      </c>
      <c r="BI765" s="189"/>
      <c r="BJ765" s="189"/>
      <c r="BK765" s="189"/>
      <c r="BL765" s="189"/>
    </row>
    <row r="766" spans="1:64" ht="13.5" hidden="1" customHeight="1" thickBot="1">
      <c r="A766" s="90"/>
      <c r="B766" s="117"/>
      <c r="C766" s="163"/>
      <c r="D766" s="347"/>
      <c r="E766" s="347"/>
      <c r="F766" s="304"/>
      <c r="G766" s="304"/>
      <c r="H766" s="304"/>
      <c r="I766" s="304"/>
      <c r="J766" s="304"/>
      <c r="K766" s="304"/>
      <c r="L766" s="304"/>
      <c r="M766" s="304"/>
      <c r="N766" s="304"/>
      <c r="O766" s="304"/>
      <c r="P766" s="304"/>
      <c r="Q766" s="304"/>
      <c r="R766" s="304"/>
      <c r="S766" s="304"/>
      <c r="T766" s="304"/>
      <c r="U766" s="304"/>
      <c r="V766" s="304"/>
      <c r="W766" s="304"/>
      <c r="X766" s="304"/>
      <c r="Y766" s="304"/>
      <c r="Z766" s="304"/>
      <c r="AA766" s="304"/>
      <c r="AB766" s="304"/>
      <c r="AC766" s="304"/>
      <c r="AD766" s="304"/>
      <c r="AE766" s="305"/>
      <c r="AF766" s="305"/>
      <c r="AG766" s="305"/>
      <c r="AH766" s="305"/>
      <c r="AI766" s="305"/>
      <c r="AJ766" s="305"/>
      <c r="AK766" s="305"/>
      <c r="AL766" s="305"/>
      <c r="AM766" s="305"/>
      <c r="AN766" s="305"/>
      <c r="AO766" s="314"/>
      <c r="AP766" s="117"/>
      <c r="AQ766" s="54" t="s">
        <v>645</v>
      </c>
      <c r="AU766" s="292" t="str">
        <f t="shared" ca="1" si="118"/>
        <v>AK</v>
      </c>
      <c r="AV766" s="292">
        <f t="shared" si="119"/>
        <v>735</v>
      </c>
      <c r="AW766" s="180" t="str">
        <f t="shared" ca="1" si="116"/>
        <v>AK735</v>
      </c>
      <c r="AX766" s="180">
        <f t="shared" si="120"/>
        <v>9</v>
      </c>
      <c r="AY766" s="180" t="str">
        <f t="shared" ca="1" si="121"/>
        <v>6. Ownership - Operating Costs</v>
      </c>
      <c r="AZ766" s="189" t="s">
        <v>702</v>
      </c>
      <c r="BA766" s="180" t="s">
        <v>748</v>
      </c>
      <c r="BB766" s="180">
        <f>$AK$8</f>
        <v>2051</v>
      </c>
      <c r="BC766" s="180" t="str">
        <f t="shared" ca="1" si="117"/>
        <v>9_AK735_Remaining_plant_OM_service_agreement_2051</v>
      </c>
      <c r="BD766" s="180" t="s">
        <v>407</v>
      </c>
      <c r="BE766" s="180"/>
      <c r="BF766" s="189" t="str">
        <f t="shared" si="122"/>
        <v>&gt;=0</v>
      </c>
      <c r="BG766" s="189" t="s">
        <v>58</v>
      </c>
      <c r="BH766" s="189" t="s">
        <v>58</v>
      </c>
      <c r="BI766" s="189"/>
      <c r="BJ766" s="189"/>
      <c r="BK766" s="189"/>
      <c r="BL766" s="189"/>
    </row>
    <row r="767" spans="1:64" ht="13.5" hidden="1" customHeight="1" thickBot="1">
      <c r="A767" s="90"/>
      <c r="B767" s="117"/>
      <c r="C767" s="163"/>
      <c r="D767" s="347"/>
      <c r="E767" s="347"/>
      <c r="F767" s="304"/>
      <c r="G767" s="304"/>
      <c r="H767" s="304"/>
      <c r="I767" s="304"/>
      <c r="J767" s="304"/>
      <c r="K767" s="304"/>
      <c r="L767" s="304"/>
      <c r="M767" s="304"/>
      <c r="N767" s="304"/>
      <c r="O767" s="304"/>
      <c r="P767" s="304"/>
      <c r="Q767" s="304"/>
      <c r="R767" s="304"/>
      <c r="S767" s="304"/>
      <c r="T767" s="304"/>
      <c r="U767" s="304"/>
      <c r="V767" s="304"/>
      <c r="W767" s="304"/>
      <c r="X767" s="304"/>
      <c r="Y767" s="304"/>
      <c r="Z767" s="304"/>
      <c r="AA767" s="304"/>
      <c r="AB767" s="304"/>
      <c r="AC767" s="304"/>
      <c r="AD767" s="304"/>
      <c r="AE767" s="305"/>
      <c r="AF767" s="305"/>
      <c r="AG767" s="305"/>
      <c r="AH767" s="305"/>
      <c r="AI767" s="305"/>
      <c r="AJ767" s="305"/>
      <c r="AK767" s="305"/>
      <c r="AL767" s="305"/>
      <c r="AM767" s="305"/>
      <c r="AN767" s="305"/>
      <c r="AO767" s="314"/>
      <c r="AP767" s="117"/>
      <c r="AQ767" s="54" t="s">
        <v>645</v>
      </c>
      <c r="AU767" s="292" t="str">
        <f t="shared" ca="1" si="118"/>
        <v>AL</v>
      </c>
      <c r="AV767" s="292">
        <f t="shared" si="119"/>
        <v>735</v>
      </c>
      <c r="AW767" s="180" t="str">
        <f t="shared" ca="1" si="116"/>
        <v>AL735</v>
      </c>
      <c r="AX767" s="180">
        <f t="shared" si="120"/>
        <v>9</v>
      </c>
      <c r="AY767" s="180" t="str">
        <f t="shared" ca="1" si="121"/>
        <v>6. Ownership - Operating Costs</v>
      </c>
      <c r="AZ767" s="189" t="s">
        <v>702</v>
      </c>
      <c r="BA767" s="180" t="s">
        <v>748</v>
      </c>
      <c r="BB767" s="180">
        <f>$AL$8</f>
        <v>2052</v>
      </c>
      <c r="BC767" s="180" t="str">
        <f t="shared" ca="1" si="117"/>
        <v>9_AL735_Remaining_plant_OM_service_agreement_2052</v>
      </c>
      <c r="BD767" s="180" t="s">
        <v>407</v>
      </c>
      <c r="BE767" s="180"/>
      <c r="BF767" s="189" t="str">
        <f t="shared" si="122"/>
        <v>&gt;=0</v>
      </c>
      <c r="BG767" s="189" t="s">
        <v>58</v>
      </c>
      <c r="BH767" s="189" t="s">
        <v>58</v>
      </c>
      <c r="BI767" s="189"/>
      <c r="BJ767" s="189"/>
      <c r="BK767" s="189"/>
      <c r="BL767" s="189"/>
    </row>
    <row r="768" spans="1:64" ht="13.5" hidden="1" customHeight="1" thickBot="1">
      <c r="A768" s="90"/>
      <c r="B768" s="117"/>
      <c r="C768" s="163"/>
      <c r="D768" s="347"/>
      <c r="E768" s="347"/>
      <c r="F768" s="304"/>
      <c r="G768" s="304"/>
      <c r="H768" s="304"/>
      <c r="I768" s="304"/>
      <c r="J768" s="304"/>
      <c r="K768" s="304"/>
      <c r="L768" s="304"/>
      <c r="M768" s="304"/>
      <c r="N768" s="304"/>
      <c r="O768" s="304"/>
      <c r="P768" s="304"/>
      <c r="Q768" s="304"/>
      <c r="R768" s="304"/>
      <c r="S768" s="304"/>
      <c r="T768" s="304"/>
      <c r="U768" s="304"/>
      <c r="V768" s="304"/>
      <c r="W768" s="304"/>
      <c r="X768" s="304"/>
      <c r="Y768" s="304"/>
      <c r="Z768" s="304"/>
      <c r="AA768" s="304"/>
      <c r="AB768" s="304"/>
      <c r="AC768" s="304"/>
      <c r="AD768" s="304"/>
      <c r="AE768" s="305"/>
      <c r="AF768" s="305"/>
      <c r="AG768" s="305"/>
      <c r="AH768" s="305"/>
      <c r="AI768" s="305"/>
      <c r="AJ768" s="305"/>
      <c r="AK768" s="305"/>
      <c r="AL768" s="305"/>
      <c r="AM768" s="305"/>
      <c r="AN768" s="305"/>
      <c r="AO768" s="314"/>
      <c r="AP768" s="117"/>
      <c r="AQ768" s="54" t="s">
        <v>645</v>
      </c>
      <c r="AU768" s="292" t="str">
        <f t="shared" ca="1" si="118"/>
        <v>AM</v>
      </c>
      <c r="AV768" s="292">
        <f t="shared" si="119"/>
        <v>735</v>
      </c>
      <c r="AW768" s="180" t="str">
        <f t="shared" ca="1" si="116"/>
        <v>AM735</v>
      </c>
      <c r="AX768" s="180">
        <f t="shared" si="120"/>
        <v>9</v>
      </c>
      <c r="AY768" s="180" t="str">
        <f t="shared" ca="1" si="121"/>
        <v>6. Ownership - Operating Costs</v>
      </c>
      <c r="AZ768" s="189" t="s">
        <v>702</v>
      </c>
      <c r="BA768" s="180" t="s">
        <v>748</v>
      </c>
      <c r="BB768" s="180">
        <f>$AM$8</f>
        <v>2053</v>
      </c>
      <c r="BC768" s="180" t="str">
        <f t="shared" ca="1" si="117"/>
        <v>9_AM735_Remaining_plant_OM_service_agreement_2053</v>
      </c>
      <c r="BD768" s="180" t="s">
        <v>407</v>
      </c>
      <c r="BE768" s="180"/>
      <c r="BF768" s="189" t="str">
        <f t="shared" si="122"/>
        <v>&gt;=0</v>
      </c>
      <c r="BG768" s="189" t="s">
        <v>58</v>
      </c>
      <c r="BH768" s="189" t="s">
        <v>58</v>
      </c>
      <c r="BI768" s="189"/>
      <c r="BJ768" s="189"/>
      <c r="BK768" s="189"/>
      <c r="BL768" s="189"/>
    </row>
    <row r="769" spans="1:64" ht="13.5" hidden="1" customHeight="1" thickBot="1">
      <c r="A769" s="90"/>
      <c r="B769" s="117"/>
      <c r="C769" s="163"/>
      <c r="D769" s="347"/>
      <c r="E769" s="347"/>
      <c r="F769" s="304"/>
      <c r="G769" s="304"/>
      <c r="H769" s="304"/>
      <c r="I769" s="304"/>
      <c r="J769" s="304"/>
      <c r="K769" s="304"/>
      <c r="L769" s="304"/>
      <c r="M769" s="304"/>
      <c r="N769" s="304"/>
      <c r="O769" s="304"/>
      <c r="P769" s="304"/>
      <c r="Q769" s="304"/>
      <c r="R769" s="304"/>
      <c r="S769" s="304"/>
      <c r="T769" s="304"/>
      <c r="U769" s="304"/>
      <c r="V769" s="304"/>
      <c r="W769" s="304"/>
      <c r="X769" s="304"/>
      <c r="Y769" s="304"/>
      <c r="Z769" s="304"/>
      <c r="AA769" s="304"/>
      <c r="AB769" s="304"/>
      <c r="AC769" s="304"/>
      <c r="AD769" s="304"/>
      <c r="AE769" s="305"/>
      <c r="AF769" s="305"/>
      <c r="AG769" s="305"/>
      <c r="AH769" s="305"/>
      <c r="AI769" s="305"/>
      <c r="AJ769" s="305"/>
      <c r="AK769" s="305"/>
      <c r="AL769" s="305"/>
      <c r="AM769" s="305"/>
      <c r="AN769" s="305"/>
      <c r="AO769" s="314"/>
      <c r="AP769" s="117"/>
      <c r="AQ769" s="54" t="s">
        <v>645</v>
      </c>
      <c r="AU769" s="292" t="str">
        <f t="shared" ca="1" si="118"/>
        <v>AN</v>
      </c>
      <c r="AV769" s="292">
        <f t="shared" si="119"/>
        <v>735</v>
      </c>
      <c r="AW769" s="180" t="str">
        <f t="shared" ca="1" si="116"/>
        <v>AN735</v>
      </c>
      <c r="AX769" s="180">
        <f t="shared" si="120"/>
        <v>9</v>
      </c>
      <c r="AY769" s="180" t="str">
        <f t="shared" ca="1" si="121"/>
        <v>6. Ownership - Operating Costs</v>
      </c>
      <c r="AZ769" s="189" t="s">
        <v>702</v>
      </c>
      <c r="BA769" s="180" t="s">
        <v>748</v>
      </c>
      <c r="BB769" s="180">
        <f>$AN$8</f>
        <v>2054</v>
      </c>
      <c r="BC769" s="180" t="str">
        <f t="shared" ca="1" si="117"/>
        <v>9_AN735_Remaining_plant_OM_service_agreement_2054</v>
      </c>
      <c r="BD769" s="180" t="s">
        <v>407</v>
      </c>
      <c r="BE769" s="180"/>
      <c r="BF769" s="189" t="str">
        <f t="shared" si="122"/>
        <v>&gt;=0</v>
      </c>
      <c r="BG769" s="189" t="s">
        <v>58</v>
      </c>
      <c r="BH769" s="189" t="s">
        <v>58</v>
      </c>
      <c r="BI769" s="189"/>
      <c r="BJ769" s="189"/>
      <c r="BK769" s="189"/>
      <c r="BL769" s="189"/>
    </row>
    <row r="770" spans="1:64" ht="13.5" hidden="1" customHeight="1" thickBot="1">
      <c r="A770" s="90"/>
      <c r="B770" s="117"/>
      <c r="C770" s="163"/>
      <c r="D770" s="347"/>
      <c r="E770" s="347"/>
      <c r="F770" s="304"/>
      <c r="G770" s="304"/>
      <c r="H770" s="304"/>
      <c r="I770" s="304"/>
      <c r="J770" s="304"/>
      <c r="K770" s="304"/>
      <c r="L770" s="304"/>
      <c r="M770" s="304"/>
      <c r="N770" s="304"/>
      <c r="O770" s="304"/>
      <c r="P770" s="304"/>
      <c r="Q770" s="304"/>
      <c r="R770" s="304"/>
      <c r="S770" s="304"/>
      <c r="T770" s="304"/>
      <c r="U770" s="304"/>
      <c r="V770" s="304"/>
      <c r="W770" s="304"/>
      <c r="X770" s="304"/>
      <c r="Y770" s="304"/>
      <c r="Z770" s="304"/>
      <c r="AA770" s="304"/>
      <c r="AB770" s="304"/>
      <c r="AC770" s="304"/>
      <c r="AD770" s="304"/>
      <c r="AE770" s="305"/>
      <c r="AF770" s="305"/>
      <c r="AG770" s="305"/>
      <c r="AH770" s="305"/>
      <c r="AI770" s="305"/>
      <c r="AJ770" s="305"/>
      <c r="AK770" s="305"/>
      <c r="AL770" s="305"/>
      <c r="AM770" s="305"/>
      <c r="AN770" s="305"/>
      <c r="AO770" s="314"/>
      <c r="AP770" s="117"/>
      <c r="AQ770" s="307" t="s">
        <v>645</v>
      </c>
      <c r="AR770" s="307"/>
      <c r="AS770" s="307"/>
      <c r="AT770" s="307"/>
      <c r="AU770" s="308" t="str">
        <f t="shared" ca="1" si="118"/>
        <v>AO</v>
      </c>
      <c r="AV770" s="308">
        <f t="shared" si="119"/>
        <v>735</v>
      </c>
      <c r="AW770" s="254" t="str">
        <f t="shared" ca="1" si="116"/>
        <v>AO735</v>
      </c>
      <c r="AX770" s="254">
        <f t="shared" si="120"/>
        <v>9</v>
      </c>
      <c r="AY770" s="254" t="str">
        <f t="shared" ca="1" si="121"/>
        <v>6. Ownership - Operating Costs</v>
      </c>
      <c r="AZ770" s="259" t="s">
        <v>702</v>
      </c>
      <c r="BA770" s="254" t="s">
        <v>748</v>
      </c>
      <c r="BB770" s="254" t="s">
        <v>646</v>
      </c>
      <c r="BC770" s="254" t="str">
        <f t="shared" ca="1" si="117"/>
        <v>9_AO735_Remaining_plant_OM_service_agreement_Additional_Info</v>
      </c>
      <c r="BD770" s="259" t="s">
        <v>133</v>
      </c>
      <c r="BE770" s="259">
        <v>100</v>
      </c>
      <c r="BF770" s="259"/>
      <c r="BG770" s="259" t="s">
        <v>58</v>
      </c>
      <c r="BH770" s="259" t="s">
        <v>58</v>
      </c>
      <c r="BI770" s="189"/>
      <c r="BJ770" s="189"/>
      <c r="BK770" s="189"/>
      <c r="BL770" s="189"/>
    </row>
    <row r="771" spans="1:64" ht="13.5" thickBot="1">
      <c r="A771" s="90">
        <f>+A735+1</f>
        <v>28</v>
      </c>
      <c r="B771" s="117"/>
      <c r="C771" s="163" t="s">
        <v>749</v>
      </c>
      <c r="D771" s="347" t="s">
        <v>566</v>
      </c>
      <c r="E771" s="347"/>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1"/>
      <c r="AF771" s="281"/>
      <c r="AG771" s="281"/>
      <c r="AH771" s="281"/>
      <c r="AI771" s="281"/>
      <c r="AJ771" s="281"/>
      <c r="AK771" s="281"/>
      <c r="AL771" s="281"/>
      <c r="AM771" s="281"/>
      <c r="AN771" s="281"/>
      <c r="AO771" s="222"/>
      <c r="AP771" s="117"/>
      <c r="AS771" s="54" t="s">
        <v>125</v>
      </c>
      <c r="AT771" s="54" t="str">
        <f ca="1">SUBSTITUTE(CELL("address",F771),"$","")</f>
        <v>F771</v>
      </c>
      <c r="AU771" s="227" t="str">
        <f ca="1">CHAR(CODE(AT771))</f>
        <v>F</v>
      </c>
      <c r="AV771" s="227">
        <f>ROW(AT771)</f>
        <v>771</v>
      </c>
      <c r="AW771" s="180" t="str">
        <f ca="1">CONCATENATE(AU771&amp;AV771)</f>
        <v>F771</v>
      </c>
      <c r="AX771" s="180">
        <f t="shared" si="120"/>
        <v>9</v>
      </c>
      <c r="AY771" s="180" t="str">
        <f t="shared" ca="1" si="121"/>
        <v>6. Ownership - Operating Costs</v>
      </c>
      <c r="AZ771" s="189" t="s">
        <v>702</v>
      </c>
      <c r="BA771" s="180" t="s">
        <v>750</v>
      </c>
      <c r="BB771" s="180">
        <f>$F$8</f>
        <v>2020</v>
      </c>
      <c r="BC771" s="180" t="str">
        <f ca="1">AX771&amp;"_"&amp;AW771&amp;"_"&amp;BA771&amp;"_"&amp;BB771</f>
        <v>9_F771_Capacity_payment_2020</v>
      </c>
      <c r="BD771" s="180" t="s">
        <v>407</v>
      </c>
      <c r="BE771" s="180"/>
      <c r="BF771" s="189" t="str">
        <f t="shared" si="122"/>
        <v>&gt;=0</v>
      </c>
      <c r="BG771" s="189" t="s">
        <v>58</v>
      </c>
      <c r="BH771" s="189" t="s">
        <v>58</v>
      </c>
      <c r="BI771" s="189"/>
      <c r="BJ771" s="189"/>
      <c r="BK771" s="189"/>
      <c r="BL771" s="189"/>
    </row>
    <row r="772" spans="1:64" ht="13.5" hidden="1" customHeight="1" thickBot="1">
      <c r="A772" s="90"/>
      <c r="B772" s="117"/>
      <c r="C772" s="163"/>
      <c r="D772" s="347"/>
      <c r="E772" s="347"/>
      <c r="F772" s="304"/>
      <c r="G772" s="304"/>
      <c r="H772" s="304"/>
      <c r="I772" s="304"/>
      <c r="J772" s="304"/>
      <c r="K772" s="304"/>
      <c r="L772" s="304"/>
      <c r="M772" s="304"/>
      <c r="N772" s="304"/>
      <c r="O772" s="304"/>
      <c r="P772" s="304"/>
      <c r="Q772" s="304"/>
      <c r="R772" s="304"/>
      <c r="S772" s="304"/>
      <c r="T772" s="304"/>
      <c r="U772" s="304"/>
      <c r="V772" s="304"/>
      <c r="W772" s="304"/>
      <c r="X772" s="304"/>
      <c r="Y772" s="304"/>
      <c r="Z772" s="304"/>
      <c r="AA772" s="304"/>
      <c r="AB772" s="304"/>
      <c r="AC772" s="304"/>
      <c r="AD772" s="304"/>
      <c r="AE772" s="305"/>
      <c r="AF772" s="305"/>
      <c r="AG772" s="305"/>
      <c r="AH772" s="305"/>
      <c r="AI772" s="305"/>
      <c r="AJ772" s="305"/>
      <c r="AK772" s="305"/>
      <c r="AL772" s="305"/>
      <c r="AM772" s="305"/>
      <c r="AN772" s="305"/>
      <c r="AO772" s="314"/>
      <c r="AP772" s="117"/>
      <c r="AQ772" s="54" t="s">
        <v>645</v>
      </c>
      <c r="AU772" s="292" t="str">
        <f ca="1">IF(AU771="Z","AA",IF(LEN(AU771)=1,CHAR(CODE(AU771)+1),IF(RIGHT(AU771,1)="Z",CHAR(CODE(LEFT(AU771,1))+1),LEFT(AU771,1))&amp;CHAR(65+MOD(CODE(RIGHT(AU771,1))+1-65,26))))</f>
        <v>G</v>
      </c>
      <c r="AV772" s="292">
        <f>AV771</f>
        <v>771</v>
      </c>
      <c r="AW772" s="180" t="str">
        <f t="shared" ref="AW772:AW806" ca="1" si="123">CONCATENATE(AU772&amp;AV772)</f>
        <v>G771</v>
      </c>
      <c r="AX772" s="180">
        <f t="shared" si="120"/>
        <v>9</v>
      </c>
      <c r="AY772" s="180" t="str">
        <f t="shared" ca="1" si="121"/>
        <v>6. Ownership - Operating Costs</v>
      </c>
      <c r="AZ772" s="189" t="s">
        <v>702</v>
      </c>
      <c r="BA772" s="180" t="s">
        <v>750</v>
      </c>
      <c r="BB772" s="180">
        <f>$G$8</f>
        <v>2021</v>
      </c>
      <c r="BC772" s="180" t="str">
        <f t="shared" ref="BC772:BC806" ca="1" si="124">AX772&amp;"_"&amp;AW772&amp;"_"&amp;BA772&amp;"_"&amp;BB772</f>
        <v>9_G771_Capacity_payment_2021</v>
      </c>
      <c r="BD772" s="180" t="s">
        <v>407</v>
      </c>
      <c r="BE772" s="180"/>
      <c r="BF772" s="189" t="str">
        <f t="shared" si="122"/>
        <v>&gt;=0</v>
      </c>
      <c r="BG772" s="189" t="s">
        <v>58</v>
      </c>
      <c r="BH772" s="189" t="s">
        <v>58</v>
      </c>
      <c r="BI772" s="189"/>
      <c r="BJ772" s="189"/>
      <c r="BK772" s="189"/>
      <c r="BL772" s="189"/>
    </row>
    <row r="773" spans="1:64" ht="13.5" hidden="1" customHeight="1" thickBot="1">
      <c r="A773" s="90"/>
      <c r="B773" s="117"/>
      <c r="C773" s="163"/>
      <c r="D773" s="347"/>
      <c r="E773" s="347"/>
      <c r="F773" s="304"/>
      <c r="G773" s="304"/>
      <c r="H773" s="304"/>
      <c r="I773" s="304"/>
      <c r="J773" s="304"/>
      <c r="K773" s="304"/>
      <c r="L773" s="304"/>
      <c r="M773" s="304"/>
      <c r="N773" s="304"/>
      <c r="O773" s="304"/>
      <c r="P773" s="304"/>
      <c r="Q773" s="304"/>
      <c r="R773" s="304"/>
      <c r="S773" s="304"/>
      <c r="T773" s="304"/>
      <c r="U773" s="304"/>
      <c r="V773" s="304"/>
      <c r="W773" s="304"/>
      <c r="X773" s="304"/>
      <c r="Y773" s="304"/>
      <c r="Z773" s="304"/>
      <c r="AA773" s="304"/>
      <c r="AB773" s="304"/>
      <c r="AC773" s="304"/>
      <c r="AD773" s="304"/>
      <c r="AE773" s="305"/>
      <c r="AF773" s="305"/>
      <c r="AG773" s="305"/>
      <c r="AH773" s="305"/>
      <c r="AI773" s="305"/>
      <c r="AJ773" s="305"/>
      <c r="AK773" s="305"/>
      <c r="AL773" s="305"/>
      <c r="AM773" s="305"/>
      <c r="AN773" s="305"/>
      <c r="AO773" s="314"/>
      <c r="AP773" s="117"/>
      <c r="AQ773" s="54" t="s">
        <v>645</v>
      </c>
      <c r="AU773" s="292" t="str">
        <f t="shared" ref="AU773:AU806" ca="1" si="125">IF(AU772="Z","AA",IF(LEN(AU772)=1,CHAR(CODE(AU772)+1),IF(RIGHT(AU772,1)="Z",CHAR(CODE(LEFT(AU772,1))+1),LEFT(AU772,1))&amp;CHAR(65+MOD(CODE(RIGHT(AU772,1))+1-65,26))))</f>
        <v>H</v>
      </c>
      <c r="AV773" s="292">
        <f t="shared" ref="AV773:AV806" si="126">AV772</f>
        <v>771</v>
      </c>
      <c r="AW773" s="180" t="str">
        <f t="shared" ca="1" si="123"/>
        <v>H771</v>
      </c>
      <c r="AX773" s="180">
        <f t="shared" si="120"/>
        <v>9</v>
      </c>
      <c r="AY773" s="180" t="str">
        <f t="shared" ca="1" si="121"/>
        <v>6. Ownership - Operating Costs</v>
      </c>
      <c r="AZ773" s="189" t="s">
        <v>702</v>
      </c>
      <c r="BA773" s="180" t="s">
        <v>750</v>
      </c>
      <c r="BB773" s="180">
        <f>$H$8</f>
        <v>2022</v>
      </c>
      <c r="BC773" s="180" t="str">
        <f t="shared" ca="1" si="124"/>
        <v>9_H771_Capacity_payment_2022</v>
      </c>
      <c r="BD773" s="180" t="s">
        <v>407</v>
      </c>
      <c r="BE773" s="180"/>
      <c r="BF773" s="189" t="str">
        <f t="shared" si="122"/>
        <v>&gt;=0</v>
      </c>
      <c r="BG773" s="189" t="s">
        <v>58</v>
      </c>
      <c r="BH773" s="189" t="s">
        <v>58</v>
      </c>
      <c r="BI773" s="189"/>
      <c r="BJ773" s="189"/>
      <c r="BK773" s="189"/>
      <c r="BL773" s="189"/>
    </row>
    <row r="774" spans="1:64" ht="13.5" hidden="1" customHeight="1" thickBot="1">
      <c r="A774" s="90"/>
      <c r="B774" s="117"/>
      <c r="C774" s="163"/>
      <c r="D774" s="347"/>
      <c r="E774" s="347"/>
      <c r="F774" s="304"/>
      <c r="G774" s="304"/>
      <c r="H774" s="304"/>
      <c r="I774" s="304"/>
      <c r="J774" s="304"/>
      <c r="K774" s="304"/>
      <c r="L774" s="304"/>
      <c r="M774" s="304"/>
      <c r="N774" s="304"/>
      <c r="O774" s="304"/>
      <c r="P774" s="304"/>
      <c r="Q774" s="304"/>
      <c r="R774" s="304"/>
      <c r="S774" s="304"/>
      <c r="T774" s="304"/>
      <c r="U774" s="304"/>
      <c r="V774" s="304"/>
      <c r="W774" s="304"/>
      <c r="X774" s="304"/>
      <c r="Y774" s="304"/>
      <c r="Z774" s="304"/>
      <c r="AA774" s="304"/>
      <c r="AB774" s="304"/>
      <c r="AC774" s="304"/>
      <c r="AD774" s="304"/>
      <c r="AE774" s="305"/>
      <c r="AF774" s="305"/>
      <c r="AG774" s="305"/>
      <c r="AH774" s="305"/>
      <c r="AI774" s="305"/>
      <c r="AJ774" s="305"/>
      <c r="AK774" s="305"/>
      <c r="AL774" s="305"/>
      <c r="AM774" s="305"/>
      <c r="AN774" s="305"/>
      <c r="AO774" s="314"/>
      <c r="AP774" s="117"/>
      <c r="AQ774" s="54" t="s">
        <v>645</v>
      </c>
      <c r="AU774" s="292" t="str">
        <f t="shared" ca="1" si="125"/>
        <v>I</v>
      </c>
      <c r="AV774" s="292">
        <f t="shared" si="126"/>
        <v>771</v>
      </c>
      <c r="AW774" s="180" t="str">
        <f t="shared" ca="1" si="123"/>
        <v>I771</v>
      </c>
      <c r="AX774" s="180">
        <f t="shared" si="120"/>
        <v>9</v>
      </c>
      <c r="AY774" s="180" t="str">
        <f t="shared" ca="1" si="121"/>
        <v>6. Ownership - Operating Costs</v>
      </c>
      <c r="AZ774" s="189" t="s">
        <v>702</v>
      </c>
      <c r="BA774" s="180" t="s">
        <v>750</v>
      </c>
      <c r="BB774" s="180">
        <f>$I$8</f>
        <v>2023</v>
      </c>
      <c r="BC774" s="180" t="str">
        <f t="shared" ca="1" si="124"/>
        <v>9_I771_Capacity_payment_2023</v>
      </c>
      <c r="BD774" s="180" t="s">
        <v>407</v>
      </c>
      <c r="BE774" s="180"/>
      <c r="BF774" s="189" t="str">
        <f t="shared" si="122"/>
        <v>&gt;=0</v>
      </c>
      <c r="BG774" s="189" t="s">
        <v>58</v>
      </c>
      <c r="BH774" s="189" t="s">
        <v>58</v>
      </c>
      <c r="BI774" s="189"/>
      <c r="BJ774" s="189"/>
      <c r="BK774" s="189"/>
      <c r="BL774" s="189"/>
    </row>
    <row r="775" spans="1:64" ht="13.5" hidden="1" customHeight="1" thickBot="1">
      <c r="A775" s="90"/>
      <c r="B775" s="117"/>
      <c r="C775" s="163"/>
      <c r="D775" s="347"/>
      <c r="E775" s="347"/>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4"/>
      <c r="AD775" s="304"/>
      <c r="AE775" s="305"/>
      <c r="AF775" s="305"/>
      <c r="AG775" s="305"/>
      <c r="AH775" s="305"/>
      <c r="AI775" s="305"/>
      <c r="AJ775" s="305"/>
      <c r="AK775" s="305"/>
      <c r="AL775" s="305"/>
      <c r="AM775" s="305"/>
      <c r="AN775" s="305"/>
      <c r="AO775" s="314"/>
      <c r="AP775" s="117"/>
      <c r="AQ775" s="54" t="s">
        <v>645</v>
      </c>
      <c r="AU775" s="292" t="str">
        <f t="shared" ca="1" si="125"/>
        <v>J</v>
      </c>
      <c r="AV775" s="292">
        <f t="shared" si="126"/>
        <v>771</v>
      </c>
      <c r="AW775" s="180" t="str">
        <f t="shared" ca="1" si="123"/>
        <v>J771</v>
      </c>
      <c r="AX775" s="180">
        <f t="shared" si="120"/>
        <v>9</v>
      </c>
      <c r="AY775" s="180" t="str">
        <f t="shared" ca="1" si="121"/>
        <v>6. Ownership - Operating Costs</v>
      </c>
      <c r="AZ775" s="189" t="s">
        <v>702</v>
      </c>
      <c r="BA775" s="180" t="s">
        <v>750</v>
      </c>
      <c r="BB775" s="180">
        <f>$J$8</f>
        <v>2024</v>
      </c>
      <c r="BC775" s="180" t="str">
        <f t="shared" ca="1" si="124"/>
        <v>9_J771_Capacity_payment_2024</v>
      </c>
      <c r="BD775" s="180" t="s">
        <v>407</v>
      </c>
      <c r="BE775" s="180"/>
      <c r="BF775" s="189" t="str">
        <f t="shared" si="122"/>
        <v>&gt;=0</v>
      </c>
      <c r="BG775" s="189" t="s">
        <v>58</v>
      </c>
      <c r="BH775" s="189" t="s">
        <v>58</v>
      </c>
      <c r="BI775" s="189"/>
      <c r="BJ775" s="189"/>
      <c r="BK775" s="189"/>
      <c r="BL775" s="189"/>
    </row>
    <row r="776" spans="1:64" ht="13.5" hidden="1" customHeight="1" thickBot="1">
      <c r="A776" s="90"/>
      <c r="B776" s="117"/>
      <c r="C776" s="163"/>
      <c r="D776" s="347"/>
      <c r="E776" s="347"/>
      <c r="F776" s="304"/>
      <c r="G776" s="304"/>
      <c r="H776" s="304"/>
      <c r="I776" s="304"/>
      <c r="J776" s="304"/>
      <c r="K776" s="304"/>
      <c r="L776" s="304"/>
      <c r="M776" s="304"/>
      <c r="N776" s="304"/>
      <c r="O776" s="304"/>
      <c r="P776" s="304"/>
      <c r="Q776" s="304"/>
      <c r="R776" s="304"/>
      <c r="S776" s="304"/>
      <c r="T776" s="304"/>
      <c r="U776" s="304"/>
      <c r="V776" s="304"/>
      <c r="W776" s="304"/>
      <c r="X776" s="304"/>
      <c r="Y776" s="304"/>
      <c r="Z776" s="304"/>
      <c r="AA776" s="304"/>
      <c r="AB776" s="304"/>
      <c r="AC776" s="304"/>
      <c r="AD776" s="304"/>
      <c r="AE776" s="305"/>
      <c r="AF776" s="305"/>
      <c r="AG776" s="305"/>
      <c r="AH776" s="305"/>
      <c r="AI776" s="305"/>
      <c r="AJ776" s="305"/>
      <c r="AK776" s="305"/>
      <c r="AL776" s="305"/>
      <c r="AM776" s="305"/>
      <c r="AN776" s="305"/>
      <c r="AO776" s="314"/>
      <c r="AP776" s="117"/>
      <c r="AQ776" s="54" t="s">
        <v>645</v>
      </c>
      <c r="AU776" s="292" t="str">
        <f t="shared" ca="1" si="125"/>
        <v>K</v>
      </c>
      <c r="AV776" s="292">
        <f t="shared" si="126"/>
        <v>771</v>
      </c>
      <c r="AW776" s="180" t="str">
        <f t="shared" ca="1" si="123"/>
        <v>K771</v>
      </c>
      <c r="AX776" s="180">
        <f t="shared" si="120"/>
        <v>9</v>
      </c>
      <c r="AY776" s="180" t="str">
        <f t="shared" ca="1" si="121"/>
        <v>6. Ownership - Operating Costs</v>
      </c>
      <c r="AZ776" s="189" t="s">
        <v>702</v>
      </c>
      <c r="BA776" s="180" t="s">
        <v>750</v>
      </c>
      <c r="BB776" s="180">
        <f>$K$8</f>
        <v>2025</v>
      </c>
      <c r="BC776" s="180" t="str">
        <f t="shared" ca="1" si="124"/>
        <v>9_K771_Capacity_payment_2025</v>
      </c>
      <c r="BD776" s="180" t="s">
        <v>407</v>
      </c>
      <c r="BE776" s="180"/>
      <c r="BF776" s="189" t="str">
        <f t="shared" si="122"/>
        <v>&gt;=0</v>
      </c>
      <c r="BG776" s="189" t="s">
        <v>58</v>
      </c>
      <c r="BH776" s="189" t="s">
        <v>58</v>
      </c>
      <c r="BI776" s="189"/>
      <c r="BJ776" s="189"/>
      <c r="BK776" s="189"/>
      <c r="BL776" s="189"/>
    </row>
    <row r="777" spans="1:64" ht="13.5" hidden="1" customHeight="1" thickBot="1">
      <c r="A777" s="90"/>
      <c r="B777" s="117"/>
      <c r="C777" s="163"/>
      <c r="D777" s="347"/>
      <c r="E777" s="347"/>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4"/>
      <c r="AD777" s="304"/>
      <c r="AE777" s="305"/>
      <c r="AF777" s="305"/>
      <c r="AG777" s="305"/>
      <c r="AH777" s="305"/>
      <c r="AI777" s="305"/>
      <c r="AJ777" s="305"/>
      <c r="AK777" s="305"/>
      <c r="AL777" s="305"/>
      <c r="AM777" s="305"/>
      <c r="AN777" s="305"/>
      <c r="AO777" s="314"/>
      <c r="AP777" s="117"/>
      <c r="AQ777" s="54" t="s">
        <v>645</v>
      </c>
      <c r="AU777" s="292" t="str">
        <f t="shared" ca="1" si="125"/>
        <v>L</v>
      </c>
      <c r="AV777" s="292">
        <f t="shared" si="126"/>
        <v>771</v>
      </c>
      <c r="AW777" s="180" t="str">
        <f t="shared" ca="1" si="123"/>
        <v>L771</v>
      </c>
      <c r="AX777" s="180">
        <f t="shared" si="120"/>
        <v>9</v>
      </c>
      <c r="AY777" s="180" t="str">
        <f t="shared" ca="1" si="121"/>
        <v>6. Ownership - Operating Costs</v>
      </c>
      <c r="AZ777" s="189" t="s">
        <v>702</v>
      </c>
      <c r="BA777" s="180" t="s">
        <v>750</v>
      </c>
      <c r="BB777" s="180">
        <f>$L$8</f>
        <v>2026</v>
      </c>
      <c r="BC777" s="180" t="str">
        <f t="shared" ca="1" si="124"/>
        <v>9_L771_Capacity_payment_2026</v>
      </c>
      <c r="BD777" s="180" t="s">
        <v>407</v>
      </c>
      <c r="BE777" s="180"/>
      <c r="BF777" s="189" t="str">
        <f t="shared" si="122"/>
        <v>&gt;=0</v>
      </c>
      <c r="BG777" s="189" t="s">
        <v>58</v>
      </c>
      <c r="BH777" s="189" t="s">
        <v>58</v>
      </c>
      <c r="BI777" s="189"/>
      <c r="BJ777" s="189"/>
      <c r="BK777" s="189"/>
      <c r="BL777" s="189"/>
    </row>
    <row r="778" spans="1:64" ht="13.5" hidden="1" customHeight="1" thickBot="1">
      <c r="A778" s="90"/>
      <c r="B778" s="117"/>
      <c r="C778" s="163"/>
      <c r="D778" s="347"/>
      <c r="E778" s="347"/>
      <c r="F778" s="304"/>
      <c r="G778" s="304"/>
      <c r="H778" s="304"/>
      <c r="I778" s="304"/>
      <c r="J778" s="304"/>
      <c r="K778" s="304"/>
      <c r="L778" s="304"/>
      <c r="M778" s="304"/>
      <c r="N778" s="304"/>
      <c r="O778" s="304"/>
      <c r="P778" s="304"/>
      <c r="Q778" s="304"/>
      <c r="R778" s="304"/>
      <c r="S778" s="304"/>
      <c r="T778" s="304"/>
      <c r="U778" s="304"/>
      <c r="V778" s="304"/>
      <c r="W778" s="304"/>
      <c r="X778" s="304"/>
      <c r="Y778" s="304"/>
      <c r="Z778" s="304"/>
      <c r="AA778" s="304"/>
      <c r="AB778" s="304"/>
      <c r="AC778" s="304"/>
      <c r="AD778" s="304"/>
      <c r="AE778" s="305"/>
      <c r="AF778" s="305"/>
      <c r="AG778" s="305"/>
      <c r="AH778" s="305"/>
      <c r="AI778" s="305"/>
      <c r="AJ778" s="305"/>
      <c r="AK778" s="305"/>
      <c r="AL778" s="305"/>
      <c r="AM778" s="305"/>
      <c r="AN778" s="305"/>
      <c r="AO778" s="314"/>
      <c r="AP778" s="117"/>
      <c r="AQ778" s="54" t="s">
        <v>645</v>
      </c>
      <c r="AU778" s="292" t="str">
        <f t="shared" ca="1" si="125"/>
        <v>M</v>
      </c>
      <c r="AV778" s="292">
        <f t="shared" si="126"/>
        <v>771</v>
      </c>
      <c r="AW778" s="180" t="str">
        <f t="shared" ca="1" si="123"/>
        <v>M771</v>
      </c>
      <c r="AX778" s="180">
        <f t="shared" si="120"/>
        <v>9</v>
      </c>
      <c r="AY778" s="180" t="str">
        <f t="shared" ca="1" si="121"/>
        <v>6. Ownership - Operating Costs</v>
      </c>
      <c r="AZ778" s="189" t="s">
        <v>702</v>
      </c>
      <c r="BA778" s="180" t="s">
        <v>750</v>
      </c>
      <c r="BB778" s="180">
        <f>$M$8</f>
        <v>2027</v>
      </c>
      <c r="BC778" s="180" t="str">
        <f t="shared" ca="1" si="124"/>
        <v>9_M771_Capacity_payment_2027</v>
      </c>
      <c r="BD778" s="180" t="s">
        <v>407</v>
      </c>
      <c r="BE778" s="180"/>
      <c r="BF778" s="189" t="str">
        <f t="shared" si="122"/>
        <v>&gt;=0</v>
      </c>
      <c r="BG778" s="189" t="s">
        <v>58</v>
      </c>
      <c r="BH778" s="189" t="s">
        <v>58</v>
      </c>
      <c r="BI778" s="189"/>
      <c r="BJ778" s="189"/>
      <c r="BK778" s="189"/>
      <c r="BL778" s="189"/>
    </row>
    <row r="779" spans="1:64" ht="13.5" hidden="1" customHeight="1" thickBot="1">
      <c r="A779" s="90"/>
      <c r="B779" s="117"/>
      <c r="C779" s="163"/>
      <c r="D779" s="347"/>
      <c r="E779" s="347"/>
      <c r="F779" s="304"/>
      <c r="G779" s="304"/>
      <c r="H779" s="304"/>
      <c r="I779" s="304"/>
      <c r="J779" s="304"/>
      <c r="K779" s="304"/>
      <c r="L779" s="304"/>
      <c r="M779" s="304"/>
      <c r="N779" s="304"/>
      <c r="O779" s="304"/>
      <c r="P779" s="304"/>
      <c r="Q779" s="304"/>
      <c r="R779" s="304"/>
      <c r="S779" s="304"/>
      <c r="T779" s="304"/>
      <c r="U779" s="304"/>
      <c r="V779" s="304"/>
      <c r="W779" s="304"/>
      <c r="X779" s="304"/>
      <c r="Y779" s="304"/>
      <c r="Z779" s="304"/>
      <c r="AA779" s="304"/>
      <c r="AB779" s="304"/>
      <c r="AC779" s="304"/>
      <c r="AD779" s="304"/>
      <c r="AE779" s="305"/>
      <c r="AF779" s="305"/>
      <c r="AG779" s="305"/>
      <c r="AH779" s="305"/>
      <c r="AI779" s="305"/>
      <c r="AJ779" s="305"/>
      <c r="AK779" s="305"/>
      <c r="AL779" s="305"/>
      <c r="AM779" s="305"/>
      <c r="AN779" s="305"/>
      <c r="AO779" s="314"/>
      <c r="AP779" s="117"/>
      <c r="AQ779" s="54" t="s">
        <v>645</v>
      </c>
      <c r="AU779" s="292" t="str">
        <f t="shared" ca="1" si="125"/>
        <v>N</v>
      </c>
      <c r="AV779" s="292">
        <f t="shared" si="126"/>
        <v>771</v>
      </c>
      <c r="AW779" s="180" t="str">
        <f t="shared" ca="1" si="123"/>
        <v>N771</v>
      </c>
      <c r="AX779" s="180">
        <f t="shared" si="120"/>
        <v>9</v>
      </c>
      <c r="AY779" s="180" t="str">
        <f t="shared" ca="1" si="121"/>
        <v>6. Ownership - Operating Costs</v>
      </c>
      <c r="AZ779" s="189" t="s">
        <v>702</v>
      </c>
      <c r="BA779" s="180" t="s">
        <v>750</v>
      </c>
      <c r="BB779" s="180">
        <f>$N$8</f>
        <v>2028</v>
      </c>
      <c r="BC779" s="180" t="str">
        <f t="shared" ca="1" si="124"/>
        <v>9_N771_Capacity_payment_2028</v>
      </c>
      <c r="BD779" s="180" t="s">
        <v>407</v>
      </c>
      <c r="BE779" s="180"/>
      <c r="BF779" s="189" t="str">
        <f t="shared" si="122"/>
        <v>&gt;=0</v>
      </c>
      <c r="BG779" s="189" t="s">
        <v>58</v>
      </c>
      <c r="BH779" s="189" t="s">
        <v>58</v>
      </c>
      <c r="BI779" s="189"/>
      <c r="BJ779" s="189"/>
      <c r="BK779" s="189"/>
      <c r="BL779" s="189"/>
    </row>
    <row r="780" spans="1:64" ht="13.5" hidden="1" customHeight="1" thickBot="1">
      <c r="A780" s="90"/>
      <c r="B780" s="117"/>
      <c r="C780" s="163"/>
      <c r="D780" s="347"/>
      <c r="E780" s="347"/>
      <c r="F780" s="304"/>
      <c r="G780" s="304"/>
      <c r="H780" s="304"/>
      <c r="I780" s="304"/>
      <c r="J780" s="304"/>
      <c r="K780" s="304"/>
      <c r="L780" s="304"/>
      <c r="M780" s="304"/>
      <c r="N780" s="304"/>
      <c r="O780" s="304"/>
      <c r="P780" s="304"/>
      <c r="Q780" s="304"/>
      <c r="R780" s="304"/>
      <c r="S780" s="304"/>
      <c r="T780" s="304"/>
      <c r="U780" s="304"/>
      <c r="V780" s="304"/>
      <c r="W780" s="304"/>
      <c r="X780" s="304"/>
      <c r="Y780" s="304"/>
      <c r="Z780" s="304"/>
      <c r="AA780" s="304"/>
      <c r="AB780" s="304"/>
      <c r="AC780" s="304"/>
      <c r="AD780" s="304"/>
      <c r="AE780" s="305"/>
      <c r="AF780" s="305"/>
      <c r="AG780" s="305"/>
      <c r="AH780" s="305"/>
      <c r="AI780" s="305"/>
      <c r="AJ780" s="305"/>
      <c r="AK780" s="305"/>
      <c r="AL780" s="305"/>
      <c r="AM780" s="305"/>
      <c r="AN780" s="305"/>
      <c r="AO780" s="314"/>
      <c r="AP780" s="117"/>
      <c r="AQ780" s="54" t="s">
        <v>645</v>
      </c>
      <c r="AU780" s="292" t="str">
        <f t="shared" ca="1" si="125"/>
        <v>O</v>
      </c>
      <c r="AV780" s="292">
        <f t="shared" si="126"/>
        <v>771</v>
      </c>
      <c r="AW780" s="180" t="str">
        <f t="shared" ca="1" si="123"/>
        <v>O771</v>
      </c>
      <c r="AX780" s="180">
        <f t="shared" si="120"/>
        <v>9</v>
      </c>
      <c r="AY780" s="180" t="str">
        <f t="shared" ca="1" si="121"/>
        <v>6. Ownership - Operating Costs</v>
      </c>
      <c r="AZ780" s="189" t="s">
        <v>702</v>
      </c>
      <c r="BA780" s="180" t="s">
        <v>750</v>
      </c>
      <c r="BB780" s="180">
        <f>$O$8</f>
        <v>2029</v>
      </c>
      <c r="BC780" s="180" t="str">
        <f t="shared" ca="1" si="124"/>
        <v>9_O771_Capacity_payment_2029</v>
      </c>
      <c r="BD780" s="180" t="s">
        <v>407</v>
      </c>
      <c r="BE780" s="180"/>
      <c r="BF780" s="189" t="str">
        <f t="shared" si="122"/>
        <v>&gt;=0</v>
      </c>
      <c r="BG780" s="189" t="s">
        <v>58</v>
      </c>
      <c r="BH780" s="189" t="s">
        <v>58</v>
      </c>
      <c r="BI780" s="189"/>
      <c r="BJ780" s="189"/>
      <c r="BK780" s="189"/>
      <c r="BL780" s="189"/>
    </row>
    <row r="781" spans="1:64" ht="13.5" hidden="1" customHeight="1" thickBot="1">
      <c r="A781" s="90"/>
      <c r="B781" s="117"/>
      <c r="C781" s="163"/>
      <c r="D781" s="347"/>
      <c r="E781" s="347"/>
      <c r="F781" s="304"/>
      <c r="G781" s="304"/>
      <c r="H781" s="304"/>
      <c r="I781" s="304"/>
      <c r="J781" s="304"/>
      <c r="K781" s="304"/>
      <c r="L781" s="304"/>
      <c r="M781" s="304"/>
      <c r="N781" s="304"/>
      <c r="O781" s="304"/>
      <c r="P781" s="304"/>
      <c r="Q781" s="304"/>
      <c r="R781" s="304"/>
      <c r="S781" s="304"/>
      <c r="T781" s="304"/>
      <c r="U781" s="304"/>
      <c r="V781" s="304"/>
      <c r="W781" s="304"/>
      <c r="X781" s="304"/>
      <c r="Y781" s="304"/>
      <c r="Z781" s="304"/>
      <c r="AA781" s="304"/>
      <c r="AB781" s="304"/>
      <c r="AC781" s="304"/>
      <c r="AD781" s="304"/>
      <c r="AE781" s="305"/>
      <c r="AF781" s="305"/>
      <c r="AG781" s="305"/>
      <c r="AH781" s="305"/>
      <c r="AI781" s="305"/>
      <c r="AJ781" s="305"/>
      <c r="AK781" s="305"/>
      <c r="AL781" s="305"/>
      <c r="AM781" s="305"/>
      <c r="AN781" s="305"/>
      <c r="AO781" s="314"/>
      <c r="AP781" s="117"/>
      <c r="AQ781" s="54" t="s">
        <v>645</v>
      </c>
      <c r="AU781" s="292" t="str">
        <f t="shared" ca="1" si="125"/>
        <v>P</v>
      </c>
      <c r="AV781" s="292">
        <f t="shared" si="126"/>
        <v>771</v>
      </c>
      <c r="AW781" s="180" t="str">
        <f t="shared" ca="1" si="123"/>
        <v>P771</v>
      </c>
      <c r="AX781" s="180">
        <f t="shared" si="120"/>
        <v>9</v>
      </c>
      <c r="AY781" s="180" t="str">
        <f t="shared" ca="1" si="121"/>
        <v>6. Ownership - Operating Costs</v>
      </c>
      <c r="AZ781" s="189" t="s">
        <v>702</v>
      </c>
      <c r="BA781" s="180" t="s">
        <v>750</v>
      </c>
      <c r="BB781" s="180">
        <f>$P$8</f>
        <v>2030</v>
      </c>
      <c r="BC781" s="180" t="str">
        <f t="shared" ca="1" si="124"/>
        <v>9_P771_Capacity_payment_2030</v>
      </c>
      <c r="BD781" s="180" t="s">
        <v>407</v>
      </c>
      <c r="BE781" s="180"/>
      <c r="BF781" s="189" t="str">
        <f t="shared" si="122"/>
        <v>&gt;=0</v>
      </c>
      <c r="BG781" s="189" t="s">
        <v>58</v>
      </c>
      <c r="BH781" s="189" t="s">
        <v>58</v>
      </c>
      <c r="BI781" s="189"/>
      <c r="BJ781" s="189"/>
      <c r="BK781" s="189"/>
      <c r="BL781" s="189"/>
    </row>
    <row r="782" spans="1:64" ht="13.5" hidden="1" customHeight="1" thickBot="1">
      <c r="A782" s="90"/>
      <c r="B782" s="117"/>
      <c r="C782" s="163"/>
      <c r="D782" s="347"/>
      <c r="E782" s="347"/>
      <c r="F782" s="304"/>
      <c r="G782" s="304"/>
      <c r="H782" s="304"/>
      <c r="I782" s="304"/>
      <c r="J782" s="304"/>
      <c r="K782" s="304"/>
      <c r="L782" s="304"/>
      <c r="M782" s="304"/>
      <c r="N782" s="304"/>
      <c r="O782" s="304"/>
      <c r="P782" s="304"/>
      <c r="Q782" s="304"/>
      <c r="R782" s="304"/>
      <c r="S782" s="304"/>
      <c r="T782" s="304"/>
      <c r="U782" s="304"/>
      <c r="V782" s="304"/>
      <c r="W782" s="304"/>
      <c r="X782" s="304"/>
      <c r="Y782" s="304"/>
      <c r="Z782" s="304"/>
      <c r="AA782" s="304"/>
      <c r="AB782" s="304"/>
      <c r="AC782" s="304"/>
      <c r="AD782" s="304"/>
      <c r="AE782" s="305"/>
      <c r="AF782" s="305"/>
      <c r="AG782" s="305"/>
      <c r="AH782" s="305"/>
      <c r="AI782" s="305"/>
      <c r="AJ782" s="305"/>
      <c r="AK782" s="305"/>
      <c r="AL782" s="305"/>
      <c r="AM782" s="305"/>
      <c r="AN782" s="305"/>
      <c r="AO782" s="314"/>
      <c r="AP782" s="117"/>
      <c r="AQ782" s="54" t="s">
        <v>645</v>
      </c>
      <c r="AU782" s="292" t="str">
        <f t="shared" ca="1" si="125"/>
        <v>Q</v>
      </c>
      <c r="AV782" s="292">
        <f t="shared" si="126"/>
        <v>771</v>
      </c>
      <c r="AW782" s="180" t="str">
        <f t="shared" ca="1" si="123"/>
        <v>Q771</v>
      </c>
      <c r="AX782" s="180">
        <f t="shared" si="120"/>
        <v>9</v>
      </c>
      <c r="AY782" s="180" t="str">
        <f t="shared" ca="1" si="121"/>
        <v>6. Ownership - Operating Costs</v>
      </c>
      <c r="AZ782" s="189" t="s">
        <v>702</v>
      </c>
      <c r="BA782" s="180" t="s">
        <v>750</v>
      </c>
      <c r="BB782" s="180">
        <f>$Q$8</f>
        <v>2031</v>
      </c>
      <c r="BC782" s="180" t="str">
        <f t="shared" ca="1" si="124"/>
        <v>9_Q771_Capacity_payment_2031</v>
      </c>
      <c r="BD782" s="180" t="s">
        <v>407</v>
      </c>
      <c r="BE782" s="180"/>
      <c r="BF782" s="189" t="str">
        <f t="shared" si="122"/>
        <v>&gt;=0</v>
      </c>
      <c r="BG782" s="189" t="s">
        <v>58</v>
      </c>
      <c r="BH782" s="189" t="s">
        <v>58</v>
      </c>
      <c r="BI782" s="189"/>
      <c r="BJ782" s="189"/>
      <c r="BK782" s="189"/>
      <c r="BL782" s="189"/>
    </row>
    <row r="783" spans="1:64" ht="13.5" hidden="1" customHeight="1" thickBot="1">
      <c r="A783" s="90"/>
      <c r="B783" s="117"/>
      <c r="C783" s="163"/>
      <c r="D783" s="347"/>
      <c r="E783" s="347"/>
      <c r="F783" s="304"/>
      <c r="G783" s="304"/>
      <c r="H783" s="304"/>
      <c r="I783" s="304"/>
      <c r="J783" s="304"/>
      <c r="K783" s="304"/>
      <c r="L783" s="304"/>
      <c r="M783" s="304"/>
      <c r="N783" s="304"/>
      <c r="O783" s="304"/>
      <c r="P783" s="304"/>
      <c r="Q783" s="304"/>
      <c r="R783" s="304"/>
      <c r="S783" s="304"/>
      <c r="T783" s="304"/>
      <c r="U783" s="304"/>
      <c r="V783" s="304"/>
      <c r="W783" s="304"/>
      <c r="X783" s="304"/>
      <c r="Y783" s="304"/>
      <c r="Z783" s="304"/>
      <c r="AA783" s="304"/>
      <c r="AB783" s="304"/>
      <c r="AC783" s="304"/>
      <c r="AD783" s="304"/>
      <c r="AE783" s="305"/>
      <c r="AF783" s="305"/>
      <c r="AG783" s="305"/>
      <c r="AH783" s="305"/>
      <c r="AI783" s="305"/>
      <c r="AJ783" s="305"/>
      <c r="AK783" s="305"/>
      <c r="AL783" s="305"/>
      <c r="AM783" s="305"/>
      <c r="AN783" s="305"/>
      <c r="AO783" s="314"/>
      <c r="AP783" s="117"/>
      <c r="AQ783" s="54" t="s">
        <v>645</v>
      </c>
      <c r="AU783" s="292" t="str">
        <f t="shared" ca="1" si="125"/>
        <v>R</v>
      </c>
      <c r="AV783" s="292">
        <f t="shared" si="126"/>
        <v>771</v>
      </c>
      <c r="AW783" s="180" t="str">
        <f t="shared" ca="1" si="123"/>
        <v>R771</v>
      </c>
      <c r="AX783" s="180">
        <f t="shared" si="120"/>
        <v>9</v>
      </c>
      <c r="AY783" s="180" t="str">
        <f t="shared" ca="1" si="121"/>
        <v>6. Ownership - Operating Costs</v>
      </c>
      <c r="AZ783" s="189" t="s">
        <v>702</v>
      </c>
      <c r="BA783" s="180" t="s">
        <v>750</v>
      </c>
      <c r="BB783" s="180">
        <f>$R$8</f>
        <v>2032</v>
      </c>
      <c r="BC783" s="180" t="str">
        <f t="shared" ca="1" si="124"/>
        <v>9_R771_Capacity_payment_2032</v>
      </c>
      <c r="BD783" s="180" t="s">
        <v>407</v>
      </c>
      <c r="BE783" s="180"/>
      <c r="BF783" s="189" t="str">
        <f t="shared" si="122"/>
        <v>&gt;=0</v>
      </c>
      <c r="BG783" s="189" t="s">
        <v>58</v>
      </c>
      <c r="BH783" s="189" t="s">
        <v>58</v>
      </c>
      <c r="BI783" s="189"/>
      <c r="BJ783" s="189"/>
      <c r="BK783" s="189"/>
      <c r="BL783" s="189"/>
    </row>
    <row r="784" spans="1:64" ht="13.5" hidden="1" customHeight="1" thickBot="1">
      <c r="A784" s="90"/>
      <c r="B784" s="117"/>
      <c r="C784" s="163"/>
      <c r="D784" s="347"/>
      <c r="E784" s="347"/>
      <c r="F784" s="304"/>
      <c r="G784" s="304"/>
      <c r="H784" s="304"/>
      <c r="I784" s="304"/>
      <c r="J784" s="304"/>
      <c r="K784" s="304"/>
      <c r="L784" s="304"/>
      <c r="M784" s="304"/>
      <c r="N784" s="304"/>
      <c r="O784" s="304"/>
      <c r="P784" s="304"/>
      <c r="Q784" s="304"/>
      <c r="R784" s="304"/>
      <c r="S784" s="304"/>
      <c r="T784" s="304"/>
      <c r="U784" s="304"/>
      <c r="V784" s="304"/>
      <c r="W784" s="304"/>
      <c r="X784" s="304"/>
      <c r="Y784" s="304"/>
      <c r="Z784" s="304"/>
      <c r="AA784" s="304"/>
      <c r="AB784" s="304"/>
      <c r="AC784" s="304"/>
      <c r="AD784" s="304"/>
      <c r="AE784" s="305"/>
      <c r="AF784" s="305"/>
      <c r="AG784" s="305"/>
      <c r="AH784" s="305"/>
      <c r="AI784" s="305"/>
      <c r="AJ784" s="305"/>
      <c r="AK784" s="305"/>
      <c r="AL784" s="305"/>
      <c r="AM784" s="305"/>
      <c r="AN784" s="305"/>
      <c r="AO784" s="314"/>
      <c r="AP784" s="117"/>
      <c r="AQ784" s="54" t="s">
        <v>645</v>
      </c>
      <c r="AU784" s="292" t="str">
        <f t="shared" ca="1" si="125"/>
        <v>S</v>
      </c>
      <c r="AV784" s="292">
        <f t="shared" si="126"/>
        <v>771</v>
      </c>
      <c r="AW784" s="180" t="str">
        <f t="shared" ca="1" si="123"/>
        <v>S771</v>
      </c>
      <c r="AX784" s="180">
        <f t="shared" si="120"/>
        <v>9</v>
      </c>
      <c r="AY784" s="180" t="str">
        <f t="shared" ca="1" si="121"/>
        <v>6. Ownership - Operating Costs</v>
      </c>
      <c r="AZ784" s="189" t="s">
        <v>702</v>
      </c>
      <c r="BA784" s="180" t="s">
        <v>750</v>
      </c>
      <c r="BB784" s="180">
        <f>$S$8</f>
        <v>2033</v>
      </c>
      <c r="BC784" s="180" t="str">
        <f t="shared" ca="1" si="124"/>
        <v>9_S771_Capacity_payment_2033</v>
      </c>
      <c r="BD784" s="180" t="s">
        <v>407</v>
      </c>
      <c r="BE784" s="180"/>
      <c r="BF784" s="189" t="str">
        <f t="shared" si="122"/>
        <v>&gt;=0</v>
      </c>
      <c r="BG784" s="189" t="s">
        <v>58</v>
      </c>
      <c r="BH784" s="189" t="s">
        <v>58</v>
      </c>
      <c r="BI784" s="189"/>
      <c r="BJ784" s="189"/>
      <c r="BK784" s="189"/>
      <c r="BL784" s="189"/>
    </row>
    <row r="785" spans="1:64" ht="13.5" hidden="1" customHeight="1" thickBot="1">
      <c r="A785" s="90"/>
      <c r="B785" s="117"/>
      <c r="C785" s="163"/>
      <c r="D785" s="347"/>
      <c r="E785" s="347"/>
      <c r="F785" s="304"/>
      <c r="G785" s="304"/>
      <c r="H785" s="304"/>
      <c r="I785" s="304"/>
      <c r="J785" s="304"/>
      <c r="K785" s="304"/>
      <c r="L785" s="304"/>
      <c r="M785" s="304"/>
      <c r="N785" s="304"/>
      <c r="O785" s="304"/>
      <c r="P785" s="304"/>
      <c r="Q785" s="304"/>
      <c r="R785" s="304"/>
      <c r="S785" s="304"/>
      <c r="T785" s="304"/>
      <c r="U785" s="304"/>
      <c r="V785" s="304"/>
      <c r="W785" s="304"/>
      <c r="X785" s="304"/>
      <c r="Y785" s="304"/>
      <c r="Z785" s="304"/>
      <c r="AA785" s="304"/>
      <c r="AB785" s="304"/>
      <c r="AC785" s="304"/>
      <c r="AD785" s="304"/>
      <c r="AE785" s="305"/>
      <c r="AF785" s="305"/>
      <c r="AG785" s="305"/>
      <c r="AH785" s="305"/>
      <c r="AI785" s="305"/>
      <c r="AJ785" s="305"/>
      <c r="AK785" s="305"/>
      <c r="AL785" s="305"/>
      <c r="AM785" s="305"/>
      <c r="AN785" s="305"/>
      <c r="AO785" s="314"/>
      <c r="AP785" s="117"/>
      <c r="AQ785" s="54" t="s">
        <v>645</v>
      </c>
      <c r="AU785" s="292" t="str">
        <f t="shared" ca="1" si="125"/>
        <v>T</v>
      </c>
      <c r="AV785" s="292">
        <f t="shared" si="126"/>
        <v>771</v>
      </c>
      <c r="AW785" s="180" t="str">
        <f t="shared" ca="1" si="123"/>
        <v>T771</v>
      </c>
      <c r="AX785" s="180">
        <f t="shared" si="120"/>
        <v>9</v>
      </c>
      <c r="AY785" s="180" t="str">
        <f t="shared" ca="1" si="121"/>
        <v>6. Ownership - Operating Costs</v>
      </c>
      <c r="AZ785" s="189" t="s">
        <v>702</v>
      </c>
      <c r="BA785" s="180" t="s">
        <v>750</v>
      </c>
      <c r="BB785" s="180">
        <f>$T$8</f>
        <v>2034</v>
      </c>
      <c r="BC785" s="180" t="str">
        <f t="shared" ca="1" si="124"/>
        <v>9_T771_Capacity_payment_2034</v>
      </c>
      <c r="BD785" s="180" t="s">
        <v>407</v>
      </c>
      <c r="BE785" s="180"/>
      <c r="BF785" s="189" t="str">
        <f t="shared" si="122"/>
        <v>&gt;=0</v>
      </c>
      <c r="BG785" s="189" t="s">
        <v>58</v>
      </c>
      <c r="BH785" s="189" t="s">
        <v>58</v>
      </c>
      <c r="BI785" s="189"/>
      <c r="BJ785" s="189"/>
      <c r="BK785" s="189"/>
      <c r="BL785" s="189"/>
    </row>
    <row r="786" spans="1:64" ht="13.5" hidden="1" customHeight="1" thickBot="1">
      <c r="A786" s="90"/>
      <c r="B786" s="117"/>
      <c r="C786" s="163"/>
      <c r="D786" s="347"/>
      <c r="E786" s="347"/>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4"/>
      <c r="AD786" s="304"/>
      <c r="AE786" s="305"/>
      <c r="AF786" s="305"/>
      <c r="AG786" s="305"/>
      <c r="AH786" s="305"/>
      <c r="AI786" s="305"/>
      <c r="AJ786" s="305"/>
      <c r="AK786" s="305"/>
      <c r="AL786" s="305"/>
      <c r="AM786" s="305"/>
      <c r="AN786" s="305"/>
      <c r="AO786" s="314"/>
      <c r="AP786" s="117"/>
      <c r="AQ786" s="54" t="s">
        <v>645</v>
      </c>
      <c r="AU786" s="292" t="str">
        <f t="shared" ca="1" si="125"/>
        <v>U</v>
      </c>
      <c r="AV786" s="292">
        <f t="shared" si="126"/>
        <v>771</v>
      </c>
      <c r="AW786" s="180" t="str">
        <f t="shared" ca="1" si="123"/>
        <v>U771</v>
      </c>
      <c r="AX786" s="180">
        <f t="shared" si="120"/>
        <v>9</v>
      </c>
      <c r="AY786" s="180" t="str">
        <f t="shared" ca="1" si="121"/>
        <v>6. Ownership - Operating Costs</v>
      </c>
      <c r="AZ786" s="189" t="s">
        <v>702</v>
      </c>
      <c r="BA786" s="180" t="s">
        <v>750</v>
      </c>
      <c r="BB786" s="180">
        <f>$U$8</f>
        <v>2035</v>
      </c>
      <c r="BC786" s="180" t="str">
        <f t="shared" ca="1" si="124"/>
        <v>9_U771_Capacity_payment_2035</v>
      </c>
      <c r="BD786" s="180" t="s">
        <v>407</v>
      </c>
      <c r="BE786" s="180"/>
      <c r="BF786" s="189" t="str">
        <f t="shared" si="122"/>
        <v>&gt;=0</v>
      </c>
      <c r="BG786" s="189" t="s">
        <v>58</v>
      </c>
      <c r="BH786" s="189" t="s">
        <v>58</v>
      </c>
      <c r="BI786" s="189"/>
      <c r="BJ786" s="189"/>
      <c r="BK786" s="189"/>
      <c r="BL786" s="189"/>
    </row>
    <row r="787" spans="1:64" ht="13.5" hidden="1" customHeight="1" thickBot="1">
      <c r="A787" s="90"/>
      <c r="B787" s="117"/>
      <c r="C787" s="163"/>
      <c r="D787" s="347"/>
      <c r="E787" s="347"/>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304"/>
      <c r="AE787" s="305"/>
      <c r="AF787" s="305"/>
      <c r="AG787" s="305"/>
      <c r="AH787" s="305"/>
      <c r="AI787" s="305"/>
      <c r="AJ787" s="305"/>
      <c r="AK787" s="305"/>
      <c r="AL787" s="305"/>
      <c r="AM787" s="305"/>
      <c r="AN787" s="305"/>
      <c r="AO787" s="314"/>
      <c r="AP787" s="117"/>
      <c r="AQ787" s="54" t="s">
        <v>645</v>
      </c>
      <c r="AU787" s="292" t="str">
        <f t="shared" ca="1" si="125"/>
        <v>V</v>
      </c>
      <c r="AV787" s="292">
        <f t="shared" si="126"/>
        <v>771</v>
      </c>
      <c r="AW787" s="180" t="str">
        <f t="shared" ca="1" si="123"/>
        <v>V771</v>
      </c>
      <c r="AX787" s="180">
        <f t="shared" si="120"/>
        <v>9</v>
      </c>
      <c r="AY787" s="180" t="str">
        <f t="shared" ca="1" si="121"/>
        <v>6. Ownership - Operating Costs</v>
      </c>
      <c r="AZ787" s="189" t="s">
        <v>702</v>
      </c>
      <c r="BA787" s="180" t="s">
        <v>750</v>
      </c>
      <c r="BB787" s="180">
        <f>$V$8</f>
        <v>2036</v>
      </c>
      <c r="BC787" s="180" t="str">
        <f t="shared" ca="1" si="124"/>
        <v>9_V771_Capacity_payment_2036</v>
      </c>
      <c r="BD787" s="180" t="s">
        <v>407</v>
      </c>
      <c r="BE787" s="180"/>
      <c r="BF787" s="189" t="str">
        <f t="shared" si="122"/>
        <v>&gt;=0</v>
      </c>
      <c r="BG787" s="189" t="s">
        <v>58</v>
      </c>
      <c r="BH787" s="189" t="s">
        <v>58</v>
      </c>
      <c r="BI787" s="189"/>
      <c r="BJ787" s="189"/>
      <c r="BK787" s="189"/>
      <c r="BL787" s="189"/>
    </row>
    <row r="788" spans="1:64" ht="13.5" hidden="1" customHeight="1" thickBot="1">
      <c r="A788" s="90"/>
      <c r="B788" s="117"/>
      <c r="C788" s="163"/>
      <c r="D788" s="347"/>
      <c r="E788" s="347"/>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4"/>
      <c r="AD788" s="304"/>
      <c r="AE788" s="305"/>
      <c r="AF788" s="305"/>
      <c r="AG788" s="305"/>
      <c r="AH788" s="305"/>
      <c r="AI788" s="305"/>
      <c r="AJ788" s="305"/>
      <c r="AK788" s="305"/>
      <c r="AL788" s="305"/>
      <c r="AM788" s="305"/>
      <c r="AN788" s="305"/>
      <c r="AO788" s="314"/>
      <c r="AP788" s="117"/>
      <c r="AQ788" s="54" t="s">
        <v>645</v>
      </c>
      <c r="AU788" s="292" t="str">
        <f t="shared" ca="1" si="125"/>
        <v>W</v>
      </c>
      <c r="AV788" s="292">
        <f t="shared" si="126"/>
        <v>771</v>
      </c>
      <c r="AW788" s="180" t="str">
        <f t="shared" ca="1" si="123"/>
        <v>W771</v>
      </c>
      <c r="AX788" s="180">
        <f t="shared" si="120"/>
        <v>9</v>
      </c>
      <c r="AY788" s="180" t="str">
        <f t="shared" ca="1" si="121"/>
        <v>6. Ownership - Operating Costs</v>
      </c>
      <c r="AZ788" s="189" t="s">
        <v>702</v>
      </c>
      <c r="BA788" s="180" t="s">
        <v>750</v>
      </c>
      <c r="BB788" s="180">
        <f>$W$8</f>
        <v>2037</v>
      </c>
      <c r="BC788" s="180" t="str">
        <f t="shared" ca="1" si="124"/>
        <v>9_W771_Capacity_payment_2037</v>
      </c>
      <c r="BD788" s="180" t="s">
        <v>407</v>
      </c>
      <c r="BE788" s="180"/>
      <c r="BF788" s="189" t="str">
        <f t="shared" si="122"/>
        <v>&gt;=0</v>
      </c>
      <c r="BG788" s="189" t="s">
        <v>58</v>
      </c>
      <c r="BH788" s="189" t="s">
        <v>58</v>
      </c>
      <c r="BI788" s="189"/>
      <c r="BJ788" s="189"/>
      <c r="BK788" s="189"/>
      <c r="BL788" s="189"/>
    </row>
    <row r="789" spans="1:64" ht="13.5" hidden="1" customHeight="1" thickBot="1">
      <c r="A789" s="90"/>
      <c r="B789" s="117"/>
      <c r="C789" s="163"/>
      <c r="D789" s="347"/>
      <c r="E789" s="347"/>
      <c r="F789" s="304"/>
      <c r="G789" s="304"/>
      <c r="H789" s="304"/>
      <c r="I789" s="304"/>
      <c r="J789" s="304"/>
      <c r="K789" s="304"/>
      <c r="L789" s="304"/>
      <c r="M789" s="304"/>
      <c r="N789" s="304"/>
      <c r="O789" s="304"/>
      <c r="P789" s="304"/>
      <c r="Q789" s="304"/>
      <c r="R789" s="304"/>
      <c r="S789" s="304"/>
      <c r="T789" s="304"/>
      <c r="U789" s="304"/>
      <c r="V789" s="304"/>
      <c r="W789" s="304"/>
      <c r="X789" s="304"/>
      <c r="Y789" s="304"/>
      <c r="Z789" s="304"/>
      <c r="AA789" s="304"/>
      <c r="AB789" s="304"/>
      <c r="AC789" s="304"/>
      <c r="AD789" s="304"/>
      <c r="AE789" s="305"/>
      <c r="AF789" s="305"/>
      <c r="AG789" s="305"/>
      <c r="AH789" s="305"/>
      <c r="AI789" s="305"/>
      <c r="AJ789" s="305"/>
      <c r="AK789" s="305"/>
      <c r="AL789" s="305"/>
      <c r="AM789" s="305"/>
      <c r="AN789" s="305"/>
      <c r="AO789" s="314"/>
      <c r="AP789" s="117"/>
      <c r="AQ789" s="54" t="s">
        <v>645</v>
      </c>
      <c r="AU789" s="292" t="str">
        <f t="shared" ca="1" si="125"/>
        <v>X</v>
      </c>
      <c r="AV789" s="292">
        <f t="shared" si="126"/>
        <v>771</v>
      </c>
      <c r="AW789" s="180" t="str">
        <f t="shared" ca="1" si="123"/>
        <v>X771</v>
      </c>
      <c r="AX789" s="180">
        <f t="shared" si="120"/>
        <v>9</v>
      </c>
      <c r="AY789" s="180" t="str">
        <f t="shared" ca="1" si="121"/>
        <v>6. Ownership - Operating Costs</v>
      </c>
      <c r="AZ789" s="189" t="s">
        <v>702</v>
      </c>
      <c r="BA789" s="180" t="s">
        <v>750</v>
      </c>
      <c r="BB789" s="180">
        <f>$X$8</f>
        <v>2038</v>
      </c>
      <c r="BC789" s="180" t="str">
        <f t="shared" ca="1" si="124"/>
        <v>9_X771_Capacity_payment_2038</v>
      </c>
      <c r="BD789" s="180" t="s">
        <v>407</v>
      </c>
      <c r="BE789" s="180"/>
      <c r="BF789" s="189" t="str">
        <f t="shared" si="122"/>
        <v>&gt;=0</v>
      </c>
      <c r="BG789" s="189" t="s">
        <v>58</v>
      </c>
      <c r="BH789" s="189" t="s">
        <v>58</v>
      </c>
      <c r="BI789" s="189"/>
      <c r="BJ789" s="189"/>
      <c r="BK789" s="189"/>
      <c r="BL789" s="189"/>
    </row>
    <row r="790" spans="1:64" ht="13.5" hidden="1" customHeight="1" thickBot="1">
      <c r="A790" s="90"/>
      <c r="B790" s="117"/>
      <c r="C790" s="163"/>
      <c r="D790" s="347"/>
      <c r="E790" s="347"/>
      <c r="F790" s="304"/>
      <c r="G790" s="304"/>
      <c r="H790" s="304"/>
      <c r="I790" s="304"/>
      <c r="J790" s="304"/>
      <c r="K790" s="304"/>
      <c r="L790" s="304"/>
      <c r="M790" s="304"/>
      <c r="N790" s="304"/>
      <c r="O790" s="304"/>
      <c r="P790" s="304"/>
      <c r="Q790" s="304"/>
      <c r="R790" s="304"/>
      <c r="S790" s="304"/>
      <c r="T790" s="304"/>
      <c r="U790" s="304"/>
      <c r="V790" s="304"/>
      <c r="W790" s="304"/>
      <c r="X790" s="304"/>
      <c r="Y790" s="304"/>
      <c r="Z790" s="304"/>
      <c r="AA790" s="304"/>
      <c r="AB790" s="304"/>
      <c r="AC790" s="304"/>
      <c r="AD790" s="304"/>
      <c r="AE790" s="305"/>
      <c r="AF790" s="305"/>
      <c r="AG790" s="305"/>
      <c r="AH790" s="305"/>
      <c r="AI790" s="305"/>
      <c r="AJ790" s="305"/>
      <c r="AK790" s="305"/>
      <c r="AL790" s="305"/>
      <c r="AM790" s="305"/>
      <c r="AN790" s="305"/>
      <c r="AO790" s="314"/>
      <c r="AP790" s="117"/>
      <c r="AQ790" s="54" t="s">
        <v>645</v>
      </c>
      <c r="AU790" s="292" t="str">
        <f t="shared" ca="1" si="125"/>
        <v>Y</v>
      </c>
      <c r="AV790" s="292">
        <f t="shared" si="126"/>
        <v>771</v>
      </c>
      <c r="AW790" s="180" t="str">
        <f t="shared" ca="1" si="123"/>
        <v>Y771</v>
      </c>
      <c r="AX790" s="180">
        <f t="shared" si="120"/>
        <v>9</v>
      </c>
      <c r="AY790" s="180" t="str">
        <f t="shared" ca="1" si="121"/>
        <v>6. Ownership - Operating Costs</v>
      </c>
      <c r="AZ790" s="189" t="s">
        <v>702</v>
      </c>
      <c r="BA790" s="180" t="s">
        <v>750</v>
      </c>
      <c r="BB790" s="180">
        <f>$Y$8</f>
        <v>2039</v>
      </c>
      <c r="BC790" s="180" t="str">
        <f t="shared" ca="1" si="124"/>
        <v>9_Y771_Capacity_payment_2039</v>
      </c>
      <c r="BD790" s="180" t="s">
        <v>407</v>
      </c>
      <c r="BE790" s="180"/>
      <c r="BF790" s="189" t="str">
        <f t="shared" si="122"/>
        <v>&gt;=0</v>
      </c>
      <c r="BG790" s="189" t="s">
        <v>58</v>
      </c>
      <c r="BH790" s="189" t="s">
        <v>58</v>
      </c>
      <c r="BI790" s="189"/>
      <c r="BJ790" s="189"/>
      <c r="BK790" s="189"/>
      <c r="BL790" s="189"/>
    </row>
    <row r="791" spans="1:64" ht="13.5" hidden="1" customHeight="1" thickBot="1">
      <c r="A791" s="90"/>
      <c r="B791" s="117"/>
      <c r="C791" s="163"/>
      <c r="D791" s="347"/>
      <c r="E791" s="347"/>
      <c r="F791" s="304"/>
      <c r="G791" s="304"/>
      <c r="H791" s="304"/>
      <c r="I791" s="304"/>
      <c r="J791" s="304"/>
      <c r="K791" s="304"/>
      <c r="L791" s="304"/>
      <c r="M791" s="304"/>
      <c r="N791" s="304"/>
      <c r="O791" s="304"/>
      <c r="P791" s="304"/>
      <c r="Q791" s="304"/>
      <c r="R791" s="304"/>
      <c r="S791" s="304"/>
      <c r="T791" s="304"/>
      <c r="U791" s="304"/>
      <c r="V791" s="304"/>
      <c r="W791" s="304"/>
      <c r="X791" s="304"/>
      <c r="Y791" s="304"/>
      <c r="Z791" s="304"/>
      <c r="AA791" s="304"/>
      <c r="AB791" s="304"/>
      <c r="AC791" s="304"/>
      <c r="AD791" s="304"/>
      <c r="AE791" s="305"/>
      <c r="AF791" s="305"/>
      <c r="AG791" s="305"/>
      <c r="AH791" s="305"/>
      <c r="AI791" s="305"/>
      <c r="AJ791" s="305"/>
      <c r="AK791" s="305"/>
      <c r="AL791" s="305"/>
      <c r="AM791" s="305"/>
      <c r="AN791" s="305"/>
      <c r="AO791" s="314"/>
      <c r="AP791" s="117"/>
      <c r="AQ791" s="54" t="s">
        <v>645</v>
      </c>
      <c r="AU791" s="292" t="str">
        <f t="shared" ca="1" si="125"/>
        <v>Z</v>
      </c>
      <c r="AV791" s="292">
        <f t="shared" si="126"/>
        <v>771</v>
      </c>
      <c r="AW791" s="180" t="str">
        <f t="shared" ca="1" si="123"/>
        <v>Z771</v>
      </c>
      <c r="AX791" s="180">
        <f t="shared" si="120"/>
        <v>9</v>
      </c>
      <c r="AY791" s="180" t="str">
        <f t="shared" ca="1" si="121"/>
        <v>6. Ownership - Operating Costs</v>
      </c>
      <c r="AZ791" s="189" t="s">
        <v>702</v>
      </c>
      <c r="BA791" s="180" t="s">
        <v>750</v>
      </c>
      <c r="BB791" s="180">
        <f>$Z$8</f>
        <v>2040</v>
      </c>
      <c r="BC791" s="180" t="str">
        <f t="shared" ca="1" si="124"/>
        <v>9_Z771_Capacity_payment_2040</v>
      </c>
      <c r="BD791" s="180" t="s">
        <v>407</v>
      </c>
      <c r="BE791" s="180"/>
      <c r="BF791" s="189" t="str">
        <f t="shared" si="122"/>
        <v>&gt;=0</v>
      </c>
      <c r="BG791" s="189" t="s">
        <v>58</v>
      </c>
      <c r="BH791" s="189" t="s">
        <v>58</v>
      </c>
      <c r="BI791" s="189"/>
      <c r="BJ791" s="189"/>
      <c r="BK791" s="189"/>
      <c r="BL791" s="189"/>
    </row>
    <row r="792" spans="1:64" ht="13.5" hidden="1" customHeight="1" thickBot="1">
      <c r="A792" s="90"/>
      <c r="B792" s="117"/>
      <c r="C792" s="163"/>
      <c r="D792" s="347"/>
      <c r="E792" s="347"/>
      <c r="F792" s="304"/>
      <c r="G792" s="304"/>
      <c r="H792" s="304"/>
      <c r="I792" s="304"/>
      <c r="J792" s="304"/>
      <c r="K792" s="304"/>
      <c r="L792" s="304"/>
      <c r="M792" s="304"/>
      <c r="N792" s="304"/>
      <c r="O792" s="304"/>
      <c r="P792" s="304"/>
      <c r="Q792" s="304"/>
      <c r="R792" s="304"/>
      <c r="S792" s="304"/>
      <c r="T792" s="304"/>
      <c r="U792" s="304"/>
      <c r="V792" s="304"/>
      <c r="W792" s="304"/>
      <c r="X792" s="304"/>
      <c r="Y792" s="304"/>
      <c r="Z792" s="304"/>
      <c r="AA792" s="304"/>
      <c r="AB792" s="304"/>
      <c r="AC792" s="304"/>
      <c r="AD792" s="304"/>
      <c r="AE792" s="305"/>
      <c r="AF792" s="305"/>
      <c r="AG792" s="305"/>
      <c r="AH792" s="305"/>
      <c r="AI792" s="305"/>
      <c r="AJ792" s="305"/>
      <c r="AK792" s="305"/>
      <c r="AL792" s="305"/>
      <c r="AM792" s="305"/>
      <c r="AN792" s="305"/>
      <c r="AO792" s="314"/>
      <c r="AP792" s="117"/>
      <c r="AQ792" s="54" t="s">
        <v>645</v>
      </c>
      <c r="AU792" s="292" t="str">
        <f t="shared" ca="1" si="125"/>
        <v>AA</v>
      </c>
      <c r="AV792" s="292">
        <f t="shared" si="126"/>
        <v>771</v>
      </c>
      <c r="AW792" s="180" t="str">
        <f t="shared" ca="1" si="123"/>
        <v>AA771</v>
      </c>
      <c r="AX792" s="180">
        <f t="shared" si="120"/>
        <v>9</v>
      </c>
      <c r="AY792" s="180" t="str">
        <f t="shared" ca="1" si="121"/>
        <v>6. Ownership - Operating Costs</v>
      </c>
      <c r="AZ792" s="189" t="s">
        <v>702</v>
      </c>
      <c r="BA792" s="180" t="s">
        <v>750</v>
      </c>
      <c r="BB792" s="180">
        <f>$AA$8</f>
        <v>2041</v>
      </c>
      <c r="BC792" s="180" t="str">
        <f t="shared" ca="1" si="124"/>
        <v>9_AA771_Capacity_payment_2041</v>
      </c>
      <c r="BD792" s="180" t="s">
        <v>407</v>
      </c>
      <c r="BE792" s="180"/>
      <c r="BF792" s="189" t="str">
        <f t="shared" si="122"/>
        <v>&gt;=0</v>
      </c>
      <c r="BG792" s="189" t="s">
        <v>58</v>
      </c>
      <c r="BH792" s="189" t="s">
        <v>58</v>
      </c>
      <c r="BI792" s="189"/>
      <c r="BJ792" s="189"/>
      <c r="BK792" s="189"/>
      <c r="BL792" s="189"/>
    </row>
    <row r="793" spans="1:64" ht="13.5" hidden="1" customHeight="1" thickBot="1">
      <c r="A793" s="90"/>
      <c r="B793" s="117"/>
      <c r="C793" s="163"/>
      <c r="D793" s="347"/>
      <c r="E793" s="347"/>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304"/>
      <c r="AE793" s="305"/>
      <c r="AF793" s="305"/>
      <c r="AG793" s="305"/>
      <c r="AH793" s="305"/>
      <c r="AI793" s="305"/>
      <c r="AJ793" s="305"/>
      <c r="AK793" s="305"/>
      <c r="AL793" s="305"/>
      <c r="AM793" s="305"/>
      <c r="AN793" s="305"/>
      <c r="AO793" s="314"/>
      <c r="AP793" s="117"/>
      <c r="AQ793" s="54" t="s">
        <v>645</v>
      </c>
      <c r="AU793" s="292" t="str">
        <f t="shared" ca="1" si="125"/>
        <v>AB</v>
      </c>
      <c r="AV793" s="292">
        <f t="shared" si="126"/>
        <v>771</v>
      </c>
      <c r="AW793" s="180" t="str">
        <f t="shared" ca="1" si="123"/>
        <v>AB771</v>
      </c>
      <c r="AX793" s="180">
        <f t="shared" si="120"/>
        <v>9</v>
      </c>
      <c r="AY793" s="180" t="str">
        <f t="shared" ca="1" si="121"/>
        <v>6. Ownership - Operating Costs</v>
      </c>
      <c r="AZ793" s="189" t="s">
        <v>702</v>
      </c>
      <c r="BA793" s="180" t="s">
        <v>750</v>
      </c>
      <c r="BB793" s="180">
        <f>$AB$8</f>
        <v>2042</v>
      </c>
      <c r="BC793" s="180" t="str">
        <f t="shared" ca="1" si="124"/>
        <v>9_AB771_Capacity_payment_2042</v>
      </c>
      <c r="BD793" s="180" t="s">
        <v>407</v>
      </c>
      <c r="BE793" s="180"/>
      <c r="BF793" s="189" t="str">
        <f t="shared" si="122"/>
        <v>&gt;=0</v>
      </c>
      <c r="BG793" s="189" t="s">
        <v>58</v>
      </c>
      <c r="BH793" s="189" t="s">
        <v>58</v>
      </c>
      <c r="BI793" s="189"/>
      <c r="BJ793" s="189"/>
      <c r="BK793" s="189"/>
      <c r="BL793" s="189"/>
    </row>
    <row r="794" spans="1:64" ht="13.5" hidden="1" customHeight="1" thickBot="1">
      <c r="A794" s="90"/>
      <c r="B794" s="117"/>
      <c r="C794" s="163"/>
      <c r="D794" s="347"/>
      <c r="E794" s="347"/>
      <c r="F794" s="304"/>
      <c r="G794" s="304"/>
      <c r="H794" s="304"/>
      <c r="I794" s="304"/>
      <c r="J794" s="304"/>
      <c r="K794" s="304"/>
      <c r="L794" s="304"/>
      <c r="M794" s="304"/>
      <c r="N794" s="304"/>
      <c r="O794" s="304"/>
      <c r="P794" s="304"/>
      <c r="Q794" s="304"/>
      <c r="R794" s="304"/>
      <c r="S794" s="304"/>
      <c r="T794" s="304"/>
      <c r="U794" s="304"/>
      <c r="V794" s="304"/>
      <c r="W794" s="304"/>
      <c r="X794" s="304"/>
      <c r="Y794" s="304"/>
      <c r="Z794" s="304"/>
      <c r="AA794" s="304"/>
      <c r="AB794" s="304"/>
      <c r="AC794" s="304"/>
      <c r="AD794" s="304"/>
      <c r="AE794" s="305"/>
      <c r="AF794" s="305"/>
      <c r="AG794" s="305"/>
      <c r="AH794" s="305"/>
      <c r="AI794" s="305"/>
      <c r="AJ794" s="305"/>
      <c r="AK794" s="305"/>
      <c r="AL794" s="305"/>
      <c r="AM794" s="305"/>
      <c r="AN794" s="305"/>
      <c r="AO794" s="314"/>
      <c r="AP794" s="117"/>
      <c r="AQ794" s="54" t="s">
        <v>645</v>
      </c>
      <c r="AU794" s="292" t="str">
        <f t="shared" ca="1" si="125"/>
        <v>AC</v>
      </c>
      <c r="AV794" s="292">
        <f t="shared" si="126"/>
        <v>771</v>
      </c>
      <c r="AW794" s="180" t="str">
        <f t="shared" ca="1" si="123"/>
        <v>AC771</v>
      </c>
      <c r="AX794" s="180">
        <f t="shared" si="120"/>
        <v>9</v>
      </c>
      <c r="AY794" s="180" t="str">
        <f t="shared" ca="1" si="121"/>
        <v>6. Ownership - Operating Costs</v>
      </c>
      <c r="AZ794" s="189" t="s">
        <v>702</v>
      </c>
      <c r="BA794" s="180" t="s">
        <v>750</v>
      </c>
      <c r="BB794" s="180">
        <f>$AC$8</f>
        <v>2043</v>
      </c>
      <c r="BC794" s="180" t="str">
        <f t="shared" ca="1" si="124"/>
        <v>9_AC771_Capacity_payment_2043</v>
      </c>
      <c r="BD794" s="180" t="s">
        <v>407</v>
      </c>
      <c r="BE794" s="180"/>
      <c r="BF794" s="189" t="str">
        <f t="shared" si="122"/>
        <v>&gt;=0</v>
      </c>
      <c r="BG794" s="189" t="s">
        <v>58</v>
      </c>
      <c r="BH794" s="189" t="s">
        <v>58</v>
      </c>
      <c r="BI794" s="189"/>
      <c r="BJ794" s="189"/>
      <c r="BK794" s="189"/>
      <c r="BL794" s="189"/>
    </row>
    <row r="795" spans="1:64" ht="13.5" hidden="1" customHeight="1" thickBot="1">
      <c r="A795" s="90"/>
      <c r="B795" s="117"/>
      <c r="C795" s="163"/>
      <c r="D795" s="347"/>
      <c r="E795" s="347"/>
      <c r="F795" s="304"/>
      <c r="G795" s="304"/>
      <c r="H795" s="304"/>
      <c r="I795" s="304"/>
      <c r="J795" s="304"/>
      <c r="K795" s="304"/>
      <c r="L795" s="304"/>
      <c r="M795" s="304"/>
      <c r="N795" s="304"/>
      <c r="O795" s="304"/>
      <c r="P795" s="304"/>
      <c r="Q795" s="304"/>
      <c r="R795" s="304"/>
      <c r="S795" s="304"/>
      <c r="T795" s="304"/>
      <c r="U795" s="304"/>
      <c r="V795" s="304"/>
      <c r="W795" s="304"/>
      <c r="X795" s="304"/>
      <c r="Y795" s="304"/>
      <c r="Z795" s="304"/>
      <c r="AA795" s="304"/>
      <c r="AB795" s="304"/>
      <c r="AC795" s="304"/>
      <c r="AD795" s="304"/>
      <c r="AE795" s="305"/>
      <c r="AF795" s="305"/>
      <c r="AG795" s="305"/>
      <c r="AH795" s="305"/>
      <c r="AI795" s="305"/>
      <c r="AJ795" s="305"/>
      <c r="AK795" s="305"/>
      <c r="AL795" s="305"/>
      <c r="AM795" s="305"/>
      <c r="AN795" s="305"/>
      <c r="AO795" s="314"/>
      <c r="AP795" s="117"/>
      <c r="AQ795" s="54" t="s">
        <v>645</v>
      </c>
      <c r="AU795" s="292" t="str">
        <f t="shared" ca="1" si="125"/>
        <v>AD</v>
      </c>
      <c r="AV795" s="292">
        <f t="shared" si="126"/>
        <v>771</v>
      </c>
      <c r="AW795" s="180" t="str">
        <f t="shared" ca="1" si="123"/>
        <v>AD771</v>
      </c>
      <c r="AX795" s="180">
        <f t="shared" si="120"/>
        <v>9</v>
      </c>
      <c r="AY795" s="180" t="str">
        <f t="shared" ca="1" si="121"/>
        <v>6. Ownership - Operating Costs</v>
      </c>
      <c r="AZ795" s="189" t="s">
        <v>702</v>
      </c>
      <c r="BA795" s="180" t="s">
        <v>750</v>
      </c>
      <c r="BB795" s="180">
        <f>$AD$8</f>
        <v>2044</v>
      </c>
      <c r="BC795" s="180" t="str">
        <f t="shared" ca="1" si="124"/>
        <v>9_AD771_Capacity_payment_2044</v>
      </c>
      <c r="BD795" s="180" t="s">
        <v>407</v>
      </c>
      <c r="BE795" s="180"/>
      <c r="BF795" s="189" t="str">
        <f t="shared" si="122"/>
        <v>&gt;=0</v>
      </c>
      <c r="BG795" s="189" t="s">
        <v>58</v>
      </c>
      <c r="BH795" s="189" t="s">
        <v>58</v>
      </c>
      <c r="BI795" s="189"/>
      <c r="BJ795" s="189"/>
      <c r="BK795" s="189"/>
      <c r="BL795" s="189"/>
    </row>
    <row r="796" spans="1:64" ht="13.5" hidden="1" customHeight="1" thickBot="1">
      <c r="A796" s="90"/>
      <c r="B796" s="117"/>
      <c r="C796" s="163"/>
      <c r="D796" s="347"/>
      <c r="E796" s="347"/>
      <c r="F796" s="304"/>
      <c r="G796" s="304"/>
      <c r="H796" s="304"/>
      <c r="I796" s="304"/>
      <c r="J796" s="304"/>
      <c r="K796" s="304"/>
      <c r="L796" s="304"/>
      <c r="M796" s="304"/>
      <c r="N796" s="304"/>
      <c r="O796" s="304"/>
      <c r="P796" s="304"/>
      <c r="Q796" s="304"/>
      <c r="R796" s="304"/>
      <c r="S796" s="304"/>
      <c r="T796" s="304"/>
      <c r="U796" s="304"/>
      <c r="V796" s="304"/>
      <c r="W796" s="304"/>
      <c r="X796" s="304"/>
      <c r="Y796" s="304"/>
      <c r="Z796" s="304"/>
      <c r="AA796" s="304"/>
      <c r="AB796" s="304"/>
      <c r="AC796" s="304"/>
      <c r="AD796" s="304"/>
      <c r="AE796" s="305"/>
      <c r="AF796" s="305"/>
      <c r="AG796" s="305"/>
      <c r="AH796" s="305"/>
      <c r="AI796" s="305"/>
      <c r="AJ796" s="305"/>
      <c r="AK796" s="305"/>
      <c r="AL796" s="305"/>
      <c r="AM796" s="305"/>
      <c r="AN796" s="305"/>
      <c r="AO796" s="314"/>
      <c r="AP796" s="117"/>
      <c r="AQ796" s="54" t="s">
        <v>645</v>
      </c>
      <c r="AU796" s="292" t="str">
        <f t="shared" ca="1" si="125"/>
        <v>AE</v>
      </c>
      <c r="AV796" s="292">
        <f t="shared" si="126"/>
        <v>771</v>
      </c>
      <c r="AW796" s="180" t="str">
        <f t="shared" ca="1" si="123"/>
        <v>AE771</v>
      </c>
      <c r="AX796" s="180">
        <f t="shared" si="120"/>
        <v>9</v>
      </c>
      <c r="AY796" s="180" t="str">
        <f t="shared" ca="1" si="121"/>
        <v>6. Ownership - Operating Costs</v>
      </c>
      <c r="AZ796" s="189" t="s">
        <v>702</v>
      </c>
      <c r="BA796" s="180" t="s">
        <v>750</v>
      </c>
      <c r="BB796" s="180">
        <f>$AE$8</f>
        <v>2045</v>
      </c>
      <c r="BC796" s="180" t="str">
        <f t="shared" ca="1" si="124"/>
        <v>9_AE771_Capacity_payment_2045</v>
      </c>
      <c r="BD796" s="180" t="s">
        <v>407</v>
      </c>
      <c r="BE796" s="180"/>
      <c r="BF796" s="189" t="str">
        <f t="shared" si="122"/>
        <v>&gt;=0</v>
      </c>
      <c r="BG796" s="189" t="s">
        <v>58</v>
      </c>
      <c r="BH796" s="189" t="s">
        <v>58</v>
      </c>
      <c r="BI796" s="189"/>
      <c r="BJ796" s="189"/>
      <c r="BK796" s="189"/>
      <c r="BL796" s="189"/>
    </row>
    <row r="797" spans="1:64" ht="13.5" hidden="1" customHeight="1" thickBot="1">
      <c r="A797" s="90"/>
      <c r="B797" s="117"/>
      <c r="C797" s="163"/>
      <c r="D797" s="347"/>
      <c r="E797" s="347"/>
      <c r="F797" s="304"/>
      <c r="G797" s="304"/>
      <c r="H797" s="304"/>
      <c r="I797" s="304"/>
      <c r="J797" s="304"/>
      <c r="K797" s="304"/>
      <c r="L797" s="304"/>
      <c r="M797" s="304"/>
      <c r="N797" s="304"/>
      <c r="O797" s="304"/>
      <c r="P797" s="304"/>
      <c r="Q797" s="304"/>
      <c r="R797" s="304"/>
      <c r="S797" s="304"/>
      <c r="T797" s="304"/>
      <c r="U797" s="304"/>
      <c r="V797" s="304"/>
      <c r="W797" s="304"/>
      <c r="X797" s="304"/>
      <c r="Y797" s="304"/>
      <c r="Z797" s="304"/>
      <c r="AA797" s="304"/>
      <c r="AB797" s="304"/>
      <c r="AC797" s="304"/>
      <c r="AD797" s="304"/>
      <c r="AE797" s="305"/>
      <c r="AF797" s="305"/>
      <c r="AG797" s="305"/>
      <c r="AH797" s="305"/>
      <c r="AI797" s="305"/>
      <c r="AJ797" s="305"/>
      <c r="AK797" s="305"/>
      <c r="AL797" s="305"/>
      <c r="AM797" s="305"/>
      <c r="AN797" s="305"/>
      <c r="AO797" s="314"/>
      <c r="AP797" s="117"/>
      <c r="AQ797" s="54" t="s">
        <v>645</v>
      </c>
      <c r="AU797" s="292" t="str">
        <f t="shared" ca="1" si="125"/>
        <v>AF</v>
      </c>
      <c r="AV797" s="292">
        <f t="shared" si="126"/>
        <v>771</v>
      </c>
      <c r="AW797" s="180" t="str">
        <f t="shared" ca="1" si="123"/>
        <v>AF771</v>
      </c>
      <c r="AX797" s="180">
        <f t="shared" si="120"/>
        <v>9</v>
      </c>
      <c r="AY797" s="180" t="str">
        <f t="shared" ca="1" si="121"/>
        <v>6. Ownership - Operating Costs</v>
      </c>
      <c r="AZ797" s="189" t="s">
        <v>702</v>
      </c>
      <c r="BA797" s="180" t="s">
        <v>750</v>
      </c>
      <c r="BB797" s="180">
        <f>$AF$8</f>
        <v>2046</v>
      </c>
      <c r="BC797" s="180" t="str">
        <f t="shared" ca="1" si="124"/>
        <v>9_AF771_Capacity_payment_2046</v>
      </c>
      <c r="BD797" s="180" t="s">
        <v>407</v>
      </c>
      <c r="BE797" s="180"/>
      <c r="BF797" s="189" t="str">
        <f t="shared" si="122"/>
        <v>&gt;=0</v>
      </c>
      <c r="BG797" s="189" t="s">
        <v>58</v>
      </c>
      <c r="BH797" s="189" t="s">
        <v>58</v>
      </c>
      <c r="BI797" s="189"/>
      <c r="BJ797" s="189"/>
      <c r="BK797" s="189"/>
      <c r="BL797" s="189"/>
    </row>
    <row r="798" spans="1:64" ht="13.5" hidden="1" customHeight="1" thickBot="1">
      <c r="A798" s="90"/>
      <c r="B798" s="117"/>
      <c r="C798" s="163"/>
      <c r="D798" s="347"/>
      <c r="E798" s="347"/>
      <c r="F798" s="304"/>
      <c r="G798" s="304"/>
      <c r="H798" s="304"/>
      <c r="I798" s="304"/>
      <c r="J798" s="304"/>
      <c r="K798" s="304"/>
      <c r="L798" s="304"/>
      <c r="M798" s="304"/>
      <c r="N798" s="304"/>
      <c r="O798" s="304"/>
      <c r="P798" s="304"/>
      <c r="Q798" s="304"/>
      <c r="R798" s="304"/>
      <c r="S798" s="304"/>
      <c r="T798" s="304"/>
      <c r="U798" s="304"/>
      <c r="V798" s="304"/>
      <c r="W798" s="304"/>
      <c r="X798" s="304"/>
      <c r="Y798" s="304"/>
      <c r="Z798" s="304"/>
      <c r="AA798" s="304"/>
      <c r="AB798" s="304"/>
      <c r="AC798" s="304"/>
      <c r="AD798" s="304"/>
      <c r="AE798" s="305"/>
      <c r="AF798" s="305"/>
      <c r="AG798" s="305"/>
      <c r="AH798" s="305"/>
      <c r="AI798" s="305"/>
      <c r="AJ798" s="305"/>
      <c r="AK798" s="305"/>
      <c r="AL798" s="305"/>
      <c r="AM798" s="305"/>
      <c r="AN798" s="305"/>
      <c r="AO798" s="314"/>
      <c r="AP798" s="117"/>
      <c r="AQ798" s="54" t="s">
        <v>645</v>
      </c>
      <c r="AU798" s="292" t="str">
        <f t="shared" ca="1" si="125"/>
        <v>AG</v>
      </c>
      <c r="AV798" s="292">
        <f t="shared" si="126"/>
        <v>771</v>
      </c>
      <c r="AW798" s="180" t="str">
        <f t="shared" ca="1" si="123"/>
        <v>AG771</v>
      </c>
      <c r="AX798" s="180">
        <f t="shared" si="120"/>
        <v>9</v>
      </c>
      <c r="AY798" s="180" t="str">
        <f t="shared" ca="1" si="121"/>
        <v>6. Ownership - Operating Costs</v>
      </c>
      <c r="AZ798" s="189" t="s">
        <v>702</v>
      </c>
      <c r="BA798" s="180" t="s">
        <v>750</v>
      </c>
      <c r="BB798" s="180">
        <f>$AG$8</f>
        <v>2047</v>
      </c>
      <c r="BC798" s="180" t="str">
        <f t="shared" ca="1" si="124"/>
        <v>9_AG771_Capacity_payment_2047</v>
      </c>
      <c r="BD798" s="180" t="s">
        <v>407</v>
      </c>
      <c r="BE798" s="180"/>
      <c r="BF798" s="189" t="str">
        <f t="shared" si="122"/>
        <v>&gt;=0</v>
      </c>
      <c r="BG798" s="189" t="s">
        <v>58</v>
      </c>
      <c r="BH798" s="189" t="s">
        <v>58</v>
      </c>
      <c r="BI798" s="189"/>
      <c r="BJ798" s="189"/>
      <c r="BK798" s="189"/>
      <c r="BL798" s="189"/>
    </row>
    <row r="799" spans="1:64" ht="13.5" hidden="1" customHeight="1" thickBot="1">
      <c r="A799" s="90"/>
      <c r="B799" s="117"/>
      <c r="C799" s="163"/>
      <c r="D799" s="347"/>
      <c r="E799" s="347"/>
      <c r="F799" s="304"/>
      <c r="G799" s="304"/>
      <c r="H799" s="304"/>
      <c r="I799" s="304"/>
      <c r="J799" s="304"/>
      <c r="K799" s="304"/>
      <c r="L799" s="304"/>
      <c r="M799" s="304"/>
      <c r="N799" s="304"/>
      <c r="O799" s="304"/>
      <c r="P799" s="304"/>
      <c r="Q799" s="304"/>
      <c r="R799" s="304"/>
      <c r="S799" s="304"/>
      <c r="T799" s="304"/>
      <c r="U799" s="304"/>
      <c r="V799" s="304"/>
      <c r="W799" s="304"/>
      <c r="X799" s="304"/>
      <c r="Y799" s="304"/>
      <c r="Z799" s="304"/>
      <c r="AA799" s="304"/>
      <c r="AB799" s="304"/>
      <c r="AC799" s="304"/>
      <c r="AD799" s="304"/>
      <c r="AE799" s="305"/>
      <c r="AF799" s="305"/>
      <c r="AG799" s="305"/>
      <c r="AH799" s="305"/>
      <c r="AI799" s="305"/>
      <c r="AJ799" s="305"/>
      <c r="AK799" s="305"/>
      <c r="AL799" s="305"/>
      <c r="AM799" s="305"/>
      <c r="AN799" s="305"/>
      <c r="AO799" s="314"/>
      <c r="AP799" s="117"/>
      <c r="AQ799" s="54" t="s">
        <v>645</v>
      </c>
      <c r="AU799" s="292" t="str">
        <f t="shared" ca="1" si="125"/>
        <v>AH</v>
      </c>
      <c r="AV799" s="292">
        <f t="shared" si="126"/>
        <v>771</v>
      </c>
      <c r="AW799" s="180" t="str">
        <f t="shared" ca="1" si="123"/>
        <v>AH771</v>
      </c>
      <c r="AX799" s="180">
        <f t="shared" si="120"/>
        <v>9</v>
      </c>
      <c r="AY799" s="180" t="str">
        <f t="shared" ca="1" si="121"/>
        <v>6. Ownership - Operating Costs</v>
      </c>
      <c r="AZ799" s="189" t="s">
        <v>702</v>
      </c>
      <c r="BA799" s="180" t="s">
        <v>750</v>
      </c>
      <c r="BB799" s="180">
        <f>$AH$8</f>
        <v>2048</v>
      </c>
      <c r="BC799" s="180" t="str">
        <f t="shared" ca="1" si="124"/>
        <v>9_AH771_Capacity_payment_2048</v>
      </c>
      <c r="BD799" s="180" t="s">
        <v>407</v>
      </c>
      <c r="BE799" s="180"/>
      <c r="BF799" s="189" t="str">
        <f t="shared" si="122"/>
        <v>&gt;=0</v>
      </c>
      <c r="BG799" s="189" t="s">
        <v>58</v>
      </c>
      <c r="BH799" s="189" t="s">
        <v>58</v>
      </c>
      <c r="BI799" s="189"/>
      <c r="BJ799" s="189"/>
      <c r="BK799" s="189"/>
      <c r="BL799" s="189"/>
    </row>
    <row r="800" spans="1:64" ht="13.5" hidden="1" customHeight="1" thickBot="1">
      <c r="A800" s="90"/>
      <c r="B800" s="117"/>
      <c r="C800" s="163"/>
      <c r="D800" s="347"/>
      <c r="E800" s="347"/>
      <c r="F800" s="304"/>
      <c r="G800" s="304"/>
      <c r="H800" s="304"/>
      <c r="I800" s="304"/>
      <c r="J800" s="304"/>
      <c r="K800" s="304"/>
      <c r="L800" s="304"/>
      <c r="M800" s="304"/>
      <c r="N800" s="304"/>
      <c r="O800" s="304"/>
      <c r="P800" s="304"/>
      <c r="Q800" s="304"/>
      <c r="R800" s="304"/>
      <c r="S800" s="304"/>
      <c r="T800" s="304"/>
      <c r="U800" s="304"/>
      <c r="V800" s="304"/>
      <c r="W800" s="304"/>
      <c r="X800" s="304"/>
      <c r="Y800" s="304"/>
      <c r="Z800" s="304"/>
      <c r="AA800" s="304"/>
      <c r="AB800" s="304"/>
      <c r="AC800" s="304"/>
      <c r="AD800" s="304"/>
      <c r="AE800" s="305"/>
      <c r="AF800" s="305"/>
      <c r="AG800" s="305"/>
      <c r="AH800" s="305"/>
      <c r="AI800" s="305"/>
      <c r="AJ800" s="305"/>
      <c r="AK800" s="305"/>
      <c r="AL800" s="305"/>
      <c r="AM800" s="305"/>
      <c r="AN800" s="305"/>
      <c r="AO800" s="314"/>
      <c r="AP800" s="117"/>
      <c r="AQ800" s="54" t="s">
        <v>645</v>
      </c>
      <c r="AU800" s="292" t="str">
        <f t="shared" ca="1" si="125"/>
        <v>AI</v>
      </c>
      <c r="AV800" s="292">
        <f t="shared" si="126"/>
        <v>771</v>
      </c>
      <c r="AW800" s="180" t="str">
        <f t="shared" ca="1" si="123"/>
        <v>AI771</v>
      </c>
      <c r="AX800" s="180">
        <f t="shared" si="120"/>
        <v>9</v>
      </c>
      <c r="AY800" s="180" t="str">
        <f t="shared" ca="1" si="121"/>
        <v>6. Ownership - Operating Costs</v>
      </c>
      <c r="AZ800" s="189" t="s">
        <v>702</v>
      </c>
      <c r="BA800" s="180" t="s">
        <v>750</v>
      </c>
      <c r="BB800" s="180">
        <f>$AI$8</f>
        <v>2049</v>
      </c>
      <c r="BC800" s="180" t="str">
        <f t="shared" ca="1" si="124"/>
        <v>9_AI771_Capacity_payment_2049</v>
      </c>
      <c r="BD800" s="180" t="s">
        <v>407</v>
      </c>
      <c r="BE800" s="180"/>
      <c r="BF800" s="189" t="str">
        <f t="shared" si="122"/>
        <v>&gt;=0</v>
      </c>
      <c r="BG800" s="189" t="s">
        <v>58</v>
      </c>
      <c r="BH800" s="189" t="s">
        <v>58</v>
      </c>
      <c r="BI800" s="189"/>
      <c r="BJ800" s="189"/>
      <c r="BK800" s="189"/>
      <c r="BL800" s="189"/>
    </row>
    <row r="801" spans="1:64" ht="13.5" hidden="1" customHeight="1" thickBot="1">
      <c r="A801" s="90"/>
      <c r="B801" s="117"/>
      <c r="C801" s="163"/>
      <c r="D801" s="347"/>
      <c r="E801" s="347"/>
      <c r="F801" s="304"/>
      <c r="G801" s="304"/>
      <c r="H801" s="304"/>
      <c r="I801" s="304"/>
      <c r="J801" s="304"/>
      <c r="K801" s="304"/>
      <c r="L801" s="304"/>
      <c r="M801" s="304"/>
      <c r="N801" s="304"/>
      <c r="O801" s="304"/>
      <c r="P801" s="304"/>
      <c r="Q801" s="304"/>
      <c r="R801" s="304"/>
      <c r="S801" s="304"/>
      <c r="T801" s="304"/>
      <c r="U801" s="304"/>
      <c r="V801" s="304"/>
      <c r="W801" s="304"/>
      <c r="X801" s="304"/>
      <c r="Y801" s="304"/>
      <c r="Z801" s="304"/>
      <c r="AA801" s="304"/>
      <c r="AB801" s="304"/>
      <c r="AC801" s="304"/>
      <c r="AD801" s="304"/>
      <c r="AE801" s="305"/>
      <c r="AF801" s="305"/>
      <c r="AG801" s="305"/>
      <c r="AH801" s="305"/>
      <c r="AI801" s="305"/>
      <c r="AJ801" s="305"/>
      <c r="AK801" s="305"/>
      <c r="AL801" s="305"/>
      <c r="AM801" s="305"/>
      <c r="AN801" s="305"/>
      <c r="AO801" s="314"/>
      <c r="AP801" s="117"/>
      <c r="AQ801" s="54" t="s">
        <v>645</v>
      </c>
      <c r="AU801" s="292" t="str">
        <f t="shared" ca="1" si="125"/>
        <v>AJ</v>
      </c>
      <c r="AV801" s="292">
        <f t="shared" si="126"/>
        <v>771</v>
      </c>
      <c r="AW801" s="180" t="str">
        <f t="shared" ca="1" si="123"/>
        <v>AJ771</v>
      </c>
      <c r="AX801" s="180">
        <f t="shared" si="120"/>
        <v>9</v>
      </c>
      <c r="AY801" s="180" t="str">
        <f t="shared" ca="1" si="121"/>
        <v>6. Ownership - Operating Costs</v>
      </c>
      <c r="AZ801" s="189" t="s">
        <v>702</v>
      </c>
      <c r="BA801" s="180" t="s">
        <v>750</v>
      </c>
      <c r="BB801" s="180">
        <f>$AJ$8</f>
        <v>2050</v>
      </c>
      <c r="BC801" s="180" t="str">
        <f t="shared" ca="1" si="124"/>
        <v>9_AJ771_Capacity_payment_2050</v>
      </c>
      <c r="BD801" s="180" t="s">
        <v>407</v>
      </c>
      <c r="BE801" s="180"/>
      <c r="BF801" s="189" t="str">
        <f t="shared" si="122"/>
        <v>&gt;=0</v>
      </c>
      <c r="BG801" s="189" t="s">
        <v>58</v>
      </c>
      <c r="BH801" s="189" t="s">
        <v>58</v>
      </c>
      <c r="BI801" s="189"/>
      <c r="BJ801" s="189"/>
      <c r="BK801" s="189"/>
      <c r="BL801" s="189"/>
    </row>
    <row r="802" spans="1:64" ht="13.5" hidden="1" customHeight="1" thickBot="1">
      <c r="A802" s="90"/>
      <c r="B802" s="117"/>
      <c r="C802" s="163"/>
      <c r="D802" s="347"/>
      <c r="E802" s="347"/>
      <c r="F802" s="304"/>
      <c r="G802" s="304"/>
      <c r="H802" s="304"/>
      <c r="I802" s="304"/>
      <c r="J802" s="304"/>
      <c r="K802" s="304"/>
      <c r="L802" s="304"/>
      <c r="M802" s="304"/>
      <c r="N802" s="304"/>
      <c r="O802" s="304"/>
      <c r="P802" s="304"/>
      <c r="Q802" s="304"/>
      <c r="R802" s="304"/>
      <c r="S802" s="304"/>
      <c r="T802" s="304"/>
      <c r="U802" s="304"/>
      <c r="V802" s="304"/>
      <c r="W802" s="304"/>
      <c r="X802" s="304"/>
      <c r="Y802" s="304"/>
      <c r="Z802" s="304"/>
      <c r="AA802" s="304"/>
      <c r="AB802" s="304"/>
      <c r="AC802" s="304"/>
      <c r="AD802" s="304"/>
      <c r="AE802" s="305"/>
      <c r="AF802" s="305"/>
      <c r="AG802" s="305"/>
      <c r="AH802" s="305"/>
      <c r="AI802" s="305"/>
      <c r="AJ802" s="305"/>
      <c r="AK802" s="305"/>
      <c r="AL802" s="305"/>
      <c r="AM802" s="305"/>
      <c r="AN802" s="305"/>
      <c r="AO802" s="314"/>
      <c r="AP802" s="117"/>
      <c r="AQ802" s="54" t="s">
        <v>645</v>
      </c>
      <c r="AU802" s="292" t="str">
        <f t="shared" ca="1" si="125"/>
        <v>AK</v>
      </c>
      <c r="AV802" s="292">
        <f t="shared" si="126"/>
        <v>771</v>
      </c>
      <c r="AW802" s="180" t="str">
        <f t="shared" ca="1" si="123"/>
        <v>AK771</v>
      </c>
      <c r="AX802" s="180">
        <f t="shared" si="120"/>
        <v>9</v>
      </c>
      <c r="AY802" s="180" t="str">
        <f t="shared" ca="1" si="121"/>
        <v>6. Ownership - Operating Costs</v>
      </c>
      <c r="AZ802" s="189" t="s">
        <v>702</v>
      </c>
      <c r="BA802" s="180" t="s">
        <v>750</v>
      </c>
      <c r="BB802" s="180">
        <f>$AK$8</f>
        <v>2051</v>
      </c>
      <c r="BC802" s="180" t="str">
        <f t="shared" ca="1" si="124"/>
        <v>9_AK771_Capacity_payment_2051</v>
      </c>
      <c r="BD802" s="180" t="s">
        <v>407</v>
      </c>
      <c r="BE802" s="180"/>
      <c r="BF802" s="189" t="str">
        <f t="shared" si="122"/>
        <v>&gt;=0</v>
      </c>
      <c r="BG802" s="189" t="s">
        <v>58</v>
      </c>
      <c r="BH802" s="189" t="s">
        <v>58</v>
      </c>
      <c r="BI802" s="189"/>
      <c r="BJ802" s="189"/>
      <c r="BK802" s="189"/>
      <c r="BL802" s="189"/>
    </row>
    <row r="803" spans="1:64" ht="13.5" hidden="1" customHeight="1" thickBot="1">
      <c r="A803" s="90"/>
      <c r="B803" s="117"/>
      <c r="C803" s="163"/>
      <c r="D803" s="347"/>
      <c r="E803" s="347"/>
      <c r="F803" s="304"/>
      <c r="G803" s="304"/>
      <c r="H803" s="304"/>
      <c r="I803" s="304"/>
      <c r="J803" s="304"/>
      <c r="K803" s="304"/>
      <c r="L803" s="304"/>
      <c r="M803" s="304"/>
      <c r="N803" s="304"/>
      <c r="O803" s="304"/>
      <c r="P803" s="304"/>
      <c r="Q803" s="304"/>
      <c r="R803" s="304"/>
      <c r="S803" s="304"/>
      <c r="T803" s="304"/>
      <c r="U803" s="304"/>
      <c r="V803" s="304"/>
      <c r="W803" s="304"/>
      <c r="X803" s="304"/>
      <c r="Y803" s="304"/>
      <c r="Z803" s="304"/>
      <c r="AA803" s="304"/>
      <c r="AB803" s="304"/>
      <c r="AC803" s="304"/>
      <c r="AD803" s="304"/>
      <c r="AE803" s="305"/>
      <c r="AF803" s="305"/>
      <c r="AG803" s="305"/>
      <c r="AH803" s="305"/>
      <c r="AI803" s="305"/>
      <c r="AJ803" s="305"/>
      <c r="AK803" s="305"/>
      <c r="AL803" s="305"/>
      <c r="AM803" s="305"/>
      <c r="AN803" s="305"/>
      <c r="AO803" s="314"/>
      <c r="AP803" s="117"/>
      <c r="AQ803" s="54" t="s">
        <v>645</v>
      </c>
      <c r="AU803" s="292" t="str">
        <f t="shared" ca="1" si="125"/>
        <v>AL</v>
      </c>
      <c r="AV803" s="292">
        <f t="shared" si="126"/>
        <v>771</v>
      </c>
      <c r="AW803" s="180" t="str">
        <f t="shared" ca="1" si="123"/>
        <v>AL771</v>
      </c>
      <c r="AX803" s="180">
        <f t="shared" si="120"/>
        <v>9</v>
      </c>
      <c r="AY803" s="180" t="str">
        <f t="shared" ca="1" si="121"/>
        <v>6. Ownership - Operating Costs</v>
      </c>
      <c r="AZ803" s="189" t="s">
        <v>702</v>
      </c>
      <c r="BA803" s="180" t="s">
        <v>750</v>
      </c>
      <c r="BB803" s="180">
        <f>$AL$8</f>
        <v>2052</v>
      </c>
      <c r="BC803" s="180" t="str">
        <f t="shared" ca="1" si="124"/>
        <v>9_AL771_Capacity_payment_2052</v>
      </c>
      <c r="BD803" s="180" t="s">
        <v>407</v>
      </c>
      <c r="BE803" s="180"/>
      <c r="BF803" s="189" t="str">
        <f t="shared" si="122"/>
        <v>&gt;=0</v>
      </c>
      <c r="BG803" s="189" t="s">
        <v>58</v>
      </c>
      <c r="BH803" s="189" t="s">
        <v>58</v>
      </c>
      <c r="BI803" s="189"/>
      <c r="BJ803" s="189"/>
      <c r="BK803" s="189"/>
      <c r="BL803" s="189"/>
    </row>
    <row r="804" spans="1:64" ht="13.5" hidden="1" customHeight="1" thickBot="1">
      <c r="A804" s="90"/>
      <c r="B804" s="117"/>
      <c r="C804" s="163"/>
      <c r="D804" s="347"/>
      <c r="E804" s="347"/>
      <c r="F804" s="304"/>
      <c r="G804" s="304"/>
      <c r="H804" s="304"/>
      <c r="I804" s="304"/>
      <c r="J804" s="304"/>
      <c r="K804" s="304"/>
      <c r="L804" s="304"/>
      <c r="M804" s="304"/>
      <c r="N804" s="304"/>
      <c r="O804" s="304"/>
      <c r="P804" s="304"/>
      <c r="Q804" s="304"/>
      <c r="R804" s="304"/>
      <c r="S804" s="304"/>
      <c r="T804" s="304"/>
      <c r="U804" s="304"/>
      <c r="V804" s="304"/>
      <c r="W804" s="304"/>
      <c r="X804" s="304"/>
      <c r="Y804" s="304"/>
      <c r="Z804" s="304"/>
      <c r="AA804" s="304"/>
      <c r="AB804" s="304"/>
      <c r="AC804" s="304"/>
      <c r="AD804" s="304"/>
      <c r="AE804" s="305"/>
      <c r="AF804" s="305"/>
      <c r="AG804" s="305"/>
      <c r="AH804" s="305"/>
      <c r="AI804" s="305"/>
      <c r="AJ804" s="305"/>
      <c r="AK804" s="305"/>
      <c r="AL804" s="305"/>
      <c r="AM804" s="305"/>
      <c r="AN804" s="305"/>
      <c r="AO804" s="314"/>
      <c r="AP804" s="117"/>
      <c r="AQ804" s="54" t="s">
        <v>645</v>
      </c>
      <c r="AU804" s="292" t="str">
        <f t="shared" ca="1" si="125"/>
        <v>AM</v>
      </c>
      <c r="AV804" s="292">
        <f t="shared" si="126"/>
        <v>771</v>
      </c>
      <c r="AW804" s="180" t="str">
        <f t="shared" ca="1" si="123"/>
        <v>AM771</v>
      </c>
      <c r="AX804" s="180">
        <f t="shared" si="120"/>
        <v>9</v>
      </c>
      <c r="AY804" s="180" t="str">
        <f t="shared" ca="1" si="121"/>
        <v>6. Ownership - Operating Costs</v>
      </c>
      <c r="AZ804" s="189" t="s">
        <v>702</v>
      </c>
      <c r="BA804" s="180" t="s">
        <v>750</v>
      </c>
      <c r="BB804" s="180">
        <f>$AM$8</f>
        <v>2053</v>
      </c>
      <c r="BC804" s="180" t="str">
        <f t="shared" ca="1" si="124"/>
        <v>9_AM771_Capacity_payment_2053</v>
      </c>
      <c r="BD804" s="180" t="s">
        <v>407</v>
      </c>
      <c r="BE804" s="180"/>
      <c r="BF804" s="189" t="str">
        <f t="shared" si="122"/>
        <v>&gt;=0</v>
      </c>
      <c r="BG804" s="189" t="s">
        <v>58</v>
      </c>
      <c r="BH804" s="189" t="s">
        <v>58</v>
      </c>
      <c r="BI804" s="189"/>
      <c r="BJ804" s="189"/>
      <c r="BK804" s="189"/>
      <c r="BL804" s="189"/>
    </row>
    <row r="805" spans="1:64" ht="13.5" hidden="1" customHeight="1" thickBot="1">
      <c r="A805" s="90"/>
      <c r="B805" s="117"/>
      <c r="C805" s="163"/>
      <c r="D805" s="347"/>
      <c r="E805" s="347"/>
      <c r="F805" s="304"/>
      <c r="G805" s="304"/>
      <c r="H805" s="304"/>
      <c r="I805" s="304"/>
      <c r="J805" s="304"/>
      <c r="K805" s="304"/>
      <c r="L805" s="304"/>
      <c r="M805" s="304"/>
      <c r="N805" s="304"/>
      <c r="O805" s="304"/>
      <c r="P805" s="304"/>
      <c r="Q805" s="304"/>
      <c r="R805" s="304"/>
      <c r="S805" s="304"/>
      <c r="T805" s="304"/>
      <c r="U805" s="304"/>
      <c r="V805" s="304"/>
      <c r="W805" s="304"/>
      <c r="X805" s="304"/>
      <c r="Y805" s="304"/>
      <c r="Z805" s="304"/>
      <c r="AA805" s="304"/>
      <c r="AB805" s="304"/>
      <c r="AC805" s="304"/>
      <c r="AD805" s="304"/>
      <c r="AE805" s="305"/>
      <c r="AF805" s="305"/>
      <c r="AG805" s="305"/>
      <c r="AH805" s="305"/>
      <c r="AI805" s="305"/>
      <c r="AJ805" s="305"/>
      <c r="AK805" s="305"/>
      <c r="AL805" s="305"/>
      <c r="AM805" s="305"/>
      <c r="AN805" s="305"/>
      <c r="AO805" s="314"/>
      <c r="AP805" s="117"/>
      <c r="AQ805" s="54" t="s">
        <v>645</v>
      </c>
      <c r="AU805" s="292" t="str">
        <f t="shared" ca="1" si="125"/>
        <v>AN</v>
      </c>
      <c r="AV805" s="292">
        <f t="shared" si="126"/>
        <v>771</v>
      </c>
      <c r="AW805" s="180" t="str">
        <f t="shared" ca="1" si="123"/>
        <v>AN771</v>
      </c>
      <c r="AX805" s="180">
        <f t="shared" si="120"/>
        <v>9</v>
      </c>
      <c r="AY805" s="180" t="str">
        <f t="shared" ca="1" si="121"/>
        <v>6. Ownership - Operating Costs</v>
      </c>
      <c r="AZ805" s="189" t="s">
        <v>702</v>
      </c>
      <c r="BA805" s="180" t="s">
        <v>750</v>
      </c>
      <c r="BB805" s="180">
        <f>$AN$8</f>
        <v>2054</v>
      </c>
      <c r="BC805" s="180" t="str">
        <f t="shared" ca="1" si="124"/>
        <v>9_AN771_Capacity_payment_2054</v>
      </c>
      <c r="BD805" s="180" t="s">
        <v>407</v>
      </c>
      <c r="BE805" s="180"/>
      <c r="BF805" s="189" t="str">
        <f t="shared" si="122"/>
        <v>&gt;=0</v>
      </c>
      <c r="BG805" s="189" t="s">
        <v>58</v>
      </c>
      <c r="BH805" s="189" t="s">
        <v>58</v>
      </c>
      <c r="BI805" s="189"/>
      <c r="BJ805" s="189"/>
      <c r="BK805" s="189"/>
      <c r="BL805" s="189"/>
    </row>
    <row r="806" spans="1:64" ht="13.5" hidden="1" customHeight="1" thickBot="1">
      <c r="A806" s="90"/>
      <c r="B806" s="117"/>
      <c r="C806" s="163"/>
      <c r="D806" s="347"/>
      <c r="E806" s="347"/>
      <c r="F806" s="304"/>
      <c r="G806" s="304"/>
      <c r="H806" s="304"/>
      <c r="I806" s="304"/>
      <c r="J806" s="304"/>
      <c r="K806" s="304"/>
      <c r="L806" s="304"/>
      <c r="M806" s="304"/>
      <c r="N806" s="304"/>
      <c r="O806" s="304"/>
      <c r="P806" s="304"/>
      <c r="Q806" s="304"/>
      <c r="R806" s="304"/>
      <c r="S806" s="304"/>
      <c r="T806" s="304"/>
      <c r="U806" s="304"/>
      <c r="V806" s="304"/>
      <c r="W806" s="304"/>
      <c r="X806" s="304"/>
      <c r="Y806" s="304"/>
      <c r="Z806" s="304"/>
      <c r="AA806" s="304"/>
      <c r="AB806" s="304"/>
      <c r="AC806" s="304"/>
      <c r="AD806" s="304"/>
      <c r="AE806" s="305"/>
      <c r="AF806" s="305"/>
      <c r="AG806" s="305"/>
      <c r="AH806" s="305"/>
      <c r="AI806" s="305"/>
      <c r="AJ806" s="305"/>
      <c r="AK806" s="305"/>
      <c r="AL806" s="305"/>
      <c r="AM806" s="305"/>
      <c r="AN806" s="305"/>
      <c r="AO806" s="314"/>
      <c r="AP806" s="117"/>
      <c r="AQ806" s="307" t="s">
        <v>645</v>
      </c>
      <c r="AR806" s="307"/>
      <c r="AS806" s="307"/>
      <c r="AT806" s="307"/>
      <c r="AU806" s="308" t="str">
        <f t="shared" ca="1" si="125"/>
        <v>AO</v>
      </c>
      <c r="AV806" s="308">
        <f t="shared" si="126"/>
        <v>771</v>
      </c>
      <c r="AW806" s="254" t="str">
        <f t="shared" ca="1" si="123"/>
        <v>AO771</v>
      </c>
      <c r="AX806" s="254">
        <f t="shared" si="120"/>
        <v>9</v>
      </c>
      <c r="AY806" s="254" t="str">
        <f t="shared" ca="1" si="121"/>
        <v>6. Ownership - Operating Costs</v>
      </c>
      <c r="AZ806" s="259" t="s">
        <v>702</v>
      </c>
      <c r="BA806" s="254" t="s">
        <v>750</v>
      </c>
      <c r="BB806" s="254" t="s">
        <v>646</v>
      </c>
      <c r="BC806" s="254" t="str">
        <f t="shared" ca="1" si="124"/>
        <v>9_AO771_Capacity_payment_Additional_Info</v>
      </c>
      <c r="BD806" s="259" t="s">
        <v>133</v>
      </c>
      <c r="BE806" s="259">
        <v>100</v>
      </c>
      <c r="BF806" s="259"/>
      <c r="BG806" s="259" t="s">
        <v>58</v>
      </c>
      <c r="BH806" s="259" t="s">
        <v>58</v>
      </c>
      <c r="BI806" s="189"/>
      <c r="BJ806" s="189"/>
      <c r="BK806" s="189"/>
      <c r="BL806" s="189"/>
    </row>
    <row r="807" spans="1:64" ht="13.5" hidden="1" customHeight="1" thickBot="1">
      <c r="A807" s="90">
        <f>+A771+1</f>
        <v>29</v>
      </c>
      <c r="B807" s="117"/>
      <c r="C807" s="162" t="s">
        <v>751</v>
      </c>
      <c r="D807" s="347" t="s">
        <v>566</v>
      </c>
      <c r="E807" s="347"/>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1"/>
      <c r="AF807" s="281"/>
      <c r="AG807" s="281"/>
      <c r="AH807" s="281"/>
      <c r="AI807" s="281"/>
      <c r="AJ807" s="281"/>
      <c r="AK807" s="281"/>
      <c r="AL807" s="281"/>
      <c r="AM807" s="281"/>
      <c r="AN807" s="281"/>
      <c r="AO807" s="222"/>
      <c r="AP807" s="117"/>
      <c r="AS807" s="54" t="s">
        <v>125</v>
      </c>
      <c r="AT807" s="54" t="str">
        <f ca="1">SUBSTITUTE(CELL("address",F807),"$","")</f>
        <v>F807</v>
      </c>
      <c r="AU807" s="227" t="str">
        <f ca="1">CHAR(CODE(AT807))</f>
        <v>F</v>
      </c>
      <c r="AV807" s="227">
        <f>ROW(AT807)</f>
        <v>807</v>
      </c>
      <c r="AW807" s="180" t="str">
        <f ca="1">CONCATENATE(AU807&amp;AV807)</f>
        <v>F807</v>
      </c>
      <c r="AX807" s="180">
        <f t="shared" si="120"/>
        <v>9</v>
      </c>
      <c r="AY807" s="180" t="str">
        <f t="shared" ca="1" si="121"/>
        <v>6. Ownership - Operating Costs</v>
      </c>
      <c r="AZ807" s="189" t="s">
        <v>702</v>
      </c>
      <c r="BA807" s="180" t="s">
        <v>752</v>
      </c>
      <c r="BB807" s="180">
        <f>$F$8</f>
        <v>2020</v>
      </c>
      <c r="BC807" s="180" t="str">
        <f ca="1">AX807&amp;"_"&amp;AW807&amp;"_"&amp;BA807&amp;"_"&amp;BB807</f>
        <v>9_F807_Water_Wastewater_treatment_2020</v>
      </c>
      <c r="BD807" s="180" t="s">
        <v>407</v>
      </c>
      <c r="BE807" s="180"/>
      <c r="BF807" s="189" t="str">
        <f t="shared" si="122"/>
        <v>&gt;=0</v>
      </c>
      <c r="BG807" s="189" t="s">
        <v>58</v>
      </c>
      <c r="BH807" s="189" t="s">
        <v>58</v>
      </c>
      <c r="BI807" s="189"/>
      <c r="BJ807" s="189"/>
      <c r="BK807" s="189"/>
      <c r="BL807" s="189"/>
    </row>
    <row r="808" spans="1:64" ht="13.5" hidden="1" customHeight="1" thickBot="1">
      <c r="A808" s="90"/>
      <c r="B808" s="117"/>
      <c r="C808" s="162"/>
      <c r="D808" s="347"/>
      <c r="E808" s="347"/>
      <c r="F808" s="304"/>
      <c r="G808" s="304"/>
      <c r="H808" s="304"/>
      <c r="I808" s="304"/>
      <c r="J808" s="304"/>
      <c r="K808" s="304"/>
      <c r="L808" s="304"/>
      <c r="M808" s="304"/>
      <c r="N808" s="304"/>
      <c r="O808" s="304"/>
      <c r="P808" s="304"/>
      <c r="Q808" s="304"/>
      <c r="R808" s="304"/>
      <c r="S808" s="304"/>
      <c r="T808" s="304"/>
      <c r="U808" s="304"/>
      <c r="V808" s="304"/>
      <c r="W808" s="304"/>
      <c r="X808" s="304"/>
      <c r="Y808" s="304"/>
      <c r="Z808" s="304"/>
      <c r="AA808" s="304"/>
      <c r="AB808" s="304"/>
      <c r="AC808" s="304"/>
      <c r="AD808" s="304"/>
      <c r="AE808" s="305"/>
      <c r="AF808" s="305"/>
      <c r="AG808" s="305"/>
      <c r="AH808" s="305"/>
      <c r="AI808" s="305"/>
      <c r="AJ808" s="305"/>
      <c r="AK808" s="305"/>
      <c r="AL808" s="305"/>
      <c r="AM808" s="305"/>
      <c r="AN808" s="305"/>
      <c r="AO808" s="314"/>
      <c r="AP808" s="117"/>
      <c r="AQ808" s="54" t="s">
        <v>645</v>
      </c>
      <c r="AU808" s="292" t="str">
        <f ca="1">IF(AU807="Z","AA",IF(LEN(AU807)=1,CHAR(CODE(AU807)+1),IF(RIGHT(AU807,1)="Z",CHAR(CODE(LEFT(AU807,1))+1),LEFT(AU807,1))&amp;CHAR(65+MOD(CODE(RIGHT(AU807,1))+1-65,26))))</f>
        <v>G</v>
      </c>
      <c r="AV808" s="292">
        <f>AV807</f>
        <v>807</v>
      </c>
      <c r="AW808" s="180" t="str">
        <f t="shared" ref="AW808:AW842" ca="1" si="127">CONCATENATE(AU808&amp;AV808)</f>
        <v>G807</v>
      </c>
      <c r="AX808" s="180">
        <f t="shared" si="120"/>
        <v>9</v>
      </c>
      <c r="AY808" s="180" t="str">
        <f t="shared" ca="1" si="121"/>
        <v>6. Ownership - Operating Costs</v>
      </c>
      <c r="AZ808" s="189" t="s">
        <v>702</v>
      </c>
      <c r="BA808" s="180" t="s">
        <v>752</v>
      </c>
      <c r="BB808" s="180">
        <f>$G$8</f>
        <v>2021</v>
      </c>
      <c r="BC808" s="180" t="str">
        <f t="shared" ref="BC808:BC842" ca="1" si="128">AX808&amp;"_"&amp;AW808&amp;"_"&amp;BA808&amp;"_"&amp;BB808</f>
        <v>9_G807_Water_Wastewater_treatment_2021</v>
      </c>
      <c r="BD808" s="180" t="s">
        <v>407</v>
      </c>
      <c r="BE808" s="180"/>
      <c r="BF808" s="189" t="str">
        <f t="shared" si="122"/>
        <v>&gt;=0</v>
      </c>
      <c r="BG808" s="189" t="s">
        <v>58</v>
      </c>
      <c r="BH808" s="189" t="s">
        <v>58</v>
      </c>
      <c r="BI808" s="189"/>
      <c r="BJ808" s="189"/>
      <c r="BK808" s="189"/>
      <c r="BL808" s="189"/>
    </row>
    <row r="809" spans="1:64" ht="13.5" hidden="1" customHeight="1" thickBot="1">
      <c r="A809" s="90"/>
      <c r="B809" s="117"/>
      <c r="C809" s="162"/>
      <c r="D809" s="347"/>
      <c r="E809" s="347"/>
      <c r="F809" s="304"/>
      <c r="G809" s="304"/>
      <c r="H809" s="304"/>
      <c r="I809" s="304"/>
      <c r="J809" s="304"/>
      <c r="K809" s="304"/>
      <c r="L809" s="304"/>
      <c r="M809" s="304"/>
      <c r="N809" s="304"/>
      <c r="O809" s="304"/>
      <c r="P809" s="304"/>
      <c r="Q809" s="304"/>
      <c r="R809" s="304"/>
      <c r="S809" s="304"/>
      <c r="T809" s="304"/>
      <c r="U809" s="304"/>
      <c r="V809" s="304"/>
      <c r="W809" s="304"/>
      <c r="X809" s="304"/>
      <c r="Y809" s="304"/>
      <c r="Z809" s="304"/>
      <c r="AA809" s="304"/>
      <c r="AB809" s="304"/>
      <c r="AC809" s="304"/>
      <c r="AD809" s="304"/>
      <c r="AE809" s="305"/>
      <c r="AF809" s="305"/>
      <c r="AG809" s="305"/>
      <c r="AH809" s="305"/>
      <c r="AI809" s="305"/>
      <c r="AJ809" s="305"/>
      <c r="AK809" s="305"/>
      <c r="AL809" s="305"/>
      <c r="AM809" s="305"/>
      <c r="AN809" s="305"/>
      <c r="AO809" s="314"/>
      <c r="AP809" s="117"/>
      <c r="AQ809" s="54" t="s">
        <v>645</v>
      </c>
      <c r="AU809" s="292" t="str">
        <f t="shared" ref="AU809:AU842" ca="1" si="129">IF(AU808="Z","AA",IF(LEN(AU808)=1,CHAR(CODE(AU808)+1),IF(RIGHT(AU808,1)="Z",CHAR(CODE(LEFT(AU808,1))+1),LEFT(AU808,1))&amp;CHAR(65+MOD(CODE(RIGHT(AU808,1))+1-65,26))))</f>
        <v>H</v>
      </c>
      <c r="AV809" s="292">
        <f t="shared" ref="AV809:AV842" si="130">AV808</f>
        <v>807</v>
      </c>
      <c r="AW809" s="180" t="str">
        <f t="shared" ca="1" si="127"/>
        <v>H807</v>
      </c>
      <c r="AX809" s="180">
        <f t="shared" si="120"/>
        <v>9</v>
      </c>
      <c r="AY809" s="180" t="str">
        <f t="shared" ca="1" si="121"/>
        <v>6. Ownership - Operating Costs</v>
      </c>
      <c r="AZ809" s="189" t="s">
        <v>702</v>
      </c>
      <c r="BA809" s="180" t="s">
        <v>752</v>
      </c>
      <c r="BB809" s="180">
        <f>$H$8</f>
        <v>2022</v>
      </c>
      <c r="BC809" s="180" t="str">
        <f t="shared" ca="1" si="128"/>
        <v>9_H807_Water_Wastewater_treatment_2022</v>
      </c>
      <c r="BD809" s="180" t="s">
        <v>407</v>
      </c>
      <c r="BE809" s="180"/>
      <c r="BF809" s="189" t="str">
        <f t="shared" si="122"/>
        <v>&gt;=0</v>
      </c>
      <c r="BG809" s="189" t="s">
        <v>58</v>
      </c>
      <c r="BH809" s="189" t="s">
        <v>58</v>
      </c>
      <c r="BI809" s="189"/>
      <c r="BJ809" s="189"/>
      <c r="BK809" s="189"/>
      <c r="BL809" s="189"/>
    </row>
    <row r="810" spans="1:64" ht="13.5" hidden="1" customHeight="1" thickBot="1">
      <c r="A810" s="90"/>
      <c r="B810" s="117"/>
      <c r="C810" s="162"/>
      <c r="D810" s="347"/>
      <c r="E810" s="347"/>
      <c r="F810" s="304"/>
      <c r="G810" s="304"/>
      <c r="H810" s="304"/>
      <c r="I810" s="304"/>
      <c r="J810" s="304"/>
      <c r="K810" s="304"/>
      <c r="L810" s="304"/>
      <c r="M810" s="304"/>
      <c r="N810" s="304"/>
      <c r="O810" s="304"/>
      <c r="P810" s="304"/>
      <c r="Q810" s="304"/>
      <c r="R810" s="304"/>
      <c r="S810" s="304"/>
      <c r="T810" s="304"/>
      <c r="U810" s="304"/>
      <c r="V810" s="304"/>
      <c r="W810" s="304"/>
      <c r="X810" s="304"/>
      <c r="Y810" s="304"/>
      <c r="Z810" s="304"/>
      <c r="AA810" s="304"/>
      <c r="AB810" s="304"/>
      <c r="AC810" s="304"/>
      <c r="AD810" s="304"/>
      <c r="AE810" s="305"/>
      <c r="AF810" s="305"/>
      <c r="AG810" s="305"/>
      <c r="AH810" s="305"/>
      <c r="AI810" s="305"/>
      <c r="AJ810" s="305"/>
      <c r="AK810" s="305"/>
      <c r="AL810" s="305"/>
      <c r="AM810" s="305"/>
      <c r="AN810" s="305"/>
      <c r="AO810" s="314"/>
      <c r="AP810" s="117"/>
      <c r="AQ810" s="54" t="s">
        <v>645</v>
      </c>
      <c r="AU810" s="292" t="str">
        <f t="shared" ca="1" si="129"/>
        <v>I</v>
      </c>
      <c r="AV810" s="292">
        <f t="shared" si="130"/>
        <v>807</v>
      </c>
      <c r="AW810" s="180" t="str">
        <f t="shared" ca="1" si="127"/>
        <v>I807</v>
      </c>
      <c r="AX810" s="180">
        <f t="shared" si="120"/>
        <v>9</v>
      </c>
      <c r="AY810" s="180" t="str">
        <f t="shared" ca="1" si="121"/>
        <v>6. Ownership - Operating Costs</v>
      </c>
      <c r="AZ810" s="189" t="s">
        <v>702</v>
      </c>
      <c r="BA810" s="180" t="s">
        <v>752</v>
      </c>
      <c r="BB810" s="180">
        <f>$I$8</f>
        <v>2023</v>
      </c>
      <c r="BC810" s="180" t="str">
        <f t="shared" ca="1" si="128"/>
        <v>9_I807_Water_Wastewater_treatment_2023</v>
      </c>
      <c r="BD810" s="180" t="s">
        <v>407</v>
      </c>
      <c r="BE810" s="180"/>
      <c r="BF810" s="189" t="str">
        <f t="shared" si="122"/>
        <v>&gt;=0</v>
      </c>
      <c r="BG810" s="189" t="s">
        <v>58</v>
      </c>
      <c r="BH810" s="189" t="s">
        <v>58</v>
      </c>
      <c r="BI810" s="189"/>
      <c r="BJ810" s="189"/>
      <c r="BK810" s="189"/>
      <c r="BL810" s="189"/>
    </row>
    <row r="811" spans="1:64" ht="13.5" hidden="1" customHeight="1" thickBot="1">
      <c r="A811" s="90"/>
      <c r="B811" s="117"/>
      <c r="C811" s="162"/>
      <c r="D811" s="347"/>
      <c r="E811" s="347"/>
      <c r="F811" s="304"/>
      <c r="G811" s="304"/>
      <c r="H811" s="304"/>
      <c r="I811" s="304"/>
      <c r="J811" s="304"/>
      <c r="K811" s="304"/>
      <c r="L811" s="304"/>
      <c r="M811" s="304"/>
      <c r="N811" s="304"/>
      <c r="O811" s="304"/>
      <c r="P811" s="304"/>
      <c r="Q811" s="304"/>
      <c r="R811" s="304"/>
      <c r="S811" s="304"/>
      <c r="T811" s="304"/>
      <c r="U811" s="304"/>
      <c r="V811" s="304"/>
      <c r="W811" s="304"/>
      <c r="X811" s="304"/>
      <c r="Y811" s="304"/>
      <c r="Z811" s="304"/>
      <c r="AA811" s="304"/>
      <c r="AB811" s="304"/>
      <c r="AC811" s="304"/>
      <c r="AD811" s="304"/>
      <c r="AE811" s="305"/>
      <c r="AF811" s="305"/>
      <c r="AG811" s="305"/>
      <c r="AH811" s="305"/>
      <c r="AI811" s="305"/>
      <c r="AJ811" s="305"/>
      <c r="AK811" s="305"/>
      <c r="AL811" s="305"/>
      <c r="AM811" s="305"/>
      <c r="AN811" s="305"/>
      <c r="AO811" s="314"/>
      <c r="AP811" s="117"/>
      <c r="AQ811" s="54" t="s">
        <v>645</v>
      </c>
      <c r="AU811" s="292" t="str">
        <f t="shared" ca="1" si="129"/>
        <v>J</v>
      </c>
      <c r="AV811" s="292">
        <f t="shared" si="130"/>
        <v>807</v>
      </c>
      <c r="AW811" s="180" t="str">
        <f t="shared" ca="1" si="127"/>
        <v>J807</v>
      </c>
      <c r="AX811" s="180">
        <f t="shared" si="120"/>
        <v>9</v>
      </c>
      <c r="AY811" s="180" t="str">
        <f t="shared" ca="1" si="121"/>
        <v>6. Ownership - Operating Costs</v>
      </c>
      <c r="AZ811" s="189" t="s">
        <v>702</v>
      </c>
      <c r="BA811" s="180" t="s">
        <v>752</v>
      </c>
      <c r="BB811" s="180">
        <f>$J$8</f>
        <v>2024</v>
      </c>
      <c r="BC811" s="180" t="str">
        <f t="shared" ca="1" si="128"/>
        <v>9_J807_Water_Wastewater_treatment_2024</v>
      </c>
      <c r="BD811" s="180" t="s">
        <v>407</v>
      </c>
      <c r="BE811" s="180"/>
      <c r="BF811" s="189" t="str">
        <f t="shared" si="122"/>
        <v>&gt;=0</v>
      </c>
      <c r="BG811" s="189" t="s">
        <v>58</v>
      </c>
      <c r="BH811" s="189" t="s">
        <v>58</v>
      </c>
      <c r="BI811" s="189"/>
      <c r="BJ811" s="189"/>
      <c r="BK811" s="189"/>
      <c r="BL811" s="189"/>
    </row>
    <row r="812" spans="1:64" ht="13.5" hidden="1" customHeight="1" thickBot="1">
      <c r="A812" s="90"/>
      <c r="B812" s="117"/>
      <c r="C812" s="162"/>
      <c r="D812" s="347"/>
      <c r="E812" s="347"/>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4"/>
      <c r="AD812" s="304"/>
      <c r="AE812" s="305"/>
      <c r="AF812" s="305"/>
      <c r="AG812" s="305"/>
      <c r="AH812" s="305"/>
      <c r="AI812" s="305"/>
      <c r="AJ812" s="305"/>
      <c r="AK812" s="305"/>
      <c r="AL812" s="305"/>
      <c r="AM812" s="305"/>
      <c r="AN812" s="305"/>
      <c r="AO812" s="314"/>
      <c r="AP812" s="117"/>
      <c r="AQ812" s="54" t="s">
        <v>645</v>
      </c>
      <c r="AU812" s="292" t="str">
        <f t="shared" ca="1" si="129"/>
        <v>K</v>
      </c>
      <c r="AV812" s="292">
        <f t="shared" si="130"/>
        <v>807</v>
      </c>
      <c r="AW812" s="180" t="str">
        <f t="shared" ca="1" si="127"/>
        <v>K807</v>
      </c>
      <c r="AX812" s="180">
        <f t="shared" si="120"/>
        <v>9</v>
      </c>
      <c r="AY812" s="180" t="str">
        <f t="shared" ca="1" si="121"/>
        <v>6. Ownership - Operating Costs</v>
      </c>
      <c r="AZ812" s="189" t="s">
        <v>702</v>
      </c>
      <c r="BA812" s="180" t="s">
        <v>752</v>
      </c>
      <c r="BB812" s="180">
        <f>$K$8</f>
        <v>2025</v>
      </c>
      <c r="BC812" s="180" t="str">
        <f t="shared" ca="1" si="128"/>
        <v>9_K807_Water_Wastewater_treatment_2025</v>
      </c>
      <c r="BD812" s="180" t="s">
        <v>407</v>
      </c>
      <c r="BE812" s="180"/>
      <c r="BF812" s="189" t="str">
        <f t="shared" si="122"/>
        <v>&gt;=0</v>
      </c>
      <c r="BG812" s="189" t="s">
        <v>58</v>
      </c>
      <c r="BH812" s="189" t="s">
        <v>58</v>
      </c>
      <c r="BI812" s="189"/>
      <c r="BJ812" s="189"/>
      <c r="BK812" s="189"/>
      <c r="BL812" s="189"/>
    </row>
    <row r="813" spans="1:64" ht="13.5" hidden="1" customHeight="1" thickBot="1">
      <c r="A813" s="90"/>
      <c r="B813" s="117"/>
      <c r="C813" s="162"/>
      <c r="D813" s="347"/>
      <c r="E813" s="347"/>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304"/>
      <c r="AE813" s="305"/>
      <c r="AF813" s="305"/>
      <c r="AG813" s="305"/>
      <c r="AH813" s="305"/>
      <c r="AI813" s="305"/>
      <c r="AJ813" s="305"/>
      <c r="AK813" s="305"/>
      <c r="AL813" s="305"/>
      <c r="AM813" s="305"/>
      <c r="AN813" s="305"/>
      <c r="AO813" s="314"/>
      <c r="AP813" s="117"/>
      <c r="AQ813" s="54" t="s">
        <v>645</v>
      </c>
      <c r="AU813" s="292" t="str">
        <f t="shared" ca="1" si="129"/>
        <v>L</v>
      </c>
      <c r="AV813" s="292">
        <f t="shared" si="130"/>
        <v>807</v>
      </c>
      <c r="AW813" s="180" t="str">
        <f t="shared" ca="1" si="127"/>
        <v>L807</v>
      </c>
      <c r="AX813" s="180">
        <f t="shared" si="120"/>
        <v>9</v>
      </c>
      <c r="AY813" s="180" t="str">
        <f t="shared" ca="1" si="121"/>
        <v>6. Ownership - Operating Costs</v>
      </c>
      <c r="AZ813" s="189" t="s">
        <v>702</v>
      </c>
      <c r="BA813" s="180" t="s">
        <v>752</v>
      </c>
      <c r="BB813" s="180">
        <f>$L$8</f>
        <v>2026</v>
      </c>
      <c r="BC813" s="180" t="str">
        <f t="shared" ca="1" si="128"/>
        <v>9_L807_Water_Wastewater_treatment_2026</v>
      </c>
      <c r="BD813" s="180" t="s">
        <v>407</v>
      </c>
      <c r="BE813" s="180"/>
      <c r="BF813" s="189" t="str">
        <f t="shared" si="122"/>
        <v>&gt;=0</v>
      </c>
      <c r="BG813" s="189" t="s">
        <v>58</v>
      </c>
      <c r="BH813" s="189" t="s">
        <v>58</v>
      </c>
      <c r="BI813" s="189"/>
      <c r="BJ813" s="189"/>
      <c r="BK813" s="189"/>
      <c r="BL813" s="189"/>
    </row>
    <row r="814" spans="1:64" ht="13.5" hidden="1" customHeight="1" thickBot="1">
      <c r="A814" s="90"/>
      <c r="B814" s="117"/>
      <c r="C814" s="162"/>
      <c r="D814" s="347"/>
      <c r="E814" s="347"/>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4"/>
      <c r="AD814" s="304"/>
      <c r="AE814" s="305"/>
      <c r="AF814" s="305"/>
      <c r="AG814" s="305"/>
      <c r="AH814" s="305"/>
      <c r="AI814" s="305"/>
      <c r="AJ814" s="305"/>
      <c r="AK814" s="305"/>
      <c r="AL814" s="305"/>
      <c r="AM814" s="305"/>
      <c r="AN814" s="305"/>
      <c r="AO814" s="314"/>
      <c r="AP814" s="117"/>
      <c r="AQ814" s="54" t="s">
        <v>645</v>
      </c>
      <c r="AU814" s="292" t="str">
        <f t="shared" ca="1" si="129"/>
        <v>M</v>
      </c>
      <c r="AV814" s="292">
        <f t="shared" si="130"/>
        <v>807</v>
      </c>
      <c r="AW814" s="180" t="str">
        <f t="shared" ca="1" si="127"/>
        <v>M807</v>
      </c>
      <c r="AX814" s="180">
        <f t="shared" si="120"/>
        <v>9</v>
      </c>
      <c r="AY814" s="180" t="str">
        <f t="shared" ca="1" si="121"/>
        <v>6. Ownership - Operating Costs</v>
      </c>
      <c r="AZ814" s="189" t="s">
        <v>702</v>
      </c>
      <c r="BA814" s="180" t="s">
        <v>752</v>
      </c>
      <c r="BB814" s="180">
        <f>$M$8</f>
        <v>2027</v>
      </c>
      <c r="BC814" s="180" t="str">
        <f t="shared" ca="1" si="128"/>
        <v>9_M807_Water_Wastewater_treatment_2027</v>
      </c>
      <c r="BD814" s="180" t="s">
        <v>407</v>
      </c>
      <c r="BE814" s="180"/>
      <c r="BF814" s="189" t="str">
        <f t="shared" si="122"/>
        <v>&gt;=0</v>
      </c>
      <c r="BG814" s="189" t="s">
        <v>58</v>
      </c>
      <c r="BH814" s="189" t="s">
        <v>58</v>
      </c>
      <c r="BI814" s="189"/>
      <c r="BJ814" s="189"/>
      <c r="BK814" s="189"/>
      <c r="BL814" s="189"/>
    </row>
    <row r="815" spans="1:64" ht="13.5" hidden="1" customHeight="1" thickBot="1">
      <c r="A815" s="90"/>
      <c r="B815" s="117"/>
      <c r="C815" s="162"/>
      <c r="D815" s="347"/>
      <c r="E815" s="347"/>
      <c r="F815" s="304"/>
      <c r="G815" s="304"/>
      <c r="H815" s="304"/>
      <c r="I815" s="304"/>
      <c r="J815" s="304"/>
      <c r="K815" s="304"/>
      <c r="L815" s="304"/>
      <c r="M815" s="304"/>
      <c r="N815" s="304"/>
      <c r="O815" s="304"/>
      <c r="P815" s="304"/>
      <c r="Q815" s="304"/>
      <c r="R815" s="304"/>
      <c r="S815" s="304"/>
      <c r="T815" s="304"/>
      <c r="U815" s="304"/>
      <c r="V815" s="304"/>
      <c r="W815" s="304"/>
      <c r="X815" s="304"/>
      <c r="Y815" s="304"/>
      <c r="Z815" s="304"/>
      <c r="AA815" s="304"/>
      <c r="AB815" s="304"/>
      <c r="AC815" s="304"/>
      <c r="AD815" s="304"/>
      <c r="AE815" s="305"/>
      <c r="AF815" s="305"/>
      <c r="AG815" s="305"/>
      <c r="AH815" s="305"/>
      <c r="AI815" s="305"/>
      <c r="AJ815" s="305"/>
      <c r="AK815" s="305"/>
      <c r="AL815" s="305"/>
      <c r="AM815" s="305"/>
      <c r="AN815" s="305"/>
      <c r="AO815" s="314"/>
      <c r="AP815" s="117"/>
      <c r="AQ815" s="54" t="s">
        <v>645</v>
      </c>
      <c r="AU815" s="292" t="str">
        <f t="shared" ca="1" si="129"/>
        <v>N</v>
      </c>
      <c r="AV815" s="292">
        <f t="shared" si="130"/>
        <v>807</v>
      </c>
      <c r="AW815" s="180" t="str">
        <f t="shared" ca="1" si="127"/>
        <v>N807</v>
      </c>
      <c r="AX815" s="180">
        <f t="shared" si="120"/>
        <v>9</v>
      </c>
      <c r="AY815" s="180" t="str">
        <f t="shared" ca="1" si="121"/>
        <v>6. Ownership - Operating Costs</v>
      </c>
      <c r="AZ815" s="189" t="s">
        <v>702</v>
      </c>
      <c r="BA815" s="180" t="s">
        <v>752</v>
      </c>
      <c r="BB815" s="180">
        <f>$N$8</f>
        <v>2028</v>
      </c>
      <c r="BC815" s="180" t="str">
        <f t="shared" ca="1" si="128"/>
        <v>9_N807_Water_Wastewater_treatment_2028</v>
      </c>
      <c r="BD815" s="180" t="s">
        <v>407</v>
      </c>
      <c r="BE815" s="180"/>
      <c r="BF815" s="189" t="str">
        <f t="shared" si="122"/>
        <v>&gt;=0</v>
      </c>
      <c r="BG815" s="189" t="s">
        <v>58</v>
      </c>
      <c r="BH815" s="189" t="s">
        <v>58</v>
      </c>
      <c r="BI815" s="189"/>
      <c r="BJ815" s="189"/>
      <c r="BK815" s="189"/>
      <c r="BL815" s="189"/>
    </row>
    <row r="816" spans="1:64" ht="13.5" hidden="1" customHeight="1" thickBot="1">
      <c r="A816" s="90"/>
      <c r="B816" s="117"/>
      <c r="C816" s="162"/>
      <c r="D816" s="347"/>
      <c r="E816" s="347"/>
      <c r="F816" s="304"/>
      <c r="G816" s="304"/>
      <c r="H816" s="304"/>
      <c r="I816" s="304"/>
      <c r="J816" s="304"/>
      <c r="K816" s="304"/>
      <c r="L816" s="304"/>
      <c r="M816" s="304"/>
      <c r="N816" s="304"/>
      <c r="O816" s="304"/>
      <c r="P816" s="304"/>
      <c r="Q816" s="304"/>
      <c r="R816" s="304"/>
      <c r="S816" s="304"/>
      <c r="T816" s="304"/>
      <c r="U816" s="304"/>
      <c r="V816" s="304"/>
      <c r="W816" s="304"/>
      <c r="X816" s="304"/>
      <c r="Y816" s="304"/>
      <c r="Z816" s="304"/>
      <c r="AA816" s="304"/>
      <c r="AB816" s="304"/>
      <c r="AC816" s="304"/>
      <c r="AD816" s="304"/>
      <c r="AE816" s="305"/>
      <c r="AF816" s="305"/>
      <c r="AG816" s="305"/>
      <c r="AH816" s="305"/>
      <c r="AI816" s="305"/>
      <c r="AJ816" s="305"/>
      <c r="AK816" s="305"/>
      <c r="AL816" s="305"/>
      <c r="AM816" s="305"/>
      <c r="AN816" s="305"/>
      <c r="AO816" s="314"/>
      <c r="AP816" s="117"/>
      <c r="AQ816" s="54" t="s">
        <v>645</v>
      </c>
      <c r="AU816" s="292" t="str">
        <f t="shared" ca="1" si="129"/>
        <v>O</v>
      </c>
      <c r="AV816" s="292">
        <f t="shared" si="130"/>
        <v>807</v>
      </c>
      <c r="AW816" s="180" t="str">
        <f t="shared" ca="1" si="127"/>
        <v>O807</v>
      </c>
      <c r="AX816" s="180">
        <f t="shared" si="120"/>
        <v>9</v>
      </c>
      <c r="AY816" s="180" t="str">
        <f t="shared" ca="1" si="121"/>
        <v>6. Ownership - Operating Costs</v>
      </c>
      <c r="AZ816" s="189" t="s">
        <v>702</v>
      </c>
      <c r="BA816" s="180" t="s">
        <v>752</v>
      </c>
      <c r="BB816" s="180">
        <f>$O$8</f>
        <v>2029</v>
      </c>
      <c r="BC816" s="180" t="str">
        <f t="shared" ca="1" si="128"/>
        <v>9_O807_Water_Wastewater_treatment_2029</v>
      </c>
      <c r="BD816" s="180" t="s">
        <v>407</v>
      </c>
      <c r="BE816" s="180"/>
      <c r="BF816" s="189" t="str">
        <f t="shared" si="122"/>
        <v>&gt;=0</v>
      </c>
      <c r="BG816" s="189" t="s">
        <v>58</v>
      </c>
      <c r="BH816" s="189" t="s">
        <v>58</v>
      </c>
      <c r="BI816" s="189"/>
      <c r="BJ816" s="189"/>
      <c r="BK816" s="189"/>
      <c r="BL816" s="189"/>
    </row>
    <row r="817" spans="1:64" ht="13.5" hidden="1" customHeight="1" thickBot="1">
      <c r="A817" s="90"/>
      <c r="B817" s="117"/>
      <c r="C817" s="162"/>
      <c r="D817" s="347"/>
      <c r="E817" s="347"/>
      <c r="F817" s="304"/>
      <c r="G817" s="304"/>
      <c r="H817" s="304"/>
      <c r="I817" s="304"/>
      <c r="J817" s="304"/>
      <c r="K817" s="304"/>
      <c r="L817" s="304"/>
      <c r="M817" s="304"/>
      <c r="N817" s="304"/>
      <c r="O817" s="304"/>
      <c r="P817" s="304"/>
      <c r="Q817" s="304"/>
      <c r="R817" s="304"/>
      <c r="S817" s="304"/>
      <c r="T817" s="304"/>
      <c r="U817" s="304"/>
      <c r="V817" s="304"/>
      <c r="W817" s="304"/>
      <c r="X817" s="304"/>
      <c r="Y817" s="304"/>
      <c r="Z817" s="304"/>
      <c r="AA817" s="304"/>
      <c r="AB817" s="304"/>
      <c r="AC817" s="304"/>
      <c r="AD817" s="304"/>
      <c r="AE817" s="305"/>
      <c r="AF817" s="305"/>
      <c r="AG817" s="305"/>
      <c r="AH817" s="305"/>
      <c r="AI817" s="305"/>
      <c r="AJ817" s="305"/>
      <c r="AK817" s="305"/>
      <c r="AL817" s="305"/>
      <c r="AM817" s="305"/>
      <c r="AN817" s="305"/>
      <c r="AO817" s="314"/>
      <c r="AP817" s="117"/>
      <c r="AQ817" s="54" t="s">
        <v>645</v>
      </c>
      <c r="AU817" s="292" t="str">
        <f t="shared" ca="1" si="129"/>
        <v>P</v>
      </c>
      <c r="AV817" s="292">
        <f t="shared" si="130"/>
        <v>807</v>
      </c>
      <c r="AW817" s="180" t="str">
        <f t="shared" ca="1" si="127"/>
        <v>P807</v>
      </c>
      <c r="AX817" s="180">
        <f t="shared" si="120"/>
        <v>9</v>
      </c>
      <c r="AY817" s="180" t="str">
        <f t="shared" ca="1" si="121"/>
        <v>6. Ownership - Operating Costs</v>
      </c>
      <c r="AZ817" s="189" t="s">
        <v>702</v>
      </c>
      <c r="BA817" s="180" t="s">
        <v>752</v>
      </c>
      <c r="BB817" s="180">
        <f>$P$8</f>
        <v>2030</v>
      </c>
      <c r="BC817" s="180" t="str">
        <f t="shared" ca="1" si="128"/>
        <v>9_P807_Water_Wastewater_treatment_2030</v>
      </c>
      <c r="BD817" s="180" t="s">
        <v>407</v>
      </c>
      <c r="BE817" s="180"/>
      <c r="BF817" s="189" t="str">
        <f t="shared" si="122"/>
        <v>&gt;=0</v>
      </c>
      <c r="BG817" s="189" t="s">
        <v>58</v>
      </c>
      <c r="BH817" s="189" t="s">
        <v>58</v>
      </c>
      <c r="BI817" s="189"/>
      <c r="BJ817" s="189"/>
      <c r="BK817" s="189"/>
      <c r="BL817" s="189"/>
    </row>
    <row r="818" spans="1:64" ht="13.5" hidden="1" customHeight="1" thickBot="1">
      <c r="A818" s="90"/>
      <c r="B818" s="117"/>
      <c r="C818" s="162"/>
      <c r="D818" s="347"/>
      <c r="E818" s="347"/>
      <c r="F818" s="304"/>
      <c r="G818" s="304"/>
      <c r="H818" s="304"/>
      <c r="I818" s="304"/>
      <c r="J818" s="304"/>
      <c r="K818" s="304"/>
      <c r="L818" s="304"/>
      <c r="M818" s="304"/>
      <c r="N818" s="304"/>
      <c r="O818" s="304"/>
      <c r="P818" s="304"/>
      <c r="Q818" s="304"/>
      <c r="R818" s="304"/>
      <c r="S818" s="304"/>
      <c r="T818" s="304"/>
      <c r="U818" s="304"/>
      <c r="V818" s="304"/>
      <c r="W818" s="304"/>
      <c r="X818" s="304"/>
      <c r="Y818" s="304"/>
      <c r="Z818" s="304"/>
      <c r="AA818" s="304"/>
      <c r="AB818" s="304"/>
      <c r="AC818" s="304"/>
      <c r="AD818" s="304"/>
      <c r="AE818" s="305"/>
      <c r="AF818" s="305"/>
      <c r="AG818" s="305"/>
      <c r="AH818" s="305"/>
      <c r="AI818" s="305"/>
      <c r="AJ818" s="305"/>
      <c r="AK818" s="305"/>
      <c r="AL818" s="305"/>
      <c r="AM818" s="305"/>
      <c r="AN818" s="305"/>
      <c r="AO818" s="314"/>
      <c r="AP818" s="117"/>
      <c r="AQ818" s="54" t="s">
        <v>645</v>
      </c>
      <c r="AU818" s="292" t="str">
        <f t="shared" ca="1" si="129"/>
        <v>Q</v>
      </c>
      <c r="AV818" s="292">
        <f t="shared" si="130"/>
        <v>807</v>
      </c>
      <c r="AW818" s="180" t="str">
        <f t="shared" ca="1" si="127"/>
        <v>Q807</v>
      </c>
      <c r="AX818" s="180">
        <f t="shared" si="120"/>
        <v>9</v>
      </c>
      <c r="AY818" s="180" t="str">
        <f t="shared" ca="1" si="121"/>
        <v>6. Ownership - Operating Costs</v>
      </c>
      <c r="AZ818" s="189" t="s">
        <v>702</v>
      </c>
      <c r="BA818" s="180" t="s">
        <v>752</v>
      </c>
      <c r="BB818" s="180">
        <f>$Q$8</f>
        <v>2031</v>
      </c>
      <c r="BC818" s="180" t="str">
        <f t="shared" ca="1" si="128"/>
        <v>9_Q807_Water_Wastewater_treatment_2031</v>
      </c>
      <c r="BD818" s="180" t="s">
        <v>407</v>
      </c>
      <c r="BE818" s="180"/>
      <c r="BF818" s="189" t="str">
        <f t="shared" si="122"/>
        <v>&gt;=0</v>
      </c>
      <c r="BG818" s="189" t="s">
        <v>58</v>
      </c>
      <c r="BH818" s="189" t="s">
        <v>58</v>
      </c>
      <c r="BI818" s="189"/>
      <c r="BJ818" s="189"/>
      <c r="BK818" s="189"/>
      <c r="BL818" s="189"/>
    </row>
    <row r="819" spans="1:64" ht="13.5" hidden="1" customHeight="1" thickBot="1">
      <c r="A819" s="90"/>
      <c r="B819" s="117"/>
      <c r="C819" s="162"/>
      <c r="D819" s="347"/>
      <c r="E819" s="347"/>
      <c r="F819" s="304"/>
      <c r="G819" s="304"/>
      <c r="H819" s="304"/>
      <c r="I819" s="304"/>
      <c r="J819" s="304"/>
      <c r="K819" s="304"/>
      <c r="L819" s="304"/>
      <c r="M819" s="304"/>
      <c r="N819" s="304"/>
      <c r="O819" s="304"/>
      <c r="P819" s="304"/>
      <c r="Q819" s="304"/>
      <c r="R819" s="304"/>
      <c r="S819" s="304"/>
      <c r="T819" s="304"/>
      <c r="U819" s="304"/>
      <c r="V819" s="304"/>
      <c r="W819" s="304"/>
      <c r="X819" s="304"/>
      <c r="Y819" s="304"/>
      <c r="Z819" s="304"/>
      <c r="AA819" s="304"/>
      <c r="AB819" s="304"/>
      <c r="AC819" s="304"/>
      <c r="AD819" s="304"/>
      <c r="AE819" s="305"/>
      <c r="AF819" s="305"/>
      <c r="AG819" s="305"/>
      <c r="AH819" s="305"/>
      <c r="AI819" s="305"/>
      <c r="AJ819" s="305"/>
      <c r="AK819" s="305"/>
      <c r="AL819" s="305"/>
      <c r="AM819" s="305"/>
      <c r="AN819" s="305"/>
      <c r="AO819" s="314"/>
      <c r="AP819" s="117"/>
      <c r="AQ819" s="54" t="s">
        <v>645</v>
      </c>
      <c r="AU819" s="292" t="str">
        <f t="shared" ca="1" si="129"/>
        <v>R</v>
      </c>
      <c r="AV819" s="292">
        <f t="shared" si="130"/>
        <v>807</v>
      </c>
      <c r="AW819" s="180" t="str">
        <f t="shared" ca="1" si="127"/>
        <v>R807</v>
      </c>
      <c r="AX819" s="180">
        <f t="shared" si="120"/>
        <v>9</v>
      </c>
      <c r="AY819" s="180" t="str">
        <f t="shared" ca="1" si="121"/>
        <v>6. Ownership - Operating Costs</v>
      </c>
      <c r="AZ819" s="189" t="s">
        <v>702</v>
      </c>
      <c r="BA819" s="180" t="s">
        <v>752</v>
      </c>
      <c r="BB819" s="180">
        <f>$R$8</f>
        <v>2032</v>
      </c>
      <c r="BC819" s="180" t="str">
        <f t="shared" ca="1" si="128"/>
        <v>9_R807_Water_Wastewater_treatment_2032</v>
      </c>
      <c r="BD819" s="180" t="s">
        <v>407</v>
      </c>
      <c r="BE819" s="180"/>
      <c r="BF819" s="189" t="str">
        <f t="shared" si="122"/>
        <v>&gt;=0</v>
      </c>
      <c r="BG819" s="189" t="s">
        <v>58</v>
      </c>
      <c r="BH819" s="189" t="s">
        <v>58</v>
      </c>
      <c r="BI819" s="189"/>
      <c r="BJ819" s="189"/>
      <c r="BK819" s="189"/>
      <c r="BL819" s="189"/>
    </row>
    <row r="820" spans="1:64" ht="13.5" hidden="1" customHeight="1" thickBot="1">
      <c r="A820" s="90"/>
      <c r="B820" s="117"/>
      <c r="C820" s="162"/>
      <c r="D820" s="347"/>
      <c r="E820" s="347"/>
      <c r="F820" s="304"/>
      <c r="G820" s="304"/>
      <c r="H820" s="304"/>
      <c r="I820" s="304"/>
      <c r="J820" s="304"/>
      <c r="K820" s="304"/>
      <c r="L820" s="304"/>
      <c r="M820" s="304"/>
      <c r="N820" s="304"/>
      <c r="O820" s="304"/>
      <c r="P820" s="304"/>
      <c r="Q820" s="304"/>
      <c r="R820" s="304"/>
      <c r="S820" s="304"/>
      <c r="T820" s="304"/>
      <c r="U820" s="304"/>
      <c r="V820" s="304"/>
      <c r="W820" s="304"/>
      <c r="X820" s="304"/>
      <c r="Y820" s="304"/>
      <c r="Z820" s="304"/>
      <c r="AA820" s="304"/>
      <c r="AB820" s="304"/>
      <c r="AC820" s="304"/>
      <c r="AD820" s="304"/>
      <c r="AE820" s="305"/>
      <c r="AF820" s="305"/>
      <c r="AG820" s="305"/>
      <c r="AH820" s="305"/>
      <c r="AI820" s="305"/>
      <c r="AJ820" s="305"/>
      <c r="AK820" s="305"/>
      <c r="AL820" s="305"/>
      <c r="AM820" s="305"/>
      <c r="AN820" s="305"/>
      <c r="AO820" s="314"/>
      <c r="AP820" s="117"/>
      <c r="AQ820" s="54" t="s">
        <v>645</v>
      </c>
      <c r="AU820" s="292" t="str">
        <f t="shared" ca="1" si="129"/>
        <v>S</v>
      </c>
      <c r="AV820" s="292">
        <f t="shared" si="130"/>
        <v>807</v>
      </c>
      <c r="AW820" s="180" t="str">
        <f t="shared" ca="1" si="127"/>
        <v>S807</v>
      </c>
      <c r="AX820" s="180">
        <f t="shared" si="120"/>
        <v>9</v>
      </c>
      <c r="AY820" s="180" t="str">
        <f t="shared" ca="1" si="121"/>
        <v>6. Ownership - Operating Costs</v>
      </c>
      <c r="AZ820" s="189" t="s">
        <v>702</v>
      </c>
      <c r="BA820" s="180" t="s">
        <v>752</v>
      </c>
      <c r="BB820" s="180">
        <f>$S$8</f>
        <v>2033</v>
      </c>
      <c r="BC820" s="180" t="str">
        <f t="shared" ca="1" si="128"/>
        <v>9_S807_Water_Wastewater_treatment_2033</v>
      </c>
      <c r="BD820" s="180" t="s">
        <v>407</v>
      </c>
      <c r="BE820" s="180"/>
      <c r="BF820" s="189" t="str">
        <f t="shared" si="122"/>
        <v>&gt;=0</v>
      </c>
      <c r="BG820" s="189" t="s">
        <v>58</v>
      </c>
      <c r="BH820" s="189" t="s">
        <v>58</v>
      </c>
      <c r="BI820" s="189"/>
      <c r="BJ820" s="189"/>
      <c r="BK820" s="189"/>
      <c r="BL820" s="189"/>
    </row>
    <row r="821" spans="1:64" ht="13.5" hidden="1" customHeight="1" thickBot="1">
      <c r="A821" s="90"/>
      <c r="B821" s="117"/>
      <c r="C821" s="162"/>
      <c r="D821" s="347"/>
      <c r="E821" s="347"/>
      <c r="F821" s="304"/>
      <c r="G821" s="304"/>
      <c r="H821" s="304"/>
      <c r="I821" s="304"/>
      <c r="J821" s="304"/>
      <c r="K821" s="304"/>
      <c r="L821" s="304"/>
      <c r="M821" s="304"/>
      <c r="N821" s="304"/>
      <c r="O821" s="304"/>
      <c r="P821" s="304"/>
      <c r="Q821" s="304"/>
      <c r="R821" s="304"/>
      <c r="S821" s="304"/>
      <c r="T821" s="304"/>
      <c r="U821" s="304"/>
      <c r="V821" s="304"/>
      <c r="W821" s="304"/>
      <c r="X821" s="304"/>
      <c r="Y821" s="304"/>
      <c r="Z821" s="304"/>
      <c r="AA821" s="304"/>
      <c r="AB821" s="304"/>
      <c r="AC821" s="304"/>
      <c r="AD821" s="304"/>
      <c r="AE821" s="305"/>
      <c r="AF821" s="305"/>
      <c r="AG821" s="305"/>
      <c r="AH821" s="305"/>
      <c r="AI821" s="305"/>
      <c r="AJ821" s="305"/>
      <c r="AK821" s="305"/>
      <c r="AL821" s="305"/>
      <c r="AM821" s="305"/>
      <c r="AN821" s="305"/>
      <c r="AO821" s="314"/>
      <c r="AP821" s="117"/>
      <c r="AQ821" s="54" t="s">
        <v>645</v>
      </c>
      <c r="AU821" s="292" t="str">
        <f t="shared" ca="1" si="129"/>
        <v>T</v>
      </c>
      <c r="AV821" s="292">
        <f t="shared" si="130"/>
        <v>807</v>
      </c>
      <c r="AW821" s="180" t="str">
        <f t="shared" ca="1" si="127"/>
        <v>T807</v>
      </c>
      <c r="AX821" s="180">
        <f t="shared" si="120"/>
        <v>9</v>
      </c>
      <c r="AY821" s="180" t="str">
        <f t="shared" ca="1" si="121"/>
        <v>6. Ownership - Operating Costs</v>
      </c>
      <c r="AZ821" s="189" t="s">
        <v>702</v>
      </c>
      <c r="BA821" s="180" t="s">
        <v>752</v>
      </c>
      <c r="BB821" s="180">
        <f>$T$8</f>
        <v>2034</v>
      </c>
      <c r="BC821" s="180" t="str">
        <f t="shared" ca="1" si="128"/>
        <v>9_T807_Water_Wastewater_treatment_2034</v>
      </c>
      <c r="BD821" s="180" t="s">
        <v>407</v>
      </c>
      <c r="BE821" s="180"/>
      <c r="BF821" s="189" t="str">
        <f t="shared" si="122"/>
        <v>&gt;=0</v>
      </c>
      <c r="BG821" s="189" t="s">
        <v>58</v>
      </c>
      <c r="BH821" s="189" t="s">
        <v>58</v>
      </c>
      <c r="BI821" s="189"/>
      <c r="BJ821" s="189"/>
      <c r="BK821" s="189"/>
      <c r="BL821" s="189"/>
    </row>
    <row r="822" spans="1:64" ht="13.5" hidden="1" customHeight="1" thickBot="1">
      <c r="A822" s="90"/>
      <c r="B822" s="117"/>
      <c r="C822" s="162"/>
      <c r="D822" s="347"/>
      <c r="E822" s="347"/>
      <c r="F822" s="304"/>
      <c r="G822" s="304"/>
      <c r="H822" s="304"/>
      <c r="I822" s="304"/>
      <c r="J822" s="304"/>
      <c r="K822" s="304"/>
      <c r="L822" s="304"/>
      <c r="M822" s="304"/>
      <c r="N822" s="304"/>
      <c r="O822" s="304"/>
      <c r="P822" s="304"/>
      <c r="Q822" s="304"/>
      <c r="R822" s="304"/>
      <c r="S822" s="304"/>
      <c r="T822" s="304"/>
      <c r="U822" s="304"/>
      <c r="V822" s="304"/>
      <c r="W822" s="304"/>
      <c r="X822" s="304"/>
      <c r="Y822" s="304"/>
      <c r="Z822" s="304"/>
      <c r="AA822" s="304"/>
      <c r="AB822" s="304"/>
      <c r="AC822" s="304"/>
      <c r="AD822" s="304"/>
      <c r="AE822" s="305"/>
      <c r="AF822" s="305"/>
      <c r="AG822" s="305"/>
      <c r="AH822" s="305"/>
      <c r="AI822" s="305"/>
      <c r="AJ822" s="305"/>
      <c r="AK822" s="305"/>
      <c r="AL822" s="305"/>
      <c r="AM822" s="305"/>
      <c r="AN822" s="305"/>
      <c r="AO822" s="314"/>
      <c r="AP822" s="117"/>
      <c r="AQ822" s="54" t="s">
        <v>645</v>
      </c>
      <c r="AU822" s="292" t="str">
        <f t="shared" ca="1" si="129"/>
        <v>U</v>
      </c>
      <c r="AV822" s="292">
        <f t="shared" si="130"/>
        <v>807</v>
      </c>
      <c r="AW822" s="180" t="str">
        <f t="shared" ca="1" si="127"/>
        <v>U807</v>
      </c>
      <c r="AX822" s="180">
        <f t="shared" si="120"/>
        <v>9</v>
      </c>
      <c r="AY822" s="180" t="str">
        <f t="shared" ca="1" si="121"/>
        <v>6. Ownership - Operating Costs</v>
      </c>
      <c r="AZ822" s="189" t="s">
        <v>702</v>
      </c>
      <c r="BA822" s="180" t="s">
        <v>752</v>
      </c>
      <c r="BB822" s="180">
        <f>$U$8</f>
        <v>2035</v>
      </c>
      <c r="BC822" s="180" t="str">
        <f t="shared" ca="1" si="128"/>
        <v>9_U807_Water_Wastewater_treatment_2035</v>
      </c>
      <c r="BD822" s="180" t="s">
        <v>407</v>
      </c>
      <c r="BE822" s="180"/>
      <c r="BF822" s="189" t="str">
        <f t="shared" si="122"/>
        <v>&gt;=0</v>
      </c>
      <c r="BG822" s="189" t="s">
        <v>58</v>
      </c>
      <c r="BH822" s="189" t="s">
        <v>58</v>
      </c>
      <c r="BI822" s="189"/>
      <c r="BJ822" s="189"/>
      <c r="BK822" s="189"/>
      <c r="BL822" s="189"/>
    </row>
    <row r="823" spans="1:64" ht="13.5" hidden="1" customHeight="1" thickBot="1">
      <c r="A823" s="90"/>
      <c r="B823" s="117"/>
      <c r="C823" s="162"/>
      <c r="D823" s="347"/>
      <c r="E823" s="347"/>
      <c r="F823" s="304"/>
      <c r="G823" s="304"/>
      <c r="H823" s="304"/>
      <c r="I823" s="304"/>
      <c r="J823" s="304"/>
      <c r="K823" s="304"/>
      <c r="L823" s="304"/>
      <c r="M823" s="304"/>
      <c r="N823" s="304"/>
      <c r="O823" s="304"/>
      <c r="P823" s="304"/>
      <c r="Q823" s="304"/>
      <c r="R823" s="304"/>
      <c r="S823" s="304"/>
      <c r="T823" s="304"/>
      <c r="U823" s="304"/>
      <c r="V823" s="304"/>
      <c r="W823" s="304"/>
      <c r="X823" s="304"/>
      <c r="Y823" s="304"/>
      <c r="Z823" s="304"/>
      <c r="AA823" s="304"/>
      <c r="AB823" s="304"/>
      <c r="AC823" s="304"/>
      <c r="AD823" s="304"/>
      <c r="AE823" s="305"/>
      <c r="AF823" s="305"/>
      <c r="AG823" s="305"/>
      <c r="AH823" s="305"/>
      <c r="AI823" s="305"/>
      <c r="AJ823" s="305"/>
      <c r="AK823" s="305"/>
      <c r="AL823" s="305"/>
      <c r="AM823" s="305"/>
      <c r="AN823" s="305"/>
      <c r="AO823" s="314"/>
      <c r="AP823" s="117"/>
      <c r="AQ823" s="54" t="s">
        <v>645</v>
      </c>
      <c r="AU823" s="292" t="str">
        <f t="shared" ca="1" si="129"/>
        <v>V</v>
      </c>
      <c r="AV823" s="292">
        <f t="shared" si="130"/>
        <v>807</v>
      </c>
      <c r="AW823" s="180" t="str">
        <f t="shared" ca="1" si="127"/>
        <v>V807</v>
      </c>
      <c r="AX823" s="180">
        <f t="shared" si="120"/>
        <v>9</v>
      </c>
      <c r="AY823" s="180" t="str">
        <f t="shared" ca="1" si="121"/>
        <v>6. Ownership - Operating Costs</v>
      </c>
      <c r="AZ823" s="189" t="s">
        <v>702</v>
      </c>
      <c r="BA823" s="180" t="s">
        <v>752</v>
      </c>
      <c r="BB823" s="180">
        <f>$V$8</f>
        <v>2036</v>
      </c>
      <c r="BC823" s="180" t="str">
        <f t="shared" ca="1" si="128"/>
        <v>9_V807_Water_Wastewater_treatment_2036</v>
      </c>
      <c r="BD823" s="180" t="s">
        <v>407</v>
      </c>
      <c r="BE823" s="180"/>
      <c r="BF823" s="189" t="str">
        <f t="shared" si="122"/>
        <v>&gt;=0</v>
      </c>
      <c r="BG823" s="189" t="s">
        <v>58</v>
      </c>
      <c r="BH823" s="189" t="s">
        <v>58</v>
      </c>
      <c r="BI823" s="189"/>
      <c r="BJ823" s="189"/>
      <c r="BK823" s="189"/>
      <c r="BL823" s="189"/>
    </row>
    <row r="824" spans="1:64" ht="13.5" hidden="1" customHeight="1" thickBot="1">
      <c r="A824" s="90"/>
      <c r="B824" s="117"/>
      <c r="C824" s="162"/>
      <c r="D824" s="347"/>
      <c r="E824" s="347"/>
      <c r="F824" s="304"/>
      <c r="G824" s="304"/>
      <c r="H824" s="304"/>
      <c r="I824" s="304"/>
      <c r="J824" s="304"/>
      <c r="K824" s="304"/>
      <c r="L824" s="304"/>
      <c r="M824" s="304"/>
      <c r="N824" s="304"/>
      <c r="O824" s="304"/>
      <c r="P824" s="304"/>
      <c r="Q824" s="304"/>
      <c r="R824" s="304"/>
      <c r="S824" s="304"/>
      <c r="T824" s="304"/>
      <c r="U824" s="304"/>
      <c r="V824" s="304"/>
      <c r="W824" s="304"/>
      <c r="X824" s="304"/>
      <c r="Y824" s="304"/>
      <c r="Z824" s="304"/>
      <c r="AA824" s="304"/>
      <c r="AB824" s="304"/>
      <c r="AC824" s="304"/>
      <c r="AD824" s="304"/>
      <c r="AE824" s="305"/>
      <c r="AF824" s="305"/>
      <c r="AG824" s="305"/>
      <c r="AH824" s="305"/>
      <c r="AI824" s="305"/>
      <c r="AJ824" s="305"/>
      <c r="AK824" s="305"/>
      <c r="AL824" s="305"/>
      <c r="AM824" s="305"/>
      <c r="AN824" s="305"/>
      <c r="AO824" s="314"/>
      <c r="AP824" s="117"/>
      <c r="AQ824" s="54" t="s">
        <v>645</v>
      </c>
      <c r="AU824" s="292" t="str">
        <f t="shared" ca="1" si="129"/>
        <v>W</v>
      </c>
      <c r="AV824" s="292">
        <f t="shared" si="130"/>
        <v>807</v>
      </c>
      <c r="AW824" s="180" t="str">
        <f t="shared" ca="1" si="127"/>
        <v>W807</v>
      </c>
      <c r="AX824" s="180">
        <f t="shared" si="120"/>
        <v>9</v>
      </c>
      <c r="AY824" s="180" t="str">
        <f t="shared" ca="1" si="121"/>
        <v>6. Ownership - Operating Costs</v>
      </c>
      <c r="AZ824" s="189" t="s">
        <v>702</v>
      </c>
      <c r="BA824" s="180" t="s">
        <v>752</v>
      </c>
      <c r="BB824" s="180">
        <f>$W$8</f>
        <v>2037</v>
      </c>
      <c r="BC824" s="180" t="str">
        <f t="shared" ca="1" si="128"/>
        <v>9_W807_Water_Wastewater_treatment_2037</v>
      </c>
      <c r="BD824" s="180" t="s">
        <v>407</v>
      </c>
      <c r="BE824" s="180"/>
      <c r="BF824" s="189" t="str">
        <f t="shared" si="122"/>
        <v>&gt;=0</v>
      </c>
      <c r="BG824" s="189" t="s">
        <v>58</v>
      </c>
      <c r="BH824" s="189" t="s">
        <v>58</v>
      </c>
      <c r="BI824" s="189"/>
      <c r="BJ824" s="189"/>
      <c r="BK824" s="189"/>
      <c r="BL824" s="189"/>
    </row>
    <row r="825" spans="1:64" ht="13.5" hidden="1" customHeight="1" thickBot="1">
      <c r="A825" s="90"/>
      <c r="B825" s="117"/>
      <c r="C825" s="162"/>
      <c r="D825" s="347"/>
      <c r="E825" s="347"/>
      <c r="F825" s="304"/>
      <c r="G825" s="304"/>
      <c r="H825" s="304"/>
      <c r="I825" s="304"/>
      <c r="J825" s="304"/>
      <c r="K825" s="304"/>
      <c r="L825" s="304"/>
      <c r="M825" s="304"/>
      <c r="N825" s="304"/>
      <c r="O825" s="304"/>
      <c r="P825" s="304"/>
      <c r="Q825" s="304"/>
      <c r="R825" s="304"/>
      <c r="S825" s="304"/>
      <c r="T825" s="304"/>
      <c r="U825" s="304"/>
      <c r="V825" s="304"/>
      <c r="W825" s="304"/>
      <c r="X825" s="304"/>
      <c r="Y825" s="304"/>
      <c r="Z825" s="304"/>
      <c r="AA825" s="304"/>
      <c r="AB825" s="304"/>
      <c r="AC825" s="304"/>
      <c r="AD825" s="304"/>
      <c r="AE825" s="305"/>
      <c r="AF825" s="305"/>
      <c r="AG825" s="305"/>
      <c r="AH825" s="305"/>
      <c r="AI825" s="305"/>
      <c r="AJ825" s="305"/>
      <c r="AK825" s="305"/>
      <c r="AL825" s="305"/>
      <c r="AM825" s="305"/>
      <c r="AN825" s="305"/>
      <c r="AO825" s="314"/>
      <c r="AP825" s="117"/>
      <c r="AQ825" s="54" t="s">
        <v>645</v>
      </c>
      <c r="AU825" s="292" t="str">
        <f t="shared" ca="1" si="129"/>
        <v>X</v>
      </c>
      <c r="AV825" s="292">
        <f t="shared" si="130"/>
        <v>807</v>
      </c>
      <c r="AW825" s="180" t="str">
        <f t="shared" ca="1" si="127"/>
        <v>X807</v>
      </c>
      <c r="AX825" s="180">
        <f t="shared" si="120"/>
        <v>9</v>
      </c>
      <c r="AY825" s="180" t="str">
        <f t="shared" ca="1" si="121"/>
        <v>6. Ownership - Operating Costs</v>
      </c>
      <c r="AZ825" s="189" t="s">
        <v>702</v>
      </c>
      <c r="BA825" s="180" t="s">
        <v>752</v>
      </c>
      <c r="BB825" s="180">
        <f>$X$8</f>
        <v>2038</v>
      </c>
      <c r="BC825" s="180" t="str">
        <f t="shared" ca="1" si="128"/>
        <v>9_X807_Water_Wastewater_treatment_2038</v>
      </c>
      <c r="BD825" s="180" t="s">
        <v>407</v>
      </c>
      <c r="BE825" s="180"/>
      <c r="BF825" s="189" t="str">
        <f t="shared" si="122"/>
        <v>&gt;=0</v>
      </c>
      <c r="BG825" s="189" t="s">
        <v>58</v>
      </c>
      <c r="BH825" s="189" t="s">
        <v>58</v>
      </c>
      <c r="BI825" s="189"/>
      <c r="BJ825" s="189"/>
      <c r="BK825" s="189"/>
      <c r="BL825" s="189"/>
    </row>
    <row r="826" spans="1:64" ht="13.5" hidden="1" customHeight="1" thickBot="1">
      <c r="A826" s="90"/>
      <c r="B826" s="117"/>
      <c r="C826" s="162"/>
      <c r="D826" s="347"/>
      <c r="E826" s="347"/>
      <c r="F826" s="304"/>
      <c r="G826" s="304"/>
      <c r="H826" s="304"/>
      <c r="I826" s="304"/>
      <c r="J826" s="304"/>
      <c r="K826" s="304"/>
      <c r="L826" s="304"/>
      <c r="M826" s="304"/>
      <c r="N826" s="304"/>
      <c r="O826" s="304"/>
      <c r="P826" s="304"/>
      <c r="Q826" s="304"/>
      <c r="R826" s="304"/>
      <c r="S826" s="304"/>
      <c r="T826" s="304"/>
      <c r="U826" s="304"/>
      <c r="V826" s="304"/>
      <c r="W826" s="304"/>
      <c r="X826" s="304"/>
      <c r="Y826" s="304"/>
      <c r="Z826" s="304"/>
      <c r="AA826" s="304"/>
      <c r="AB826" s="304"/>
      <c r="AC826" s="304"/>
      <c r="AD826" s="304"/>
      <c r="AE826" s="305"/>
      <c r="AF826" s="305"/>
      <c r="AG826" s="305"/>
      <c r="AH826" s="305"/>
      <c r="AI826" s="305"/>
      <c r="AJ826" s="305"/>
      <c r="AK826" s="305"/>
      <c r="AL826" s="305"/>
      <c r="AM826" s="305"/>
      <c r="AN826" s="305"/>
      <c r="AO826" s="314"/>
      <c r="AP826" s="117"/>
      <c r="AQ826" s="54" t="s">
        <v>645</v>
      </c>
      <c r="AU826" s="292" t="str">
        <f t="shared" ca="1" si="129"/>
        <v>Y</v>
      </c>
      <c r="AV826" s="292">
        <f t="shared" si="130"/>
        <v>807</v>
      </c>
      <c r="AW826" s="180" t="str">
        <f t="shared" ca="1" si="127"/>
        <v>Y807</v>
      </c>
      <c r="AX826" s="180">
        <f t="shared" si="120"/>
        <v>9</v>
      </c>
      <c r="AY826" s="180" t="str">
        <f t="shared" ca="1" si="121"/>
        <v>6. Ownership - Operating Costs</v>
      </c>
      <c r="AZ826" s="189" t="s">
        <v>702</v>
      </c>
      <c r="BA826" s="180" t="s">
        <v>752</v>
      </c>
      <c r="BB826" s="180">
        <f>$Y$8</f>
        <v>2039</v>
      </c>
      <c r="BC826" s="180" t="str">
        <f t="shared" ca="1" si="128"/>
        <v>9_Y807_Water_Wastewater_treatment_2039</v>
      </c>
      <c r="BD826" s="180" t="s">
        <v>407</v>
      </c>
      <c r="BE826" s="180"/>
      <c r="BF826" s="189" t="str">
        <f t="shared" si="122"/>
        <v>&gt;=0</v>
      </c>
      <c r="BG826" s="189" t="s">
        <v>58</v>
      </c>
      <c r="BH826" s="189" t="s">
        <v>58</v>
      </c>
      <c r="BI826" s="189"/>
      <c r="BJ826" s="189"/>
      <c r="BK826" s="189"/>
      <c r="BL826" s="189"/>
    </row>
    <row r="827" spans="1:64" ht="13.5" hidden="1" customHeight="1" thickBot="1">
      <c r="A827" s="90"/>
      <c r="B827" s="117"/>
      <c r="C827" s="162"/>
      <c r="D827" s="347"/>
      <c r="E827" s="347"/>
      <c r="F827" s="304"/>
      <c r="G827" s="304"/>
      <c r="H827" s="304"/>
      <c r="I827" s="304"/>
      <c r="J827" s="304"/>
      <c r="K827" s="304"/>
      <c r="L827" s="304"/>
      <c r="M827" s="304"/>
      <c r="N827" s="304"/>
      <c r="O827" s="304"/>
      <c r="P827" s="304"/>
      <c r="Q827" s="304"/>
      <c r="R827" s="304"/>
      <c r="S827" s="304"/>
      <c r="T827" s="304"/>
      <c r="U827" s="304"/>
      <c r="V827" s="304"/>
      <c r="W827" s="304"/>
      <c r="X827" s="304"/>
      <c r="Y827" s="304"/>
      <c r="Z827" s="304"/>
      <c r="AA827" s="304"/>
      <c r="AB827" s="304"/>
      <c r="AC827" s="304"/>
      <c r="AD827" s="304"/>
      <c r="AE827" s="305"/>
      <c r="AF827" s="305"/>
      <c r="AG827" s="305"/>
      <c r="AH827" s="305"/>
      <c r="AI827" s="305"/>
      <c r="AJ827" s="305"/>
      <c r="AK827" s="305"/>
      <c r="AL827" s="305"/>
      <c r="AM827" s="305"/>
      <c r="AN827" s="305"/>
      <c r="AO827" s="314"/>
      <c r="AP827" s="117"/>
      <c r="AQ827" s="54" t="s">
        <v>645</v>
      </c>
      <c r="AU827" s="292" t="str">
        <f t="shared" ca="1" si="129"/>
        <v>Z</v>
      </c>
      <c r="AV827" s="292">
        <f t="shared" si="130"/>
        <v>807</v>
      </c>
      <c r="AW827" s="180" t="str">
        <f t="shared" ca="1" si="127"/>
        <v>Z807</v>
      </c>
      <c r="AX827" s="180">
        <f t="shared" ref="AX827:AX890" si="131">$AX$5</f>
        <v>9</v>
      </c>
      <c r="AY827" s="180" t="str">
        <f t="shared" ref="AY827:AY890" ca="1" si="132">MID(CELL("filename",AX827),FIND("]",CELL("filename",AX827))+1,256)</f>
        <v>6. Ownership - Operating Costs</v>
      </c>
      <c r="AZ827" s="189" t="s">
        <v>702</v>
      </c>
      <c r="BA827" s="180" t="s">
        <v>752</v>
      </c>
      <c r="BB827" s="180">
        <f>$Z$8</f>
        <v>2040</v>
      </c>
      <c r="BC827" s="180" t="str">
        <f t="shared" ca="1" si="128"/>
        <v>9_Z807_Water_Wastewater_treatment_2040</v>
      </c>
      <c r="BD827" s="180" t="s">
        <v>407</v>
      </c>
      <c r="BE827" s="180"/>
      <c r="BF827" s="189" t="str">
        <f t="shared" ref="BF827:BF890" si="133">"&gt;=0"</f>
        <v>&gt;=0</v>
      </c>
      <c r="BG827" s="189" t="s">
        <v>58</v>
      </c>
      <c r="BH827" s="189" t="s">
        <v>58</v>
      </c>
      <c r="BI827" s="189"/>
      <c r="BJ827" s="189"/>
      <c r="BK827" s="189"/>
      <c r="BL827" s="189"/>
    </row>
    <row r="828" spans="1:64" ht="13.5" hidden="1" customHeight="1" thickBot="1">
      <c r="A828" s="90"/>
      <c r="B828" s="117"/>
      <c r="C828" s="162"/>
      <c r="D828" s="347"/>
      <c r="E828" s="347"/>
      <c r="F828" s="304"/>
      <c r="G828" s="304"/>
      <c r="H828" s="304"/>
      <c r="I828" s="304"/>
      <c r="J828" s="304"/>
      <c r="K828" s="304"/>
      <c r="L828" s="304"/>
      <c r="M828" s="304"/>
      <c r="N828" s="304"/>
      <c r="O828" s="304"/>
      <c r="P828" s="304"/>
      <c r="Q828" s="304"/>
      <c r="R828" s="304"/>
      <c r="S828" s="304"/>
      <c r="T828" s="304"/>
      <c r="U828" s="304"/>
      <c r="V828" s="304"/>
      <c r="W828" s="304"/>
      <c r="X828" s="304"/>
      <c r="Y828" s="304"/>
      <c r="Z828" s="304"/>
      <c r="AA828" s="304"/>
      <c r="AB828" s="304"/>
      <c r="AC828" s="304"/>
      <c r="AD828" s="304"/>
      <c r="AE828" s="305"/>
      <c r="AF828" s="305"/>
      <c r="AG828" s="305"/>
      <c r="AH828" s="305"/>
      <c r="AI828" s="305"/>
      <c r="AJ828" s="305"/>
      <c r="AK828" s="305"/>
      <c r="AL828" s="305"/>
      <c r="AM828" s="305"/>
      <c r="AN828" s="305"/>
      <c r="AO828" s="314"/>
      <c r="AP828" s="117"/>
      <c r="AQ828" s="54" t="s">
        <v>645</v>
      </c>
      <c r="AU828" s="292" t="str">
        <f t="shared" ca="1" si="129"/>
        <v>AA</v>
      </c>
      <c r="AV828" s="292">
        <f t="shared" si="130"/>
        <v>807</v>
      </c>
      <c r="AW828" s="180" t="str">
        <f t="shared" ca="1" si="127"/>
        <v>AA807</v>
      </c>
      <c r="AX828" s="180">
        <f t="shared" si="131"/>
        <v>9</v>
      </c>
      <c r="AY828" s="180" t="str">
        <f t="shared" ca="1" si="132"/>
        <v>6. Ownership - Operating Costs</v>
      </c>
      <c r="AZ828" s="189" t="s">
        <v>702</v>
      </c>
      <c r="BA828" s="180" t="s">
        <v>752</v>
      </c>
      <c r="BB828" s="180">
        <f>$AA$8</f>
        <v>2041</v>
      </c>
      <c r="BC828" s="180" t="str">
        <f t="shared" ca="1" si="128"/>
        <v>9_AA807_Water_Wastewater_treatment_2041</v>
      </c>
      <c r="BD828" s="180" t="s">
        <v>407</v>
      </c>
      <c r="BE828" s="180"/>
      <c r="BF828" s="189" t="str">
        <f t="shared" si="133"/>
        <v>&gt;=0</v>
      </c>
      <c r="BG828" s="189" t="s">
        <v>58</v>
      </c>
      <c r="BH828" s="189" t="s">
        <v>58</v>
      </c>
      <c r="BI828" s="189"/>
      <c r="BJ828" s="189"/>
      <c r="BK828" s="189"/>
      <c r="BL828" s="189"/>
    </row>
    <row r="829" spans="1:64" ht="13.5" hidden="1" customHeight="1" thickBot="1">
      <c r="A829" s="90"/>
      <c r="B829" s="117"/>
      <c r="C829" s="162"/>
      <c r="D829" s="347"/>
      <c r="E829" s="347"/>
      <c r="F829" s="304"/>
      <c r="G829" s="304"/>
      <c r="H829" s="304"/>
      <c r="I829" s="304"/>
      <c r="J829" s="304"/>
      <c r="K829" s="304"/>
      <c r="L829" s="304"/>
      <c r="M829" s="304"/>
      <c r="N829" s="304"/>
      <c r="O829" s="304"/>
      <c r="P829" s="304"/>
      <c r="Q829" s="304"/>
      <c r="R829" s="304"/>
      <c r="S829" s="304"/>
      <c r="T829" s="304"/>
      <c r="U829" s="304"/>
      <c r="V829" s="304"/>
      <c r="W829" s="304"/>
      <c r="X829" s="304"/>
      <c r="Y829" s="304"/>
      <c r="Z829" s="304"/>
      <c r="AA829" s="304"/>
      <c r="AB829" s="304"/>
      <c r="AC829" s="304"/>
      <c r="AD829" s="304"/>
      <c r="AE829" s="305"/>
      <c r="AF829" s="305"/>
      <c r="AG829" s="305"/>
      <c r="AH829" s="305"/>
      <c r="AI829" s="305"/>
      <c r="AJ829" s="305"/>
      <c r="AK829" s="305"/>
      <c r="AL829" s="305"/>
      <c r="AM829" s="305"/>
      <c r="AN829" s="305"/>
      <c r="AO829" s="314"/>
      <c r="AP829" s="117"/>
      <c r="AQ829" s="54" t="s">
        <v>645</v>
      </c>
      <c r="AU829" s="292" t="str">
        <f t="shared" ca="1" si="129"/>
        <v>AB</v>
      </c>
      <c r="AV829" s="292">
        <f t="shared" si="130"/>
        <v>807</v>
      </c>
      <c r="AW829" s="180" t="str">
        <f t="shared" ca="1" si="127"/>
        <v>AB807</v>
      </c>
      <c r="AX829" s="180">
        <f t="shared" si="131"/>
        <v>9</v>
      </c>
      <c r="AY829" s="180" t="str">
        <f t="shared" ca="1" si="132"/>
        <v>6. Ownership - Operating Costs</v>
      </c>
      <c r="AZ829" s="189" t="s">
        <v>702</v>
      </c>
      <c r="BA829" s="180" t="s">
        <v>752</v>
      </c>
      <c r="BB829" s="180">
        <f>$AB$8</f>
        <v>2042</v>
      </c>
      <c r="BC829" s="180" t="str">
        <f t="shared" ca="1" si="128"/>
        <v>9_AB807_Water_Wastewater_treatment_2042</v>
      </c>
      <c r="BD829" s="180" t="s">
        <v>407</v>
      </c>
      <c r="BE829" s="180"/>
      <c r="BF829" s="189" t="str">
        <f t="shared" si="133"/>
        <v>&gt;=0</v>
      </c>
      <c r="BG829" s="189" t="s">
        <v>58</v>
      </c>
      <c r="BH829" s="189" t="s">
        <v>58</v>
      </c>
      <c r="BI829" s="189"/>
      <c r="BJ829" s="189"/>
      <c r="BK829" s="189"/>
      <c r="BL829" s="189"/>
    </row>
    <row r="830" spans="1:64" ht="13.5" hidden="1" customHeight="1" thickBot="1">
      <c r="A830" s="90"/>
      <c r="B830" s="117"/>
      <c r="C830" s="162"/>
      <c r="D830" s="347"/>
      <c r="E830" s="347"/>
      <c r="F830" s="304"/>
      <c r="G830" s="304"/>
      <c r="H830" s="304"/>
      <c r="I830" s="304"/>
      <c r="J830" s="304"/>
      <c r="K830" s="304"/>
      <c r="L830" s="304"/>
      <c r="M830" s="304"/>
      <c r="N830" s="304"/>
      <c r="O830" s="304"/>
      <c r="P830" s="304"/>
      <c r="Q830" s="304"/>
      <c r="R830" s="304"/>
      <c r="S830" s="304"/>
      <c r="T830" s="304"/>
      <c r="U830" s="304"/>
      <c r="V830" s="304"/>
      <c r="W830" s="304"/>
      <c r="X830" s="304"/>
      <c r="Y830" s="304"/>
      <c r="Z830" s="304"/>
      <c r="AA830" s="304"/>
      <c r="AB830" s="304"/>
      <c r="AC830" s="304"/>
      <c r="AD830" s="304"/>
      <c r="AE830" s="305"/>
      <c r="AF830" s="305"/>
      <c r="AG830" s="305"/>
      <c r="AH830" s="305"/>
      <c r="AI830" s="305"/>
      <c r="AJ830" s="305"/>
      <c r="AK830" s="305"/>
      <c r="AL830" s="305"/>
      <c r="AM830" s="305"/>
      <c r="AN830" s="305"/>
      <c r="AO830" s="314"/>
      <c r="AP830" s="117"/>
      <c r="AQ830" s="54" t="s">
        <v>645</v>
      </c>
      <c r="AU830" s="292" t="str">
        <f t="shared" ca="1" si="129"/>
        <v>AC</v>
      </c>
      <c r="AV830" s="292">
        <f t="shared" si="130"/>
        <v>807</v>
      </c>
      <c r="AW830" s="180" t="str">
        <f t="shared" ca="1" si="127"/>
        <v>AC807</v>
      </c>
      <c r="AX830" s="180">
        <f t="shared" si="131"/>
        <v>9</v>
      </c>
      <c r="AY830" s="180" t="str">
        <f t="shared" ca="1" si="132"/>
        <v>6. Ownership - Operating Costs</v>
      </c>
      <c r="AZ830" s="189" t="s">
        <v>702</v>
      </c>
      <c r="BA830" s="180" t="s">
        <v>752</v>
      </c>
      <c r="BB830" s="180">
        <f>$AC$8</f>
        <v>2043</v>
      </c>
      <c r="BC830" s="180" t="str">
        <f t="shared" ca="1" si="128"/>
        <v>9_AC807_Water_Wastewater_treatment_2043</v>
      </c>
      <c r="BD830" s="180" t="s">
        <v>407</v>
      </c>
      <c r="BE830" s="180"/>
      <c r="BF830" s="189" t="str">
        <f t="shared" si="133"/>
        <v>&gt;=0</v>
      </c>
      <c r="BG830" s="189" t="s">
        <v>58</v>
      </c>
      <c r="BH830" s="189" t="s">
        <v>58</v>
      </c>
      <c r="BI830" s="189"/>
      <c r="BJ830" s="189"/>
      <c r="BK830" s="189"/>
      <c r="BL830" s="189"/>
    </row>
    <row r="831" spans="1:64" ht="13.5" hidden="1" customHeight="1" thickBot="1">
      <c r="A831" s="90"/>
      <c r="B831" s="117"/>
      <c r="C831" s="162"/>
      <c r="D831" s="347"/>
      <c r="E831" s="347"/>
      <c r="F831" s="304"/>
      <c r="G831" s="304"/>
      <c r="H831" s="304"/>
      <c r="I831" s="304"/>
      <c r="J831" s="304"/>
      <c r="K831" s="304"/>
      <c r="L831" s="304"/>
      <c r="M831" s="304"/>
      <c r="N831" s="304"/>
      <c r="O831" s="304"/>
      <c r="P831" s="304"/>
      <c r="Q831" s="304"/>
      <c r="R831" s="304"/>
      <c r="S831" s="304"/>
      <c r="T831" s="304"/>
      <c r="U831" s="304"/>
      <c r="V831" s="304"/>
      <c r="W831" s="304"/>
      <c r="X831" s="304"/>
      <c r="Y831" s="304"/>
      <c r="Z831" s="304"/>
      <c r="AA831" s="304"/>
      <c r="AB831" s="304"/>
      <c r="AC831" s="304"/>
      <c r="AD831" s="304"/>
      <c r="AE831" s="305"/>
      <c r="AF831" s="305"/>
      <c r="AG831" s="305"/>
      <c r="AH831" s="305"/>
      <c r="AI831" s="305"/>
      <c r="AJ831" s="305"/>
      <c r="AK831" s="305"/>
      <c r="AL831" s="305"/>
      <c r="AM831" s="305"/>
      <c r="AN831" s="305"/>
      <c r="AO831" s="314"/>
      <c r="AP831" s="117"/>
      <c r="AQ831" s="54" t="s">
        <v>645</v>
      </c>
      <c r="AU831" s="292" t="str">
        <f t="shared" ca="1" si="129"/>
        <v>AD</v>
      </c>
      <c r="AV831" s="292">
        <f t="shared" si="130"/>
        <v>807</v>
      </c>
      <c r="AW831" s="180" t="str">
        <f t="shared" ca="1" si="127"/>
        <v>AD807</v>
      </c>
      <c r="AX831" s="180">
        <f t="shared" si="131"/>
        <v>9</v>
      </c>
      <c r="AY831" s="180" t="str">
        <f t="shared" ca="1" si="132"/>
        <v>6. Ownership - Operating Costs</v>
      </c>
      <c r="AZ831" s="189" t="s">
        <v>702</v>
      </c>
      <c r="BA831" s="180" t="s">
        <v>752</v>
      </c>
      <c r="BB831" s="180">
        <f>$AD$8</f>
        <v>2044</v>
      </c>
      <c r="BC831" s="180" t="str">
        <f t="shared" ca="1" si="128"/>
        <v>9_AD807_Water_Wastewater_treatment_2044</v>
      </c>
      <c r="BD831" s="180" t="s">
        <v>407</v>
      </c>
      <c r="BE831" s="180"/>
      <c r="BF831" s="189" t="str">
        <f t="shared" si="133"/>
        <v>&gt;=0</v>
      </c>
      <c r="BG831" s="189" t="s">
        <v>58</v>
      </c>
      <c r="BH831" s="189" t="s">
        <v>58</v>
      </c>
      <c r="BI831" s="189"/>
      <c r="BJ831" s="189"/>
      <c r="BK831" s="189"/>
      <c r="BL831" s="189"/>
    </row>
    <row r="832" spans="1:64" ht="13.5" hidden="1" customHeight="1" thickBot="1">
      <c r="A832" s="90"/>
      <c r="B832" s="117"/>
      <c r="C832" s="162"/>
      <c r="D832" s="347"/>
      <c r="E832" s="347"/>
      <c r="F832" s="304"/>
      <c r="G832" s="304"/>
      <c r="H832" s="304"/>
      <c r="I832" s="304"/>
      <c r="J832" s="304"/>
      <c r="K832" s="304"/>
      <c r="L832" s="304"/>
      <c r="M832" s="304"/>
      <c r="N832" s="304"/>
      <c r="O832" s="304"/>
      <c r="P832" s="304"/>
      <c r="Q832" s="304"/>
      <c r="R832" s="304"/>
      <c r="S832" s="304"/>
      <c r="T832" s="304"/>
      <c r="U832" s="304"/>
      <c r="V832" s="304"/>
      <c r="W832" s="304"/>
      <c r="X832" s="304"/>
      <c r="Y832" s="304"/>
      <c r="Z832" s="304"/>
      <c r="AA832" s="304"/>
      <c r="AB832" s="304"/>
      <c r="AC832" s="304"/>
      <c r="AD832" s="304"/>
      <c r="AE832" s="305"/>
      <c r="AF832" s="305"/>
      <c r="AG832" s="305"/>
      <c r="AH832" s="305"/>
      <c r="AI832" s="305"/>
      <c r="AJ832" s="305"/>
      <c r="AK832" s="305"/>
      <c r="AL832" s="305"/>
      <c r="AM832" s="305"/>
      <c r="AN832" s="305"/>
      <c r="AO832" s="314"/>
      <c r="AP832" s="117"/>
      <c r="AQ832" s="54" t="s">
        <v>645</v>
      </c>
      <c r="AU832" s="292" t="str">
        <f t="shared" ca="1" si="129"/>
        <v>AE</v>
      </c>
      <c r="AV832" s="292">
        <f t="shared" si="130"/>
        <v>807</v>
      </c>
      <c r="AW832" s="180" t="str">
        <f t="shared" ca="1" si="127"/>
        <v>AE807</v>
      </c>
      <c r="AX832" s="180">
        <f t="shared" si="131"/>
        <v>9</v>
      </c>
      <c r="AY832" s="180" t="str">
        <f t="shared" ca="1" si="132"/>
        <v>6. Ownership - Operating Costs</v>
      </c>
      <c r="AZ832" s="189" t="s">
        <v>702</v>
      </c>
      <c r="BA832" s="180" t="s">
        <v>752</v>
      </c>
      <c r="BB832" s="180">
        <f>$AE$8</f>
        <v>2045</v>
      </c>
      <c r="BC832" s="180" t="str">
        <f t="shared" ca="1" si="128"/>
        <v>9_AE807_Water_Wastewater_treatment_2045</v>
      </c>
      <c r="BD832" s="180" t="s">
        <v>407</v>
      </c>
      <c r="BE832" s="180"/>
      <c r="BF832" s="189" t="str">
        <f t="shared" si="133"/>
        <v>&gt;=0</v>
      </c>
      <c r="BG832" s="189" t="s">
        <v>58</v>
      </c>
      <c r="BH832" s="189" t="s">
        <v>58</v>
      </c>
      <c r="BI832" s="189"/>
      <c r="BJ832" s="189"/>
      <c r="BK832" s="189"/>
      <c r="BL832" s="189"/>
    </row>
    <row r="833" spans="1:64" ht="13.5" hidden="1" customHeight="1" thickBot="1">
      <c r="A833" s="90"/>
      <c r="B833" s="117"/>
      <c r="C833" s="162"/>
      <c r="D833" s="347"/>
      <c r="E833" s="347"/>
      <c r="F833" s="304"/>
      <c r="G833" s="304"/>
      <c r="H833" s="304"/>
      <c r="I833" s="304"/>
      <c r="J833" s="304"/>
      <c r="K833" s="304"/>
      <c r="L833" s="304"/>
      <c r="M833" s="304"/>
      <c r="N833" s="304"/>
      <c r="O833" s="304"/>
      <c r="P833" s="304"/>
      <c r="Q833" s="304"/>
      <c r="R833" s="304"/>
      <c r="S833" s="304"/>
      <c r="T833" s="304"/>
      <c r="U833" s="304"/>
      <c r="V833" s="304"/>
      <c r="W833" s="304"/>
      <c r="X833" s="304"/>
      <c r="Y833" s="304"/>
      <c r="Z833" s="304"/>
      <c r="AA833" s="304"/>
      <c r="AB833" s="304"/>
      <c r="AC833" s="304"/>
      <c r="AD833" s="304"/>
      <c r="AE833" s="305"/>
      <c r="AF833" s="305"/>
      <c r="AG833" s="305"/>
      <c r="AH833" s="305"/>
      <c r="AI833" s="305"/>
      <c r="AJ833" s="305"/>
      <c r="AK833" s="305"/>
      <c r="AL833" s="305"/>
      <c r="AM833" s="305"/>
      <c r="AN833" s="305"/>
      <c r="AO833" s="314"/>
      <c r="AP833" s="117"/>
      <c r="AQ833" s="54" t="s">
        <v>645</v>
      </c>
      <c r="AU833" s="292" t="str">
        <f t="shared" ca="1" si="129"/>
        <v>AF</v>
      </c>
      <c r="AV833" s="292">
        <f t="shared" si="130"/>
        <v>807</v>
      </c>
      <c r="AW833" s="180" t="str">
        <f t="shared" ca="1" si="127"/>
        <v>AF807</v>
      </c>
      <c r="AX833" s="180">
        <f t="shared" si="131"/>
        <v>9</v>
      </c>
      <c r="AY833" s="180" t="str">
        <f t="shared" ca="1" si="132"/>
        <v>6. Ownership - Operating Costs</v>
      </c>
      <c r="AZ833" s="189" t="s">
        <v>702</v>
      </c>
      <c r="BA833" s="180" t="s">
        <v>752</v>
      </c>
      <c r="BB833" s="180">
        <f>$AF$8</f>
        <v>2046</v>
      </c>
      <c r="BC833" s="180" t="str">
        <f t="shared" ca="1" si="128"/>
        <v>9_AF807_Water_Wastewater_treatment_2046</v>
      </c>
      <c r="BD833" s="180" t="s">
        <v>407</v>
      </c>
      <c r="BE833" s="180"/>
      <c r="BF833" s="189" t="str">
        <f t="shared" si="133"/>
        <v>&gt;=0</v>
      </c>
      <c r="BG833" s="189" t="s">
        <v>58</v>
      </c>
      <c r="BH833" s="189" t="s">
        <v>58</v>
      </c>
      <c r="BI833" s="189"/>
      <c r="BJ833" s="189"/>
      <c r="BK833" s="189"/>
      <c r="BL833" s="189"/>
    </row>
    <row r="834" spans="1:64" ht="13.5" hidden="1" customHeight="1" thickBot="1">
      <c r="A834" s="90"/>
      <c r="B834" s="117"/>
      <c r="C834" s="162"/>
      <c r="D834" s="347"/>
      <c r="E834" s="347"/>
      <c r="F834" s="304"/>
      <c r="G834" s="304"/>
      <c r="H834" s="304"/>
      <c r="I834" s="304"/>
      <c r="J834" s="304"/>
      <c r="K834" s="304"/>
      <c r="L834" s="304"/>
      <c r="M834" s="304"/>
      <c r="N834" s="304"/>
      <c r="O834" s="304"/>
      <c r="P834" s="304"/>
      <c r="Q834" s="304"/>
      <c r="R834" s="304"/>
      <c r="S834" s="304"/>
      <c r="T834" s="304"/>
      <c r="U834" s="304"/>
      <c r="V834" s="304"/>
      <c r="W834" s="304"/>
      <c r="X834" s="304"/>
      <c r="Y834" s="304"/>
      <c r="Z834" s="304"/>
      <c r="AA834" s="304"/>
      <c r="AB834" s="304"/>
      <c r="AC834" s="304"/>
      <c r="AD834" s="304"/>
      <c r="AE834" s="305"/>
      <c r="AF834" s="305"/>
      <c r="AG834" s="305"/>
      <c r="AH834" s="305"/>
      <c r="AI834" s="305"/>
      <c r="AJ834" s="305"/>
      <c r="AK834" s="305"/>
      <c r="AL834" s="305"/>
      <c r="AM834" s="305"/>
      <c r="AN834" s="305"/>
      <c r="AO834" s="314"/>
      <c r="AP834" s="117"/>
      <c r="AQ834" s="54" t="s">
        <v>645</v>
      </c>
      <c r="AU834" s="292" t="str">
        <f t="shared" ca="1" si="129"/>
        <v>AG</v>
      </c>
      <c r="AV834" s="292">
        <f t="shared" si="130"/>
        <v>807</v>
      </c>
      <c r="AW834" s="180" t="str">
        <f t="shared" ca="1" si="127"/>
        <v>AG807</v>
      </c>
      <c r="AX834" s="180">
        <f t="shared" si="131"/>
        <v>9</v>
      </c>
      <c r="AY834" s="180" t="str">
        <f t="shared" ca="1" si="132"/>
        <v>6. Ownership - Operating Costs</v>
      </c>
      <c r="AZ834" s="189" t="s">
        <v>702</v>
      </c>
      <c r="BA834" s="180" t="s">
        <v>752</v>
      </c>
      <c r="BB834" s="180">
        <f>$AG$8</f>
        <v>2047</v>
      </c>
      <c r="BC834" s="180" t="str">
        <f t="shared" ca="1" si="128"/>
        <v>9_AG807_Water_Wastewater_treatment_2047</v>
      </c>
      <c r="BD834" s="180" t="s">
        <v>407</v>
      </c>
      <c r="BE834" s="180"/>
      <c r="BF834" s="189" t="str">
        <f t="shared" si="133"/>
        <v>&gt;=0</v>
      </c>
      <c r="BG834" s="189" t="s">
        <v>58</v>
      </c>
      <c r="BH834" s="189" t="s">
        <v>58</v>
      </c>
      <c r="BI834" s="189"/>
      <c r="BJ834" s="189"/>
      <c r="BK834" s="189"/>
      <c r="BL834" s="189"/>
    </row>
    <row r="835" spans="1:64" ht="13.5" hidden="1" customHeight="1" thickBot="1">
      <c r="A835" s="90"/>
      <c r="B835" s="117"/>
      <c r="C835" s="162"/>
      <c r="D835" s="347"/>
      <c r="E835" s="347"/>
      <c r="F835" s="304"/>
      <c r="G835" s="304"/>
      <c r="H835" s="304"/>
      <c r="I835" s="304"/>
      <c r="J835" s="304"/>
      <c r="K835" s="304"/>
      <c r="L835" s="304"/>
      <c r="M835" s="304"/>
      <c r="N835" s="304"/>
      <c r="O835" s="304"/>
      <c r="P835" s="304"/>
      <c r="Q835" s="304"/>
      <c r="R835" s="304"/>
      <c r="S835" s="304"/>
      <c r="T835" s="304"/>
      <c r="U835" s="304"/>
      <c r="V835" s="304"/>
      <c r="W835" s="304"/>
      <c r="X835" s="304"/>
      <c r="Y835" s="304"/>
      <c r="Z835" s="304"/>
      <c r="AA835" s="304"/>
      <c r="AB835" s="304"/>
      <c r="AC835" s="304"/>
      <c r="AD835" s="304"/>
      <c r="AE835" s="305"/>
      <c r="AF835" s="305"/>
      <c r="AG835" s="305"/>
      <c r="AH835" s="305"/>
      <c r="AI835" s="305"/>
      <c r="AJ835" s="305"/>
      <c r="AK835" s="305"/>
      <c r="AL835" s="305"/>
      <c r="AM835" s="305"/>
      <c r="AN835" s="305"/>
      <c r="AO835" s="314"/>
      <c r="AP835" s="117"/>
      <c r="AQ835" s="54" t="s">
        <v>645</v>
      </c>
      <c r="AU835" s="292" t="str">
        <f t="shared" ca="1" si="129"/>
        <v>AH</v>
      </c>
      <c r="AV835" s="292">
        <f t="shared" si="130"/>
        <v>807</v>
      </c>
      <c r="AW835" s="180" t="str">
        <f t="shared" ca="1" si="127"/>
        <v>AH807</v>
      </c>
      <c r="AX835" s="180">
        <f t="shared" si="131"/>
        <v>9</v>
      </c>
      <c r="AY835" s="180" t="str">
        <f t="shared" ca="1" si="132"/>
        <v>6. Ownership - Operating Costs</v>
      </c>
      <c r="AZ835" s="189" t="s">
        <v>702</v>
      </c>
      <c r="BA835" s="180" t="s">
        <v>752</v>
      </c>
      <c r="BB835" s="180">
        <f>$AH$8</f>
        <v>2048</v>
      </c>
      <c r="BC835" s="180" t="str">
        <f t="shared" ca="1" si="128"/>
        <v>9_AH807_Water_Wastewater_treatment_2048</v>
      </c>
      <c r="BD835" s="180" t="s">
        <v>407</v>
      </c>
      <c r="BE835" s="180"/>
      <c r="BF835" s="189" t="str">
        <f t="shared" si="133"/>
        <v>&gt;=0</v>
      </c>
      <c r="BG835" s="189" t="s">
        <v>58</v>
      </c>
      <c r="BH835" s="189" t="s">
        <v>58</v>
      </c>
      <c r="BI835" s="189"/>
      <c r="BJ835" s="189"/>
      <c r="BK835" s="189"/>
      <c r="BL835" s="189"/>
    </row>
    <row r="836" spans="1:64" ht="13.5" hidden="1" customHeight="1" thickBot="1">
      <c r="A836" s="90"/>
      <c r="B836" s="117"/>
      <c r="C836" s="162"/>
      <c r="D836" s="347"/>
      <c r="E836" s="347"/>
      <c r="F836" s="304"/>
      <c r="G836" s="304"/>
      <c r="H836" s="304"/>
      <c r="I836" s="304"/>
      <c r="J836" s="304"/>
      <c r="K836" s="304"/>
      <c r="L836" s="304"/>
      <c r="M836" s="304"/>
      <c r="N836" s="304"/>
      <c r="O836" s="304"/>
      <c r="P836" s="304"/>
      <c r="Q836" s="304"/>
      <c r="R836" s="304"/>
      <c r="S836" s="304"/>
      <c r="T836" s="304"/>
      <c r="U836" s="304"/>
      <c r="V836" s="304"/>
      <c r="W836" s="304"/>
      <c r="X836" s="304"/>
      <c r="Y836" s="304"/>
      <c r="Z836" s="304"/>
      <c r="AA836" s="304"/>
      <c r="AB836" s="304"/>
      <c r="AC836" s="304"/>
      <c r="AD836" s="304"/>
      <c r="AE836" s="305"/>
      <c r="AF836" s="305"/>
      <c r="AG836" s="305"/>
      <c r="AH836" s="305"/>
      <c r="AI836" s="305"/>
      <c r="AJ836" s="305"/>
      <c r="AK836" s="305"/>
      <c r="AL836" s="305"/>
      <c r="AM836" s="305"/>
      <c r="AN836" s="305"/>
      <c r="AO836" s="314"/>
      <c r="AP836" s="117"/>
      <c r="AQ836" s="54" t="s">
        <v>645</v>
      </c>
      <c r="AU836" s="292" t="str">
        <f t="shared" ca="1" si="129"/>
        <v>AI</v>
      </c>
      <c r="AV836" s="292">
        <f t="shared" si="130"/>
        <v>807</v>
      </c>
      <c r="AW836" s="180" t="str">
        <f t="shared" ca="1" si="127"/>
        <v>AI807</v>
      </c>
      <c r="AX836" s="180">
        <f t="shared" si="131"/>
        <v>9</v>
      </c>
      <c r="AY836" s="180" t="str">
        <f t="shared" ca="1" si="132"/>
        <v>6. Ownership - Operating Costs</v>
      </c>
      <c r="AZ836" s="189" t="s">
        <v>702</v>
      </c>
      <c r="BA836" s="180" t="s">
        <v>752</v>
      </c>
      <c r="BB836" s="180">
        <f>$AI$8</f>
        <v>2049</v>
      </c>
      <c r="BC836" s="180" t="str">
        <f t="shared" ca="1" si="128"/>
        <v>9_AI807_Water_Wastewater_treatment_2049</v>
      </c>
      <c r="BD836" s="180" t="s">
        <v>407</v>
      </c>
      <c r="BE836" s="180"/>
      <c r="BF836" s="189" t="str">
        <f t="shared" si="133"/>
        <v>&gt;=0</v>
      </c>
      <c r="BG836" s="189" t="s">
        <v>58</v>
      </c>
      <c r="BH836" s="189" t="s">
        <v>58</v>
      </c>
      <c r="BI836" s="189"/>
      <c r="BJ836" s="189"/>
      <c r="BK836" s="189"/>
      <c r="BL836" s="189"/>
    </row>
    <row r="837" spans="1:64" ht="13.5" hidden="1" customHeight="1" thickBot="1">
      <c r="A837" s="90"/>
      <c r="B837" s="117"/>
      <c r="C837" s="162"/>
      <c r="D837" s="347"/>
      <c r="E837" s="347"/>
      <c r="F837" s="304"/>
      <c r="G837" s="304"/>
      <c r="H837" s="304"/>
      <c r="I837" s="304"/>
      <c r="J837" s="304"/>
      <c r="K837" s="304"/>
      <c r="L837" s="304"/>
      <c r="M837" s="304"/>
      <c r="N837" s="304"/>
      <c r="O837" s="304"/>
      <c r="P837" s="304"/>
      <c r="Q837" s="304"/>
      <c r="R837" s="304"/>
      <c r="S837" s="304"/>
      <c r="T837" s="304"/>
      <c r="U837" s="304"/>
      <c r="V837" s="304"/>
      <c r="W837" s="304"/>
      <c r="X837" s="304"/>
      <c r="Y837" s="304"/>
      <c r="Z837" s="304"/>
      <c r="AA837" s="304"/>
      <c r="AB837" s="304"/>
      <c r="AC837" s="304"/>
      <c r="AD837" s="304"/>
      <c r="AE837" s="305"/>
      <c r="AF837" s="305"/>
      <c r="AG837" s="305"/>
      <c r="AH837" s="305"/>
      <c r="AI837" s="305"/>
      <c r="AJ837" s="305"/>
      <c r="AK837" s="305"/>
      <c r="AL837" s="305"/>
      <c r="AM837" s="305"/>
      <c r="AN837" s="305"/>
      <c r="AO837" s="314"/>
      <c r="AP837" s="117"/>
      <c r="AQ837" s="54" t="s">
        <v>645</v>
      </c>
      <c r="AU837" s="292" t="str">
        <f t="shared" ca="1" si="129"/>
        <v>AJ</v>
      </c>
      <c r="AV837" s="292">
        <f t="shared" si="130"/>
        <v>807</v>
      </c>
      <c r="AW837" s="180" t="str">
        <f t="shared" ca="1" si="127"/>
        <v>AJ807</v>
      </c>
      <c r="AX837" s="180">
        <f t="shared" si="131"/>
        <v>9</v>
      </c>
      <c r="AY837" s="180" t="str">
        <f t="shared" ca="1" si="132"/>
        <v>6. Ownership - Operating Costs</v>
      </c>
      <c r="AZ837" s="189" t="s">
        <v>702</v>
      </c>
      <c r="BA837" s="180" t="s">
        <v>752</v>
      </c>
      <c r="BB837" s="180">
        <f>$AJ$8</f>
        <v>2050</v>
      </c>
      <c r="BC837" s="180" t="str">
        <f t="shared" ca="1" si="128"/>
        <v>9_AJ807_Water_Wastewater_treatment_2050</v>
      </c>
      <c r="BD837" s="180" t="s">
        <v>407</v>
      </c>
      <c r="BE837" s="180"/>
      <c r="BF837" s="189" t="str">
        <f t="shared" si="133"/>
        <v>&gt;=0</v>
      </c>
      <c r="BG837" s="189" t="s">
        <v>58</v>
      </c>
      <c r="BH837" s="189" t="s">
        <v>58</v>
      </c>
      <c r="BI837" s="189"/>
      <c r="BJ837" s="189"/>
      <c r="BK837" s="189"/>
      <c r="BL837" s="189"/>
    </row>
    <row r="838" spans="1:64" ht="13.5" hidden="1" customHeight="1" thickBot="1">
      <c r="A838" s="90"/>
      <c r="B838" s="117"/>
      <c r="C838" s="162"/>
      <c r="D838" s="347"/>
      <c r="E838" s="347"/>
      <c r="F838" s="304"/>
      <c r="G838" s="304"/>
      <c r="H838" s="304"/>
      <c r="I838" s="304"/>
      <c r="J838" s="304"/>
      <c r="K838" s="304"/>
      <c r="L838" s="304"/>
      <c r="M838" s="304"/>
      <c r="N838" s="304"/>
      <c r="O838" s="304"/>
      <c r="P838" s="304"/>
      <c r="Q838" s="304"/>
      <c r="R838" s="304"/>
      <c r="S838" s="304"/>
      <c r="T838" s="304"/>
      <c r="U838" s="304"/>
      <c r="V838" s="304"/>
      <c r="W838" s="304"/>
      <c r="X838" s="304"/>
      <c r="Y838" s="304"/>
      <c r="Z838" s="304"/>
      <c r="AA838" s="304"/>
      <c r="AB838" s="304"/>
      <c r="AC838" s="304"/>
      <c r="AD838" s="304"/>
      <c r="AE838" s="305"/>
      <c r="AF838" s="305"/>
      <c r="AG838" s="305"/>
      <c r="AH838" s="305"/>
      <c r="AI838" s="305"/>
      <c r="AJ838" s="305"/>
      <c r="AK838" s="305"/>
      <c r="AL838" s="305"/>
      <c r="AM838" s="305"/>
      <c r="AN838" s="305"/>
      <c r="AO838" s="314"/>
      <c r="AP838" s="117"/>
      <c r="AQ838" s="54" t="s">
        <v>645</v>
      </c>
      <c r="AU838" s="292" t="str">
        <f t="shared" ca="1" si="129"/>
        <v>AK</v>
      </c>
      <c r="AV838" s="292">
        <f t="shared" si="130"/>
        <v>807</v>
      </c>
      <c r="AW838" s="180" t="str">
        <f t="shared" ca="1" si="127"/>
        <v>AK807</v>
      </c>
      <c r="AX838" s="180">
        <f t="shared" si="131"/>
        <v>9</v>
      </c>
      <c r="AY838" s="180" t="str">
        <f t="shared" ca="1" si="132"/>
        <v>6. Ownership - Operating Costs</v>
      </c>
      <c r="AZ838" s="189" t="s">
        <v>702</v>
      </c>
      <c r="BA838" s="180" t="s">
        <v>752</v>
      </c>
      <c r="BB838" s="180">
        <f>$AK$8</f>
        <v>2051</v>
      </c>
      <c r="BC838" s="180" t="str">
        <f t="shared" ca="1" si="128"/>
        <v>9_AK807_Water_Wastewater_treatment_2051</v>
      </c>
      <c r="BD838" s="180" t="s">
        <v>407</v>
      </c>
      <c r="BE838" s="180"/>
      <c r="BF838" s="189" t="str">
        <f t="shared" si="133"/>
        <v>&gt;=0</v>
      </c>
      <c r="BG838" s="189" t="s">
        <v>58</v>
      </c>
      <c r="BH838" s="189" t="s">
        <v>58</v>
      </c>
      <c r="BI838" s="189"/>
      <c r="BJ838" s="189"/>
      <c r="BK838" s="189"/>
      <c r="BL838" s="189"/>
    </row>
    <row r="839" spans="1:64" ht="13.5" hidden="1" customHeight="1" thickBot="1">
      <c r="A839" s="90"/>
      <c r="B839" s="117"/>
      <c r="C839" s="162"/>
      <c r="D839" s="347"/>
      <c r="E839" s="347"/>
      <c r="F839" s="304"/>
      <c r="G839" s="304"/>
      <c r="H839" s="304"/>
      <c r="I839" s="304"/>
      <c r="J839" s="304"/>
      <c r="K839" s="304"/>
      <c r="L839" s="304"/>
      <c r="M839" s="304"/>
      <c r="N839" s="304"/>
      <c r="O839" s="304"/>
      <c r="P839" s="304"/>
      <c r="Q839" s="304"/>
      <c r="R839" s="304"/>
      <c r="S839" s="304"/>
      <c r="T839" s="304"/>
      <c r="U839" s="304"/>
      <c r="V839" s="304"/>
      <c r="W839" s="304"/>
      <c r="X839" s="304"/>
      <c r="Y839" s="304"/>
      <c r="Z839" s="304"/>
      <c r="AA839" s="304"/>
      <c r="AB839" s="304"/>
      <c r="AC839" s="304"/>
      <c r="AD839" s="304"/>
      <c r="AE839" s="305"/>
      <c r="AF839" s="305"/>
      <c r="AG839" s="305"/>
      <c r="AH839" s="305"/>
      <c r="AI839" s="305"/>
      <c r="AJ839" s="305"/>
      <c r="AK839" s="305"/>
      <c r="AL839" s="305"/>
      <c r="AM839" s="305"/>
      <c r="AN839" s="305"/>
      <c r="AO839" s="314"/>
      <c r="AP839" s="117"/>
      <c r="AQ839" s="54" t="s">
        <v>645</v>
      </c>
      <c r="AU839" s="292" t="str">
        <f t="shared" ca="1" si="129"/>
        <v>AL</v>
      </c>
      <c r="AV839" s="292">
        <f t="shared" si="130"/>
        <v>807</v>
      </c>
      <c r="AW839" s="180" t="str">
        <f t="shared" ca="1" si="127"/>
        <v>AL807</v>
      </c>
      <c r="AX839" s="180">
        <f t="shared" si="131"/>
        <v>9</v>
      </c>
      <c r="AY839" s="180" t="str">
        <f t="shared" ca="1" si="132"/>
        <v>6. Ownership - Operating Costs</v>
      </c>
      <c r="AZ839" s="189" t="s">
        <v>702</v>
      </c>
      <c r="BA839" s="180" t="s">
        <v>752</v>
      </c>
      <c r="BB839" s="180">
        <f>$AL$8</f>
        <v>2052</v>
      </c>
      <c r="BC839" s="180" t="str">
        <f t="shared" ca="1" si="128"/>
        <v>9_AL807_Water_Wastewater_treatment_2052</v>
      </c>
      <c r="BD839" s="180" t="s">
        <v>407</v>
      </c>
      <c r="BE839" s="180"/>
      <c r="BF839" s="189" t="str">
        <f t="shared" si="133"/>
        <v>&gt;=0</v>
      </c>
      <c r="BG839" s="189" t="s">
        <v>58</v>
      </c>
      <c r="BH839" s="189" t="s">
        <v>58</v>
      </c>
      <c r="BI839" s="189"/>
      <c r="BJ839" s="189"/>
      <c r="BK839" s="189"/>
      <c r="BL839" s="189"/>
    </row>
    <row r="840" spans="1:64" ht="13.5" hidden="1" customHeight="1" thickBot="1">
      <c r="A840" s="90"/>
      <c r="B840" s="117"/>
      <c r="C840" s="162"/>
      <c r="D840" s="347"/>
      <c r="E840" s="347"/>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4"/>
      <c r="AD840" s="304"/>
      <c r="AE840" s="305"/>
      <c r="AF840" s="305"/>
      <c r="AG840" s="305"/>
      <c r="AH840" s="305"/>
      <c r="AI840" s="305"/>
      <c r="AJ840" s="305"/>
      <c r="AK840" s="305"/>
      <c r="AL840" s="305"/>
      <c r="AM840" s="305"/>
      <c r="AN840" s="305"/>
      <c r="AO840" s="314"/>
      <c r="AP840" s="117"/>
      <c r="AQ840" s="54" t="s">
        <v>645</v>
      </c>
      <c r="AU840" s="292" t="str">
        <f t="shared" ca="1" si="129"/>
        <v>AM</v>
      </c>
      <c r="AV840" s="292">
        <f t="shared" si="130"/>
        <v>807</v>
      </c>
      <c r="AW840" s="180" t="str">
        <f t="shared" ca="1" si="127"/>
        <v>AM807</v>
      </c>
      <c r="AX840" s="180">
        <f t="shared" si="131"/>
        <v>9</v>
      </c>
      <c r="AY840" s="180" t="str">
        <f t="shared" ca="1" si="132"/>
        <v>6. Ownership - Operating Costs</v>
      </c>
      <c r="AZ840" s="189" t="s">
        <v>702</v>
      </c>
      <c r="BA840" s="180" t="s">
        <v>752</v>
      </c>
      <c r="BB840" s="180">
        <f>$AM$8</f>
        <v>2053</v>
      </c>
      <c r="BC840" s="180" t="str">
        <f t="shared" ca="1" si="128"/>
        <v>9_AM807_Water_Wastewater_treatment_2053</v>
      </c>
      <c r="BD840" s="180" t="s">
        <v>407</v>
      </c>
      <c r="BE840" s="180"/>
      <c r="BF840" s="189" t="str">
        <f t="shared" si="133"/>
        <v>&gt;=0</v>
      </c>
      <c r="BG840" s="189" t="s">
        <v>58</v>
      </c>
      <c r="BH840" s="189" t="s">
        <v>58</v>
      </c>
      <c r="BI840" s="189"/>
      <c r="BJ840" s="189"/>
      <c r="BK840" s="189"/>
      <c r="BL840" s="189"/>
    </row>
    <row r="841" spans="1:64" ht="13.5" hidden="1" customHeight="1" thickBot="1">
      <c r="A841" s="90"/>
      <c r="B841" s="117"/>
      <c r="C841" s="162"/>
      <c r="D841" s="347"/>
      <c r="E841" s="347"/>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304"/>
      <c r="AE841" s="305"/>
      <c r="AF841" s="305"/>
      <c r="AG841" s="305"/>
      <c r="AH841" s="305"/>
      <c r="AI841" s="305"/>
      <c r="AJ841" s="305"/>
      <c r="AK841" s="305"/>
      <c r="AL841" s="305"/>
      <c r="AM841" s="305"/>
      <c r="AN841" s="305"/>
      <c r="AO841" s="314"/>
      <c r="AP841" s="117"/>
      <c r="AQ841" s="54" t="s">
        <v>645</v>
      </c>
      <c r="AU841" s="292" t="str">
        <f t="shared" ca="1" si="129"/>
        <v>AN</v>
      </c>
      <c r="AV841" s="292">
        <f t="shared" si="130"/>
        <v>807</v>
      </c>
      <c r="AW841" s="180" t="str">
        <f t="shared" ca="1" si="127"/>
        <v>AN807</v>
      </c>
      <c r="AX841" s="180">
        <f t="shared" si="131"/>
        <v>9</v>
      </c>
      <c r="AY841" s="180" t="str">
        <f t="shared" ca="1" si="132"/>
        <v>6. Ownership - Operating Costs</v>
      </c>
      <c r="AZ841" s="189" t="s">
        <v>702</v>
      </c>
      <c r="BA841" s="180" t="s">
        <v>752</v>
      </c>
      <c r="BB841" s="180">
        <f>$AN$8</f>
        <v>2054</v>
      </c>
      <c r="BC841" s="180" t="str">
        <f t="shared" ca="1" si="128"/>
        <v>9_AN807_Water_Wastewater_treatment_2054</v>
      </c>
      <c r="BD841" s="180" t="s">
        <v>407</v>
      </c>
      <c r="BE841" s="180"/>
      <c r="BF841" s="189" t="str">
        <f t="shared" si="133"/>
        <v>&gt;=0</v>
      </c>
      <c r="BG841" s="189" t="s">
        <v>58</v>
      </c>
      <c r="BH841" s="189" t="s">
        <v>58</v>
      </c>
      <c r="BI841" s="189"/>
      <c r="BJ841" s="189"/>
      <c r="BK841" s="189"/>
      <c r="BL841" s="189"/>
    </row>
    <row r="842" spans="1:64" ht="13.5" hidden="1" customHeight="1" thickBot="1">
      <c r="A842" s="90"/>
      <c r="B842" s="117"/>
      <c r="C842" s="162"/>
      <c r="D842" s="347"/>
      <c r="E842" s="347"/>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4"/>
      <c r="AD842" s="304"/>
      <c r="AE842" s="305"/>
      <c r="AF842" s="305"/>
      <c r="AG842" s="305"/>
      <c r="AH842" s="305"/>
      <c r="AI842" s="305"/>
      <c r="AJ842" s="305"/>
      <c r="AK842" s="305"/>
      <c r="AL842" s="305"/>
      <c r="AM842" s="305"/>
      <c r="AN842" s="305"/>
      <c r="AO842" s="314"/>
      <c r="AP842" s="117"/>
      <c r="AQ842" s="307" t="s">
        <v>645</v>
      </c>
      <c r="AR842" s="307"/>
      <c r="AS842" s="307"/>
      <c r="AT842" s="307"/>
      <c r="AU842" s="308" t="str">
        <f t="shared" ca="1" si="129"/>
        <v>AO</v>
      </c>
      <c r="AV842" s="308">
        <f t="shared" si="130"/>
        <v>807</v>
      </c>
      <c r="AW842" s="254" t="str">
        <f t="shared" ca="1" si="127"/>
        <v>AO807</v>
      </c>
      <c r="AX842" s="254">
        <f t="shared" si="131"/>
        <v>9</v>
      </c>
      <c r="AY842" s="254" t="str">
        <f t="shared" ca="1" si="132"/>
        <v>6. Ownership - Operating Costs</v>
      </c>
      <c r="AZ842" s="259" t="s">
        <v>702</v>
      </c>
      <c r="BA842" s="254" t="s">
        <v>752</v>
      </c>
      <c r="BB842" s="254" t="s">
        <v>646</v>
      </c>
      <c r="BC842" s="254" t="str">
        <f t="shared" ca="1" si="128"/>
        <v>9_AO807_Water_Wastewater_treatment_Additional_Info</v>
      </c>
      <c r="BD842" s="259" t="s">
        <v>133</v>
      </c>
      <c r="BE842" s="259">
        <v>100</v>
      </c>
      <c r="BF842" s="259"/>
      <c r="BG842" s="259" t="s">
        <v>58</v>
      </c>
      <c r="BH842" s="259" t="s">
        <v>58</v>
      </c>
      <c r="BI842" s="189"/>
      <c r="BJ842" s="189"/>
      <c r="BK842" s="189"/>
      <c r="BL842" s="189"/>
    </row>
    <row r="843" spans="1:64" ht="13.5" thickBot="1">
      <c r="A843" s="90">
        <f>+A807+1</f>
        <v>30</v>
      </c>
      <c r="B843" s="117"/>
      <c r="C843" s="160" t="s">
        <v>753</v>
      </c>
      <c r="D843" s="347" t="s">
        <v>566</v>
      </c>
      <c r="E843" s="347"/>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1"/>
      <c r="AF843" s="281"/>
      <c r="AG843" s="281"/>
      <c r="AH843" s="281"/>
      <c r="AI843" s="281"/>
      <c r="AJ843" s="281"/>
      <c r="AK843" s="281"/>
      <c r="AL843" s="281"/>
      <c r="AM843" s="281"/>
      <c r="AN843" s="281"/>
      <c r="AO843" s="222"/>
      <c r="AP843" s="117"/>
      <c r="AS843" s="54" t="s">
        <v>125</v>
      </c>
      <c r="AT843" s="54" t="str">
        <f ca="1">SUBSTITUTE(CELL("address",F843),"$","")</f>
        <v>F843</v>
      </c>
      <c r="AU843" s="227" t="str">
        <f ca="1">CHAR(CODE(AT843))</f>
        <v>F</v>
      </c>
      <c r="AV843" s="227">
        <f>ROW(AT843)</f>
        <v>843</v>
      </c>
      <c r="AW843" s="180" t="str">
        <f ca="1">CONCATENATE(AU843&amp;AV843)</f>
        <v>F843</v>
      </c>
      <c r="AX843" s="180">
        <f t="shared" si="131"/>
        <v>9</v>
      </c>
      <c r="AY843" s="180" t="str">
        <f t="shared" ca="1" si="132"/>
        <v>6. Ownership - Operating Costs</v>
      </c>
      <c r="AZ843" s="189" t="s">
        <v>702</v>
      </c>
      <c r="BA843" s="180" t="s">
        <v>672</v>
      </c>
      <c r="BB843" s="180">
        <f>$F$8</f>
        <v>2020</v>
      </c>
      <c r="BC843" s="180" t="str">
        <f ca="1">AX843&amp;"_"&amp;AW843&amp;"_"&amp;BA843&amp;"_"&amp;BB843</f>
        <v>9_F843_Spare_parts_2020</v>
      </c>
      <c r="BD843" s="180" t="s">
        <v>407</v>
      </c>
      <c r="BE843" s="180"/>
      <c r="BF843" s="189" t="str">
        <f t="shared" si="133"/>
        <v>&gt;=0</v>
      </c>
      <c r="BG843" s="189" t="s">
        <v>58</v>
      </c>
      <c r="BH843" s="189" t="s">
        <v>58</v>
      </c>
      <c r="BI843" s="189"/>
      <c r="BJ843" s="189"/>
      <c r="BK843" s="189"/>
      <c r="BL843" s="189"/>
    </row>
    <row r="844" spans="1:64" ht="13.5" hidden="1" customHeight="1" thickBot="1">
      <c r="A844" s="90"/>
      <c r="B844" s="117"/>
      <c r="C844" s="160"/>
      <c r="D844" s="347"/>
      <c r="E844" s="347"/>
      <c r="F844" s="304"/>
      <c r="G844" s="304"/>
      <c r="H844" s="304"/>
      <c r="I844" s="304"/>
      <c r="J844" s="304"/>
      <c r="K844" s="304"/>
      <c r="L844" s="304"/>
      <c r="M844" s="304"/>
      <c r="N844" s="304"/>
      <c r="O844" s="304"/>
      <c r="P844" s="304"/>
      <c r="Q844" s="304"/>
      <c r="R844" s="304"/>
      <c r="S844" s="304"/>
      <c r="T844" s="304"/>
      <c r="U844" s="304"/>
      <c r="V844" s="304"/>
      <c r="W844" s="304"/>
      <c r="X844" s="304"/>
      <c r="Y844" s="304"/>
      <c r="Z844" s="304"/>
      <c r="AA844" s="304"/>
      <c r="AB844" s="304"/>
      <c r="AC844" s="304"/>
      <c r="AD844" s="304"/>
      <c r="AE844" s="305"/>
      <c r="AF844" s="305"/>
      <c r="AG844" s="305"/>
      <c r="AH844" s="305"/>
      <c r="AI844" s="305"/>
      <c r="AJ844" s="305"/>
      <c r="AK844" s="305"/>
      <c r="AL844" s="305"/>
      <c r="AM844" s="305"/>
      <c r="AN844" s="305"/>
      <c r="AO844" s="314"/>
      <c r="AP844" s="117"/>
      <c r="AQ844" s="54" t="s">
        <v>645</v>
      </c>
      <c r="AU844" s="292" t="str">
        <f ca="1">IF(AU843="Z","AA",IF(LEN(AU843)=1,CHAR(CODE(AU843)+1),IF(RIGHT(AU843,1)="Z",CHAR(CODE(LEFT(AU843,1))+1),LEFT(AU843,1))&amp;CHAR(65+MOD(CODE(RIGHT(AU843,1))+1-65,26))))</f>
        <v>G</v>
      </c>
      <c r="AV844" s="292">
        <f>AV843</f>
        <v>843</v>
      </c>
      <c r="AW844" s="180" t="str">
        <f t="shared" ref="AW844:AW878" ca="1" si="134">CONCATENATE(AU844&amp;AV844)</f>
        <v>G843</v>
      </c>
      <c r="AX844" s="180">
        <f t="shared" si="131"/>
        <v>9</v>
      </c>
      <c r="AY844" s="180" t="str">
        <f t="shared" ca="1" si="132"/>
        <v>6. Ownership - Operating Costs</v>
      </c>
      <c r="AZ844" s="189" t="s">
        <v>702</v>
      </c>
      <c r="BA844" s="180" t="s">
        <v>672</v>
      </c>
      <c r="BB844" s="180">
        <f>$G$8</f>
        <v>2021</v>
      </c>
      <c r="BC844" s="180" t="str">
        <f t="shared" ref="BC844:BC878" ca="1" si="135">AX844&amp;"_"&amp;AW844&amp;"_"&amp;BA844&amp;"_"&amp;BB844</f>
        <v>9_G843_Spare_parts_2021</v>
      </c>
      <c r="BD844" s="180" t="s">
        <v>407</v>
      </c>
      <c r="BE844" s="180"/>
      <c r="BF844" s="189" t="str">
        <f t="shared" si="133"/>
        <v>&gt;=0</v>
      </c>
      <c r="BG844" s="189" t="s">
        <v>58</v>
      </c>
      <c r="BH844" s="189" t="s">
        <v>58</v>
      </c>
      <c r="BI844" s="189"/>
      <c r="BJ844" s="189"/>
      <c r="BK844" s="189"/>
      <c r="BL844" s="189"/>
    </row>
    <row r="845" spans="1:64" ht="13.5" hidden="1" customHeight="1" thickBot="1">
      <c r="A845" s="90"/>
      <c r="B845" s="117"/>
      <c r="C845" s="160"/>
      <c r="D845" s="347"/>
      <c r="E845" s="347"/>
      <c r="F845" s="304"/>
      <c r="G845" s="304"/>
      <c r="H845" s="304"/>
      <c r="I845" s="304"/>
      <c r="J845" s="304"/>
      <c r="K845" s="304"/>
      <c r="L845" s="304"/>
      <c r="M845" s="304"/>
      <c r="N845" s="304"/>
      <c r="O845" s="304"/>
      <c r="P845" s="304"/>
      <c r="Q845" s="304"/>
      <c r="R845" s="304"/>
      <c r="S845" s="304"/>
      <c r="T845" s="304"/>
      <c r="U845" s="304"/>
      <c r="V845" s="304"/>
      <c r="W845" s="304"/>
      <c r="X845" s="304"/>
      <c r="Y845" s="304"/>
      <c r="Z845" s="304"/>
      <c r="AA845" s="304"/>
      <c r="AB845" s="304"/>
      <c r="AC845" s="304"/>
      <c r="AD845" s="304"/>
      <c r="AE845" s="305"/>
      <c r="AF845" s="305"/>
      <c r="AG845" s="305"/>
      <c r="AH845" s="305"/>
      <c r="AI845" s="305"/>
      <c r="AJ845" s="305"/>
      <c r="AK845" s="305"/>
      <c r="AL845" s="305"/>
      <c r="AM845" s="305"/>
      <c r="AN845" s="305"/>
      <c r="AO845" s="314"/>
      <c r="AP845" s="117"/>
      <c r="AQ845" s="54" t="s">
        <v>645</v>
      </c>
      <c r="AU845" s="292" t="str">
        <f t="shared" ref="AU845:AU878" ca="1" si="136">IF(AU844="Z","AA",IF(LEN(AU844)=1,CHAR(CODE(AU844)+1),IF(RIGHT(AU844,1)="Z",CHAR(CODE(LEFT(AU844,1))+1),LEFT(AU844,1))&amp;CHAR(65+MOD(CODE(RIGHT(AU844,1))+1-65,26))))</f>
        <v>H</v>
      </c>
      <c r="AV845" s="292">
        <f t="shared" ref="AV845:AV878" si="137">AV844</f>
        <v>843</v>
      </c>
      <c r="AW845" s="180" t="str">
        <f t="shared" ca="1" si="134"/>
        <v>H843</v>
      </c>
      <c r="AX845" s="180">
        <f t="shared" si="131"/>
        <v>9</v>
      </c>
      <c r="AY845" s="180" t="str">
        <f t="shared" ca="1" si="132"/>
        <v>6. Ownership - Operating Costs</v>
      </c>
      <c r="AZ845" s="189" t="s">
        <v>702</v>
      </c>
      <c r="BA845" s="180" t="s">
        <v>672</v>
      </c>
      <c r="BB845" s="180">
        <f>$H$8</f>
        <v>2022</v>
      </c>
      <c r="BC845" s="180" t="str">
        <f t="shared" ca="1" si="135"/>
        <v>9_H843_Spare_parts_2022</v>
      </c>
      <c r="BD845" s="180" t="s">
        <v>407</v>
      </c>
      <c r="BE845" s="180"/>
      <c r="BF845" s="189" t="str">
        <f t="shared" si="133"/>
        <v>&gt;=0</v>
      </c>
      <c r="BG845" s="189" t="s">
        <v>58</v>
      </c>
      <c r="BH845" s="189" t="s">
        <v>58</v>
      </c>
      <c r="BI845" s="189"/>
      <c r="BJ845" s="189"/>
      <c r="BK845" s="189"/>
      <c r="BL845" s="189"/>
    </row>
    <row r="846" spans="1:64" ht="13.5" hidden="1" customHeight="1" thickBot="1">
      <c r="A846" s="90"/>
      <c r="B846" s="117"/>
      <c r="C846" s="160"/>
      <c r="D846" s="347"/>
      <c r="E846" s="347"/>
      <c r="F846" s="304"/>
      <c r="G846" s="304"/>
      <c r="H846" s="304"/>
      <c r="I846" s="304"/>
      <c r="J846" s="304"/>
      <c r="K846" s="304"/>
      <c r="L846" s="304"/>
      <c r="M846" s="304"/>
      <c r="N846" s="304"/>
      <c r="O846" s="304"/>
      <c r="P846" s="304"/>
      <c r="Q846" s="304"/>
      <c r="R846" s="304"/>
      <c r="S846" s="304"/>
      <c r="T846" s="304"/>
      <c r="U846" s="304"/>
      <c r="V846" s="304"/>
      <c r="W846" s="304"/>
      <c r="X846" s="304"/>
      <c r="Y846" s="304"/>
      <c r="Z846" s="304"/>
      <c r="AA846" s="304"/>
      <c r="AB846" s="304"/>
      <c r="AC846" s="304"/>
      <c r="AD846" s="304"/>
      <c r="AE846" s="305"/>
      <c r="AF846" s="305"/>
      <c r="AG846" s="305"/>
      <c r="AH846" s="305"/>
      <c r="AI846" s="305"/>
      <c r="AJ846" s="305"/>
      <c r="AK846" s="305"/>
      <c r="AL846" s="305"/>
      <c r="AM846" s="305"/>
      <c r="AN846" s="305"/>
      <c r="AO846" s="314"/>
      <c r="AP846" s="117"/>
      <c r="AQ846" s="54" t="s">
        <v>645</v>
      </c>
      <c r="AU846" s="292" t="str">
        <f t="shared" ca="1" si="136"/>
        <v>I</v>
      </c>
      <c r="AV846" s="292">
        <f t="shared" si="137"/>
        <v>843</v>
      </c>
      <c r="AW846" s="180" t="str">
        <f t="shared" ca="1" si="134"/>
        <v>I843</v>
      </c>
      <c r="AX846" s="180">
        <f t="shared" si="131"/>
        <v>9</v>
      </c>
      <c r="AY846" s="180" t="str">
        <f t="shared" ca="1" si="132"/>
        <v>6. Ownership - Operating Costs</v>
      </c>
      <c r="AZ846" s="189" t="s">
        <v>702</v>
      </c>
      <c r="BA846" s="180" t="s">
        <v>672</v>
      </c>
      <c r="BB846" s="180">
        <f>$I$8</f>
        <v>2023</v>
      </c>
      <c r="BC846" s="180" t="str">
        <f t="shared" ca="1" si="135"/>
        <v>9_I843_Spare_parts_2023</v>
      </c>
      <c r="BD846" s="180" t="s">
        <v>407</v>
      </c>
      <c r="BE846" s="180"/>
      <c r="BF846" s="189" t="str">
        <f t="shared" si="133"/>
        <v>&gt;=0</v>
      </c>
      <c r="BG846" s="189" t="s">
        <v>58</v>
      </c>
      <c r="BH846" s="189" t="s">
        <v>58</v>
      </c>
      <c r="BI846" s="189"/>
      <c r="BJ846" s="189"/>
      <c r="BK846" s="189"/>
      <c r="BL846" s="189"/>
    </row>
    <row r="847" spans="1:64" ht="13.5" hidden="1" customHeight="1" thickBot="1">
      <c r="A847" s="90"/>
      <c r="B847" s="117"/>
      <c r="C847" s="160"/>
      <c r="D847" s="347"/>
      <c r="E847" s="347"/>
      <c r="F847" s="304"/>
      <c r="G847" s="304"/>
      <c r="H847" s="304"/>
      <c r="I847" s="304"/>
      <c r="J847" s="304"/>
      <c r="K847" s="304"/>
      <c r="L847" s="304"/>
      <c r="M847" s="304"/>
      <c r="N847" s="304"/>
      <c r="O847" s="304"/>
      <c r="P847" s="304"/>
      <c r="Q847" s="304"/>
      <c r="R847" s="304"/>
      <c r="S847" s="304"/>
      <c r="T847" s="304"/>
      <c r="U847" s="304"/>
      <c r="V847" s="304"/>
      <c r="W847" s="304"/>
      <c r="X847" s="304"/>
      <c r="Y847" s="304"/>
      <c r="Z847" s="304"/>
      <c r="AA847" s="304"/>
      <c r="AB847" s="304"/>
      <c r="AC847" s="304"/>
      <c r="AD847" s="304"/>
      <c r="AE847" s="305"/>
      <c r="AF847" s="305"/>
      <c r="AG847" s="305"/>
      <c r="AH847" s="305"/>
      <c r="AI847" s="305"/>
      <c r="AJ847" s="305"/>
      <c r="AK847" s="305"/>
      <c r="AL847" s="305"/>
      <c r="AM847" s="305"/>
      <c r="AN847" s="305"/>
      <c r="AO847" s="314"/>
      <c r="AP847" s="117"/>
      <c r="AQ847" s="54" t="s">
        <v>645</v>
      </c>
      <c r="AU847" s="292" t="str">
        <f t="shared" ca="1" si="136"/>
        <v>J</v>
      </c>
      <c r="AV847" s="292">
        <f t="shared" si="137"/>
        <v>843</v>
      </c>
      <c r="AW847" s="180" t="str">
        <f t="shared" ca="1" si="134"/>
        <v>J843</v>
      </c>
      <c r="AX847" s="180">
        <f t="shared" si="131"/>
        <v>9</v>
      </c>
      <c r="AY847" s="180" t="str">
        <f t="shared" ca="1" si="132"/>
        <v>6. Ownership - Operating Costs</v>
      </c>
      <c r="AZ847" s="189" t="s">
        <v>702</v>
      </c>
      <c r="BA847" s="180" t="s">
        <v>672</v>
      </c>
      <c r="BB847" s="180">
        <f>$J$8</f>
        <v>2024</v>
      </c>
      <c r="BC847" s="180" t="str">
        <f t="shared" ca="1" si="135"/>
        <v>9_J843_Spare_parts_2024</v>
      </c>
      <c r="BD847" s="180" t="s">
        <v>407</v>
      </c>
      <c r="BE847" s="180"/>
      <c r="BF847" s="189" t="str">
        <f t="shared" si="133"/>
        <v>&gt;=0</v>
      </c>
      <c r="BG847" s="189" t="s">
        <v>58</v>
      </c>
      <c r="BH847" s="189" t="s">
        <v>58</v>
      </c>
      <c r="BI847" s="189"/>
      <c r="BJ847" s="189"/>
      <c r="BK847" s="189"/>
      <c r="BL847" s="189"/>
    </row>
    <row r="848" spans="1:64" ht="13.5" hidden="1" customHeight="1" thickBot="1">
      <c r="A848" s="90"/>
      <c r="B848" s="117"/>
      <c r="C848" s="160"/>
      <c r="D848" s="347"/>
      <c r="E848" s="347"/>
      <c r="F848" s="304"/>
      <c r="G848" s="304"/>
      <c r="H848" s="304"/>
      <c r="I848" s="304"/>
      <c r="J848" s="304"/>
      <c r="K848" s="304"/>
      <c r="L848" s="304"/>
      <c r="M848" s="304"/>
      <c r="N848" s="304"/>
      <c r="O848" s="304"/>
      <c r="P848" s="304"/>
      <c r="Q848" s="304"/>
      <c r="R848" s="304"/>
      <c r="S848" s="304"/>
      <c r="T848" s="304"/>
      <c r="U848" s="304"/>
      <c r="V848" s="304"/>
      <c r="W848" s="304"/>
      <c r="X848" s="304"/>
      <c r="Y848" s="304"/>
      <c r="Z848" s="304"/>
      <c r="AA848" s="304"/>
      <c r="AB848" s="304"/>
      <c r="AC848" s="304"/>
      <c r="AD848" s="304"/>
      <c r="AE848" s="305"/>
      <c r="AF848" s="305"/>
      <c r="AG848" s="305"/>
      <c r="AH848" s="305"/>
      <c r="AI848" s="305"/>
      <c r="AJ848" s="305"/>
      <c r="AK848" s="305"/>
      <c r="AL848" s="305"/>
      <c r="AM848" s="305"/>
      <c r="AN848" s="305"/>
      <c r="AO848" s="314"/>
      <c r="AP848" s="117"/>
      <c r="AQ848" s="54" t="s">
        <v>645</v>
      </c>
      <c r="AU848" s="292" t="str">
        <f t="shared" ca="1" si="136"/>
        <v>K</v>
      </c>
      <c r="AV848" s="292">
        <f t="shared" si="137"/>
        <v>843</v>
      </c>
      <c r="AW848" s="180" t="str">
        <f t="shared" ca="1" si="134"/>
        <v>K843</v>
      </c>
      <c r="AX848" s="180">
        <f t="shared" si="131"/>
        <v>9</v>
      </c>
      <c r="AY848" s="180" t="str">
        <f t="shared" ca="1" si="132"/>
        <v>6. Ownership - Operating Costs</v>
      </c>
      <c r="AZ848" s="189" t="s">
        <v>702</v>
      </c>
      <c r="BA848" s="180" t="s">
        <v>672</v>
      </c>
      <c r="BB848" s="180">
        <f>$K$8</f>
        <v>2025</v>
      </c>
      <c r="BC848" s="180" t="str">
        <f t="shared" ca="1" si="135"/>
        <v>9_K843_Spare_parts_2025</v>
      </c>
      <c r="BD848" s="180" t="s">
        <v>407</v>
      </c>
      <c r="BE848" s="180"/>
      <c r="BF848" s="189" t="str">
        <f t="shared" si="133"/>
        <v>&gt;=0</v>
      </c>
      <c r="BG848" s="189" t="s">
        <v>58</v>
      </c>
      <c r="BH848" s="189" t="s">
        <v>58</v>
      </c>
      <c r="BI848" s="189"/>
      <c r="BJ848" s="189"/>
      <c r="BK848" s="189"/>
      <c r="BL848" s="189"/>
    </row>
    <row r="849" spans="1:64" ht="13.5" hidden="1" customHeight="1" thickBot="1">
      <c r="A849" s="90"/>
      <c r="B849" s="117"/>
      <c r="C849" s="160"/>
      <c r="D849" s="347"/>
      <c r="E849" s="347"/>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4"/>
      <c r="AD849" s="304"/>
      <c r="AE849" s="305"/>
      <c r="AF849" s="305"/>
      <c r="AG849" s="305"/>
      <c r="AH849" s="305"/>
      <c r="AI849" s="305"/>
      <c r="AJ849" s="305"/>
      <c r="AK849" s="305"/>
      <c r="AL849" s="305"/>
      <c r="AM849" s="305"/>
      <c r="AN849" s="305"/>
      <c r="AO849" s="314"/>
      <c r="AP849" s="117"/>
      <c r="AQ849" s="54" t="s">
        <v>645</v>
      </c>
      <c r="AU849" s="292" t="str">
        <f t="shared" ca="1" si="136"/>
        <v>L</v>
      </c>
      <c r="AV849" s="292">
        <f t="shared" si="137"/>
        <v>843</v>
      </c>
      <c r="AW849" s="180" t="str">
        <f t="shared" ca="1" si="134"/>
        <v>L843</v>
      </c>
      <c r="AX849" s="180">
        <f t="shared" si="131"/>
        <v>9</v>
      </c>
      <c r="AY849" s="180" t="str">
        <f t="shared" ca="1" si="132"/>
        <v>6. Ownership - Operating Costs</v>
      </c>
      <c r="AZ849" s="189" t="s">
        <v>702</v>
      </c>
      <c r="BA849" s="180" t="s">
        <v>672</v>
      </c>
      <c r="BB849" s="180">
        <f>$L$8</f>
        <v>2026</v>
      </c>
      <c r="BC849" s="180" t="str">
        <f t="shared" ca="1" si="135"/>
        <v>9_L843_Spare_parts_2026</v>
      </c>
      <c r="BD849" s="180" t="s">
        <v>407</v>
      </c>
      <c r="BE849" s="180"/>
      <c r="BF849" s="189" t="str">
        <f t="shared" si="133"/>
        <v>&gt;=0</v>
      </c>
      <c r="BG849" s="189" t="s">
        <v>58</v>
      </c>
      <c r="BH849" s="189" t="s">
        <v>58</v>
      </c>
      <c r="BI849" s="189"/>
      <c r="BJ849" s="189"/>
      <c r="BK849" s="189"/>
      <c r="BL849" s="189"/>
    </row>
    <row r="850" spans="1:64" ht="13.5" hidden="1" customHeight="1" thickBot="1">
      <c r="A850" s="90"/>
      <c r="B850" s="117"/>
      <c r="C850" s="160"/>
      <c r="D850" s="347"/>
      <c r="E850" s="347"/>
      <c r="F850" s="304"/>
      <c r="G850" s="304"/>
      <c r="H850" s="304"/>
      <c r="I850" s="304"/>
      <c r="J850" s="304"/>
      <c r="K850" s="304"/>
      <c r="L850" s="304"/>
      <c r="M850" s="304"/>
      <c r="N850" s="304"/>
      <c r="O850" s="304"/>
      <c r="P850" s="304"/>
      <c r="Q850" s="304"/>
      <c r="R850" s="304"/>
      <c r="S850" s="304"/>
      <c r="T850" s="304"/>
      <c r="U850" s="304"/>
      <c r="V850" s="304"/>
      <c r="W850" s="304"/>
      <c r="X850" s="304"/>
      <c r="Y850" s="304"/>
      <c r="Z850" s="304"/>
      <c r="AA850" s="304"/>
      <c r="AB850" s="304"/>
      <c r="AC850" s="304"/>
      <c r="AD850" s="304"/>
      <c r="AE850" s="305"/>
      <c r="AF850" s="305"/>
      <c r="AG850" s="305"/>
      <c r="AH850" s="305"/>
      <c r="AI850" s="305"/>
      <c r="AJ850" s="305"/>
      <c r="AK850" s="305"/>
      <c r="AL850" s="305"/>
      <c r="AM850" s="305"/>
      <c r="AN850" s="305"/>
      <c r="AO850" s="314"/>
      <c r="AP850" s="117"/>
      <c r="AQ850" s="54" t="s">
        <v>645</v>
      </c>
      <c r="AU850" s="292" t="str">
        <f t="shared" ca="1" si="136"/>
        <v>M</v>
      </c>
      <c r="AV850" s="292">
        <f t="shared" si="137"/>
        <v>843</v>
      </c>
      <c r="AW850" s="180" t="str">
        <f t="shared" ca="1" si="134"/>
        <v>M843</v>
      </c>
      <c r="AX850" s="180">
        <f t="shared" si="131"/>
        <v>9</v>
      </c>
      <c r="AY850" s="180" t="str">
        <f t="shared" ca="1" si="132"/>
        <v>6. Ownership - Operating Costs</v>
      </c>
      <c r="AZ850" s="189" t="s">
        <v>702</v>
      </c>
      <c r="BA850" s="180" t="s">
        <v>672</v>
      </c>
      <c r="BB850" s="180">
        <f>$M$8</f>
        <v>2027</v>
      </c>
      <c r="BC850" s="180" t="str">
        <f t="shared" ca="1" si="135"/>
        <v>9_M843_Spare_parts_2027</v>
      </c>
      <c r="BD850" s="180" t="s">
        <v>407</v>
      </c>
      <c r="BE850" s="180"/>
      <c r="BF850" s="189" t="str">
        <f t="shared" si="133"/>
        <v>&gt;=0</v>
      </c>
      <c r="BG850" s="189" t="s">
        <v>58</v>
      </c>
      <c r="BH850" s="189" t="s">
        <v>58</v>
      </c>
      <c r="BI850" s="189"/>
      <c r="BJ850" s="189"/>
      <c r="BK850" s="189"/>
      <c r="BL850" s="189"/>
    </row>
    <row r="851" spans="1:64" ht="13.5" hidden="1" customHeight="1" thickBot="1">
      <c r="A851" s="90"/>
      <c r="B851" s="117"/>
      <c r="C851" s="160"/>
      <c r="D851" s="347"/>
      <c r="E851" s="347"/>
      <c r="F851" s="304"/>
      <c r="G851" s="304"/>
      <c r="H851" s="304"/>
      <c r="I851" s="304"/>
      <c r="J851" s="304"/>
      <c r="K851" s="304"/>
      <c r="L851" s="304"/>
      <c r="M851" s="304"/>
      <c r="N851" s="304"/>
      <c r="O851" s="304"/>
      <c r="P851" s="304"/>
      <c r="Q851" s="304"/>
      <c r="R851" s="304"/>
      <c r="S851" s="304"/>
      <c r="T851" s="304"/>
      <c r="U851" s="304"/>
      <c r="V851" s="304"/>
      <c r="W851" s="304"/>
      <c r="X851" s="304"/>
      <c r="Y851" s="304"/>
      <c r="Z851" s="304"/>
      <c r="AA851" s="304"/>
      <c r="AB851" s="304"/>
      <c r="AC851" s="304"/>
      <c r="AD851" s="304"/>
      <c r="AE851" s="305"/>
      <c r="AF851" s="305"/>
      <c r="AG851" s="305"/>
      <c r="AH851" s="305"/>
      <c r="AI851" s="305"/>
      <c r="AJ851" s="305"/>
      <c r="AK851" s="305"/>
      <c r="AL851" s="305"/>
      <c r="AM851" s="305"/>
      <c r="AN851" s="305"/>
      <c r="AO851" s="314"/>
      <c r="AP851" s="117"/>
      <c r="AQ851" s="54" t="s">
        <v>645</v>
      </c>
      <c r="AU851" s="292" t="str">
        <f t="shared" ca="1" si="136"/>
        <v>N</v>
      </c>
      <c r="AV851" s="292">
        <f t="shared" si="137"/>
        <v>843</v>
      </c>
      <c r="AW851" s="180" t="str">
        <f t="shared" ca="1" si="134"/>
        <v>N843</v>
      </c>
      <c r="AX851" s="180">
        <f t="shared" si="131"/>
        <v>9</v>
      </c>
      <c r="AY851" s="180" t="str">
        <f t="shared" ca="1" si="132"/>
        <v>6. Ownership - Operating Costs</v>
      </c>
      <c r="AZ851" s="189" t="s">
        <v>702</v>
      </c>
      <c r="BA851" s="180" t="s">
        <v>672</v>
      </c>
      <c r="BB851" s="180">
        <f>$N$8</f>
        <v>2028</v>
      </c>
      <c r="BC851" s="180" t="str">
        <f t="shared" ca="1" si="135"/>
        <v>9_N843_Spare_parts_2028</v>
      </c>
      <c r="BD851" s="180" t="s">
        <v>407</v>
      </c>
      <c r="BE851" s="180"/>
      <c r="BF851" s="189" t="str">
        <f t="shared" si="133"/>
        <v>&gt;=0</v>
      </c>
      <c r="BG851" s="189" t="s">
        <v>58</v>
      </c>
      <c r="BH851" s="189" t="s">
        <v>58</v>
      </c>
      <c r="BI851" s="189"/>
      <c r="BJ851" s="189"/>
      <c r="BK851" s="189"/>
      <c r="BL851" s="189"/>
    </row>
    <row r="852" spans="1:64" ht="13.5" hidden="1" customHeight="1" thickBot="1">
      <c r="A852" s="90"/>
      <c r="B852" s="117"/>
      <c r="C852" s="160"/>
      <c r="D852" s="347"/>
      <c r="E852" s="347"/>
      <c r="F852" s="304"/>
      <c r="G852" s="304"/>
      <c r="H852" s="304"/>
      <c r="I852" s="304"/>
      <c r="J852" s="304"/>
      <c r="K852" s="304"/>
      <c r="L852" s="304"/>
      <c r="M852" s="304"/>
      <c r="N852" s="304"/>
      <c r="O852" s="304"/>
      <c r="P852" s="304"/>
      <c r="Q852" s="304"/>
      <c r="R852" s="304"/>
      <c r="S852" s="304"/>
      <c r="T852" s="304"/>
      <c r="U852" s="304"/>
      <c r="V852" s="304"/>
      <c r="W852" s="304"/>
      <c r="X852" s="304"/>
      <c r="Y852" s="304"/>
      <c r="Z852" s="304"/>
      <c r="AA852" s="304"/>
      <c r="AB852" s="304"/>
      <c r="AC852" s="304"/>
      <c r="AD852" s="304"/>
      <c r="AE852" s="305"/>
      <c r="AF852" s="305"/>
      <c r="AG852" s="305"/>
      <c r="AH852" s="305"/>
      <c r="AI852" s="305"/>
      <c r="AJ852" s="305"/>
      <c r="AK852" s="305"/>
      <c r="AL852" s="305"/>
      <c r="AM852" s="305"/>
      <c r="AN852" s="305"/>
      <c r="AO852" s="314"/>
      <c r="AP852" s="117"/>
      <c r="AQ852" s="54" t="s">
        <v>645</v>
      </c>
      <c r="AU852" s="292" t="str">
        <f t="shared" ca="1" si="136"/>
        <v>O</v>
      </c>
      <c r="AV852" s="292">
        <f t="shared" si="137"/>
        <v>843</v>
      </c>
      <c r="AW852" s="180" t="str">
        <f t="shared" ca="1" si="134"/>
        <v>O843</v>
      </c>
      <c r="AX852" s="180">
        <f t="shared" si="131"/>
        <v>9</v>
      </c>
      <c r="AY852" s="180" t="str">
        <f t="shared" ca="1" si="132"/>
        <v>6. Ownership - Operating Costs</v>
      </c>
      <c r="AZ852" s="189" t="s">
        <v>702</v>
      </c>
      <c r="BA852" s="180" t="s">
        <v>672</v>
      </c>
      <c r="BB852" s="180">
        <f>$O$8</f>
        <v>2029</v>
      </c>
      <c r="BC852" s="180" t="str">
        <f t="shared" ca="1" si="135"/>
        <v>9_O843_Spare_parts_2029</v>
      </c>
      <c r="BD852" s="180" t="s">
        <v>407</v>
      </c>
      <c r="BE852" s="180"/>
      <c r="BF852" s="189" t="str">
        <f t="shared" si="133"/>
        <v>&gt;=0</v>
      </c>
      <c r="BG852" s="189" t="s">
        <v>58</v>
      </c>
      <c r="BH852" s="189" t="s">
        <v>58</v>
      </c>
      <c r="BI852" s="189"/>
      <c r="BJ852" s="189"/>
      <c r="BK852" s="189"/>
      <c r="BL852" s="189"/>
    </row>
    <row r="853" spans="1:64" ht="13.5" hidden="1" customHeight="1" thickBot="1">
      <c r="A853" s="90"/>
      <c r="B853" s="117"/>
      <c r="C853" s="160"/>
      <c r="D853" s="347"/>
      <c r="E853" s="347"/>
      <c r="F853" s="304"/>
      <c r="G853" s="304"/>
      <c r="H853" s="304"/>
      <c r="I853" s="304"/>
      <c r="J853" s="304"/>
      <c r="K853" s="304"/>
      <c r="L853" s="304"/>
      <c r="M853" s="304"/>
      <c r="N853" s="304"/>
      <c r="O853" s="304"/>
      <c r="P853" s="304"/>
      <c r="Q853" s="304"/>
      <c r="R853" s="304"/>
      <c r="S853" s="304"/>
      <c r="T853" s="304"/>
      <c r="U853" s="304"/>
      <c r="V853" s="304"/>
      <c r="W853" s="304"/>
      <c r="X853" s="304"/>
      <c r="Y853" s="304"/>
      <c r="Z853" s="304"/>
      <c r="AA853" s="304"/>
      <c r="AB853" s="304"/>
      <c r="AC853" s="304"/>
      <c r="AD853" s="304"/>
      <c r="AE853" s="305"/>
      <c r="AF853" s="305"/>
      <c r="AG853" s="305"/>
      <c r="AH853" s="305"/>
      <c r="AI853" s="305"/>
      <c r="AJ853" s="305"/>
      <c r="AK853" s="305"/>
      <c r="AL853" s="305"/>
      <c r="AM853" s="305"/>
      <c r="AN853" s="305"/>
      <c r="AO853" s="314"/>
      <c r="AP853" s="117"/>
      <c r="AQ853" s="54" t="s">
        <v>645</v>
      </c>
      <c r="AU853" s="292" t="str">
        <f t="shared" ca="1" si="136"/>
        <v>P</v>
      </c>
      <c r="AV853" s="292">
        <f t="shared" si="137"/>
        <v>843</v>
      </c>
      <c r="AW853" s="180" t="str">
        <f t="shared" ca="1" si="134"/>
        <v>P843</v>
      </c>
      <c r="AX853" s="180">
        <f t="shared" si="131"/>
        <v>9</v>
      </c>
      <c r="AY853" s="180" t="str">
        <f t="shared" ca="1" si="132"/>
        <v>6. Ownership - Operating Costs</v>
      </c>
      <c r="AZ853" s="189" t="s">
        <v>702</v>
      </c>
      <c r="BA853" s="180" t="s">
        <v>672</v>
      </c>
      <c r="BB853" s="180">
        <f>$P$8</f>
        <v>2030</v>
      </c>
      <c r="BC853" s="180" t="str">
        <f t="shared" ca="1" si="135"/>
        <v>9_P843_Spare_parts_2030</v>
      </c>
      <c r="BD853" s="180" t="s">
        <v>407</v>
      </c>
      <c r="BE853" s="180"/>
      <c r="BF853" s="189" t="str">
        <f t="shared" si="133"/>
        <v>&gt;=0</v>
      </c>
      <c r="BG853" s="189" t="s">
        <v>58</v>
      </c>
      <c r="BH853" s="189" t="s">
        <v>58</v>
      </c>
      <c r="BI853" s="189"/>
      <c r="BJ853" s="189"/>
      <c r="BK853" s="189"/>
      <c r="BL853" s="189"/>
    </row>
    <row r="854" spans="1:64" ht="13.5" hidden="1" customHeight="1" thickBot="1">
      <c r="A854" s="90"/>
      <c r="B854" s="117"/>
      <c r="C854" s="160"/>
      <c r="D854" s="347"/>
      <c r="E854" s="347"/>
      <c r="F854" s="304"/>
      <c r="G854" s="304"/>
      <c r="H854" s="304"/>
      <c r="I854" s="304"/>
      <c r="J854" s="304"/>
      <c r="K854" s="304"/>
      <c r="L854" s="304"/>
      <c r="M854" s="304"/>
      <c r="N854" s="304"/>
      <c r="O854" s="304"/>
      <c r="P854" s="304"/>
      <c r="Q854" s="304"/>
      <c r="R854" s="304"/>
      <c r="S854" s="304"/>
      <c r="T854" s="304"/>
      <c r="U854" s="304"/>
      <c r="V854" s="304"/>
      <c r="W854" s="304"/>
      <c r="X854" s="304"/>
      <c r="Y854" s="304"/>
      <c r="Z854" s="304"/>
      <c r="AA854" s="304"/>
      <c r="AB854" s="304"/>
      <c r="AC854" s="304"/>
      <c r="AD854" s="304"/>
      <c r="AE854" s="305"/>
      <c r="AF854" s="305"/>
      <c r="AG854" s="305"/>
      <c r="AH854" s="305"/>
      <c r="AI854" s="305"/>
      <c r="AJ854" s="305"/>
      <c r="AK854" s="305"/>
      <c r="AL854" s="305"/>
      <c r="AM854" s="305"/>
      <c r="AN854" s="305"/>
      <c r="AO854" s="314"/>
      <c r="AP854" s="117"/>
      <c r="AQ854" s="54" t="s">
        <v>645</v>
      </c>
      <c r="AU854" s="292" t="str">
        <f t="shared" ca="1" si="136"/>
        <v>Q</v>
      </c>
      <c r="AV854" s="292">
        <f t="shared" si="137"/>
        <v>843</v>
      </c>
      <c r="AW854" s="180" t="str">
        <f t="shared" ca="1" si="134"/>
        <v>Q843</v>
      </c>
      <c r="AX854" s="180">
        <f t="shared" si="131"/>
        <v>9</v>
      </c>
      <c r="AY854" s="180" t="str">
        <f t="shared" ca="1" si="132"/>
        <v>6. Ownership - Operating Costs</v>
      </c>
      <c r="AZ854" s="189" t="s">
        <v>702</v>
      </c>
      <c r="BA854" s="180" t="s">
        <v>672</v>
      </c>
      <c r="BB854" s="180">
        <f>$Q$8</f>
        <v>2031</v>
      </c>
      <c r="BC854" s="180" t="str">
        <f t="shared" ca="1" si="135"/>
        <v>9_Q843_Spare_parts_2031</v>
      </c>
      <c r="BD854" s="180" t="s">
        <v>407</v>
      </c>
      <c r="BE854" s="180"/>
      <c r="BF854" s="189" t="str">
        <f t="shared" si="133"/>
        <v>&gt;=0</v>
      </c>
      <c r="BG854" s="189" t="s">
        <v>58</v>
      </c>
      <c r="BH854" s="189" t="s">
        <v>58</v>
      </c>
      <c r="BI854" s="189"/>
      <c r="BJ854" s="189"/>
      <c r="BK854" s="189"/>
      <c r="BL854" s="189"/>
    </row>
    <row r="855" spans="1:64" ht="13.5" hidden="1" customHeight="1" thickBot="1">
      <c r="A855" s="90"/>
      <c r="B855" s="117"/>
      <c r="C855" s="160"/>
      <c r="D855" s="347"/>
      <c r="E855" s="347"/>
      <c r="F855" s="304"/>
      <c r="G855" s="304"/>
      <c r="H855" s="304"/>
      <c r="I855" s="304"/>
      <c r="J855" s="304"/>
      <c r="K855" s="304"/>
      <c r="L855" s="304"/>
      <c r="M855" s="304"/>
      <c r="N855" s="304"/>
      <c r="O855" s="304"/>
      <c r="P855" s="304"/>
      <c r="Q855" s="304"/>
      <c r="R855" s="304"/>
      <c r="S855" s="304"/>
      <c r="T855" s="304"/>
      <c r="U855" s="304"/>
      <c r="V855" s="304"/>
      <c r="W855" s="304"/>
      <c r="X855" s="304"/>
      <c r="Y855" s="304"/>
      <c r="Z855" s="304"/>
      <c r="AA855" s="304"/>
      <c r="AB855" s="304"/>
      <c r="AC855" s="304"/>
      <c r="AD855" s="304"/>
      <c r="AE855" s="305"/>
      <c r="AF855" s="305"/>
      <c r="AG855" s="305"/>
      <c r="AH855" s="305"/>
      <c r="AI855" s="305"/>
      <c r="AJ855" s="305"/>
      <c r="AK855" s="305"/>
      <c r="AL855" s="305"/>
      <c r="AM855" s="305"/>
      <c r="AN855" s="305"/>
      <c r="AO855" s="314"/>
      <c r="AP855" s="117"/>
      <c r="AQ855" s="54" t="s">
        <v>645</v>
      </c>
      <c r="AU855" s="292" t="str">
        <f t="shared" ca="1" si="136"/>
        <v>R</v>
      </c>
      <c r="AV855" s="292">
        <f t="shared" si="137"/>
        <v>843</v>
      </c>
      <c r="AW855" s="180" t="str">
        <f t="shared" ca="1" si="134"/>
        <v>R843</v>
      </c>
      <c r="AX855" s="180">
        <f t="shared" si="131"/>
        <v>9</v>
      </c>
      <c r="AY855" s="180" t="str">
        <f t="shared" ca="1" si="132"/>
        <v>6. Ownership - Operating Costs</v>
      </c>
      <c r="AZ855" s="189" t="s">
        <v>702</v>
      </c>
      <c r="BA855" s="180" t="s">
        <v>672</v>
      </c>
      <c r="BB855" s="180">
        <f>$R$8</f>
        <v>2032</v>
      </c>
      <c r="BC855" s="180" t="str">
        <f t="shared" ca="1" si="135"/>
        <v>9_R843_Spare_parts_2032</v>
      </c>
      <c r="BD855" s="180" t="s">
        <v>407</v>
      </c>
      <c r="BE855" s="180"/>
      <c r="BF855" s="189" t="str">
        <f t="shared" si="133"/>
        <v>&gt;=0</v>
      </c>
      <c r="BG855" s="189" t="s">
        <v>58</v>
      </c>
      <c r="BH855" s="189" t="s">
        <v>58</v>
      </c>
      <c r="BI855" s="189"/>
      <c r="BJ855" s="189"/>
      <c r="BK855" s="189"/>
      <c r="BL855" s="189"/>
    </row>
    <row r="856" spans="1:64" ht="13.5" hidden="1" customHeight="1" thickBot="1">
      <c r="A856" s="90"/>
      <c r="B856" s="117"/>
      <c r="C856" s="160"/>
      <c r="D856" s="347"/>
      <c r="E856" s="347"/>
      <c r="F856" s="304"/>
      <c r="G856" s="304"/>
      <c r="H856" s="304"/>
      <c r="I856" s="304"/>
      <c r="J856" s="304"/>
      <c r="K856" s="304"/>
      <c r="L856" s="304"/>
      <c r="M856" s="304"/>
      <c r="N856" s="304"/>
      <c r="O856" s="304"/>
      <c r="P856" s="304"/>
      <c r="Q856" s="304"/>
      <c r="R856" s="304"/>
      <c r="S856" s="304"/>
      <c r="T856" s="304"/>
      <c r="U856" s="304"/>
      <c r="V856" s="304"/>
      <c r="W856" s="304"/>
      <c r="X856" s="304"/>
      <c r="Y856" s="304"/>
      <c r="Z856" s="304"/>
      <c r="AA856" s="304"/>
      <c r="AB856" s="304"/>
      <c r="AC856" s="304"/>
      <c r="AD856" s="304"/>
      <c r="AE856" s="305"/>
      <c r="AF856" s="305"/>
      <c r="AG856" s="305"/>
      <c r="AH856" s="305"/>
      <c r="AI856" s="305"/>
      <c r="AJ856" s="305"/>
      <c r="AK856" s="305"/>
      <c r="AL856" s="305"/>
      <c r="AM856" s="305"/>
      <c r="AN856" s="305"/>
      <c r="AO856" s="314"/>
      <c r="AP856" s="117"/>
      <c r="AQ856" s="54" t="s">
        <v>645</v>
      </c>
      <c r="AU856" s="292" t="str">
        <f t="shared" ca="1" si="136"/>
        <v>S</v>
      </c>
      <c r="AV856" s="292">
        <f t="shared" si="137"/>
        <v>843</v>
      </c>
      <c r="AW856" s="180" t="str">
        <f t="shared" ca="1" si="134"/>
        <v>S843</v>
      </c>
      <c r="AX856" s="180">
        <f t="shared" si="131"/>
        <v>9</v>
      </c>
      <c r="AY856" s="180" t="str">
        <f t="shared" ca="1" si="132"/>
        <v>6. Ownership - Operating Costs</v>
      </c>
      <c r="AZ856" s="189" t="s">
        <v>702</v>
      </c>
      <c r="BA856" s="180" t="s">
        <v>672</v>
      </c>
      <c r="BB856" s="180">
        <f>$S$8</f>
        <v>2033</v>
      </c>
      <c r="BC856" s="180" t="str">
        <f t="shared" ca="1" si="135"/>
        <v>9_S843_Spare_parts_2033</v>
      </c>
      <c r="BD856" s="180" t="s">
        <v>407</v>
      </c>
      <c r="BE856" s="180"/>
      <c r="BF856" s="189" t="str">
        <f t="shared" si="133"/>
        <v>&gt;=0</v>
      </c>
      <c r="BG856" s="189" t="s">
        <v>58</v>
      </c>
      <c r="BH856" s="189" t="s">
        <v>58</v>
      </c>
      <c r="BI856" s="189"/>
      <c r="BJ856" s="189"/>
      <c r="BK856" s="189"/>
      <c r="BL856" s="189"/>
    </row>
    <row r="857" spans="1:64" ht="13.5" hidden="1" customHeight="1" thickBot="1">
      <c r="A857" s="90"/>
      <c r="B857" s="117"/>
      <c r="C857" s="160"/>
      <c r="D857" s="347"/>
      <c r="E857" s="347"/>
      <c r="F857" s="304"/>
      <c r="G857" s="304"/>
      <c r="H857" s="304"/>
      <c r="I857" s="304"/>
      <c r="J857" s="304"/>
      <c r="K857" s="304"/>
      <c r="L857" s="304"/>
      <c r="M857" s="304"/>
      <c r="N857" s="304"/>
      <c r="O857" s="304"/>
      <c r="P857" s="304"/>
      <c r="Q857" s="304"/>
      <c r="R857" s="304"/>
      <c r="S857" s="304"/>
      <c r="T857" s="304"/>
      <c r="U857" s="304"/>
      <c r="V857" s="304"/>
      <c r="W857" s="304"/>
      <c r="X857" s="304"/>
      <c r="Y857" s="304"/>
      <c r="Z857" s="304"/>
      <c r="AA857" s="304"/>
      <c r="AB857" s="304"/>
      <c r="AC857" s="304"/>
      <c r="AD857" s="304"/>
      <c r="AE857" s="305"/>
      <c r="AF857" s="305"/>
      <c r="AG857" s="305"/>
      <c r="AH857" s="305"/>
      <c r="AI857" s="305"/>
      <c r="AJ857" s="305"/>
      <c r="AK857" s="305"/>
      <c r="AL857" s="305"/>
      <c r="AM857" s="305"/>
      <c r="AN857" s="305"/>
      <c r="AO857" s="314"/>
      <c r="AP857" s="117"/>
      <c r="AQ857" s="54" t="s">
        <v>645</v>
      </c>
      <c r="AU857" s="292" t="str">
        <f t="shared" ca="1" si="136"/>
        <v>T</v>
      </c>
      <c r="AV857" s="292">
        <f t="shared" si="137"/>
        <v>843</v>
      </c>
      <c r="AW857" s="180" t="str">
        <f t="shared" ca="1" si="134"/>
        <v>T843</v>
      </c>
      <c r="AX857" s="180">
        <f t="shared" si="131"/>
        <v>9</v>
      </c>
      <c r="AY857" s="180" t="str">
        <f t="shared" ca="1" si="132"/>
        <v>6. Ownership - Operating Costs</v>
      </c>
      <c r="AZ857" s="189" t="s">
        <v>702</v>
      </c>
      <c r="BA857" s="180" t="s">
        <v>672</v>
      </c>
      <c r="BB857" s="180">
        <f>$T$8</f>
        <v>2034</v>
      </c>
      <c r="BC857" s="180" t="str">
        <f t="shared" ca="1" si="135"/>
        <v>9_T843_Spare_parts_2034</v>
      </c>
      <c r="BD857" s="180" t="s">
        <v>407</v>
      </c>
      <c r="BE857" s="180"/>
      <c r="BF857" s="189" t="str">
        <f t="shared" si="133"/>
        <v>&gt;=0</v>
      </c>
      <c r="BG857" s="189" t="s">
        <v>58</v>
      </c>
      <c r="BH857" s="189" t="s">
        <v>58</v>
      </c>
      <c r="BI857" s="189"/>
      <c r="BJ857" s="189"/>
      <c r="BK857" s="189"/>
      <c r="BL857" s="189"/>
    </row>
    <row r="858" spans="1:64" ht="13.5" hidden="1" customHeight="1" thickBot="1">
      <c r="A858" s="90"/>
      <c r="B858" s="117"/>
      <c r="C858" s="160"/>
      <c r="D858" s="347"/>
      <c r="E858" s="347"/>
      <c r="F858" s="304"/>
      <c r="G858" s="304"/>
      <c r="H858" s="304"/>
      <c r="I858" s="304"/>
      <c r="J858" s="304"/>
      <c r="K858" s="304"/>
      <c r="L858" s="304"/>
      <c r="M858" s="304"/>
      <c r="N858" s="304"/>
      <c r="O858" s="304"/>
      <c r="P858" s="304"/>
      <c r="Q858" s="304"/>
      <c r="R858" s="304"/>
      <c r="S858" s="304"/>
      <c r="T858" s="304"/>
      <c r="U858" s="304"/>
      <c r="V858" s="304"/>
      <c r="W858" s="304"/>
      <c r="X858" s="304"/>
      <c r="Y858" s="304"/>
      <c r="Z858" s="304"/>
      <c r="AA858" s="304"/>
      <c r="AB858" s="304"/>
      <c r="AC858" s="304"/>
      <c r="AD858" s="304"/>
      <c r="AE858" s="305"/>
      <c r="AF858" s="305"/>
      <c r="AG858" s="305"/>
      <c r="AH858" s="305"/>
      <c r="AI858" s="305"/>
      <c r="AJ858" s="305"/>
      <c r="AK858" s="305"/>
      <c r="AL858" s="305"/>
      <c r="AM858" s="305"/>
      <c r="AN858" s="305"/>
      <c r="AO858" s="314"/>
      <c r="AP858" s="117"/>
      <c r="AQ858" s="54" t="s">
        <v>645</v>
      </c>
      <c r="AU858" s="292" t="str">
        <f t="shared" ca="1" si="136"/>
        <v>U</v>
      </c>
      <c r="AV858" s="292">
        <f t="shared" si="137"/>
        <v>843</v>
      </c>
      <c r="AW858" s="180" t="str">
        <f t="shared" ca="1" si="134"/>
        <v>U843</v>
      </c>
      <c r="AX858" s="180">
        <f t="shared" si="131"/>
        <v>9</v>
      </c>
      <c r="AY858" s="180" t="str">
        <f t="shared" ca="1" si="132"/>
        <v>6. Ownership - Operating Costs</v>
      </c>
      <c r="AZ858" s="189" t="s">
        <v>702</v>
      </c>
      <c r="BA858" s="180" t="s">
        <v>672</v>
      </c>
      <c r="BB858" s="180">
        <f>$U$8</f>
        <v>2035</v>
      </c>
      <c r="BC858" s="180" t="str">
        <f t="shared" ca="1" si="135"/>
        <v>9_U843_Spare_parts_2035</v>
      </c>
      <c r="BD858" s="180" t="s">
        <v>407</v>
      </c>
      <c r="BE858" s="180"/>
      <c r="BF858" s="189" t="str">
        <f t="shared" si="133"/>
        <v>&gt;=0</v>
      </c>
      <c r="BG858" s="189" t="s">
        <v>58</v>
      </c>
      <c r="BH858" s="189" t="s">
        <v>58</v>
      </c>
      <c r="BI858" s="189"/>
      <c r="BJ858" s="189"/>
      <c r="BK858" s="189"/>
      <c r="BL858" s="189"/>
    </row>
    <row r="859" spans="1:64" ht="13.5" hidden="1" customHeight="1" thickBot="1">
      <c r="A859" s="90"/>
      <c r="B859" s="117"/>
      <c r="C859" s="160"/>
      <c r="D859" s="347"/>
      <c r="E859" s="347"/>
      <c r="F859" s="304"/>
      <c r="G859" s="304"/>
      <c r="H859" s="304"/>
      <c r="I859" s="304"/>
      <c r="J859" s="304"/>
      <c r="K859" s="304"/>
      <c r="L859" s="304"/>
      <c r="M859" s="304"/>
      <c r="N859" s="304"/>
      <c r="O859" s="304"/>
      <c r="P859" s="304"/>
      <c r="Q859" s="304"/>
      <c r="R859" s="304"/>
      <c r="S859" s="304"/>
      <c r="T859" s="304"/>
      <c r="U859" s="304"/>
      <c r="V859" s="304"/>
      <c r="W859" s="304"/>
      <c r="X859" s="304"/>
      <c r="Y859" s="304"/>
      <c r="Z859" s="304"/>
      <c r="AA859" s="304"/>
      <c r="AB859" s="304"/>
      <c r="AC859" s="304"/>
      <c r="AD859" s="304"/>
      <c r="AE859" s="305"/>
      <c r="AF859" s="305"/>
      <c r="AG859" s="305"/>
      <c r="AH859" s="305"/>
      <c r="AI859" s="305"/>
      <c r="AJ859" s="305"/>
      <c r="AK859" s="305"/>
      <c r="AL859" s="305"/>
      <c r="AM859" s="305"/>
      <c r="AN859" s="305"/>
      <c r="AO859" s="314"/>
      <c r="AP859" s="117"/>
      <c r="AQ859" s="54" t="s">
        <v>645</v>
      </c>
      <c r="AU859" s="292" t="str">
        <f t="shared" ca="1" si="136"/>
        <v>V</v>
      </c>
      <c r="AV859" s="292">
        <f t="shared" si="137"/>
        <v>843</v>
      </c>
      <c r="AW859" s="180" t="str">
        <f t="shared" ca="1" si="134"/>
        <v>V843</v>
      </c>
      <c r="AX859" s="180">
        <f t="shared" si="131"/>
        <v>9</v>
      </c>
      <c r="AY859" s="180" t="str">
        <f t="shared" ca="1" si="132"/>
        <v>6. Ownership - Operating Costs</v>
      </c>
      <c r="AZ859" s="189" t="s">
        <v>702</v>
      </c>
      <c r="BA859" s="180" t="s">
        <v>672</v>
      </c>
      <c r="BB859" s="180">
        <f>$V$8</f>
        <v>2036</v>
      </c>
      <c r="BC859" s="180" t="str">
        <f t="shared" ca="1" si="135"/>
        <v>9_V843_Spare_parts_2036</v>
      </c>
      <c r="BD859" s="180" t="s">
        <v>407</v>
      </c>
      <c r="BE859" s="180"/>
      <c r="BF859" s="189" t="str">
        <f t="shared" si="133"/>
        <v>&gt;=0</v>
      </c>
      <c r="BG859" s="189" t="s">
        <v>58</v>
      </c>
      <c r="BH859" s="189" t="s">
        <v>58</v>
      </c>
      <c r="BI859" s="189"/>
      <c r="BJ859" s="189"/>
      <c r="BK859" s="189"/>
      <c r="BL859" s="189"/>
    </row>
    <row r="860" spans="1:64" ht="13.5" hidden="1" customHeight="1" thickBot="1">
      <c r="A860" s="90"/>
      <c r="B860" s="117"/>
      <c r="C860" s="160"/>
      <c r="D860" s="347"/>
      <c r="E860" s="347"/>
      <c r="F860" s="304"/>
      <c r="G860" s="304"/>
      <c r="H860" s="304"/>
      <c r="I860" s="304"/>
      <c r="J860" s="304"/>
      <c r="K860" s="304"/>
      <c r="L860" s="304"/>
      <c r="M860" s="304"/>
      <c r="N860" s="304"/>
      <c r="O860" s="304"/>
      <c r="P860" s="304"/>
      <c r="Q860" s="304"/>
      <c r="R860" s="304"/>
      <c r="S860" s="304"/>
      <c r="T860" s="304"/>
      <c r="U860" s="304"/>
      <c r="V860" s="304"/>
      <c r="W860" s="304"/>
      <c r="X860" s="304"/>
      <c r="Y860" s="304"/>
      <c r="Z860" s="304"/>
      <c r="AA860" s="304"/>
      <c r="AB860" s="304"/>
      <c r="AC860" s="304"/>
      <c r="AD860" s="304"/>
      <c r="AE860" s="305"/>
      <c r="AF860" s="305"/>
      <c r="AG860" s="305"/>
      <c r="AH860" s="305"/>
      <c r="AI860" s="305"/>
      <c r="AJ860" s="305"/>
      <c r="AK860" s="305"/>
      <c r="AL860" s="305"/>
      <c r="AM860" s="305"/>
      <c r="AN860" s="305"/>
      <c r="AO860" s="314"/>
      <c r="AP860" s="117"/>
      <c r="AQ860" s="54" t="s">
        <v>645</v>
      </c>
      <c r="AU860" s="292" t="str">
        <f t="shared" ca="1" si="136"/>
        <v>W</v>
      </c>
      <c r="AV860" s="292">
        <f t="shared" si="137"/>
        <v>843</v>
      </c>
      <c r="AW860" s="180" t="str">
        <f t="shared" ca="1" si="134"/>
        <v>W843</v>
      </c>
      <c r="AX860" s="180">
        <f t="shared" si="131"/>
        <v>9</v>
      </c>
      <c r="AY860" s="180" t="str">
        <f t="shared" ca="1" si="132"/>
        <v>6. Ownership - Operating Costs</v>
      </c>
      <c r="AZ860" s="189" t="s">
        <v>702</v>
      </c>
      <c r="BA860" s="180" t="s">
        <v>672</v>
      </c>
      <c r="BB860" s="180">
        <f>$W$8</f>
        <v>2037</v>
      </c>
      <c r="BC860" s="180" t="str">
        <f t="shared" ca="1" si="135"/>
        <v>9_W843_Spare_parts_2037</v>
      </c>
      <c r="BD860" s="180" t="s">
        <v>407</v>
      </c>
      <c r="BE860" s="180"/>
      <c r="BF860" s="189" t="str">
        <f t="shared" si="133"/>
        <v>&gt;=0</v>
      </c>
      <c r="BG860" s="189" t="s">
        <v>58</v>
      </c>
      <c r="BH860" s="189" t="s">
        <v>58</v>
      </c>
      <c r="BI860" s="189"/>
      <c r="BJ860" s="189"/>
      <c r="BK860" s="189"/>
      <c r="BL860" s="189"/>
    </row>
    <row r="861" spans="1:64" ht="13.5" hidden="1" customHeight="1" thickBot="1">
      <c r="A861" s="90"/>
      <c r="B861" s="117"/>
      <c r="C861" s="160"/>
      <c r="D861" s="347"/>
      <c r="E861" s="347"/>
      <c r="F861" s="304"/>
      <c r="G861" s="304"/>
      <c r="H861" s="304"/>
      <c r="I861" s="304"/>
      <c r="J861" s="304"/>
      <c r="K861" s="304"/>
      <c r="L861" s="304"/>
      <c r="M861" s="304"/>
      <c r="N861" s="304"/>
      <c r="O861" s="304"/>
      <c r="P861" s="304"/>
      <c r="Q861" s="304"/>
      <c r="R861" s="304"/>
      <c r="S861" s="304"/>
      <c r="T861" s="304"/>
      <c r="U861" s="304"/>
      <c r="V861" s="304"/>
      <c r="W861" s="304"/>
      <c r="X861" s="304"/>
      <c r="Y861" s="304"/>
      <c r="Z861" s="304"/>
      <c r="AA861" s="304"/>
      <c r="AB861" s="304"/>
      <c r="AC861" s="304"/>
      <c r="AD861" s="304"/>
      <c r="AE861" s="305"/>
      <c r="AF861" s="305"/>
      <c r="AG861" s="305"/>
      <c r="AH861" s="305"/>
      <c r="AI861" s="305"/>
      <c r="AJ861" s="305"/>
      <c r="AK861" s="305"/>
      <c r="AL861" s="305"/>
      <c r="AM861" s="305"/>
      <c r="AN861" s="305"/>
      <c r="AO861" s="314"/>
      <c r="AP861" s="117"/>
      <c r="AQ861" s="54" t="s">
        <v>645</v>
      </c>
      <c r="AU861" s="292" t="str">
        <f t="shared" ca="1" si="136"/>
        <v>X</v>
      </c>
      <c r="AV861" s="292">
        <f t="shared" si="137"/>
        <v>843</v>
      </c>
      <c r="AW861" s="180" t="str">
        <f t="shared" ca="1" si="134"/>
        <v>X843</v>
      </c>
      <c r="AX861" s="180">
        <f t="shared" si="131"/>
        <v>9</v>
      </c>
      <c r="AY861" s="180" t="str">
        <f t="shared" ca="1" si="132"/>
        <v>6. Ownership - Operating Costs</v>
      </c>
      <c r="AZ861" s="189" t="s">
        <v>702</v>
      </c>
      <c r="BA861" s="180" t="s">
        <v>672</v>
      </c>
      <c r="BB861" s="180">
        <f>$X$8</f>
        <v>2038</v>
      </c>
      <c r="BC861" s="180" t="str">
        <f t="shared" ca="1" si="135"/>
        <v>9_X843_Spare_parts_2038</v>
      </c>
      <c r="BD861" s="180" t="s">
        <v>407</v>
      </c>
      <c r="BE861" s="180"/>
      <c r="BF861" s="189" t="str">
        <f t="shared" si="133"/>
        <v>&gt;=0</v>
      </c>
      <c r="BG861" s="189" t="s">
        <v>58</v>
      </c>
      <c r="BH861" s="189" t="s">
        <v>58</v>
      </c>
      <c r="BI861" s="189"/>
      <c r="BJ861" s="189"/>
      <c r="BK861" s="189"/>
      <c r="BL861" s="189"/>
    </row>
    <row r="862" spans="1:64" ht="13.5" hidden="1" customHeight="1" thickBot="1">
      <c r="A862" s="90"/>
      <c r="B862" s="117"/>
      <c r="C862" s="160"/>
      <c r="D862" s="347"/>
      <c r="E862" s="347"/>
      <c r="F862" s="304"/>
      <c r="G862" s="304"/>
      <c r="H862" s="304"/>
      <c r="I862" s="304"/>
      <c r="J862" s="304"/>
      <c r="K862" s="304"/>
      <c r="L862" s="304"/>
      <c r="M862" s="304"/>
      <c r="N862" s="304"/>
      <c r="O862" s="304"/>
      <c r="P862" s="304"/>
      <c r="Q862" s="304"/>
      <c r="R862" s="304"/>
      <c r="S862" s="304"/>
      <c r="T862" s="304"/>
      <c r="U862" s="304"/>
      <c r="V862" s="304"/>
      <c r="W862" s="304"/>
      <c r="X862" s="304"/>
      <c r="Y862" s="304"/>
      <c r="Z862" s="304"/>
      <c r="AA862" s="304"/>
      <c r="AB862" s="304"/>
      <c r="AC862" s="304"/>
      <c r="AD862" s="304"/>
      <c r="AE862" s="305"/>
      <c r="AF862" s="305"/>
      <c r="AG862" s="305"/>
      <c r="AH862" s="305"/>
      <c r="AI862" s="305"/>
      <c r="AJ862" s="305"/>
      <c r="AK862" s="305"/>
      <c r="AL862" s="305"/>
      <c r="AM862" s="305"/>
      <c r="AN862" s="305"/>
      <c r="AO862" s="314"/>
      <c r="AP862" s="117"/>
      <c r="AQ862" s="54" t="s">
        <v>645</v>
      </c>
      <c r="AU862" s="292" t="str">
        <f t="shared" ca="1" si="136"/>
        <v>Y</v>
      </c>
      <c r="AV862" s="292">
        <f t="shared" si="137"/>
        <v>843</v>
      </c>
      <c r="AW862" s="180" t="str">
        <f t="shared" ca="1" si="134"/>
        <v>Y843</v>
      </c>
      <c r="AX862" s="180">
        <f t="shared" si="131"/>
        <v>9</v>
      </c>
      <c r="AY862" s="180" t="str">
        <f t="shared" ca="1" si="132"/>
        <v>6. Ownership - Operating Costs</v>
      </c>
      <c r="AZ862" s="189" t="s">
        <v>702</v>
      </c>
      <c r="BA862" s="180" t="s">
        <v>672</v>
      </c>
      <c r="BB862" s="180">
        <f>$Y$8</f>
        <v>2039</v>
      </c>
      <c r="BC862" s="180" t="str">
        <f t="shared" ca="1" si="135"/>
        <v>9_Y843_Spare_parts_2039</v>
      </c>
      <c r="BD862" s="180" t="s">
        <v>407</v>
      </c>
      <c r="BE862" s="180"/>
      <c r="BF862" s="189" t="str">
        <f t="shared" si="133"/>
        <v>&gt;=0</v>
      </c>
      <c r="BG862" s="189" t="s">
        <v>58</v>
      </c>
      <c r="BH862" s="189" t="s">
        <v>58</v>
      </c>
      <c r="BI862" s="189"/>
      <c r="BJ862" s="189"/>
      <c r="BK862" s="189"/>
      <c r="BL862" s="189"/>
    </row>
    <row r="863" spans="1:64" ht="13.5" hidden="1" customHeight="1" thickBot="1">
      <c r="A863" s="90"/>
      <c r="B863" s="117"/>
      <c r="C863" s="160"/>
      <c r="D863" s="347"/>
      <c r="E863" s="347"/>
      <c r="F863" s="304"/>
      <c r="G863" s="304"/>
      <c r="H863" s="304"/>
      <c r="I863" s="304"/>
      <c r="J863" s="304"/>
      <c r="K863" s="304"/>
      <c r="L863" s="304"/>
      <c r="M863" s="304"/>
      <c r="N863" s="304"/>
      <c r="O863" s="304"/>
      <c r="P863" s="304"/>
      <c r="Q863" s="304"/>
      <c r="R863" s="304"/>
      <c r="S863" s="304"/>
      <c r="T863" s="304"/>
      <c r="U863" s="304"/>
      <c r="V863" s="304"/>
      <c r="W863" s="304"/>
      <c r="X863" s="304"/>
      <c r="Y863" s="304"/>
      <c r="Z863" s="304"/>
      <c r="AA863" s="304"/>
      <c r="AB863" s="304"/>
      <c r="AC863" s="304"/>
      <c r="AD863" s="304"/>
      <c r="AE863" s="305"/>
      <c r="AF863" s="305"/>
      <c r="AG863" s="305"/>
      <c r="AH863" s="305"/>
      <c r="AI863" s="305"/>
      <c r="AJ863" s="305"/>
      <c r="AK863" s="305"/>
      <c r="AL863" s="305"/>
      <c r="AM863" s="305"/>
      <c r="AN863" s="305"/>
      <c r="AO863" s="314"/>
      <c r="AP863" s="117"/>
      <c r="AQ863" s="54" t="s">
        <v>645</v>
      </c>
      <c r="AU863" s="292" t="str">
        <f t="shared" ca="1" si="136"/>
        <v>Z</v>
      </c>
      <c r="AV863" s="292">
        <f t="shared" si="137"/>
        <v>843</v>
      </c>
      <c r="AW863" s="180" t="str">
        <f t="shared" ca="1" si="134"/>
        <v>Z843</v>
      </c>
      <c r="AX863" s="180">
        <f t="shared" si="131"/>
        <v>9</v>
      </c>
      <c r="AY863" s="180" t="str">
        <f t="shared" ca="1" si="132"/>
        <v>6. Ownership - Operating Costs</v>
      </c>
      <c r="AZ863" s="189" t="s">
        <v>702</v>
      </c>
      <c r="BA863" s="180" t="s">
        <v>672</v>
      </c>
      <c r="BB863" s="180">
        <f>$Z$8</f>
        <v>2040</v>
      </c>
      <c r="BC863" s="180" t="str">
        <f t="shared" ca="1" si="135"/>
        <v>9_Z843_Spare_parts_2040</v>
      </c>
      <c r="BD863" s="180" t="s">
        <v>407</v>
      </c>
      <c r="BE863" s="180"/>
      <c r="BF863" s="189" t="str">
        <f t="shared" si="133"/>
        <v>&gt;=0</v>
      </c>
      <c r="BG863" s="189" t="s">
        <v>58</v>
      </c>
      <c r="BH863" s="189" t="s">
        <v>58</v>
      </c>
      <c r="BI863" s="189"/>
      <c r="BJ863" s="189"/>
      <c r="BK863" s="189"/>
      <c r="BL863" s="189"/>
    </row>
    <row r="864" spans="1:64" ht="13.5" hidden="1" customHeight="1" thickBot="1">
      <c r="A864" s="90"/>
      <c r="B864" s="117"/>
      <c r="C864" s="160"/>
      <c r="D864" s="347"/>
      <c r="E864" s="347"/>
      <c r="F864" s="304"/>
      <c r="G864" s="304"/>
      <c r="H864" s="304"/>
      <c r="I864" s="304"/>
      <c r="J864" s="304"/>
      <c r="K864" s="304"/>
      <c r="L864" s="304"/>
      <c r="M864" s="304"/>
      <c r="N864" s="304"/>
      <c r="O864" s="304"/>
      <c r="P864" s="304"/>
      <c r="Q864" s="304"/>
      <c r="R864" s="304"/>
      <c r="S864" s="304"/>
      <c r="T864" s="304"/>
      <c r="U864" s="304"/>
      <c r="V864" s="304"/>
      <c r="W864" s="304"/>
      <c r="X864" s="304"/>
      <c r="Y864" s="304"/>
      <c r="Z864" s="304"/>
      <c r="AA864" s="304"/>
      <c r="AB864" s="304"/>
      <c r="AC864" s="304"/>
      <c r="AD864" s="304"/>
      <c r="AE864" s="305"/>
      <c r="AF864" s="305"/>
      <c r="AG864" s="305"/>
      <c r="AH864" s="305"/>
      <c r="AI864" s="305"/>
      <c r="AJ864" s="305"/>
      <c r="AK864" s="305"/>
      <c r="AL864" s="305"/>
      <c r="AM864" s="305"/>
      <c r="AN864" s="305"/>
      <c r="AO864" s="314"/>
      <c r="AP864" s="117"/>
      <c r="AQ864" s="54" t="s">
        <v>645</v>
      </c>
      <c r="AU864" s="292" t="str">
        <f t="shared" ca="1" si="136"/>
        <v>AA</v>
      </c>
      <c r="AV864" s="292">
        <f t="shared" si="137"/>
        <v>843</v>
      </c>
      <c r="AW864" s="180" t="str">
        <f t="shared" ca="1" si="134"/>
        <v>AA843</v>
      </c>
      <c r="AX864" s="180">
        <f t="shared" si="131"/>
        <v>9</v>
      </c>
      <c r="AY864" s="180" t="str">
        <f t="shared" ca="1" si="132"/>
        <v>6. Ownership - Operating Costs</v>
      </c>
      <c r="AZ864" s="189" t="s">
        <v>702</v>
      </c>
      <c r="BA864" s="180" t="s">
        <v>672</v>
      </c>
      <c r="BB864" s="180">
        <f>$AA$8</f>
        <v>2041</v>
      </c>
      <c r="BC864" s="180" t="str">
        <f t="shared" ca="1" si="135"/>
        <v>9_AA843_Spare_parts_2041</v>
      </c>
      <c r="BD864" s="180" t="s">
        <v>407</v>
      </c>
      <c r="BE864" s="180"/>
      <c r="BF864" s="189" t="str">
        <f t="shared" si="133"/>
        <v>&gt;=0</v>
      </c>
      <c r="BG864" s="189" t="s">
        <v>58</v>
      </c>
      <c r="BH864" s="189" t="s">
        <v>58</v>
      </c>
      <c r="BI864" s="189"/>
      <c r="BJ864" s="189"/>
      <c r="BK864" s="189"/>
      <c r="BL864" s="189"/>
    </row>
    <row r="865" spans="1:64" ht="13.5" hidden="1" customHeight="1" thickBot="1">
      <c r="A865" s="90"/>
      <c r="B865" s="117"/>
      <c r="C865" s="160"/>
      <c r="D865" s="347"/>
      <c r="E865" s="347"/>
      <c r="F865" s="304"/>
      <c r="G865" s="304"/>
      <c r="H865" s="304"/>
      <c r="I865" s="304"/>
      <c r="J865" s="304"/>
      <c r="K865" s="304"/>
      <c r="L865" s="304"/>
      <c r="M865" s="304"/>
      <c r="N865" s="304"/>
      <c r="O865" s="304"/>
      <c r="P865" s="304"/>
      <c r="Q865" s="304"/>
      <c r="R865" s="304"/>
      <c r="S865" s="304"/>
      <c r="T865" s="304"/>
      <c r="U865" s="304"/>
      <c r="V865" s="304"/>
      <c r="W865" s="304"/>
      <c r="X865" s="304"/>
      <c r="Y865" s="304"/>
      <c r="Z865" s="304"/>
      <c r="AA865" s="304"/>
      <c r="AB865" s="304"/>
      <c r="AC865" s="304"/>
      <c r="AD865" s="304"/>
      <c r="AE865" s="305"/>
      <c r="AF865" s="305"/>
      <c r="AG865" s="305"/>
      <c r="AH865" s="305"/>
      <c r="AI865" s="305"/>
      <c r="AJ865" s="305"/>
      <c r="AK865" s="305"/>
      <c r="AL865" s="305"/>
      <c r="AM865" s="305"/>
      <c r="AN865" s="305"/>
      <c r="AO865" s="314"/>
      <c r="AP865" s="117"/>
      <c r="AQ865" s="54" t="s">
        <v>645</v>
      </c>
      <c r="AU865" s="292" t="str">
        <f t="shared" ca="1" si="136"/>
        <v>AB</v>
      </c>
      <c r="AV865" s="292">
        <f t="shared" si="137"/>
        <v>843</v>
      </c>
      <c r="AW865" s="180" t="str">
        <f t="shared" ca="1" si="134"/>
        <v>AB843</v>
      </c>
      <c r="AX865" s="180">
        <f t="shared" si="131"/>
        <v>9</v>
      </c>
      <c r="AY865" s="180" t="str">
        <f t="shared" ca="1" si="132"/>
        <v>6. Ownership - Operating Costs</v>
      </c>
      <c r="AZ865" s="189" t="s">
        <v>702</v>
      </c>
      <c r="BA865" s="180" t="s">
        <v>672</v>
      </c>
      <c r="BB865" s="180">
        <f>$AB$8</f>
        <v>2042</v>
      </c>
      <c r="BC865" s="180" t="str">
        <f t="shared" ca="1" si="135"/>
        <v>9_AB843_Spare_parts_2042</v>
      </c>
      <c r="BD865" s="180" t="s">
        <v>407</v>
      </c>
      <c r="BE865" s="180"/>
      <c r="BF865" s="189" t="str">
        <f t="shared" si="133"/>
        <v>&gt;=0</v>
      </c>
      <c r="BG865" s="189" t="s">
        <v>58</v>
      </c>
      <c r="BH865" s="189" t="s">
        <v>58</v>
      </c>
      <c r="BI865" s="189"/>
      <c r="BJ865" s="189"/>
      <c r="BK865" s="189"/>
      <c r="BL865" s="189"/>
    </row>
    <row r="866" spans="1:64" ht="13.5" hidden="1" customHeight="1" thickBot="1">
      <c r="A866" s="90"/>
      <c r="B866" s="117"/>
      <c r="C866" s="160"/>
      <c r="D866" s="347"/>
      <c r="E866" s="347"/>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304"/>
      <c r="AE866" s="305"/>
      <c r="AF866" s="305"/>
      <c r="AG866" s="305"/>
      <c r="AH866" s="305"/>
      <c r="AI866" s="305"/>
      <c r="AJ866" s="305"/>
      <c r="AK866" s="305"/>
      <c r="AL866" s="305"/>
      <c r="AM866" s="305"/>
      <c r="AN866" s="305"/>
      <c r="AO866" s="314"/>
      <c r="AP866" s="117"/>
      <c r="AQ866" s="54" t="s">
        <v>645</v>
      </c>
      <c r="AU866" s="292" t="str">
        <f t="shared" ca="1" si="136"/>
        <v>AC</v>
      </c>
      <c r="AV866" s="292">
        <f t="shared" si="137"/>
        <v>843</v>
      </c>
      <c r="AW866" s="180" t="str">
        <f t="shared" ca="1" si="134"/>
        <v>AC843</v>
      </c>
      <c r="AX866" s="180">
        <f t="shared" si="131"/>
        <v>9</v>
      </c>
      <c r="AY866" s="180" t="str">
        <f t="shared" ca="1" si="132"/>
        <v>6. Ownership - Operating Costs</v>
      </c>
      <c r="AZ866" s="189" t="s">
        <v>702</v>
      </c>
      <c r="BA866" s="180" t="s">
        <v>672</v>
      </c>
      <c r="BB866" s="180">
        <f>$AC$8</f>
        <v>2043</v>
      </c>
      <c r="BC866" s="180" t="str">
        <f t="shared" ca="1" si="135"/>
        <v>9_AC843_Spare_parts_2043</v>
      </c>
      <c r="BD866" s="180" t="s">
        <v>407</v>
      </c>
      <c r="BE866" s="180"/>
      <c r="BF866" s="189" t="str">
        <f t="shared" si="133"/>
        <v>&gt;=0</v>
      </c>
      <c r="BG866" s="189" t="s">
        <v>58</v>
      </c>
      <c r="BH866" s="189" t="s">
        <v>58</v>
      </c>
      <c r="BI866" s="189"/>
      <c r="BJ866" s="189"/>
      <c r="BK866" s="189"/>
      <c r="BL866" s="189"/>
    </row>
    <row r="867" spans="1:64" ht="13.5" hidden="1" customHeight="1" thickBot="1">
      <c r="A867" s="90"/>
      <c r="B867" s="117"/>
      <c r="C867" s="160"/>
      <c r="D867" s="347"/>
      <c r="E867" s="347"/>
      <c r="F867" s="304"/>
      <c r="G867" s="304"/>
      <c r="H867" s="304"/>
      <c r="I867" s="304"/>
      <c r="J867" s="304"/>
      <c r="K867" s="304"/>
      <c r="L867" s="304"/>
      <c r="M867" s="304"/>
      <c r="N867" s="304"/>
      <c r="O867" s="304"/>
      <c r="P867" s="304"/>
      <c r="Q867" s="304"/>
      <c r="R867" s="304"/>
      <c r="S867" s="304"/>
      <c r="T867" s="304"/>
      <c r="U867" s="304"/>
      <c r="V867" s="304"/>
      <c r="W867" s="304"/>
      <c r="X867" s="304"/>
      <c r="Y867" s="304"/>
      <c r="Z867" s="304"/>
      <c r="AA867" s="304"/>
      <c r="AB867" s="304"/>
      <c r="AC867" s="304"/>
      <c r="AD867" s="304"/>
      <c r="AE867" s="305"/>
      <c r="AF867" s="305"/>
      <c r="AG867" s="305"/>
      <c r="AH867" s="305"/>
      <c r="AI867" s="305"/>
      <c r="AJ867" s="305"/>
      <c r="AK867" s="305"/>
      <c r="AL867" s="305"/>
      <c r="AM867" s="305"/>
      <c r="AN867" s="305"/>
      <c r="AO867" s="314"/>
      <c r="AP867" s="117"/>
      <c r="AQ867" s="54" t="s">
        <v>645</v>
      </c>
      <c r="AU867" s="292" t="str">
        <f t="shared" ca="1" si="136"/>
        <v>AD</v>
      </c>
      <c r="AV867" s="292">
        <f t="shared" si="137"/>
        <v>843</v>
      </c>
      <c r="AW867" s="180" t="str">
        <f t="shared" ca="1" si="134"/>
        <v>AD843</v>
      </c>
      <c r="AX867" s="180">
        <f t="shared" si="131"/>
        <v>9</v>
      </c>
      <c r="AY867" s="180" t="str">
        <f t="shared" ca="1" si="132"/>
        <v>6. Ownership - Operating Costs</v>
      </c>
      <c r="AZ867" s="189" t="s">
        <v>702</v>
      </c>
      <c r="BA867" s="180" t="s">
        <v>672</v>
      </c>
      <c r="BB867" s="180">
        <f>$AD$8</f>
        <v>2044</v>
      </c>
      <c r="BC867" s="180" t="str">
        <f t="shared" ca="1" si="135"/>
        <v>9_AD843_Spare_parts_2044</v>
      </c>
      <c r="BD867" s="180" t="s">
        <v>407</v>
      </c>
      <c r="BE867" s="180"/>
      <c r="BF867" s="189" t="str">
        <f t="shared" si="133"/>
        <v>&gt;=0</v>
      </c>
      <c r="BG867" s="189" t="s">
        <v>58</v>
      </c>
      <c r="BH867" s="189" t="s">
        <v>58</v>
      </c>
      <c r="BI867" s="189"/>
      <c r="BJ867" s="189"/>
      <c r="BK867" s="189"/>
      <c r="BL867" s="189"/>
    </row>
    <row r="868" spans="1:64" ht="13.5" hidden="1" customHeight="1" thickBot="1">
      <c r="A868" s="90"/>
      <c r="B868" s="117"/>
      <c r="C868" s="160"/>
      <c r="D868" s="347"/>
      <c r="E868" s="347"/>
      <c r="F868" s="304"/>
      <c r="G868" s="304"/>
      <c r="H868" s="304"/>
      <c r="I868" s="304"/>
      <c r="J868" s="304"/>
      <c r="K868" s="304"/>
      <c r="L868" s="304"/>
      <c r="M868" s="304"/>
      <c r="N868" s="304"/>
      <c r="O868" s="304"/>
      <c r="P868" s="304"/>
      <c r="Q868" s="304"/>
      <c r="R868" s="304"/>
      <c r="S868" s="304"/>
      <c r="T868" s="304"/>
      <c r="U868" s="304"/>
      <c r="V868" s="304"/>
      <c r="W868" s="304"/>
      <c r="X868" s="304"/>
      <c r="Y868" s="304"/>
      <c r="Z868" s="304"/>
      <c r="AA868" s="304"/>
      <c r="AB868" s="304"/>
      <c r="AC868" s="304"/>
      <c r="AD868" s="304"/>
      <c r="AE868" s="305"/>
      <c r="AF868" s="305"/>
      <c r="AG868" s="305"/>
      <c r="AH868" s="305"/>
      <c r="AI868" s="305"/>
      <c r="AJ868" s="305"/>
      <c r="AK868" s="305"/>
      <c r="AL868" s="305"/>
      <c r="AM868" s="305"/>
      <c r="AN868" s="305"/>
      <c r="AO868" s="314"/>
      <c r="AP868" s="117"/>
      <c r="AQ868" s="54" t="s">
        <v>645</v>
      </c>
      <c r="AU868" s="292" t="str">
        <f t="shared" ca="1" si="136"/>
        <v>AE</v>
      </c>
      <c r="AV868" s="292">
        <f t="shared" si="137"/>
        <v>843</v>
      </c>
      <c r="AW868" s="180" t="str">
        <f t="shared" ca="1" si="134"/>
        <v>AE843</v>
      </c>
      <c r="AX868" s="180">
        <f t="shared" si="131"/>
        <v>9</v>
      </c>
      <c r="AY868" s="180" t="str">
        <f t="shared" ca="1" si="132"/>
        <v>6. Ownership - Operating Costs</v>
      </c>
      <c r="AZ868" s="189" t="s">
        <v>702</v>
      </c>
      <c r="BA868" s="180" t="s">
        <v>672</v>
      </c>
      <c r="BB868" s="180">
        <f>$AE$8</f>
        <v>2045</v>
      </c>
      <c r="BC868" s="180" t="str">
        <f t="shared" ca="1" si="135"/>
        <v>9_AE843_Spare_parts_2045</v>
      </c>
      <c r="BD868" s="180" t="s">
        <v>407</v>
      </c>
      <c r="BE868" s="180"/>
      <c r="BF868" s="189" t="str">
        <f t="shared" si="133"/>
        <v>&gt;=0</v>
      </c>
      <c r="BG868" s="189" t="s">
        <v>58</v>
      </c>
      <c r="BH868" s="189" t="s">
        <v>58</v>
      </c>
      <c r="BI868" s="189"/>
      <c r="BJ868" s="189"/>
      <c r="BK868" s="189"/>
      <c r="BL868" s="189"/>
    </row>
    <row r="869" spans="1:64" ht="13.5" hidden="1" customHeight="1" thickBot="1">
      <c r="A869" s="90"/>
      <c r="B869" s="117"/>
      <c r="C869" s="160"/>
      <c r="D869" s="347"/>
      <c r="E869" s="347"/>
      <c r="F869" s="304"/>
      <c r="G869" s="304"/>
      <c r="H869" s="304"/>
      <c r="I869" s="304"/>
      <c r="J869" s="304"/>
      <c r="K869" s="304"/>
      <c r="L869" s="304"/>
      <c r="M869" s="304"/>
      <c r="N869" s="304"/>
      <c r="O869" s="304"/>
      <c r="P869" s="304"/>
      <c r="Q869" s="304"/>
      <c r="R869" s="304"/>
      <c r="S869" s="304"/>
      <c r="T869" s="304"/>
      <c r="U869" s="304"/>
      <c r="V869" s="304"/>
      <c r="W869" s="304"/>
      <c r="X869" s="304"/>
      <c r="Y869" s="304"/>
      <c r="Z869" s="304"/>
      <c r="AA869" s="304"/>
      <c r="AB869" s="304"/>
      <c r="AC869" s="304"/>
      <c r="AD869" s="304"/>
      <c r="AE869" s="305"/>
      <c r="AF869" s="305"/>
      <c r="AG869" s="305"/>
      <c r="AH869" s="305"/>
      <c r="AI869" s="305"/>
      <c r="AJ869" s="305"/>
      <c r="AK869" s="305"/>
      <c r="AL869" s="305"/>
      <c r="AM869" s="305"/>
      <c r="AN869" s="305"/>
      <c r="AO869" s="314"/>
      <c r="AP869" s="117"/>
      <c r="AQ869" s="54" t="s">
        <v>645</v>
      </c>
      <c r="AU869" s="292" t="str">
        <f t="shared" ca="1" si="136"/>
        <v>AF</v>
      </c>
      <c r="AV869" s="292">
        <f t="shared" si="137"/>
        <v>843</v>
      </c>
      <c r="AW869" s="180" t="str">
        <f t="shared" ca="1" si="134"/>
        <v>AF843</v>
      </c>
      <c r="AX869" s="180">
        <f t="shared" si="131"/>
        <v>9</v>
      </c>
      <c r="AY869" s="180" t="str">
        <f t="shared" ca="1" si="132"/>
        <v>6. Ownership - Operating Costs</v>
      </c>
      <c r="AZ869" s="189" t="s">
        <v>702</v>
      </c>
      <c r="BA869" s="180" t="s">
        <v>672</v>
      </c>
      <c r="BB869" s="180">
        <f>$AF$8</f>
        <v>2046</v>
      </c>
      <c r="BC869" s="180" t="str">
        <f t="shared" ca="1" si="135"/>
        <v>9_AF843_Spare_parts_2046</v>
      </c>
      <c r="BD869" s="180" t="s">
        <v>407</v>
      </c>
      <c r="BE869" s="180"/>
      <c r="BF869" s="189" t="str">
        <f t="shared" si="133"/>
        <v>&gt;=0</v>
      </c>
      <c r="BG869" s="189" t="s">
        <v>58</v>
      </c>
      <c r="BH869" s="189" t="s">
        <v>58</v>
      </c>
      <c r="BI869" s="189"/>
      <c r="BJ869" s="189"/>
      <c r="BK869" s="189"/>
      <c r="BL869" s="189"/>
    </row>
    <row r="870" spans="1:64" ht="13.5" hidden="1" customHeight="1" thickBot="1">
      <c r="A870" s="90"/>
      <c r="B870" s="117"/>
      <c r="C870" s="160"/>
      <c r="D870" s="347"/>
      <c r="E870" s="347"/>
      <c r="F870" s="304"/>
      <c r="G870" s="304"/>
      <c r="H870" s="304"/>
      <c r="I870" s="304"/>
      <c r="J870" s="304"/>
      <c r="K870" s="304"/>
      <c r="L870" s="304"/>
      <c r="M870" s="304"/>
      <c r="N870" s="304"/>
      <c r="O870" s="304"/>
      <c r="P870" s="304"/>
      <c r="Q870" s="304"/>
      <c r="R870" s="304"/>
      <c r="S870" s="304"/>
      <c r="T870" s="304"/>
      <c r="U870" s="304"/>
      <c r="V870" s="304"/>
      <c r="W870" s="304"/>
      <c r="X870" s="304"/>
      <c r="Y870" s="304"/>
      <c r="Z870" s="304"/>
      <c r="AA870" s="304"/>
      <c r="AB870" s="304"/>
      <c r="AC870" s="304"/>
      <c r="AD870" s="304"/>
      <c r="AE870" s="305"/>
      <c r="AF870" s="305"/>
      <c r="AG870" s="305"/>
      <c r="AH870" s="305"/>
      <c r="AI870" s="305"/>
      <c r="AJ870" s="305"/>
      <c r="AK870" s="305"/>
      <c r="AL870" s="305"/>
      <c r="AM870" s="305"/>
      <c r="AN870" s="305"/>
      <c r="AO870" s="314"/>
      <c r="AP870" s="117"/>
      <c r="AQ870" s="54" t="s">
        <v>645</v>
      </c>
      <c r="AU870" s="292" t="str">
        <f t="shared" ca="1" si="136"/>
        <v>AG</v>
      </c>
      <c r="AV870" s="292">
        <f t="shared" si="137"/>
        <v>843</v>
      </c>
      <c r="AW870" s="180" t="str">
        <f t="shared" ca="1" si="134"/>
        <v>AG843</v>
      </c>
      <c r="AX870" s="180">
        <f t="shared" si="131"/>
        <v>9</v>
      </c>
      <c r="AY870" s="180" t="str">
        <f t="shared" ca="1" si="132"/>
        <v>6. Ownership - Operating Costs</v>
      </c>
      <c r="AZ870" s="189" t="s">
        <v>702</v>
      </c>
      <c r="BA870" s="180" t="s">
        <v>672</v>
      </c>
      <c r="BB870" s="180">
        <f>$AG$8</f>
        <v>2047</v>
      </c>
      <c r="BC870" s="180" t="str">
        <f t="shared" ca="1" si="135"/>
        <v>9_AG843_Spare_parts_2047</v>
      </c>
      <c r="BD870" s="180" t="s">
        <v>407</v>
      </c>
      <c r="BE870" s="180"/>
      <c r="BF870" s="189" t="str">
        <f t="shared" si="133"/>
        <v>&gt;=0</v>
      </c>
      <c r="BG870" s="189" t="s">
        <v>58</v>
      </c>
      <c r="BH870" s="189" t="s">
        <v>58</v>
      </c>
      <c r="BI870" s="189"/>
      <c r="BJ870" s="189"/>
      <c r="BK870" s="189"/>
      <c r="BL870" s="189"/>
    </row>
    <row r="871" spans="1:64" ht="13.5" hidden="1" customHeight="1" thickBot="1">
      <c r="A871" s="90"/>
      <c r="B871" s="117"/>
      <c r="C871" s="160"/>
      <c r="D871" s="347"/>
      <c r="E871" s="347"/>
      <c r="F871" s="304"/>
      <c r="G871" s="304"/>
      <c r="H871" s="304"/>
      <c r="I871" s="304"/>
      <c r="J871" s="304"/>
      <c r="K871" s="304"/>
      <c r="L871" s="304"/>
      <c r="M871" s="304"/>
      <c r="N871" s="304"/>
      <c r="O871" s="304"/>
      <c r="P871" s="304"/>
      <c r="Q871" s="304"/>
      <c r="R871" s="304"/>
      <c r="S871" s="304"/>
      <c r="T871" s="304"/>
      <c r="U871" s="304"/>
      <c r="V871" s="304"/>
      <c r="W871" s="304"/>
      <c r="X871" s="304"/>
      <c r="Y871" s="304"/>
      <c r="Z871" s="304"/>
      <c r="AA871" s="304"/>
      <c r="AB871" s="304"/>
      <c r="AC871" s="304"/>
      <c r="AD871" s="304"/>
      <c r="AE871" s="305"/>
      <c r="AF871" s="305"/>
      <c r="AG871" s="305"/>
      <c r="AH871" s="305"/>
      <c r="AI871" s="305"/>
      <c r="AJ871" s="305"/>
      <c r="AK871" s="305"/>
      <c r="AL871" s="305"/>
      <c r="AM871" s="305"/>
      <c r="AN871" s="305"/>
      <c r="AO871" s="314"/>
      <c r="AP871" s="117"/>
      <c r="AQ871" s="54" t="s">
        <v>645</v>
      </c>
      <c r="AU871" s="292" t="str">
        <f t="shared" ca="1" si="136"/>
        <v>AH</v>
      </c>
      <c r="AV871" s="292">
        <f t="shared" si="137"/>
        <v>843</v>
      </c>
      <c r="AW871" s="180" t="str">
        <f t="shared" ca="1" si="134"/>
        <v>AH843</v>
      </c>
      <c r="AX871" s="180">
        <f t="shared" si="131"/>
        <v>9</v>
      </c>
      <c r="AY871" s="180" t="str">
        <f t="shared" ca="1" si="132"/>
        <v>6. Ownership - Operating Costs</v>
      </c>
      <c r="AZ871" s="189" t="s">
        <v>702</v>
      </c>
      <c r="BA871" s="180" t="s">
        <v>672</v>
      </c>
      <c r="BB871" s="180">
        <f>$AH$8</f>
        <v>2048</v>
      </c>
      <c r="BC871" s="180" t="str">
        <f t="shared" ca="1" si="135"/>
        <v>9_AH843_Spare_parts_2048</v>
      </c>
      <c r="BD871" s="180" t="s">
        <v>407</v>
      </c>
      <c r="BE871" s="180"/>
      <c r="BF871" s="189" t="str">
        <f t="shared" si="133"/>
        <v>&gt;=0</v>
      </c>
      <c r="BG871" s="189" t="s">
        <v>58</v>
      </c>
      <c r="BH871" s="189" t="s">
        <v>58</v>
      </c>
      <c r="BI871" s="189"/>
      <c r="BJ871" s="189"/>
      <c r="BK871" s="189"/>
      <c r="BL871" s="189"/>
    </row>
    <row r="872" spans="1:64" ht="13.5" hidden="1" customHeight="1" thickBot="1">
      <c r="A872" s="90"/>
      <c r="B872" s="117"/>
      <c r="C872" s="160"/>
      <c r="D872" s="347"/>
      <c r="E872" s="347"/>
      <c r="F872" s="304"/>
      <c r="G872" s="304"/>
      <c r="H872" s="304"/>
      <c r="I872" s="304"/>
      <c r="J872" s="304"/>
      <c r="K872" s="304"/>
      <c r="L872" s="304"/>
      <c r="M872" s="304"/>
      <c r="N872" s="304"/>
      <c r="O872" s="304"/>
      <c r="P872" s="304"/>
      <c r="Q872" s="304"/>
      <c r="R872" s="304"/>
      <c r="S872" s="304"/>
      <c r="T872" s="304"/>
      <c r="U872" s="304"/>
      <c r="V872" s="304"/>
      <c r="W872" s="304"/>
      <c r="X872" s="304"/>
      <c r="Y872" s="304"/>
      <c r="Z872" s="304"/>
      <c r="AA872" s="304"/>
      <c r="AB872" s="304"/>
      <c r="AC872" s="304"/>
      <c r="AD872" s="304"/>
      <c r="AE872" s="305"/>
      <c r="AF872" s="305"/>
      <c r="AG872" s="305"/>
      <c r="AH872" s="305"/>
      <c r="AI872" s="305"/>
      <c r="AJ872" s="305"/>
      <c r="AK872" s="305"/>
      <c r="AL872" s="305"/>
      <c r="AM872" s="305"/>
      <c r="AN872" s="305"/>
      <c r="AO872" s="314"/>
      <c r="AP872" s="117"/>
      <c r="AQ872" s="54" t="s">
        <v>645</v>
      </c>
      <c r="AU872" s="292" t="str">
        <f t="shared" ca="1" si="136"/>
        <v>AI</v>
      </c>
      <c r="AV872" s="292">
        <f t="shared" si="137"/>
        <v>843</v>
      </c>
      <c r="AW872" s="180" t="str">
        <f t="shared" ca="1" si="134"/>
        <v>AI843</v>
      </c>
      <c r="AX872" s="180">
        <f t="shared" si="131"/>
        <v>9</v>
      </c>
      <c r="AY872" s="180" t="str">
        <f t="shared" ca="1" si="132"/>
        <v>6. Ownership - Operating Costs</v>
      </c>
      <c r="AZ872" s="189" t="s">
        <v>702</v>
      </c>
      <c r="BA872" s="180" t="s">
        <v>672</v>
      </c>
      <c r="BB872" s="180">
        <f>$AI$8</f>
        <v>2049</v>
      </c>
      <c r="BC872" s="180" t="str">
        <f t="shared" ca="1" si="135"/>
        <v>9_AI843_Spare_parts_2049</v>
      </c>
      <c r="BD872" s="180" t="s">
        <v>407</v>
      </c>
      <c r="BE872" s="180"/>
      <c r="BF872" s="189" t="str">
        <f t="shared" si="133"/>
        <v>&gt;=0</v>
      </c>
      <c r="BG872" s="189" t="s">
        <v>58</v>
      </c>
      <c r="BH872" s="189" t="s">
        <v>58</v>
      </c>
      <c r="BI872" s="189"/>
      <c r="BJ872" s="189"/>
      <c r="BK872" s="189"/>
      <c r="BL872" s="189"/>
    </row>
    <row r="873" spans="1:64" ht="13.5" hidden="1" customHeight="1" thickBot="1">
      <c r="A873" s="90"/>
      <c r="B873" s="117"/>
      <c r="C873" s="160"/>
      <c r="D873" s="347"/>
      <c r="E873" s="347"/>
      <c r="F873" s="304"/>
      <c r="G873" s="304"/>
      <c r="H873" s="304"/>
      <c r="I873" s="304"/>
      <c r="J873" s="304"/>
      <c r="K873" s="304"/>
      <c r="L873" s="304"/>
      <c r="M873" s="304"/>
      <c r="N873" s="304"/>
      <c r="O873" s="304"/>
      <c r="P873" s="304"/>
      <c r="Q873" s="304"/>
      <c r="R873" s="304"/>
      <c r="S873" s="304"/>
      <c r="T873" s="304"/>
      <c r="U873" s="304"/>
      <c r="V873" s="304"/>
      <c r="W873" s="304"/>
      <c r="X873" s="304"/>
      <c r="Y873" s="304"/>
      <c r="Z873" s="304"/>
      <c r="AA873" s="304"/>
      <c r="AB873" s="304"/>
      <c r="AC873" s="304"/>
      <c r="AD873" s="304"/>
      <c r="AE873" s="305"/>
      <c r="AF873" s="305"/>
      <c r="AG873" s="305"/>
      <c r="AH873" s="305"/>
      <c r="AI873" s="305"/>
      <c r="AJ873" s="305"/>
      <c r="AK873" s="305"/>
      <c r="AL873" s="305"/>
      <c r="AM873" s="305"/>
      <c r="AN873" s="305"/>
      <c r="AO873" s="314"/>
      <c r="AP873" s="117"/>
      <c r="AQ873" s="54" t="s">
        <v>645</v>
      </c>
      <c r="AU873" s="292" t="str">
        <f t="shared" ca="1" si="136"/>
        <v>AJ</v>
      </c>
      <c r="AV873" s="292">
        <f t="shared" si="137"/>
        <v>843</v>
      </c>
      <c r="AW873" s="180" t="str">
        <f t="shared" ca="1" si="134"/>
        <v>AJ843</v>
      </c>
      <c r="AX873" s="180">
        <f t="shared" si="131"/>
        <v>9</v>
      </c>
      <c r="AY873" s="180" t="str">
        <f t="shared" ca="1" si="132"/>
        <v>6. Ownership - Operating Costs</v>
      </c>
      <c r="AZ873" s="189" t="s">
        <v>702</v>
      </c>
      <c r="BA873" s="180" t="s">
        <v>672</v>
      </c>
      <c r="BB873" s="180">
        <f>$AJ$8</f>
        <v>2050</v>
      </c>
      <c r="BC873" s="180" t="str">
        <f t="shared" ca="1" si="135"/>
        <v>9_AJ843_Spare_parts_2050</v>
      </c>
      <c r="BD873" s="180" t="s">
        <v>407</v>
      </c>
      <c r="BE873" s="180"/>
      <c r="BF873" s="189" t="str">
        <f t="shared" si="133"/>
        <v>&gt;=0</v>
      </c>
      <c r="BG873" s="189" t="s">
        <v>58</v>
      </c>
      <c r="BH873" s="189" t="s">
        <v>58</v>
      </c>
      <c r="BI873" s="189"/>
      <c r="BJ873" s="189"/>
      <c r="BK873" s="189"/>
      <c r="BL873" s="189"/>
    </row>
    <row r="874" spans="1:64" ht="13.5" hidden="1" customHeight="1" thickBot="1">
      <c r="A874" s="90"/>
      <c r="B874" s="117"/>
      <c r="C874" s="160"/>
      <c r="D874" s="347"/>
      <c r="E874" s="347"/>
      <c r="F874" s="304"/>
      <c r="G874" s="304"/>
      <c r="H874" s="304"/>
      <c r="I874" s="304"/>
      <c r="J874" s="304"/>
      <c r="K874" s="304"/>
      <c r="L874" s="304"/>
      <c r="M874" s="304"/>
      <c r="N874" s="304"/>
      <c r="O874" s="304"/>
      <c r="P874" s="304"/>
      <c r="Q874" s="304"/>
      <c r="R874" s="304"/>
      <c r="S874" s="304"/>
      <c r="T874" s="304"/>
      <c r="U874" s="304"/>
      <c r="V874" s="304"/>
      <c r="W874" s="304"/>
      <c r="X874" s="304"/>
      <c r="Y874" s="304"/>
      <c r="Z874" s="304"/>
      <c r="AA874" s="304"/>
      <c r="AB874" s="304"/>
      <c r="AC874" s="304"/>
      <c r="AD874" s="304"/>
      <c r="AE874" s="305"/>
      <c r="AF874" s="305"/>
      <c r="AG874" s="305"/>
      <c r="AH874" s="305"/>
      <c r="AI874" s="305"/>
      <c r="AJ874" s="305"/>
      <c r="AK874" s="305"/>
      <c r="AL874" s="305"/>
      <c r="AM874" s="305"/>
      <c r="AN874" s="305"/>
      <c r="AO874" s="314"/>
      <c r="AP874" s="117"/>
      <c r="AQ874" s="54" t="s">
        <v>645</v>
      </c>
      <c r="AU874" s="292" t="str">
        <f t="shared" ca="1" si="136"/>
        <v>AK</v>
      </c>
      <c r="AV874" s="292">
        <f t="shared" si="137"/>
        <v>843</v>
      </c>
      <c r="AW874" s="180" t="str">
        <f t="shared" ca="1" si="134"/>
        <v>AK843</v>
      </c>
      <c r="AX874" s="180">
        <f t="shared" si="131"/>
        <v>9</v>
      </c>
      <c r="AY874" s="180" t="str">
        <f t="shared" ca="1" si="132"/>
        <v>6. Ownership - Operating Costs</v>
      </c>
      <c r="AZ874" s="189" t="s">
        <v>702</v>
      </c>
      <c r="BA874" s="180" t="s">
        <v>672</v>
      </c>
      <c r="BB874" s="180">
        <f>$AK$8</f>
        <v>2051</v>
      </c>
      <c r="BC874" s="180" t="str">
        <f t="shared" ca="1" si="135"/>
        <v>9_AK843_Spare_parts_2051</v>
      </c>
      <c r="BD874" s="180" t="s">
        <v>407</v>
      </c>
      <c r="BE874" s="180"/>
      <c r="BF874" s="189" t="str">
        <f t="shared" si="133"/>
        <v>&gt;=0</v>
      </c>
      <c r="BG874" s="189" t="s">
        <v>58</v>
      </c>
      <c r="BH874" s="189" t="s">
        <v>58</v>
      </c>
      <c r="BI874" s="189"/>
      <c r="BJ874" s="189"/>
      <c r="BK874" s="189"/>
      <c r="BL874" s="189"/>
    </row>
    <row r="875" spans="1:64" ht="13.5" hidden="1" customHeight="1" thickBot="1">
      <c r="A875" s="90"/>
      <c r="B875" s="117"/>
      <c r="C875" s="160"/>
      <c r="D875" s="347"/>
      <c r="E875" s="347"/>
      <c r="F875" s="304"/>
      <c r="G875" s="304"/>
      <c r="H875" s="304"/>
      <c r="I875" s="304"/>
      <c r="J875" s="304"/>
      <c r="K875" s="304"/>
      <c r="L875" s="304"/>
      <c r="M875" s="304"/>
      <c r="N875" s="304"/>
      <c r="O875" s="304"/>
      <c r="P875" s="304"/>
      <c r="Q875" s="304"/>
      <c r="R875" s="304"/>
      <c r="S875" s="304"/>
      <c r="T875" s="304"/>
      <c r="U875" s="304"/>
      <c r="V875" s="304"/>
      <c r="W875" s="304"/>
      <c r="X875" s="304"/>
      <c r="Y875" s="304"/>
      <c r="Z875" s="304"/>
      <c r="AA875" s="304"/>
      <c r="AB875" s="304"/>
      <c r="AC875" s="304"/>
      <c r="AD875" s="304"/>
      <c r="AE875" s="305"/>
      <c r="AF875" s="305"/>
      <c r="AG875" s="305"/>
      <c r="AH875" s="305"/>
      <c r="AI875" s="305"/>
      <c r="AJ875" s="305"/>
      <c r="AK875" s="305"/>
      <c r="AL875" s="305"/>
      <c r="AM875" s="305"/>
      <c r="AN875" s="305"/>
      <c r="AO875" s="314"/>
      <c r="AP875" s="117"/>
      <c r="AQ875" s="54" t="s">
        <v>645</v>
      </c>
      <c r="AU875" s="292" t="str">
        <f t="shared" ca="1" si="136"/>
        <v>AL</v>
      </c>
      <c r="AV875" s="292">
        <f t="shared" si="137"/>
        <v>843</v>
      </c>
      <c r="AW875" s="180" t="str">
        <f t="shared" ca="1" si="134"/>
        <v>AL843</v>
      </c>
      <c r="AX875" s="180">
        <f t="shared" si="131"/>
        <v>9</v>
      </c>
      <c r="AY875" s="180" t="str">
        <f t="shared" ca="1" si="132"/>
        <v>6. Ownership - Operating Costs</v>
      </c>
      <c r="AZ875" s="189" t="s">
        <v>702</v>
      </c>
      <c r="BA875" s="180" t="s">
        <v>672</v>
      </c>
      <c r="BB875" s="180">
        <f>$AL$8</f>
        <v>2052</v>
      </c>
      <c r="BC875" s="180" t="str">
        <f t="shared" ca="1" si="135"/>
        <v>9_AL843_Spare_parts_2052</v>
      </c>
      <c r="BD875" s="180" t="s">
        <v>407</v>
      </c>
      <c r="BE875" s="180"/>
      <c r="BF875" s="189" t="str">
        <f t="shared" si="133"/>
        <v>&gt;=0</v>
      </c>
      <c r="BG875" s="189" t="s">
        <v>58</v>
      </c>
      <c r="BH875" s="189" t="s">
        <v>58</v>
      </c>
      <c r="BI875" s="189"/>
      <c r="BJ875" s="189"/>
      <c r="BK875" s="189"/>
      <c r="BL875" s="189"/>
    </row>
    <row r="876" spans="1:64" ht="13.5" hidden="1" customHeight="1" thickBot="1">
      <c r="A876" s="90"/>
      <c r="B876" s="117"/>
      <c r="C876" s="160"/>
      <c r="D876" s="347"/>
      <c r="E876" s="347"/>
      <c r="F876" s="304"/>
      <c r="G876" s="304"/>
      <c r="H876" s="304"/>
      <c r="I876" s="304"/>
      <c r="J876" s="304"/>
      <c r="K876" s="304"/>
      <c r="L876" s="304"/>
      <c r="M876" s="304"/>
      <c r="N876" s="304"/>
      <c r="O876" s="304"/>
      <c r="P876" s="304"/>
      <c r="Q876" s="304"/>
      <c r="R876" s="304"/>
      <c r="S876" s="304"/>
      <c r="T876" s="304"/>
      <c r="U876" s="304"/>
      <c r="V876" s="304"/>
      <c r="W876" s="304"/>
      <c r="X876" s="304"/>
      <c r="Y876" s="304"/>
      <c r="Z876" s="304"/>
      <c r="AA876" s="304"/>
      <c r="AB876" s="304"/>
      <c r="AC876" s="304"/>
      <c r="AD876" s="304"/>
      <c r="AE876" s="305"/>
      <c r="AF876" s="305"/>
      <c r="AG876" s="305"/>
      <c r="AH876" s="305"/>
      <c r="AI876" s="305"/>
      <c r="AJ876" s="305"/>
      <c r="AK876" s="305"/>
      <c r="AL876" s="305"/>
      <c r="AM876" s="305"/>
      <c r="AN876" s="305"/>
      <c r="AO876" s="314"/>
      <c r="AP876" s="117"/>
      <c r="AQ876" s="54" t="s">
        <v>645</v>
      </c>
      <c r="AU876" s="292" t="str">
        <f t="shared" ca="1" si="136"/>
        <v>AM</v>
      </c>
      <c r="AV876" s="292">
        <f t="shared" si="137"/>
        <v>843</v>
      </c>
      <c r="AW876" s="180" t="str">
        <f t="shared" ca="1" si="134"/>
        <v>AM843</v>
      </c>
      <c r="AX876" s="180">
        <f t="shared" si="131"/>
        <v>9</v>
      </c>
      <c r="AY876" s="180" t="str">
        <f t="shared" ca="1" si="132"/>
        <v>6. Ownership - Operating Costs</v>
      </c>
      <c r="AZ876" s="189" t="s">
        <v>702</v>
      </c>
      <c r="BA876" s="180" t="s">
        <v>672</v>
      </c>
      <c r="BB876" s="180">
        <f>$AM$8</f>
        <v>2053</v>
      </c>
      <c r="BC876" s="180" t="str">
        <f t="shared" ca="1" si="135"/>
        <v>9_AM843_Spare_parts_2053</v>
      </c>
      <c r="BD876" s="180" t="s">
        <v>407</v>
      </c>
      <c r="BE876" s="180"/>
      <c r="BF876" s="189" t="str">
        <f t="shared" si="133"/>
        <v>&gt;=0</v>
      </c>
      <c r="BG876" s="189" t="s">
        <v>58</v>
      </c>
      <c r="BH876" s="189" t="s">
        <v>58</v>
      </c>
      <c r="BI876" s="189"/>
      <c r="BJ876" s="189"/>
      <c r="BK876" s="189"/>
      <c r="BL876" s="189"/>
    </row>
    <row r="877" spans="1:64" ht="13.5" hidden="1" customHeight="1" thickBot="1">
      <c r="A877" s="90"/>
      <c r="B877" s="117"/>
      <c r="C877" s="160"/>
      <c r="D877" s="347"/>
      <c r="E877" s="347"/>
      <c r="F877" s="304"/>
      <c r="G877" s="304"/>
      <c r="H877" s="304"/>
      <c r="I877" s="304"/>
      <c r="J877" s="304"/>
      <c r="K877" s="304"/>
      <c r="L877" s="304"/>
      <c r="M877" s="304"/>
      <c r="N877" s="304"/>
      <c r="O877" s="304"/>
      <c r="P877" s="304"/>
      <c r="Q877" s="304"/>
      <c r="R877" s="304"/>
      <c r="S877" s="304"/>
      <c r="T877" s="304"/>
      <c r="U877" s="304"/>
      <c r="V877" s="304"/>
      <c r="W877" s="304"/>
      <c r="X877" s="304"/>
      <c r="Y877" s="304"/>
      <c r="Z877" s="304"/>
      <c r="AA877" s="304"/>
      <c r="AB877" s="304"/>
      <c r="AC877" s="304"/>
      <c r="AD877" s="304"/>
      <c r="AE877" s="305"/>
      <c r="AF877" s="305"/>
      <c r="AG877" s="305"/>
      <c r="AH877" s="305"/>
      <c r="AI877" s="305"/>
      <c r="AJ877" s="305"/>
      <c r="AK877" s="305"/>
      <c r="AL877" s="305"/>
      <c r="AM877" s="305"/>
      <c r="AN877" s="305"/>
      <c r="AO877" s="314"/>
      <c r="AP877" s="117"/>
      <c r="AQ877" s="54" t="s">
        <v>645</v>
      </c>
      <c r="AU877" s="292" t="str">
        <f t="shared" ca="1" si="136"/>
        <v>AN</v>
      </c>
      <c r="AV877" s="292">
        <f t="shared" si="137"/>
        <v>843</v>
      </c>
      <c r="AW877" s="180" t="str">
        <f t="shared" ca="1" si="134"/>
        <v>AN843</v>
      </c>
      <c r="AX877" s="180">
        <f t="shared" si="131"/>
        <v>9</v>
      </c>
      <c r="AY877" s="180" t="str">
        <f t="shared" ca="1" si="132"/>
        <v>6. Ownership - Operating Costs</v>
      </c>
      <c r="AZ877" s="189" t="s">
        <v>702</v>
      </c>
      <c r="BA877" s="180" t="s">
        <v>672</v>
      </c>
      <c r="BB877" s="180">
        <f>$AN$8</f>
        <v>2054</v>
      </c>
      <c r="BC877" s="180" t="str">
        <f t="shared" ca="1" si="135"/>
        <v>9_AN843_Spare_parts_2054</v>
      </c>
      <c r="BD877" s="180" t="s">
        <v>407</v>
      </c>
      <c r="BE877" s="180"/>
      <c r="BF877" s="189" t="str">
        <f t="shared" si="133"/>
        <v>&gt;=0</v>
      </c>
      <c r="BG877" s="189" t="s">
        <v>58</v>
      </c>
      <c r="BH877" s="189" t="s">
        <v>58</v>
      </c>
      <c r="BI877" s="189"/>
      <c r="BJ877" s="189"/>
      <c r="BK877" s="189"/>
      <c r="BL877" s="189"/>
    </row>
    <row r="878" spans="1:64" ht="13.5" hidden="1" customHeight="1" thickBot="1">
      <c r="A878" s="90"/>
      <c r="B878" s="117"/>
      <c r="C878" s="160"/>
      <c r="D878" s="347"/>
      <c r="E878" s="347"/>
      <c r="F878" s="304"/>
      <c r="G878" s="304"/>
      <c r="H878" s="304"/>
      <c r="I878" s="304"/>
      <c r="J878" s="304"/>
      <c r="K878" s="304"/>
      <c r="L878" s="304"/>
      <c r="M878" s="304"/>
      <c r="N878" s="304"/>
      <c r="O878" s="304"/>
      <c r="P878" s="304"/>
      <c r="Q878" s="304"/>
      <c r="R878" s="304"/>
      <c r="S878" s="304"/>
      <c r="T878" s="304"/>
      <c r="U878" s="304"/>
      <c r="V878" s="304"/>
      <c r="W878" s="304"/>
      <c r="X878" s="304"/>
      <c r="Y878" s="304"/>
      <c r="Z878" s="304"/>
      <c r="AA878" s="304"/>
      <c r="AB878" s="304"/>
      <c r="AC878" s="304"/>
      <c r="AD878" s="304"/>
      <c r="AE878" s="305"/>
      <c r="AF878" s="305"/>
      <c r="AG878" s="305"/>
      <c r="AH878" s="305"/>
      <c r="AI878" s="305"/>
      <c r="AJ878" s="305"/>
      <c r="AK878" s="305"/>
      <c r="AL878" s="305"/>
      <c r="AM878" s="305"/>
      <c r="AN878" s="305"/>
      <c r="AO878" s="314"/>
      <c r="AP878" s="117"/>
      <c r="AQ878" s="307" t="s">
        <v>645</v>
      </c>
      <c r="AR878" s="307"/>
      <c r="AS878" s="307"/>
      <c r="AT878" s="307"/>
      <c r="AU878" s="308" t="str">
        <f t="shared" ca="1" si="136"/>
        <v>AO</v>
      </c>
      <c r="AV878" s="308">
        <f t="shared" si="137"/>
        <v>843</v>
      </c>
      <c r="AW878" s="254" t="str">
        <f t="shared" ca="1" si="134"/>
        <v>AO843</v>
      </c>
      <c r="AX878" s="254">
        <f t="shared" si="131"/>
        <v>9</v>
      </c>
      <c r="AY878" s="254" t="str">
        <f t="shared" ca="1" si="132"/>
        <v>6. Ownership - Operating Costs</v>
      </c>
      <c r="AZ878" s="259" t="s">
        <v>702</v>
      </c>
      <c r="BA878" s="254" t="s">
        <v>672</v>
      </c>
      <c r="BB878" s="254" t="s">
        <v>646</v>
      </c>
      <c r="BC878" s="254" t="str">
        <f t="shared" ca="1" si="135"/>
        <v>9_AO843_Spare_parts_Additional_Info</v>
      </c>
      <c r="BD878" s="259" t="s">
        <v>133</v>
      </c>
      <c r="BE878" s="259">
        <v>100</v>
      </c>
      <c r="BF878" s="259"/>
      <c r="BG878" s="259" t="s">
        <v>58</v>
      </c>
      <c r="BH878" s="259" t="s">
        <v>58</v>
      </c>
      <c r="BI878" s="189"/>
      <c r="BJ878" s="189"/>
      <c r="BK878" s="189"/>
      <c r="BL878" s="189"/>
    </row>
    <row r="879" spans="1:64" ht="13.5" thickBot="1">
      <c r="A879" s="90">
        <f>+A843+1</f>
        <v>31</v>
      </c>
      <c r="B879" s="117"/>
      <c r="C879" s="160" t="s">
        <v>754</v>
      </c>
      <c r="D879" s="347" t="s">
        <v>755</v>
      </c>
      <c r="E879" s="347"/>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1"/>
      <c r="AF879" s="281"/>
      <c r="AG879" s="281"/>
      <c r="AH879" s="281"/>
      <c r="AI879" s="281"/>
      <c r="AJ879" s="281"/>
      <c r="AK879" s="281"/>
      <c r="AL879" s="281"/>
      <c r="AM879" s="281"/>
      <c r="AN879" s="281"/>
      <c r="AO879" s="222"/>
      <c r="AP879" s="117"/>
      <c r="AS879" s="54" t="s">
        <v>125</v>
      </c>
      <c r="AT879" s="54" t="str">
        <f ca="1">SUBSTITUTE(CELL("address",F879),"$","")</f>
        <v>F879</v>
      </c>
      <c r="AU879" s="227" t="str">
        <f ca="1">CHAR(CODE(AT879))</f>
        <v>F</v>
      </c>
      <c r="AV879" s="227">
        <f>ROW(AT879)</f>
        <v>879</v>
      </c>
      <c r="AW879" s="180" t="str">
        <f ca="1">CONCATENATE(AU879&amp;AV879)</f>
        <v>F879</v>
      </c>
      <c r="AX879" s="180">
        <f t="shared" si="131"/>
        <v>9</v>
      </c>
      <c r="AY879" s="180" t="str">
        <f t="shared" ca="1" si="132"/>
        <v>6. Ownership - Operating Costs</v>
      </c>
      <c r="AZ879" s="189" t="s">
        <v>702</v>
      </c>
      <c r="BA879" s="180" t="s">
        <v>756</v>
      </c>
      <c r="BB879" s="180">
        <f>$F$8</f>
        <v>2020</v>
      </c>
      <c r="BC879" s="180" t="str">
        <f ca="1">AX879&amp;"_"&amp;AW879&amp;"_"&amp;BA879&amp;"_"&amp;BB879</f>
        <v>9_F879_Parasitic_power_2020</v>
      </c>
      <c r="BD879" s="180" t="s">
        <v>407</v>
      </c>
      <c r="BE879" s="180"/>
      <c r="BF879" s="189" t="str">
        <f t="shared" si="133"/>
        <v>&gt;=0</v>
      </c>
      <c r="BG879" s="189" t="s">
        <v>58</v>
      </c>
      <c r="BH879" s="189" t="s">
        <v>58</v>
      </c>
      <c r="BI879" s="189"/>
      <c r="BJ879" s="189"/>
      <c r="BK879" s="189"/>
      <c r="BL879" s="189"/>
    </row>
    <row r="880" spans="1:64" ht="13.5" hidden="1" customHeight="1" thickBot="1">
      <c r="A880" s="90"/>
      <c r="B880" s="117"/>
      <c r="C880" s="160"/>
      <c r="D880" s="347"/>
      <c r="E880" s="347"/>
      <c r="F880" s="304"/>
      <c r="G880" s="304"/>
      <c r="H880" s="304"/>
      <c r="I880" s="304"/>
      <c r="J880" s="304"/>
      <c r="K880" s="304"/>
      <c r="L880" s="304"/>
      <c r="M880" s="304"/>
      <c r="N880" s="304"/>
      <c r="O880" s="304"/>
      <c r="P880" s="304"/>
      <c r="Q880" s="304"/>
      <c r="R880" s="304"/>
      <c r="S880" s="304"/>
      <c r="T880" s="304"/>
      <c r="U880" s="304"/>
      <c r="V880" s="304"/>
      <c r="W880" s="304"/>
      <c r="X880" s="304"/>
      <c r="Y880" s="304"/>
      <c r="Z880" s="304"/>
      <c r="AA880" s="304"/>
      <c r="AB880" s="304"/>
      <c r="AC880" s="304"/>
      <c r="AD880" s="304"/>
      <c r="AE880" s="305"/>
      <c r="AF880" s="305"/>
      <c r="AG880" s="305"/>
      <c r="AH880" s="305"/>
      <c r="AI880" s="305"/>
      <c r="AJ880" s="305"/>
      <c r="AK880" s="305"/>
      <c r="AL880" s="305"/>
      <c r="AM880" s="305"/>
      <c r="AN880" s="305"/>
      <c r="AO880" s="314"/>
      <c r="AP880" s="117"/>
      <c r="AQ880" s="54" t="s">
        <v>645</v>
      </c>
      <c r="AU880" s="292" t="str">
        <f ca="1">IF(AU879="Z","AA",IF(LEN(AU879)=1,CHAR(CODE(AU879)+1),IF(RIGHT(AU879,1)="Z",CHAR(CODE(LEFT(AU879,1))+1),LEFT(AU879,1))&amp;CHAR(65+MOD(CODE(RIGHT(AU879,1))+1-65,26))))</f>
        <v>G</v>
      </c>
      <c r="AV880" s="292">
        <f>AV879</f>
        <v>879</v>
      </c>
      <c r="AW880" s="180" t="str">
        <f t="shared" ref="AW880:AW914" ca="1" si="138">CONCATENATE(AU880&amp;AV880)</f>
        <v>G879</v>
      </c>
      <c r="AX880" s="180">
        <f t="shared" si="131"/>
        <v>9</v>
      </c>
      <c r="AY880" s="180" t="str">
        <f t="shared" ca="1" si="132"/>
        <v>6. Ownership - Operating Costs</v>
      </c>
      <c r="AZ880" s="189" t="s">
        <v>702</v>
      </c>
      <c r="BA880" s="180" t="s">
        <v>756</v>
      </c>
      <c r="BB880" s="180">
        <f>$G$8</f>
        <v>2021</v>
      </c>
      <c r="BC880" s="180" t="str">
        <f t="shared" ref="BC880:BC914" ca="1" si="139">AX880&amp;"_"&amp;AW880&amp;"_"&amp;BA880&amp;"_"&amp;BB880</f>
        <v>9_G879_Parasitic_power_2021</v>
      </c>
      <c r="BD880" s="180" t="s">
        <v>407</v>
      </c>
      <c r="BE880" s="180"/>
      <c r="BF880" s="189" t="str">
        <f t="shared" si="133"/>
        <v>&gt;=0</v>
      </c>
      <c r="BG880" s="189" t="s">
        <v>58</v>
      </c>
      <c r="BH880" s="189" t="s">
        <v>58</v>
      </c>
      <c r="BI880" s="189"/>
      <c r="BJ880" s="189"/>
      <c r="BK880" s="189"/>
      <c r="BL880" s="189"/>
    </row>
    <row r="881" spans="1:64" ht="13.5" hidden="1" customHeight="1" thickBot="1">
      <c r="A881" s="90"/>
      <c r="B881" s="117"/>
      <c r="C881" s="160"/>
      <c r="D881" s="347"/>
      <c r="E881" s="347"/>
      <c r="F881" s="304"/>
      <c r="G881" s="304"/>
      <c r="H881" s="304"/>
      <c r="I881" s="304"/>
      <c r="J881" s="304"/>
      <c r="K881" s="304"/>
      <c r="L881" s="304"/>
      <c r="M881" s="304"/>
      <c r="N881" s="304"/>
      <c r="O881" s="304"/>
      <c r="P881" s="304"/>
      <c r="Q881" s="304"/>
      <c r="R881" s="304"/>
      <c r="S881" s="304"/>
      <c r="T881" s="304"/>
      <c r="U881" s="304"/>
      <c r="V881" s="304"/>
      <c r="W881" s="304"/>
      <c r="X881" s="304"/>
      <c r="Y881" s="304"/>
      <c r="Z881" s="304"/>
      <c r="AA881" s="304"/>
      <c r="AB881" s="304"/>
      <c r="AC881" s="304"/>
      <c r="AD881" s="304"/>
      <c r="AE881" s="305"/>
      <c r="AF881" s="305"/>
      <c r="AG881" s="305"/>
      <c r="AH881" s="305"/>
      <c r="AI881" s="305"/>
      <c r="AJ881" s="305"/>
      <c r="AK881" s="305"/>
      <c r="AL881" s="305"/>
      <c r="AM881" s="305"/>
      <c r="AN881" s="305"/>
      <c r="AO881" s="314"/>
      <c r="AP881" s="117"/>
      <c r="AQ881" s="54" t="s">
        <v>645</v>
      </c>
      <c r="AU881" s="292" t="str">
        <f t="shared" ref="AU881:AU914" ca="1" si="140">IF(AU880="Z","AA",IF(LEN(AU880)=1,CHAR(CODE(AU880)+1),IF(RIGHT(AU880,1)="Z",CHAR(CODE(LEFT(AU880,1))+1),LEFT(AU880,1))&amp;CHAR(65+MOD(CODE(RIGHT(AU880,1))+1-65,26))))</f>
        <v>H</v>
      </c>
      <c r="AV881" s="292">
        <f t="shared" ref="AV881:AV914" si="141">AV880</f>
        <v>879</v>
      </c>
      <c r="AW881" s="180" t="str">
        <f t="shared" ca="1" si="138"/>
        <v>H879</v>
      </c>
      <c r="AX881" s="180">
        <f t="shared" si="131"/>
        <v>9</v>
      </c>
      <c r="AY881" s="180" t="str">
        <f t="shared" ca="1" si="132"/>
        <v>6. Ownership - Operating Costs</v>
      </c>
      <c r="AZ881" s="189" t="s">
        <v>702</v>
      </c>
      <c r="BA881" s="180" t="s">
        <v>756</v>
      </c>
      <c r="BB881" s="180">
        <f>$H$8</f>
        <v>2022</v>
      </c>
      <c r="BC881" s="180" t="str">
        <f t="shared" ca="1" si="139"/>
        <v>9_H879_Parasitic_power_2022</v>
      </c>
      <c r="BD881" s="180" t="s">
        <v>407</v>
      </c>
      <c r="BE881" s="180"/>
      <c r="BF881" s="189" t="str">
        <f t="shared" si="133"/>
        <v>&gt;=0</v>
      </c>
      <c r="BG881" s="189" t="s">
        <v>58</v>
      </c>
      <c r="BH881" s="189" t="s">
        <v>58</v>
      </c>
      <c r="BI881" s="189"/>
      <c r="BJ881" s="189"/>
      <c r="BK881" s="189"/>
      <c r="BL881" s="189"/>
    </row>
    <row r="882" spans="1:64" ht="13.5" hidden="1" customHeight="1" thickBot="1">
      <c r="A882" s="90"/>
      <c r="B882" s="117"/>
      <c r="C882" s="160"/>
      <c r="D882" s="347"/>
      <c r="E882" s="347"/>
      <c r="F882" s="304"/>
      <c r="G882" s="304"/>
      <c r="H882" s="304"/>
      <c r="I882" s="304"/>
      <c r="J882" s="304"/>
      <c r="K882" s="304"/>
      <c r="L882" s="304"/>
      <c r="M882" s="304"/>
      <c r="N882" s="304"/>
      <c r="O882" s="304"/>
      <c r="P882" s="304"/>
      <c r="Q882" s="304"/>
      <c r="R882" s="304"/>
      <c r="S882" s="304"/>
      <c r="T882" s="304"/>
      <c r="U882" s="304"/>
      <c r="V882" s="304"/>
      <c r="W882" s="304"/>
      <c r="X882" s="304"/>
      <c r="Y882" s="304"/>
      <c r="Z882" s="304"/>
      <c r="AA882" s="304"/>
      <c r="AB882" s="304"/>
      <c r="AC882" s="304"/>
      <c r="AD882" s="304"/>
      <c r="AE882" s="305"/>
      <c r="AF882" s="305"/>
      <c r="AG882" s="305"/>
      <c r="AH882" s="305"/>
      <c r="AI882" s="305"/>
      <c r="AJ882" s="305"/>
      <c r="AK882" s="305"/>
      <c r="AL882" s="305"/>
      <c r="AM882" s="305"/>
      <c r="AN882" s="305"/>
      <c r="AO882" s="314"/>
      <c r="AP882" s="117"/>
      <c r="AQ882" s="54" t="s">
        <v>645</v>
      </c>
      <c r="AU882" s="292" t="str">
        <f t="shared" ca="1" si="140"/>
        <v>I</v>
      </c>
      <c r="AV882" s="292">
        <f t="shared" si="141"/>
        <v>879</v>
      </c>
      <c r="AW882" s="180" t="str">
        <f t="shared" ca="1" si="138"/>
        <v>I879</v>
      </c>
      <c r="AX882" s="180">
        <f t="shared" si="131"/>
        <v>9</v>
      </c>
      <c r="AY882" s="180" t="str">
        <f t="shared" ca="1" si="132"/>
        <v>6. Ownership - Operating Costs</v>
      </c>
      <c r="AZ882" s="189" t="s">
        <v>702</v>
      </c>
      <c r="BA882" s="180" t="s">
        <v>756</v>
      </c>
      <c r="BB882" s="180">
        <f>$I$8</f>
        <v>2023</v>
      </c>
      <c r="BC882" s="180" t="str">
        <f t="shared" ca="1" si="139"/>
        <v>9_I879_Parasitic_power_2023</v>
      </c>
      <c r="BD882" s="180" t="s">
        <v>407</v>
      </c>
      <c r="BE882" s="180"/>
      <c r="BF882" s="189" t="str">
        <f t="shared" si="133"/>
        <v>&gt;=0</v>
      </c>
      <c r="BG882" s="189" t="s">
        <v>58</v>
      </c>
      <c r="BH882" s="189" t="s">
        <v>58</v>
      </c>
      <c r="BI882" s="189"/>
      <c r="BJ882" s="189"/>
      <c r="BK882" s="189"/>
      <c r="BL882" s="189"/>
    </row>
    <row r="883" spans="1:64" ht="13.5" hidden="1" customHeight="1" thickBot="1">
      <c r="A883" s="90"/>
      <c r="B883" s="117"/>
      <c r="C883" s="160"/>
      <c r="D883" s="347"/>
      <c r="E883" s="347"/>
      <c r="F883" s="304"/>
      <c r="G883" s="304"/>
      <c r="H883" s="304"/>
      <c r="I883" s="304"/>
      <c r="J883" s="304"/>
      <c r="K883" s="304"/>
      <c r="L883" s="304"/>
      <c r="M883" s="304"/>
      <c r="N883" s="304"/>
      <c r="O883" s="304"/>
      <c r="P883" s="304"/>
      <c r="Q883" s="304"/>
      <c r="R883" s="304"/>
      <c r="S883" s="304"/>
      <c r="T883" s="304"/>
      <c r="U883" s="304"/>
      <c r="V883" s="304"/>
      <c r="W883" s="304"/>
      <c r="X883" s="304"/>
      <c r="Y883" s="304"/>
      <c r="Z883" s="304"/>
      <c r="AA883" s="304"/>
      <c r="AB883" s="304"/>
      <c r="AC883" s="304"/>
      <c r="AD883" s="304"/>
      <c r="AE883" s="305"/>
      <c r="AF883" s="305"/>
      <c r="AG883" s="305"/>
      <c r="AH883" s="305"/>
      <c r="AI883" s="305"/>
      <c r="AJ883" s="305"/>
      <c r="AK883" s="305"/>
      <c r="AL883" s="305"/>
      <c r="AM883" s="305"/>
      <c r="AN883" s="305"/>
      <c r="AO883" s="314"/>
      <c r="AP883" s="117"/>
      <c r="AQ883" s="54" t="s">
        <v>645</v>
      </c>
      <c r="AU883" s="292" t="str">
        <f t="shared" ca="1" si="140"/>
        <v>J</v>
      </c>
      <c r="AV883" s="292">
        <f t="shared" si="141"/>
        <v>879</v>
      </c>
      <c r="AW883" s="180" t="str">
        <f t="shared" ca="1" si="138"/>
        <v>J879</v>
      </c>
      <c r="AX883" s="180">
        <f t="shared" si="131"/>
        <v>9</v>
      </c>
      <c r="AY883" s="180" t="str">
        <f t="shared" ca="1" si="132"/>
        <v>6. Ownership - Operating Costs</v>
      </c>
      <c r="AZ883" s="189" t="s">
        <v>702</v>
      </c>
      <c r="BA883" s="180" t="s">
        <v>756</v>
      </c>
      <c r="BB883" s="180">
        <f>$J$8</f>
        <v>2024</v>
      </c>
      <c r="BC883" s="180" t="str">
        <f t="shared" ca="1" si="139"/>
        <v>9_J879_Parasitic_power_2024</v>
      </c>
      <c r="BD883" s="180" t="s">
        <v>407</v>
      </c>
      <c r="BE883" s="180"/>
      <c r="BF883" s="189" t="str">
        <f t="shared" si="133"/>
        <v>&gt;=0</v>
      </c>
      <c r="BG883" s="189" t="s">
        <v>58</v>
      </c>
      <c r="BH883" s="189" t="s">
        <v>58</v>
      </c>
      <c r="BI883" s="189"/>
      <c r="BJ883" s="189"/>
      <c r="BK883" s="189"/>
      <c r="BL883" s="189"/>
    </row>
    <row r="884" spans="1:64" ht="13.5" hidden="1" customHeight="1" thickBot="1">
      <c r="A884" s="90"/>
      <c r="B884" s="117"/>
      <c r="C884" s="160"/>
      <c r="D884" s="347"/>
      <c r="E884" s="347"/>
      <c r="F884" s="304"/>
      <c r="G884" s="304"/>
      <c r="H884" s="304"/>
      <c r="I884" s="304"/>
      <c r="J884" s="304"/>
      <c r="K884" s="304"/>
      <c r="L884" s="304"/>
      <c r="M884" s="304"/>
      <c r="N884" s="304"/>
      <c r="O884" s="304"/>
      <c r="P884" s="304"/>
      <c r="Q884" s="304"/>
      <c r="R884" s="304"/>
      <c r="S884" s="304"/>
      <c r="T884" s="304"/>
      <c r="U884" s="304"/>
      <c r="V884" s="304"/>
      <c r="W884" s="304"/>
      <c r="X884" s="304"/>
      <c r="Y884" s="304"/>
      <c r="Z884" s="304"/>
      <c r="AA884" s="304"/>
      <c r="AB884" s="304"/>
      <c r="AC884" s="304"/>
      <c r="AD884" s="304"/>
      <c r="AE884" s="305"/>
      <c r="AF884" s="305"/>
      <c r="AG884" s="305"/>
      <c r="AH884" s="305"/>
      <c r="AI884" s="305"/>
      <c r="AJ884" s="305"/>
      <c r="AK884" s="305"/>
      <c r="AL884" s="305"/>
      <c r="AM884" s="305"/>
      <c r="AN884" s="305"/>
      <c r="AO884" s="314"/>
      <c r="AP884" s="117"/>
      <c r="AQ884" s="54" t="s">
        <v>645</v>
      </c>
      <c r="AU884" s="292" t="str">
        <f t="shared" ca="1" si="140"/>
        <v>K</v>
      </c>
      <c r="AV884" s="292">
        <f t="shared" si="141"/>
        <v>879</v>
      </c>
      <c r="AW884" s="180" t="str">
        <f t="shared" ca="1" si="138"/>
        <v>K879</v>
      </c>
      <c r="AX884" s="180">
        <f t="shared" si="131"/>
        <v>9</v>
      </c>
      <c r="AY884" s="180" t="str">
        <f t="shared" ca="1" si="132"/>
        <v>6. Ownership - Operating Costs</v>
      </c>
      <c r="AZ884" s="189" t="s">
        <v>702</v>
      </c>
      <c r="BA884" s="180" t="s">
        <v>756</v>
      </c>
      <c r="BB884" s="180">
        <f>$K$8</f>
        <v>2025</v>
      </c>
      <c r="BC884" s="180" t="str">
        <f t="shared" ca="1" si="139"/>
        <v>9_K879_Parasitic_power_2025</v>
      </c>
      <c r="BD884" s="180" t="s">
        <v>407</v>
      </c>
      <c r="BE884" s="180"/>
      <c r="BF884" s="189" t="str">
        <f t="shared" si="133"/>
        <v>&gt;=0</v>
      </c>
      <c r="BG884" s="189" t="s">
        <v>58</v>
      </c>
      <c r="BH884" s="189" t="s">
        <v>58</v>
      </c>
      <c r="BI884" s="189"/>
      <c r="BJ884" s="189"/>
      <c r="BK884" s="189"/>
      <c r="BL884" s="189"/>
    </row>
    <row r="885" spans="1:64" ht="13.5" hidden="1" customHeight="1" thickBot="1">
      <c r="A885" s="90"/>
      <c r="B885" s="117"/>
      <c r="C885" s="160"/>
      <c r="D885" s="347"/>
      <c r="E885" s="347"/>
      <c r="F885" s="304"/>
      <c r="G885" s="304"/>
      <c r="H885" s="304"/>
      <c r="I885" s="304"/>
      <c r="J885" s="304"/>
      <c r="K885" s="304"/>
      <c r="L885" s="304"/>
      <c r="M885" s="304"/>
      <c r="N885" s="304"/>
      <c r="O885" s="304"/>
      <c r="P885" s="304"/>
      <c r="Q885" s="304"/>
      <c r="R885" s="304"/>
      <c r="S885" s="304"/>
      <c r="T885" s="304"/>
      <c r="U885" s="304"/>
      <c r="V885" s="304"/>
      <c r="W885" s="304"/>
      <c r="X885" s="304"/>
      <c r="Y885" s="304"/>
      <c r="Z885" s="304"/>
      <c r="AA885" s="304"/>
      <c r="AB885" s="304"/>
      <c r="AC885" s="304"/>
      <c r="AD885" s="304"/>
      <c r="AE885" s="305"/>
      <c r="AF885" s="305"/>
      <c r="AG885" s="305"/>
      <c r="AH885" s="305"/>
      <c r="AI885" s="305"/>
      <c r="AJ885" s="305"/>
      <c r="AK885" s="305"/>
      <c r="AL885" s="305"/>
      <c r="AM885" s="305"/>
      <c r="AN885" s="305"/>
      <c r="AO885" s="314"/>
      <c r="AP885" s="117"/>
      <c r="AQ885" s="54" t="s">
        <v>645</v>
      </c>
      <c r="AU885" s="292" t="str">
        <f t="shared" ca="1" si="140"/>
        <v>L</v>
      </c>
      <c r="AV885" s="292">
        <f t="shared" si="141"/>
        <v>879</v>
      </c>
      <c r="AW885" s="180" t="str">
        <f t="shared" ca="1" si="138"/>
        <v>L879</v>
      </c>
      <c r="AX885" s="180">
        <f t="shared" si="131"/>
        <v>9</v>
      </c>
      <c r="AY885" s="180" t="str">
        <f t="shared" ca="1" si="132"/>
        <v>6. Ownership - Operating Costs</v>
      </c>
      <c r="AZ885" s="189" t="s">
        <v>702</v>
      </c>
      <c r="BA885" s="180" t="s">
        <v>756</v>
      </c>
      <c r="BB885" s="180">
        <f>$L$8</f>
        <v>2026</v>
      </c>
      <c r="BC885" s="180" t="str">
        <f t="shared" ca="1" si="139"/>
        <v>9_L879_Parasitic_power_2026</v>
      </c>
      <c r="BD885" s="180" t="s">
        <v>407</v>
      </c>
      <c r="BE885" s="180"/>
      <c r="BF885" s="189" t="str">
        <f t="shared" si="133"/>
        <v>&gt;=0</v>
      </c>
      <c r="BG885" s="189" t="s">
        <v>58</v>
      </c>
      <c r="BH885" s="189" t="s">
        <v>58</v>
      </c>
      <c r="BI885" s="189"/>
      <c r="BJ885" s="189"/>
      <c r="BK885" s="189"/>
      <c r="BL885" s="189"/>
    </row>
    <row r="886" spans="1:64" ht="13.5" hidden="1" customHeight="1" thickBot="1">
      <c r="A886" s="90"/>
      <c r="B886" s="117"/>
      <c r="C886" s="160"/>
      <c r="D886" s="347"/>
      <c r="E886" s="347"/>
      <c r="F886" s="304"/>
      <c r="G886" s="304"/>
      <c r="H886" s="304"/>
      <c r="I886" s="304"/>
      <c r="J886" s="304"/>
      <c r="K886" s="304"/>
      <c r="L886" s="304"/>
      <c r="M886" s="304"/>
      <c r="N886" s="304"/>
      <c r="O886" s="304"/>
      <c r="P886" s="304"/>
      <c r="Q886" s="304"/>
      <c r="R886" s="304"/>
      <c r="S886" s="304"/>
      <c r="T886" s="304"/>
      <c r="U886" s="304"/>
      <c r="V886" s="304"/>
      <c r="W886" s="304"/>
      <c r="X886" s="304"/>
      <c r="Y886" s="304"/>
      <c r="Z886" s="304"/>
      <c r="AA886" s="304"/>
      <c r="AB886" s="304"/>
      <c r="AC886" s="304"/>
      <c r="AD886" s="304"/>
      <c r="AE886" s="305"/>
      <c r="AF886" s="305"/>
      <c r="AG886" s="305"/>
      <c r="AH886" s="305"/>
      <c r="AI886" s="305"/>
      <c r="AJ886" s="305"/>
      <c r="AK886" s="305"/>
      <c r="AL886" s="305"/>
      <c r="AM886" s="305"/>
      <c r="AN886" s="305"/>
      <c r="AO886" s="314"/>
      <c r="AP886" s="117"/>
      <c r="AQ886" s="54" t="s">
        <v>645</v>
      </c>
      <c r="AU886" s="292" t="str">
        <f t="shared" ca="1" si="140"/>
        <v>M</v>
      </c>
      <c r="AV886" s="292">
        <f t="shared" si="141"/>
        <v>879</v>
      </c>
      <c r="AW886" s="180" t="str">
        <f t="shared" ca="1" si="138"/>
        <v>M879</v>
      </c>
      <c r="AX886" s="180">
        <f t="shared" si="131"/>
        <v>9</v>
      </c>
      <c r="AY886" s="180" t="str">
        <f t="shared" ca="1" si="132"/>
        <v>6. Ownership - Operating Costs</v>
      </c>
      <c r="AZ886" s="189" t="s">
        <v>702</v>
      </c>
      <c r="BA886" s="180" t="s">
        <v>756</v>
      </c>
      <c r="BB886" s="180">
        <f>$M$8</f>
        <v>2027</v>
      </c>
      <c r="BC886" s="180" t="str">
        <f t="shared" ca="1" si="139"/>
        <v>9_M879_Parasitic_power_2027</v>
      </c>
      <c r="BD886" s="180" t="s">
        <v>407</v>
      </c>
      <c r="BE886" s="180"/>
      <c r="BF886" s="189" t="str">
        <f t="shared" si="133"/>
        <v>&gt;=0</v>
      </c>
      <c r="BG886" s="189" t="s">
        <v>58</v>
      </c>
      <c r="BH886" s="189" t="s">
        <v>58</v>
      </c>
      <c r="BI886" s="189"/>
      <c r="BJ886" s="189"/>
      <c r="BK886" s="189"/>
      <c r="BL886" s="189"/>
    </row>
    <row r="887" spans="1:64" ht="13.5" hidden="1" customHeight="1" thickBot="1">
      <c r="A887" s="90"/>
      <c r="B887" s="117"/>
      <c r="C887" s="160"/>
      <c r="D887" s="347"/>
      <c r="E887" s="347"/>
      <c r="F887" s="304"/>
      <c r="G887" s="304"/>
      <c r="H887" s="304"/>
      <c r="I887" s="304"/>
      <c r="J887" s="304"/>
      <c r="K887" s="304"/>
      <c r="L887" s="304"/>
      <c r="M887" s="304"/>
      <c r="N887" s="304"/>
      <c r="O887" s="304"/>
      <c r="P887" s="304"/>
      <c r="Q887" s="304"/>
      <c r="R887" s="304"/>
      <c r="S887" s="304"/>
      <c r="T887" s="304"/>
      <c r="U887" s="304"/>
      <c r="V887" s="304"/>
      <c r="W887" s="304"/>
      <c r="X887" s="304"/>
      <c r="Y887" s="304"/>
      <c r="Z887" s="304"/>
      <c r="AA887" s="304"/>
      <c r="AB887" s="304"/>
      <c r="AC887" s="304"/>
      <c r="AD887" s="304"/>
      <c r="AE887" s="305"/>
      <c r="AF887" s="305"/>
      <c r="AG887" s="305"/>
      <c r="AH887" s="305"/>
      <c r="AI887" s="305"/>
      <c r="AJ887" s="305"/>
      <c r="AK887" s="305"/>
      <c r="AL887" s="305"/>
      <c r="AM887" s="305"/>
      <c r="AN887" s="305"/>
      <c r="AO887" s="314"/>
      <c r="AP887" s="117"/>
      <c r="AQ887" s="54" t="s">
        <v>645</v>
      </c>
      <c r="AU887" s="292" t="str">
        <f t="shared" ca="1" si="140"/>
        <v>N</v>
      </c>
      <c r="AV887" s="292">
        <f t="shared" si="141"/>
        <v>879</v>
      </c>
      <c r="AW887" s="180" t="str">
        <f t="shared" ca="1" si="138"/>
        <v>N879</v>
      </c>
      <c r="AX887" s="180">
        <f t="shared" si="131"/>
        <v>9</v>
      </c>
      <c r="AY887" s="180" t="str">
        <f t="shared" ca="1" si="132"/>
        <v>6. Ownership - Operating Costs</v>
      </c>
      <c r="AZ887" s="189" t="s">
        <v>702</v>
      </c>
      <c r="BA887" s="180" t="s">
        <v>756</v>
      </c>
      <c r="BB887" s="180">
        <f>$N$8</f>
        <v>2028</v>
      </c>
      <c r="BC887" s="180" t="str">
        <f t="shared" ca="1" si="139"/>
        <v>9_N879_Parasitic_power_2028</v>
      </c>
      <c r="BD887" s="180" t="s">
        <v>407</v>
      </c>
      <c r="BE887" s="180"/>
      <c r="BF887" s="189" t="str">
        <f t="shared" si="133"/>
        <v>&gt;=0</v>
      </c>
      <c r="BG887" s="189" t="s">
        <v>58</v>
      </c>
      <c r="BH887" s="189" t="s">
        <v>58</v>
      </c>
      <c r="BI887" s="189"/>
      <c r="BJ887" s="189"/>
      <c r="BK887" s="189"/>
      <c r="BL887" s="189"/>
    </row>
    <row r="888" spans="1:64" ht="13.5" hidden="1" customHeight="1" thickBot="1">
      <c r="A888" s="90"/>
      <c r="B888" s="117"/>
      <c r="C888" s="160"/>
      <c r="D888" s="347"/>
      <c r="E888" s="347"/>
      <c r="F888" s="304"/>
      <c r="G888" s="304"/>
      <c r="H888" s="304"/>
      <c r="I888" s="304"/>
      <c r="J888" s="304"/>
      <c r="K888" s="304"/>
      <c r="L888" s="304"/>
      <c r="M888" s="304"/>
      <c r="N888" s="304"/>
      <c r="O888" s="304"/>
      <c r="P888" s="304"/>
      <c r="Q888" s="304"/>
      <c r="R888" s="304"/>
      <c r="S888" s="304"/>
      <c r="T888" s="304"/>
      <c r="U888" s="304"/>
      <c r="V888" s="304"/>
      <c r="W888" s="304"/>
      <c r="X888" s="304"/>
      <c r="Y888" s="304"/>
      <c r="Z888" s="304"/>
      <c r="AA888" s="304"/>
      <c r="AB888" s="304"/>
      <c r="AC888" s="304"/>
      <c r="AD888" s="304"/>
      <c r="AE888" s="305"/>
      <c r="AF888" s="305"/>
      <c r="AG888" s="305"/>
      <c r="AH888" s="305"/>
      <c r="AI888" s="305"/>
      <c r="AJ888" s="305"/>
      <c r="AK888" s="305"/>
      <c r="AL888" s="305"/>
      <c r="AM888" s="305"/>
      <c r="AN888" s="305"/>
      <c r="AO888" s="314"/>
      <c r="AP888" s="117"/>
      <c r="AQ888" s="54" t="s">
        <v>645</v>
      </c>
      <c r="AU888" s="292" t="str">
        <f t="shared" ca="1" si="140"/>
        <v>O</v>
      </c>
      <c r="AV888" s="292">
        <f t="shared" si="141"/>
        <v>879</v>
      </c>
      <c r="AW888" s="180" t="str">
        <f t="shared" ca="1" si="138"/>
        <v>O879</v>
      </c>
      <c r="AX888" s="180">
        <f t="shared" si="131"/>
        <v>9</v>
      </c>
      <c r="AY888" s="180" t="str">
        <f t="shared" ca="1" si="132"/>
        <v>6. Ownership - Operating Costs</v>
      </c>
      <c r="AZ888" s="189" t="s">
        <v>702</v>
      </c>
      <c r="BA888" s="180" t="s">
        <v>756</v>
      </c>
      <c r="BB888" s="180">
        <f>$O$8</f>
        <v>2029</v>
      </c>
      <c r="BC888" s="180" t="str">
        <f t="shared" ca="1" si="139"/>
        <v>9_O879_Parasitic_power_2029</v>
      </c>
      <c r="BD888" s="180" t="s">
        <v>407</v>
      </c>
      <c r="BE888" s="180"/>
      <c r="BF888" s="189" t="str">
        <f t="shared" si="133"/>
        <v>&gt;=0</v>
      </c>
      <c r="BG888" s="189" t="s">
        <v>58</v>
      </c>
      <c r="BH888" s="189" t="s">
        <v>58</v>
      </c>
      <c r="BI888" s="189"/>
      <c r="BJ888" s="189"/>
      <c r="BK888" s="189"/>
      <c r="BL888" s="189"/>
    </row>
    <row r="889" spans="1:64" ht="13.5" hidden="1" customHeight="1" thickBot="1">
      <c r="A889" s="90"/>
      <c r="B889" s="117"/>
      <c r="C889" s="160"/>
      <c r="D889" s="347"/>
      <c r="E889" s="347"/>
      <c r="F889" s="304"/>
      <c r="G889" s="304"/>
      <c r="H889" s="304"/>
      <c r="I889" s="304"/>
      <c r="J889" s="304"/>
      <c r="K889" s="304"/>
      <c r="L889" s="304"/>
      <c r="M889" s="304"/>
      <c r="N889" s="304"/>
      <c r="O889" s="304"/>
      <c r="P889" s="304"/>
      <c r="Q889" s="304"/>
      <c r="R889" s="304"/>
      <c r="S889" s="304"/>
      <c r="T889" s="304"/>
      <c r="U889" s="304"/>
      <c r="V889" s="304"/>
      <c r="W889" s="304"/>
      <c r="X889" s="304"/>
      <c r="Y889" s="304"/>
      <c r="Z889" s="304"/>
      <c r="AA889" s="304"/>
      <c r="AB889" s="304"/>
      <c r="AC889" s="304"/>
      <c r="AD889" s="304"/>
      <c r="AE889" s="305"/>
      <c r="AF889" s="305"/>
      <c r="AG889" s="305"/>
      <c r="AH889" s="305"/>
      <c r="AI889" s="305"/>
      <c r="AJ889" s="305"/>
      <c r="AK889" s="305"/>
      <c r="AL889" s="305"/>
      <c r="AM889" s="305"/>
      <c r="AN889" s="305"/>
      <c r="AO889" s="314"/>
      <c r="AP889" s="117"/>
      <c r="AQ889" s="54" t="s">
        <v>645</v>
      </c>
      <c r="AU889" s="292" t="str">
        <f t="shared" ca="1" si="140"/>
        <v>P</v>
      </c>
      <c r="AV889" s="292">
        <f t="shared" si="141"/>
        <v>879</v>
      </c>
      <c r="AW889" s="180" t="str">
        <f t="shared" ca="1" si="138"/>
        <v>P879</v>
      </c>
      <c r="AX889" s="180">
        <f t="shared" si="131"/>
        <v>9</v>
      </c>
      <c r="AY889" s="180" t="str">
        <f t="shared" ca="1" si="132"/>
        <v>6. Ownership - Operating Costs</v>
      </c>
      <c r="AZ889" s="189" t="s">
        <v>702</v>
      </c>
      <c r="BA889" s="180" t="s">
        <v>756</v>
      </c>
      <c r="BB889" s="180">
        <f>$P$8</f>
        <v>2030</v>
      </c>
      <c r="BC889" s="180" t="str">
        <f t="shared" ca="1" si="139"/>
        <v>9_P879_Parasitic_power_2030</v>
      </c>
      <c r="BD889" s="180" t="s">
        <v>407</v>
      </c>
      <c r="BE889" s="180"/>
      <c r="BF889" s="189" t="str">
        <f t="shared" si="133"/>
        <v>&gt;=0</v>
      </c>
      <c r="BG889" s="189" t="s">
        <v>58</v>
      </c>
      <c r="BH889" s="189" t="s">
        <v>58</v>
      </c>
      <c r="BI889" s="189"/>
      <c r="BJ889" s="189"/>
      <c r="BK889" s="189"/>
      <c r="BL889" s="189"/>
    </row>
    <row r="890" spans="1:64" ht="13.5" hidden="1" customHeight="1" thickBot="1">
      <c r="A890" s="90"/>
      <c r="B890" s="117"/>
      <c r="C890" s="160"/>
      <c r="D890" s="347"/>
      <c r="E890" s="347"/>
      <c r="F890" s="304"/>
      <c r="G890" s="304"/>
      <c r="H890" s="304"/>
      <c r="I890" s="304"/>
      <c r="J890" s="304"/>
      <c r="K890" s="304"/>
      <c r="L890" s="304"/>
      <c r="M890" s="304"/>
      <c r="N890" s="304"/>
      <c r="O890" s="304"/>
      <c r="P890" s="304"/>
      <c r="Q890" s="304"/>
      <c r="R890" s="304"/>
      <c r="S890" s="304"/>
      <c r="T890" s="304"/>
      <c r="U890" s="304"/>
      <c r="V890" s="304"/>
      <c r="W890" s="304"/>
      <c r="X890" s="304"/>
      <c r="Y890" s="304"/>
      <c r="Z890" s="304"/>
      <c r="AA890" s="304"/>
      <c r="AB890" s="304"/>
      <c r="AC890" s="304"/>
      <c r="AD890" s="304"/>
      <c r="AE890" s="305"/>
      <c r="AF890" s="305"/>
      <c r="AG890" s="305"/>
      <c r="AH890" s="305"/>
      <c r="AI890" s="305"/>
      <c r="AJ890" s="305"/>
      <c r="AK890" s="305"/>
      <c r="AL890" s="305"/>
      <c r="AM890" s="305"/>
      <c r="AN890" s="305"/>
      <c r="AO890" s="314"/>
      <c r="AP890" s="117"/>
      <c r="AQ890" s="54" t="s">
        <v>645</v>
      </c>
      <c r="AU890" s="292" t="str">
        <f t="shared" ca="1" si="140"/>
        <v>Q</v>
      </c>
      <c r="AV890" s="292">
        <f t="shared" si="141"/>
        <v>879</v>
      </c>
      <c r="AW890" s="180" t="str">
        <f t="shared" ca="1" si="138"/>
        <v>Q879</v>
      </c>
      <c r="AX890" s="180">
        <f t="shared" si="131"/>
        <v>9</v>
      </c>
      <c r="AY890" s="180" t="str">
        <f t="shared" ca="1" si="132"/>
        <v>6. Ownership - Operating Costs</v>
      </c>
      <c r="AZ890" s="189" t="s">
        <v>702</v>
      </c>
      <c r="BA890" s="180" t="s">
        <v>756</v>
      </c>
      <c r="BB890" s="180">
        <f>$Q$8</f>
        <v>2031</v>
      </c>
      <c r="BC890" s="180" t="str">
        <f t="shared" ca="1" si="139"/>
        <v>9_Q879_Parasitic_power_2031</v>
      </c>
      <c r="BD890" s="180" t="s">
        <v>407</v>
      </c>
      <c r="BE890" s="180"/>
      <c r="BF890" s="189" t="str">
        <f t="shared" si="133"/>
        <v>&gt;=0</v>
      </c>
      <c r="BG890" s="189" t="s">
        <v>58</v>
      </c>
      <c r="BH890" s="189" t="s">
        <v>58</v>
      </c>
      <c r="BI890" s="189"/>
      <c r="BJ890" s="189"/>
      <c r="BK890" s="189"/>
      <c r="BL890" s="189"/>
    </row>
    <row r="891" spans="1:64" ht="13.5" hidden="1" customHeight="1" thickBot="1">
      <c r="A891" s="90"/>
      <c r="B891" s="117"/>
      <c r="C891" s="160"/>
      <c r="D891" s="347"/>
      <c r="E891" s="347"/>
      <c r="F891" s="304"/>
      <c r="G891" s="304"/>
      <c r="H891" s="304"/>
      <c r="I891" s="304"/>
      <c r="J891" s="304"/>
      <c r="K891" s="304"/>
      <c r="L891" s="304"/>
      <c r="M891" s="304"/>
      <c r="N891" s="304"/>
      <c r="O891" s="304"/>
      <c r="P891" s="304"/>
      <c r="Q891" s="304"/>
      <c r="R891" s="304"/>
      <c r="S891" s="304"/>
      <c r="T891" s="304"/>
      <c r="U891" s="304"/>
      <c r="V891" s="304"/>
      <c r="W891" s="304"/>
      <c r="X891" s="304"/>
      <c r="Y891" s="304"/>
      <c r="Z891" s="304"/>
      <c r="AA891" s="304"/>
      <c r="AB891" s="304"/>
      <c r="AC891" s="304"/>
      <c r="AD891" s="304"/>
      <c r="AE891" s="305"/>
      <c r="AF891" s="305"/>
      <c r="AG891" s="305"/>
      <c r="AH891" s="305"/>
      <c r="AI891" s="305"/>
      <c r="AJ891" s="305"/>
      <c r="AK891" s="305"/>
      <c r="AL891" s="305"/>
      <c r="AM891" s="305"/>
      <c r="AN891" s="305"/>
      <c r="AO891" s="314"/>
      <c r="AP891" s="117"/>
      <c r="AQ891" s="54" t="s">
        <v>645</v>
      </c>
      <c r="AU891" s="292" t="str">
        <f t="shared" ca="1" si="140"/>
        <v>R</v>
      </c>
      <c r="AV891" s="292">
        <f t="shared" si="141"/>
        <v>879</v>
      </c>
      <c r="AW891" s="180" t="str">
        <f t="shared" ca="1" si="138"/>
        <v>R879</v>
      </c>
      <c r="AX891" s="180">
        <f t="shared" ref="AX891:AX954" si="142">$AX$5</f>
        <v>9</v>
      </c>
      <c r="AY891" s="180" t="str">
        <f t="shared" ref="AY891:AY954" ca="1" si="143">MID(CELL("filename",AX891),FIND("]",CELL("filename",AX891))+1,256)</f>
        <v>6. Ownership - Operating Costs</v>
      </c>
      <c r="AZ891" s="189" t="s">
        <v>702</v>
      </c>
      <c r="BA891" s="180" t="s">
        <v>756</v>
      </c>
      <c r="BB891" s="180">
        <f>$R$8</f>
        <v>2032</v>
      </c>
      <c r="BC891" s="180" t="str">
        <f t="shared" ca="1" si="139"/>
        <v>9_R879_Parasitic_power_2032</v>
      </c>
      <c r="BD891" s="180" t="s">
        <v>407</v>
      </c>
      <c r="BE891" s="180"/>
      <c r="BF891" s="189" t="str">
        <f t="shared" ref="BF891:BF954" si="144">"&gt;=0"</f>
        <v>&gt;=0</v>
      </c>
      <c r="BG891" s="189" t="s">
        <v>58</v>
      </c>
      <c r="BH891" s="189" t="s">
        <v>58</v>
      </c>
      <c r="BI891" s="189"/>
      <c r="BJ891" s="189"/>
      <c r="BK891" s="189"/>
      <c r="BL891" s="189"/>
    </row>
    <row r="892" spans="1:64" ht="13.5" hidden="1" customHeight="1" thickBot="1">
      <c r="A892" s="90"/>
      <c r="B892" s="117"/>
      <c r="C892" s="160"/>
      <c r="D892" s="347"/>
      <c r="E892" s="347"/>
      <c r="F892" s="304"/>
      <c r="G892" s="304"/>
      <c r="H892" s="304"/>
      <c r="I892" s="304"/>
      <c r="J892" s="304"/>
      <c r="K892" s="304"/>
      <c r="L892" s="304"/>
      <c r="M892" s="304"/>
      <c r="N892" s="304"/>
      <c r="O892" s="304"/>
      <c r="P892" s="304"/>
      <c r="Q892" s="304"/>
      <c r="R892" s="304"/>
      <c r="S892" s="304"/>
      <c r="T892" s="304"/>
      <c r="U892" s="304"/>
      <c r="V892" s="304"/>
      <c r="W892" s="304"/>
      <c r="X892" s="304"/>
      <c r="Y892" s="304"/>
      <c r="Z892" s="304"/>
      <c r="AA892" s="304"/>
      <c r="AB892" s="304"/>
      <c r="AC892" s="304"/>
      <c r="AD892" s="304"/>
      <c r="AE892" s="305"/>
      <c r="AF892" s="305"/>
      <c r="AG892" s="305"/>
      <c r="AH892" s="305"/>
      <c r="AI892" s="305"/>
      <c r="AJ892" s="305"/>
      <c r="AK892" s="305"/>
      <c r="AL892" s="305"/>
      <c r="AM892" s="305"/>
      <c r="AN892" s="305"/>
      <c r="AO892" s="314"/>
      <c r="AP892" s="117"/>
      <c r="AQ892" s="54" t="s">
        <v>645</v>
      </c>
      <c r="AU892" s="292" t="str">
        <f t="shared" ca="1" si="140"/>
        <v>S</v>
      </c>
      <c r="AV892" s="292">
        <f t="shared" si="141"/>
        <v>879</v>
      </c>
      <c r="AW892" s="180" t="str">
        <f t="shared" ca="1" si="138"/>
        <v>S879</v>
      </c>
      <c r="AX892" s="180">
        <f t="shared" si="142"/>
        <v>9</v>
      </c>
      <c r="AY892" s="180" t="str">
        <f t="shared" ca="1" si="143"/>
        <v>6. Ownership - Operating Costs</v>
      </c>
      <c r="AZ892" s="189" t="s">
        <v>702</v>
      </c>
      <c r="BA892" s="180" t="s">
        <v>756</v>
      </c>
      <c r="BB892" s="180">
        <f>$S$8</f>
        <v>2033</v>
      </c>
      <c r="BC892" s="180" t="str">
        <f t="shared" ca="1" si="139"/>
        <v>9_S879_Parasitic_power_2033</v>
      </c>
      <c r="BD892" s="180" t="s">
        <v>407</v>
      </c>
      <c r="BE892" s="180"/>
      <c r="BF892" s="189" t="str">
        <f t="shared" si="144"/>
        <v>&gt;=0</v>
      </c>
      <c r="BG892" s="189" t="s">
        <v>58</v>
      </c>
      <c r="BH892" s="189" t="s">
        <v>58</v>
      </c>
      <c r="BI892" s="189"/>
      <c r="BJ892" s="189"/>
      <c r="BK892" s="189"/>
      <c r="BL892" s="189"/>
    </row>
    <row r="893" spans="1:64" ht="13.5" hidden="1" customHeight="1" thickBot="1">
      <c r="A893" s="90"/>
      <c r="B893" s="117"/>
      <c r="C893" s="160"/>
      <c r="D893" s="347"/>
      <c r="E893" s="347"/>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304"/>
      <c r="AE893" s="305"/>
      <c r="AF893" s="305"/>
      <c r="AG893" s="305"/>
      <c r="AH893" s="305"/>
      <c r="AI893" s="305"/>
      <c r="AJ893" s="305"/>
      <c r="AK893" s="305"/>
      <c r="AL893" s="305"/>
      <c r="AM893" s="305"/>
      <c r="AN893" s="305"/>
      <c r="AO893" s="314"/>
      <c r="AP893" s="117"/>
      <c r="AQ893" s="54" t="s">
        <v>645</v>
      </c>
      <c r="AU893" s="292" t="str">
        <f t="shared" ca="1" si="140"/>
        <v>T</v>
      </c>
      <c r="AV893" s="292">
        <f t="shared" si="141"/>
        <v>879</v>
      </c>
      <c r="AW893" s="180" t="str">
        <f t="shared" ca="1" si="138"/>
        <v>T879</v>
      </c>
      <c r="AX893" s="180">
        <f t="shared" si="142"/>
        <v>9</v>
      </c>
      <c r="AY893" s="180" t="str">
        <f t="shared" ca="1" si="143"/>
        <v>6. Ownership - Operating Costs</v>
      </c>
      <c r="AZ893" s="189" t="s">
        <v>702</v>
      </c>
      <c r="BA893" s="180" t="s">
        <v>756</v>
      </c>
      <c r="BB893" s="180">
        <f>$T$8</f>
        <v>2034</v>
      </c>
      <c r="BC893" s="180" t="str">
        <f t="shared" ca="1" si="139"/>
        <v>9_T879_Parasitic_power_2034</v>
      </c>
      <c r="BD893" s="180" t="s">
        <v>407</v>
      </c>
      <c r="BE893" s="180"/>
      <c r="BF893" s="189" t="str">
        <f t="shared" si="144"/>
        <v>&gt;=0</v>
      </c>
      <c r="BG893" s="189" t="s">
        <v>58</v>
      </c>
      <c r="BH893" s="189" t="s">
        <v>58</v>
      </c>
      <c r="BI893" s="189"/>
      <c r="BJ893" s="189"/>
      <c r="BK893" s="189"/>
      <c r="BL893" s="189"/>
    </row>
    <row r="894" spans="1:64" ht="13.5" hidden="1" customHeight="1" thickBot="1">
      <c r="A894" s="90"/>
      <c r="B894" s="117"/>
      <c r="C894" s="160"/>
      <c r="D894" s="347"/>
      <c r="E894" s="347"/>
      <c r="F894" s="304"/>
      <c r="G894" s="304"/>
      <c r="H894" s="304"/>
      <c r="I894" s="304"/>
      <c r="J894" s="304"/>
      <c r="K894" s="304"/>
      <c r="L894" s="304"/>
      <c r="M894" s="304"/>
      <c r="N894" s="304"/>
      <c r="O894" s="304"/>
      <c r="P894" s="304"/>
      <c r="Q894" s="304"/>
      <c r="R894" s="304"/>
      <c r="S894" s="304"/>
      <c r="T894" s="304"/>
      <c r="U894" s="304"/>
      <c r="V894" s="304"/>
      <c r="W894" s="304"/>
      <c r="X894" s="304"/>
      <c r="Y894" s="304"/>
      <c r="Z894" s="304"/>
      <c r="AA894" s="304"/>
      <c r="AB894" s="304"/>
      <c r="AC894" s="304"/>
      <c r="AD894" s="304"/>
      <c r="AE894" s="305"/>
      <c r="AF894" s="305"/>
      <c r="AG894" s="305"/>
      <c r="AH894" s="305"/>
      <c r="AI894" s="305"/>
      <c r="AJ894" s="305"/>
      <c r="AK894" s="305"/>
      <c r="AL894" s="305"/>
      <c r="AM894" s="305"/>
      <c r="AN894" s="305"/>
      <c r="AO894" s="314"/>
      <c r="AP894" s="117"/>
      <c r="AQ894" s="54" t="s">
        <v>645</v>
      </c>
      <c r="AU894" s="292" t="str">
        <f t="shared" ca="1" si="140"/>
        <v>U</v>
      </c>
      <c r="AV894" s="292">
        <f t="shared" si="141"/>
        <v>879</v>
      </c>
      <c r="AW894" s="180" t="str">
        <f t="shared" ca="1" si="138"/>
        <v>U879</v>
      </c>
      <c r="AX894" s="180">
        <f t="shared" si="142"/>
        <v>9</v>
      </c>
      <c r="AY894" s="180" t="str">
        <f t="shared" ca="1" si="143"/>
        <v>6. Ownership - Operating Costs</v>
      </c>
      <c r="AZ894" s="189" t="s">
        <v>702</v>
      </c>
      <c r="BA894" s="180" t="s">
        <v>756</v>
      </c>
      <c r="BB894" s="180">
        <f>$U$8</f>
        <v>2035</v>
      </c>
      <c r="BC894" s="180" t="str">
        <f t="shared" ca="1" si="139"/>
        <v>9_U879_Parasitic_power_2035</v>
      </c>
      <c r="BD894" s="180" t="s">
        <v>407</v>
      </c>
      <c r="BE894" s="180"/>
      <c r="BF894" s="189" t="str">
        <f t="shared" si="144"/>
        <v>&gt;=0</v>
      </c>
      <c r="BG894" s="189" t="s">
        <v>58</v>
      </c>
      <c r="BH894" s="189" t="s">
        <v>58</v>
      </c>
      <c r="BI894" s="189"/>
      <c r="BJ894" s="189"/>
      <c r="BK894" s="189"/>
      <c r="BL894" s="189"/>
    </row>
    <row r="895" spans="1:64" ht="13.5" hidden="1" customHeight="1" thickBot="1">
      <c r="A895" s="90"/>
      <c r="B895" s="117"/>
      <c r="C895" s="160"/>
      <c r="D895" s="347"/>
      <c r="E895" s="347"/>
      <c r="F895" s="304"/>
      <c r="G895" s="304"/>
      <c r="H895" s="304"/>
      <c r="I895" s="304"/>
      <c r="J895" s="304"/>
      <c r="K895" s="304"/>
      <c r="L895" s="304"/>
      <c r="M895" s="304"/>
      <c r="N895" s="304"/>
      <c r="O895" s="304"/>
      <c r="P895" s="304"/>
      <c r="Q895" s="304"/>
      <c r="R895" s="304"/>
      <c r="S895" s="304"/>
      <c r="T895" s="304"/>
      <c r="U895" s="304"/>
      <c r="V895" s="304"/>
      <c r="W895" s="304"/>
      <c r="X895" s="304"/>
      <c r="Y895" s="304"/>
      <c r="Z895" s="304"/>
      <c r="AA895" s="304"/>
      <c r="AB895" s="304"/>
      <c r="AC895" s="304"/>
      <c r="AD895" s="304"/>
      <c r="AE895" s="305"/>
      <c r="AF895" s="305"/>
      <c r="AG895" s="305"/>
      <c r="AH895" s="305"/>
      <c r="AI895" s="305"/>
      <c r="AJ895" s="305"/>
      <c r="AK895" s="305"/>
      <c r="AL895" s="305"/>
      <c r="AM895" s="305"/>
      <c r="AN895" s="305"/>
      <c r="AO895" s="314"/>
      <c r="AP895" s="117"/>
      <c r="AQ895" s="54" t="s">
        <v>645</v>
      </c>
      <c r="AU895" s="292" t="str">
        <f t="shared" ca="1" si="140"/>
        <v>V</v>
      </c>
      <c r="AV895" s="292">
        <f t="shared" si="141"/>
        <v>879</v>
      </c>
      <c r="AW895" s="180" t="str">
        <f t="shared" ca="1" si="138"/>
        <v>V879</v>
      </c>
      <c r="AX895" s="180">
        <f t="shared" si="142"/>
        <v>9</v>
      </c>
      <c r="AY895" s="180" t="str">
        <f t="shared" ca="1" si="143"/>
        <v>6. Ownership - Operating Costs</v>
      </c>
      <c r="AZ895" s="189" t="s">
        <v>702</v>
      </c>
      <c r="BA895" s="180" t="s">
        <v>756</v>
      </c>
      <c r="BB895" s="180">
        <f>$V$8</f>
        <v>2036</v>
      </c>
      <c r="BC895" s="180" t="str">
        <f t="shared" ca="1" si="139"/>
        <v>9_V879_Parasitic_power_2036</v>
      </c>
      <c r="BD895" s="180" t="s">
        <v>407</v>
      </c>
      <c r="BE895" s="180"/>
      <c r="BF895" s="189" t="str">
        <f t="shared" si="144"/>
        <v>&gt;=0</v>
      </c>
      <c r="BG895" s="189" t="s">
        <v>58</v>
      </c>
      <c r="BH895" s="189" t="s">
        <v>58</v>
      </c>
      <c r="BI895" s="189"/>
      <c r="BJ895" s="189"/>
      <c r="BK895" s="189"/>
      <c r="BL895" s="189"/>
    </row>
    <row r="896" spans="1:64" ht="13.5" hidden="1" customHeight="1" thickBot="1">
      <c r="A896" s="90"/>
      <c r="B896" s="117"/>
      <c r="C896" s="160"/>
      <c r="D896" s="347"/>
      <c r="E896" s="347"/>
      <c r="F896" s="304"/>
      <c r="G896" s="304"/>
      <c r="H896" s="304"/>
      <c r="I896" s="304"/>
      <c r="J896" s="304"/>
      <c r="K896" s="304"/>
      <c r="L896" s="304"/>
      <c r="M896" s="304"/>
      <c r="N896" s="304"/>
      <c r="O896" s="304"/>
      <c r="P896" s="304"/>
      <c r="Q896" s="304"/>
      <c r="R896" s="304"/>
      <c r="S896" s="304"/>
      <c r="T896" s="304"/>
      <c r="U896" s="304"/>
      <c r="V896" s="304"/>
      <c r="W896" s="304"/>
      <c r="X896" s="304"/>
      <c r="Y896" s="304"/>
      <c r="Z896" s="304"/>
      <c r="AA896" s="304"/>
      <c r="AB896" s="304"/>
      <c r="AC896" s="304"/>
      <c r="AD896" s="304"/>
      <c r="AE896" s="305"/>
      <c r="AF896" s="305"/>
      <c r="AG896" s="305"/>
      <c r="AH896" s="305"/>
      <c r="AI896" s="305"/>
      <c r="AJ896" s="305"/>
      <c r="AK896" s="305"/>
      <c r="AL896" s="305"/>
      <c r="AM896" s="305"/>
      <c r="AN896" s="305"/>
      <c r="AO896" s="314"/>
      <c r="AP896" s="117"/>
      <c r="AQ896" s="54" t="s">
        <v>645</v>
      </c>
      <c r="AU896" s="292" t="str">
        <f t="shared" ca="1" si="140"/>
        <v>W</v>
      </c>
      <c r="AV896" s="292">
        <f t="shared" si="141"/>
        <v>879</v>
      </c>
      <c r="AW896" s="180" t="str">
        <f t="shared" ca="1" si="138"/>
        <v>W879</v>
      </c>
      <c r="AX896" s="180">
        <f t="shared" si="142"/>
        <v>9</v>
      </c>
      <c r="AY896" s="180" t="str">
        <f t="shared" ca="1" si="143"/>
        <v>6. Ownership - Operating Costs</v>
      </c>
      <c r="AZ896" s="189" t="s">
        <v>702</v>
      </c>
      <c r="BA896" s="180" t="s">
        <v>756</v>
      </c>
      <c r="BB896" s="180">
        <f>$W$8</f>
        <v>2037</v>
      </c>
      <c r="BC896" s="180" t="str">
        <f t="shared" ca="1" si="139"/>
        <v>9_W879_Parasitic_power_2037</v>
      </c>
      <c r="BD896" s="180" t="s">
        <v>407</v>
      </c>
      <c r="BE896" s="180"/>
      <c r="BF896" s="189" t="str">
        <f t="shared" si="144"/>
        <v>&gt;=0</v>
      </c>
      <c r="BG896" s="189" t="s">
        <v>58</v>
      </c>
      <c r="BH896" s="189" t="s">
        <v>58</v>
      </c>
      <c r="BI896" s="189"/>
      <c r="BJ896" s="189"/>
      <c r="BK896" s="189"/>
      <c r="BL896" s="189"/>
    </row>
    <row r="897" spans="1:64" ht="13.5" hidden="1" customHeight="1" thickBot="1">
      <c r="A897" s="90"/>
      <c r="B897" s="117"/>
      <c r="C897" s="160"/>
      <c r="D897" s="347"/>
      <c r="E897" s="347"/>
      <c r="F897" s="304"/>
      <c r="G897" s="304"/>
      <c r="H897" s="304"/>
      <c r="I897" s="304"/>
      <c r="J897" s="304"/>
      <c r="K897" s="304"/>
      <c r="L897" s="304"/>
      <c r="M897" s="304"/>
      <c r="N897" s="304"/>
      <c r="O897" s="304"/>
      <c r="P897" s="304"/>
      <c r="Q897" s="304"/>
      <c r="R897" s="304"/>
      <c r="S897" s="304"/>
      <c r="T897" s="304"/>
      <c r="U897" s="304"/>
      <c r="V897" s="304"/>
      <c r="W897" s="304"/>
      <c r="X897" s="304"/>
      <c r="Y897" s="304"/>
      <c r="Z897" s="304"/>
      <c r="AA897" s="304"/>
      <c r="AB897" s="304"/>
      <c r="AC897" s="304"/>
      <c r="AD897" s="304"/>
      <c r="AE897" s="305"/>
      <c r="AF897" s="305"/>
      <c r="AG897" s="305"/>
      <c r="AH897" s="305"/>
      <c r="AI897" s="305"/>
      <c r="AJ897" s="305"/>
      <c r="AK897" s="305"/>
      <c r="AL897" s="305"/>
      <c r="AM897" s="305"/>
      <c r="AN897" s="305"/>
      <c r="AO897" s="314"/>
      <c r="AP897" s="117"/>
      <c r="AQ897" s="54" t="s">
        <v>645</v>
      </c>
      <c r="AU897" s="292" t="str">
        <f t="shared" ca="1" si="140"/>
        <v>X</v>
      </c>
      <c r="AV897" s="292">
        <f t="shared" si="141"/>
        <v>879</v>
      </c>
      <c r="AW897" s="180" t="str">
        <f t="shared" ca="1" si="138"/>
        <v>X879</v>
      </c>
      <c r="AX897" s="180">
        <f t="shared" si="142"/>
        <v>9</v>
      </c>
      <c r="AY897" s="180" t="str">
        <f t="shared" ca="1" si="143"/>
        <v>6. Ownership - Operating Costs</v>
      </c>
      <c r="AZ897" s="189" t="s">
        <v>702</v>
      </c>
      <c r="BA897" s="180" t="s">
        <v>756</v>
      </c>
      <c r="BB897" s="180">
        <f>$X$8</f>
        <v>2038</v>
      </c>
      <c r="BC897" s="180" t="str">
        <f t="shared" ca="1" si="139"/>
        <v>9_X879_Parasitic_power_2038</v>
      </c>
      <c r="BD897" s="180" t="s">
        <v>407</v>
      </c>
      <c r="BE897" s="180"/>
      <c r="BF897" s="189" t="str">
        <f t="shared" si="144"/>
        <v>&gt;=0</v>
      </c>
      <c r="BG897" s="189" t="s">
        <v>58</v>
      </c>
      <c r="BH897" s="189" t="s">
        <v>58</v>
      </c>
      <c r="BI897" s="189"/>
      <c r="BJ897" s="189"/>
      <c r="BK897" s="189"/>
      <c r="BL897" s="189"/>
    </row>
    <row r="898" spans="1:64" ht="13.5" hidden="1" customHeight="1" thickBot="1">
      <c r="A898" s="90"/>
      <c r="B898" s="117"/>
      <c r="C898" s="160"/>
      <c r="D898" s="347"/>
      <c r="E898" s="347"/>
      <c r="F898" s="304"/>
      <c r="G898" s="304"/>
      <c r="H898" s="304"/>
      <c r="I898" s="304"/>
      <c r="J898" s="304"/>
      <c r="K898" s="304"/>
      <c r="L898" s="304"/>
      <c r="M898" s="304"/>
      <c r="N898" s="304"/>
      <c r="O898" s="304"/>
      <c r="P898" s="304"/>
      <c r="Q898" s="304"/>
      <c r="R898" s="304"/>
      <c r="S898" s="304"/>
      <c r="T898" s="304"/>
      <c r="U898" s="304"/>
      <c r="V898" s="304"/>
      <c r="W898" s="304"/>
      <c r="X898" s="304"/>
      <c r="Y898" s="304"/>
      <c r="Z898" s="304"/>
      <c r="AA898" s="304"/>
      <c r="AB898" s="304"/>
      <c r="AC898" s="304"/>
      <c r="AD898" s="304"/>
      <c r="AE898" s="305"/>
      <c r="AF898" s="305"/>
      <c r="AG898" s="305"/>
      <c r="AH898" s="305"/>
      <c r="AI898" s="305"/>
      <c r="AJ898" s="305"/>
      <c r="AK898" s="305"/>
      <c r="AL898" s="305"/>
      <c r="AM898" s="305"/>
      <c r="AN898" s="305"/>
      <c r="AO898" s="314"/>
      <c r="AP898" s="117"/>
      <c r="AQ898" s="54" t="s">
        <v>645</v>
      </c>
      <c r="AU898" s="292" t="str">
        <f t="shared" ca="1" si="140"/>
        <v>Y</v>
      </c>
      <c r="AV898" s="292">
        <f t="shared" si="141"/>
        <v>879</v>
      </c>
      <c r="AW898" s="180" t="str">
        <f t="shared" ca="1" si="138"/>
        <v>Y879</v>
      </c>
      <c r="AX898" s="180">
        <f t="shared" si="142"/>
        <v>9</v>
      </c>
      <c r="AY898" s="180" t="str">
        <f t="shared" ca="1" si="143"/>
        <v>6. Ownership - Operating Costs</v>
      </c>
      <c r="AZ898" s="189" t="s">
        <v>702</v>
      </c>
      <c r="BA898" s="180" t="s">
        <v>756</v>
      </c>
      <c r="BB898" s="180">
        <f>$Y$8</f>
        <v>2039</v>
      </c>
      <c r="BC898" s="180" t="str">
        <f t="shared" ca="1" si="139"/>
        <v>9_Y879_Parasitic_power_2039</v>
      </c>
      <c r="BD898" s="180" t="s">
        <v>407</v>
      </c>
      <c r="BE898" s="180"/>
      <c r="BF898" s="189" t="str">
        <f t="shared" si="144"/>
        <v>&gt;=0</v>
      </c>
      <c r="BG898" s="189" t="s">
        <v>58</v>
      </c>
      <c r="BH898" s="189" t="s">
        <v>58</v>
      </c>
      <c r="BI898" s="189"/>
      <c r="BJ898" s="189"/>
      <c r="BK898" s="189"/>
      <c r="BL898" s="189"/>
    </row>
    <row r="899" spans="1:64" ht="13.5" hidden="1" customHeight="1" thickBot="1">
      <c r="A899" s="90"/>
      <c r="B899" s="117"/>
      <c r="C899" s="160"/>
      <c r="D899" s="347"/>
      <c r="E899" s="347"/>
      <c r="F899" s="304"/>
      <c r="G899" s="304"/>
      <c r="H899" s="304"/>
      <c r="I899" s="304"/>
      <c r="J899" s="304"/>
      <c r="K899" s="304"/>
      <c r="L899" s="304"/>
      <c r="M899" s="304"/>
      <c r="N899" s="304"/>
      <c r="O899" s="304"/>
      <c r="P899" s="304"/>
      <c r="Q899" s="304"/>
      <c r="R899" s="304"/>
      <c r="S899" s="304"/>
      <c r="T899" s="304"/>
      <c r="U899" s="304"/>
      <c r="V899" s="304"/>
      <c r="W899" s="304"/>
      <c r="X899" s="304"/>
      <c r="Y899" s="304"/>
      <c r="Z899" s="304"/>
      <c r="AA899" s="304"/>
      <c r="AB899" s="304"/>
      <c r="AC899" s="304"/>
      <c r="AD899" s="304"/>
      <c r="AE899" s="305"/>
      <c r="AF899" s="305"/>
      <c r="AG899" s="305"/>
      <c r="AH899" s="305"/>
      <c r="AI899" s="305"/>
      <c r="AJ899" s="305"/>
      <c r="AK899" s="305"/>
      <c r="AL899" s="305"/>
      <c r="AM899" s="305"/>
      <c r="AN899" s="305"/>
      <c r="AO899" s="314"/>
      <c r="AP899" s="117"/>
      <c r="AQ899" s="54" t="s">
        <v>645</v>
      </c>
      <c r="AU899" s="292" t="str">
        <f t="shared" ca="1" si="140"/>
        <v>Z</v>
      </c>
      <c r="AV899" s="292">
        <f t="shared" si="141"/>
        <v>879</v>
      </c>
      <c r="AW899" s="180" t="str">
        <f t="shared" ca="1" si="138"/>
        <v>Z879</v>
      </c>
      <c r="AX899" s="180">
        <f t="shared" si="142"/>
        <v>9</v>
      </c>
      <c r="AY899" s="180" t="str">
        <f t="shared" ca="1" si="143"/>
        <v>6. Ownership - Operating Costs</v>
      </c>
      <c r="AZ899" s="189" t="s">
        <v>702</v>
      </c>
      <c r="BA899" s="180" t="s">
        <v>756</v>
      </c>
      <c r="BB899" s="180">
        <f>$Z$8</f>
        <v>2040</v>
      </c>
      <c r="BC899" s="180" t="str">
        <f t="shared" ca="1" si="139"/>
        <v>9_Z879_Parasitic_power_2040</v>
      </c>
      <c r="BD899" s="180" t="s">
        <v>407</v>
      </c>
      <c r="BE899" s="180"/>
      <c r="BF899" s="189" t="str">
        <f t="shared" si="144"/>
        <v>&gt;=0</v>
      </c>
      <c r="BG899" s="189" t="s">
        <v>58</v>
      </c>
      <c r="BH899" s="189" t="s">
        <v>58</v>
      </c>
      <c r="BI899" s="189"/>
      <c r="BJ899" s="189"/>
      <c r="BK899" s="189"/>
      <c r="BL899" s="189"/>
    </row>
    <row r="900" spans="1:64" ht="13.5" hidden="1" customHeight="1" thickBot="1">
      <c r="A900" s="90"/>
      <c r="B900" s="117"/>
      <c r="C900" s="160"/>
      <c r="D900" s="347"/>
      <c r="E900" s="347"/>
      <c r="F900" s="304"/>
      <c r="G900" s="304"/>
      <c r="H900" s="304"/>
      <c r="I900" s="304"/>
      <c r="J900" s="304"/>
      <c r="K900" s="304"/>
      <c r="L900" s="304"/>
      <c r="M900" s="304"/>
      <c r="N900" s="304"/>
      <c r="O900" s="304"/>
      <c r="P900" s="304"/>
      <c r="Q900" s="304"/>
      <c r="R900" s="304"/>
      <c r="S900" s="304"/>
      <c r="T900" s="304"/>
      <c r="U900" s="304"/>
      <c r="V900" s="304"/>
      <c r="W900" s="304"/>
      <c r="X900" s="304"/>
      <c r="Y900" s="304"/>
      <c r="Z900" s="304"/>
      <c r="AA900" s="304"/>
      <c r="AB900" s="304"/>
      <c r="AC900" s="304"/>
      <c r="AD900" s="304"/>
      <c r="AE900" s="305"/>
      <c r="AF900" s="305"/>
      <c r="AG900" s="305"/>
      <c r="AH900" s="305"/>
      <c r="AI900" s="305"/>
      <c r="AJ900" s="305"/>
      <c r="AK900" s="305"/>
      <c r="AL900" s="305"/>
      <c r="AM900" s="305"/>
      <c r="AN900" s="305"/>
      <c r="AO900" s="314"/>
      <c r="AP900" s="117"/>
      <c r="AQ900" s="54" t="s">
        <v>645</v>
      </c>
      <c r="AU900" s="292" t="str">
        <f t="shared" ca="1" si="140"/>
        <v>AA</v>
      </c>
      <c r="AV900" s="292">
        <f t="shared" si="141"/>
        <v>879</v>
      </c>
      <c r="AW900" s="180" t="str">
        <f t="shared" ca="1" si="138"/>
        <v>AA879</v>
      </c>
      <c r="AX900" s="180">
        <f t="shared" si="142"/>
        <v>9</v>
      </c>
      <c r="AY900" s="180" t="str">
        <f t="shared" ca="1" si="143"/>
        <v>6. Ownership - Operating Costs</v>
      </c>
      <c r="AZ900" s="189" t="s">
        <v>702</v>
      </c>
      <c r="BA900" s="180" t="s">
        <v>756</v>
      </c>
      <c r="BB900" s="180">
        <f>$AA$8</f>
        <v>2041</v>
      </c>
      <c r="BC900" s="180" t="str">
        <f t="shared" ca="1" si="139"/>
        <v>9_AA879_Parasitic_power_2041</v>
      </c>
      <c r="BD900" s="180" t="s">
        <v>407</v>
      </c>
      <c r="BE900" s="180"/>
      <c r="BF900" s="189" t="str">
        <f t="shared" si="144"/>
        <v>&gt;=0</v>
      </c>
      <c r="BG900" s="189" t="s">
        <v>58</v>
      </c>
      <c r="BH900" s="189" t="s">
        <v>58</v>
      </c>
      <c r="BI900" s="189"/>
      <c r="BJ900" s="189"/>
      <c r="BK900" s="189"/>
      <c r="BL900" s="189"/>
    </row>
    <row r="901" spans="1:64" ht="13.5" hidden="1" customHeight="1" thickBot="1">
      <c r="A901" s="90"/>
      <c r="B901" s="117"/>
      <c r="C901" s="160"/>
      <c r="D901" s="347"/>
      <c r="E901" s="347"/>
      <c r="F901" s="304"/>
      <c r="G901" s="304"/>
      <c r="H901" s="304"/>
      <c r="I901" s="304"/>
      <c r="J901" s="304"/>
      <c r="K901" s="304"/>
      <c r="L901" s="304"/>
      <c r="M901" s="304"/>
      <c r="N901" s="304"/>
      <c r="O901" s="304"/>
      <c r="P901" s="304"/>
      <c r="Q901" s="304"/>
      <c r="R901" s="304"/>
      <c r="S901" s="304"/>
      <c r="T901" s="304"/>
      <c r="U901" s="304"/>
      <c r="V901" s="304"/>
      <c r="W901" s="304"/>
      <c r="X901" s="304"/>
      <c r="Y901" s="304"/>
      <c r="Z901" s="304"/>
      <c r="AA901" s="304"/>
      <c r="AB901" s="304"/>
      <c r="AC901" s="304"/>
      <c r="AD901" s="304"/>
      <c r="AE901" s="305"/>
      <c r="AF901" s="305"/>
      <c r="AG901" s="305"/>
      <c r="AH901" s="305"/>
      <c r="AI901" s="305"/>
      <c r="AJ901" s="305"/>
      <c r="AK901" s="305"/>
      <c r="AL901" s="305"/>
      <c r="AM901" s="305"/>
      <c r="AN901" s="305"/>
      <c r="AO901" s="314"/>
      <c r="AP901" s="117"/>
      <c r="AQ901" s="54" t="s">
        <v>645</v>
      </c>
      <c r="AU901" s="292" t="str">
        <f t="shared" ca="1" si="140"/>
        <v>AB</v>
      </c>
      <c r="AV901" s="292">
        <f t="shared" si="141"/>
        <v>879</v>
      </c>
      <c r="AW901" s="180" t="str">
        <f t="shared" ca="1" si="138"/>
        <v>AB879</v>
      </c>
      <c r="AX901" s="180">
        <f t="shared" si="142"/>
        <v>9</v>
      </c>
      <c r="AY901" s="180" t="str">
        <f t="shared" ca="1" si="143"/>
        <v>6. Ownership - Operating Costs</v>
      </c>
      <c r="AZ901" s="189" t="s">
        <v>702</v>
      </c>
      <c r="BA901" s="180" t="s">
        <v>756</v>
      </c>
      <c r="BB901" s="180">
        <f>$AB$8</f>
        <v>2042</v>
      </c>
      <c r="BC901" s="180" t="str">
        <f t="shared" ca="1" si="139"/>
        <v>9_AB879_Parasitic_power_2042</v>
      </c>
      <c r="BD901" s="180" t="s">
        <v>407</v>
      </c>
      <c r="BE901" s="180"/>
      <c r="BF901" s="189" t="str">
        <f t="shared" si="144"/>
        <v>&gt;=0</v>
      </c>
      <c r="BG901" s="189" t="s">
        <v>58</v>
      </c>
      <c r="BH901" s="189" t="s">
        <v>58</v>
      </c>
      <c r="BI901" s="189"/>
      <c r="BJ901" s="189"/>
      <c r="BK901" s="189"/>
      <c r="BL901" s="189"/>
    </row>
    <row r="902" spans="1:64" ht="13.5" hidden="1" customHeight="1" thickBot="1">
      <c r="A902" s="90"/>
      <c r="B902" s="117"/>
      <c r="C902" s="160"/>
      <c r="D902" s="347"/>
      <c r="E902" s="347"/>
      <c r="F902" s="304"/>
      <c r="G902" s="304"/>
      <c r="H902" s="304"/>
      <c r="I902" s="304"/>
      <c r="J902" s="304"/>
      <c r="K902" s="304"/>
      <c r="L902" s="304"/>
      <c r="M902" s="304"/>
      <c r="N902" s="304"/>
      <c r="O902" s="304"/>
      <c r="P902" s="304"/>
      <c r="Q902" s="304"/>
      <c r="R902" s="304"/>
      <c r="S902" s="304"/>
      <c r="T902" s="304"/>
      <c r="U902" s="304"/>
      <c r="V902" s="304"/>
      <c r="W902" s="304"/>
      <c r="X902" s="304"/>
      <c r="Y902" s="304"/>
      <c r="Z902" s="304"/>
      <c r="AA902" s="304"/>
      <c r="AB902" s="304"/>
      <c r="AC902" s="304"/>
      <c r="AD902" s="304"/>
      <c r="AE902" s="305"/>
      <c r="AF902" s="305"/>
      <c r="AG902" s="305"/>
      <c r="AH902" s="305"/>
      <c r="AI902" s="305"/>
      <c r="AJ902" s="305"/>
      <c r="AK902" s="305"/>
      <c r="AL902" s="305"/>
      <c r="AM902" s="305"/>
      <c r="AN902" s="305"/>
      <c r="AO902" s="314"/>
      <c r="AP902" s="117"/>
      <c r="AQ902" s="54" t="s">
        <v>645</v>
      </c>
      <c r="AU902" s="292" t="str">
        <f t="shared" ca="1" si="140"/>
        <v>AC</v>
      </c>
      <c r="AV902" s="292">
        <f t="shared" si="141"/>
        <v>879</v>
      </c>
      <c r="AW902" s="180" t="str">
        <f t="shared" ca="1" si="138"/>
        <v>AC879</v>
      </c>
      <c r="AX902" s="180">
        <f t="shared" si="142"/>
        <v>9</v>
      </c>
      <c r="AY902" s="180" t="str">
        <f t="shared" ca="1" si="143"/>
        <v>6. Ownership - Operating Costs</v>
      </c>
      <c r="AZ902" s="189" t="s">
        <v>702</v>
      </c>
      <c r="BA902" s="180" t="s">
        <v>756</v>
      </c>
      <c r="BB902" s="180">
        <f>$AC$8</f>
        <v>2043</v>
      </c>
      <c r="BC902" s="180" t="str">
        <f t="shared" ca="1" si="139"/>
        <v>9_AC879_Parasitic_power_2043</v>
      </c>
      <c r="BD902" s="180" t="s">
        <v>407</v>
      </c>
      <c r="BE902" s="180"/>
      <c r="BF902" s="189" t="str">
        <f t="shared" si="144"/>
        <v>&gt;=0</v>
      </c>
      <c r="BG902" s="189" t="s">
        <v>58</v>
      </c>
      <c r="BH902" s="189" t="s">
        <v>58</v>
      </c>
      <c r="BI902" s="189"/>
      <c r="BJ902" s="189"/>
      <c r="BK902" s="189"/>
      <c r="BL902" s="189"/>
    </row>
    <row r="903" spans="1:64" ht="13.5" hidden="1" customHeight="1" thickBot="1">
      <c r="A903" s="90"/>
      <c r="B903" s="117"/>
      <c r="C903" s="160"/>
      <c r="D903" s="347"/>
      <c r="E903" s="347"/>
      <c r="F903" s="304"/>
      <c r="G903" s="304"/>
      <c r="H903" s="304"/>
      <c r="I903" s="304"/>
      <c r="J903" s="304"/>
      <c r="K903" s="304"/>
      <c r="L903" s="304"/>
      <c r="M903" s="304"/>
      <c r="N903" s="304"/>
      <c r="O903" s="304"/>
      <c r="P903" s="304"/>
      <c r="Q903" s="304"/>
      <c r="R903" s="304"/>
      <c r="S903" s="304"/>
      <c r="T903" s="304"/>
      <c r="U903" s="304"/>
      <c r="V903" s="304"/>
      <c r="W903" s="304"/>
      <c r="X903" s="304"/>
      <c r="Y903" s="304"/>
      <c r="Z903" s="304"/>
      <c r="AA903" s="304"/>
      <c r="AB903" s="304"/>
      <c r="AC903" s="304"/>
      <c r="AD903" s="304"/>
      <c r="AE903" s="305"/>
      <c r="AF903" s="305"/>
      <c r="AG903" s="305"/>
      <c r="AH903" s="305"/>
      <c r="AI903" s="305"/>
      <c r="AJ903" s="305"/>
      <c r="AK903" s="305"/>
      <c r="AL903" s="305"/>
      <c r="AM903" s="305"/>
      <c r="AN903" s="305"/>
      <c r="AO903" s="314"/>
      <c r="AP903" s="117"/>
      <c r="AQ903" s="54" t="s">
        <v>645</v>
      </c>
      <c r="AU903" s="292" t="str">
        <f t="shared" ca="1" si="140"/>
        <v>AD</v>
      </c>
      <c r="AV903" s="292">
        <f t="shared" si="141"/>
        <v>879</v>
      </c>
      <c r="AW903" s="180" t="str">
        <f t="shared" ca="1" si="138"/>
        <v>AD879</v>
      </c>
      <c r="AX903" s="180">
        <f t="shared" si="142"/>
        <v>9</v>
      </c>
      <c r="AY903" s="180" t="str">
        <f t="shared" ca="1" si="143"/>
        <v>6. Ownership - Operating Costs</v>
      </c>
      <c r="AZ903" s="189" t="s">
        <v>702</v>
      </c>
      <c r="BA903" s="180" t="s">
        <v>756</v>
      </c>
      <c r="BB903" s="180">
        <f>$AD$8</f>
        <v>2044</v>
      </c>
      <c r="BC903" s="180" t="str">
        <f t="shared" ca="1" si="139"/>
        <v>9_AD879_Parasitic_power_2044</v>
      </c>
      <c r="BD903" s="180" t="s">
        <v>407</v>
      </c>
      <c r="BE903" s="180"/>
      <c r="BF903" s="189" t="str">
        <f t="shared" si="144"/>
        <v>&gt;=0</v>
      </c>
      <c r="BG903" s="189" t="s">
        <v>58</v>
      </c>
      <c r="BH903" s="189" t="s">
        <v>58</v>
      </c>
      <c r="BI903" s="189"/>
      <c r="BJ903" s="189"/>
      <c r="BK903" s="189"/>
      <c r="BL903" s="189"/>
    </row>
    <row r="904" spans="1:64" ht="13.5" hidden="1" customHeight="1" thickBot="1">
      <c r="A904" s="90"/>
      <c r="B904" s="117"/>
      <c r="C904" s="160"/>
      <c r="D904" s="347"/>
      <c r="E904" s="347"/>
      <c r="F904" s="304"/>
      <c r="G904" s="304"/>
      <c r="H904" s="304"/>
      <c r="I904" s="304"/>
      <c r="J904" s="304"/>
      <c r="K904" s="304"/>
      <c r="L904" s="304"/>
      <c r="M904" s="304"/>
      <c r="N904" s="304"/>
      <c r="O904" s="304"/>
      <c r="P904" s="304"/>
      <c r="Q904" s="304"/>
      <c r="R904" s="304"/>
      <c r="S904" s="304"/>
      <c r="T904" s="304"/>
      <c r="U904" s="304"/>
      <c r="V904" s="304"/>
      <c r="W904" s="304"/>
      <c r="X904" s="304"/>
      <c r="Y904" s="304"/>
      <c r="Z904" s="304"/>
      <c r="AA904" s="304"/>
      <c r="AB904" s="304"/>
      <c r="AC904" s="304"/>
      <c r="AD904" s="304"/>
      <c r="AE904" s="305"/>
      <c r="AF904" s="305"/>
      <c r="AG904" s="305"/>
      <c r="AH904" s="305"/>
      <c r="AI904" s="305"/>
      <c r="AJ904" s="305"/>
      <c r="AK904" s="305"/>
      <c r="AL904" s="305"/>
      <c r="AM904" s="305"/>
      <c r="AN904" s="305"/>
      <c r="AO904" s="314"/>
      <c r="AP904" s="117"/>
      <c r="AQ904" s="54" t="s">
        <v>645</v>
      </c>
      <c r="AU904" s="292" t="str">
        <f t="shared" ca="1" si="140"/>
        <v>AE</v>
      </c>
      <c r="AV904" s="292">
        <f t="shared" si="141"/>
        <v>879</v>
      </c>
      <c r="AW904" s="180" t="str">
        <f t="shared" ca="1" si="138"/>
        <v>AE879</v>
      </c>
      <c r="AX904" s="180">
        <f t="shared" si="142"/>
        <v>9</v>
      </c>
      <c r="AY904" s="180" t="str">
        <f t="shared" ca="1" si="143"/>
        <v>6. Ownership - Operating Costs</v>
      </c>
      <c r="AZ904" s="189" t="s">
        <v>702</v>
      </c>
      <c r="BA904" s="180" t="s">
        <v>756</v>
      </c>
      <c r="BB904" s="180">
        <f>$AE$8</f>
        <v>2045</v>
      </c>
      <c r="BC904" s="180" t="str">
        <f t="shared" ca="1" si="139"/>
        <v>9_AE879_Parasitic_power_2045</v>
      </c>
      <c r="BD904" s="180" t="s">
        <v>407</v>
      </c>
      <c r="BE904" s="180"/>
      <c r="BF904" s="189" t="str">
        <f t="shared" si="144"/>
        <v>&gt;=0</v>
      </c>
      <c r="BG904" s="189" t="s">
        <v>58</v>
      </c>
      <c r="BH904" s="189" t="s">
        <v>58</v>
      </c>
      <c r="BI904" s="189"/>
      <c r="BJ904" s="189"/>
      <c r="BK904" s="189"/>
      <c r="BL904" s="189"/>
    </row>
    <row r="905" spans="1:64" ht="13.5" hidden="1" customHeight="1" thickBot="1">
      <c r="A905" s="90"/>
      <c r="B905" s="117"/>
      <c r="C905" s="160"/>
      <c r="D905" s="347"/>
      <c r="E905" s="347"/>
      <c r="F905" s="304"/>
      <c r="G905" s="304"/>
      <c r="H905" s="304"/>
      <c r="I905" s="304"/>
      <c r="J905" s="304"/>
      <c r="K905" s="304"/>
      <c r="L905" s="304"/>
      <c r="M905" s="304"/>
      <c r="N905" s="304"/>
      <c r="O905" s="304"/>
      <c r="P905" s="304"/>
      <c r="Q905" s="304"/>
      <c r="R905" s="304"/>
      <c r="S905" s="304"/>
      <c r="T905" s="304"/>
      <c r="U905" s="304"/>
      <c r="V905" s="304"/>
      <c r="W905" s="304"/>
      <c r="X905" s="304"/>
      <c r="Y905" s="304"/>
      <c r="Z905" s="304"/>
      <c r="AA905" s="304"/>
      <c r="AB905" s="304"/>
      <c r="AC905" s="304"/>
      <c r="AD905" s="304"/>
      <c r="AE905" s="305"/>
      <c r="AF905" s="305"/>
      <c r="AG905" s="305"/>
      <c r="AH905" s="305"/>
      <c r="AI905" s="305"/>
      <c r="AJ905" s="305"/>
      <c r="AK905" s="305"/>
      <c r="AL905" s="305"/>
      <c r="AM905" s="305"/>
      <c r="AN905" s="305"/>
      <c r="AO905" s="314"/>
      <c r="AP905" s="117"/>
      <c r="AQ905" s="54" t="s">
        <v>645</v>
      </c>
      <c r="AU905" s="292" t="str">
        <f t="shared" ca="1" si="140"/>
        <v>AF</v>
      </c>
      <c r="AV905" s="292">
        <f t="shared" si="141"/>
        <v>879</v>
      </c>
      <c r="AW905" s="180" t="str">
        <f t="shared" ca="1" si="138"/>
        <v>AF879</v>
      </c>
      <c r="AX905" s="180">
        <f t="shared" si="142"/>
        <v>9</v>
      </c>
      <c r="AY905" s="180" t="str">
        <f t="shared" ca="1" si="143"/>
        <v>6. Ownership - Operating Costs</v>
      </c>
      <c r="AZ905" s="189" t="s">
        <v>702</v>
      </c>
      <c r="BA905" s="180" t="s">
        <v>756</v>
      </c>
      <c r="BB905" s="180">
        <f>$AF$8</f>
        <v>2046</v>
      </c>
      <c r="BC905" s="180" t="str">
        <f t="shared" ca="1" si="139"/>
        <v>9_AF879_Parasitic_power_2046</v>
      </c>
      <c r="BD905" s="180" t="s">
        <v>407</v>
      </c>
      <c r="BE905" s="180"/>
      <c r="BF905" s="189" t="str">
        <f t="shared" si="144"/>
        <v>&gt;=0</v>
      </c>
      <c r="BG905" s="189" t="s">
        <v>58</v>
      </c>
      <c r="BH905" s="189" t="s">
        <v>58</v>
      </c>
      <c r="BI905" s="189"/>
      <c r="BJ905" s="189"/>
      <c r="BK905" s="189"/>
      <c r="BL905" s="189"/>
    </row>
    <row r="906" spans="1:64" ht="13.5" hidden="1" customHeight="1" thickBot="1">
      <c r="A906" s="90"/>
      <c r="B906" s="117"/>
      <c r="C906" s="160"/>
      <c r="D906" s="347"/>
      <c r="E906" s="347"/>
      <c r="F906" s="304"/>
      <c r="G906" s="304"/>
      <c r="H906" s="304"/>
      <c r="I906" s="304"/>
      <c r="J906" s="304"/>
      <c r="K906" s="304"/>
      <c r="L906" s="304"/>
      <c r="M906" s="304"/>
      <c r="N906" s="304"/>
      <c r="O906" s="304"/>
      <c r="P906" s="304"/>
      <c r="Q906" s="304"/>
      <c r="R906" s="304"/>
      <c r="S906" s="304"/>
      <c r="T906" s="304"/>
      <c r="U906" s="304"/>
      <c r="V906" s="304"/>
      <c r="W906" s="304"/>
      <c r="X906" s="304"/>
      <c r="Y906" s="304"/>
      <c r="Z906" s="304"/>
      <c r="AA906" s="304"/>
      <c r="AB906" s="304"/>
      <c r="AC906" s="304"/>
      <c r="AD906" s="304"/>
      <c r="AE906" s="305"/>
      <c r="AF906" s="305"/>
      <c r="AG906" s="305"/>
      <c r="AH906" s="305"/>
      <c r="AI906" s="305"/>
      <c r="AJ906" s="305"/>
      <c r="AK906" s="305"/>
      <c r="AL906" s="305"/>
      <c r="AM906" s="305"/>
      <c r="AN906" s="305"/>
      <c r="AO906" s="314"/>
      <c r="AP906" s="117"/>
      <c r="AQ906" s="54" t="s">
        <v>645</v>
      </c>
      <c r="AU906" s="292" t="str">
        <f t="shared" ca="1" si="140"/>
        <v>AG</v>
      </c>
      <c r="AV906" s="292">
        <f t="shared" si="141"/>
        <v>879</v>
      </c>
      <c r="AW906" s="180" t="str">
        <f t="shared" ca="1" si="138"/>
        <v>AG879</v>
      </c>
      <c r="AX906" s="180">
        <f t="shared" si="142"/>
        <v>9</v>
      </c>
      <c r="AY906" s="180" t="str">
        <f t="shared" ca="1" si="143"/>
        <v>6. Ownership - Operating Costs</v>
      </c>
      <c r="AZ906" s="189" t="s">
        <v>702</v>
      </c>
      <c r="BA906" s="180" t="s">
        <v>756</v>
      </c>
      <c r="BB906" s="180">
        <f>$AG$8</f>
        <v>2047</v>
      </c>
      <c r="BC906" s="180" t="str">
        <f t="shared" ca="1" si="139"/>
        <v>9_AG879_Parasitic_power_2047</v>
      </c>
      <c r="BD906" s="180" t="s">
        <v>407</v>
      </c>
      <c r="BE906" s="180"/>
      <c r="BF906" s="189" t="str">
        <f t="shared" si="144"/>
        <v>&gt;=0</v>
      </c>
      <c r="BG906" s="189" t="s">
        <v>58</v>
      </c>
      <c r="BH906" s="189" t="s">
        <v>58</v>
      </c>
      <c r="BI906" s="189"/>
      <c r="BJ906" s="189"/>
      <c r="BK906" s="189"/>
      <c r="BL906" s="189"/>
    </row>
    <row r="907" spans="1:64" ht="13.5" hidden="1" customHeight="1" thickBot="1">
      <c r="A907" s="90"/>
      <c r="B907" s="117"/>
      <c r="C907" s="160"/>
      <c r="D907" s="347"/>
      <c r="E907" s="347"/>
      <c r="F907" s="304"/>
      <c r="G907" s="304"/>
      <c r="H907" s="304"/>
      <c r="I907" s="304"/>
      <c r="J907" s="304"/>
      <c r="K907" s="304"/>
      <c r="L907" s="304"/>
      <c r="M907" s="304"/>
      <c r="N907" s="304"/>
      <c r="O907" s="304"/>
      <c r="P907" s="304"/>
      <c r="Q907" s="304"/>
      <c r="R907" s="304"/>
      <c r="S907" s="304"/>
      <c r="T907" s="304"/>
      <c r="U907" s="304"/>
      <c r="V907" s="304"/>
      <c r="W907" s="304"/>
      <c r="X907" s="304"/>
      <c r="Y907" s="304"/>
      <c r="Z907" s="304"/>
      <c r="AA907" s="304"/>
      <c r="AB907" s="304"/>
      <c r="AC907" s="304"/>
      <c r="AD907" s="304"/>
      <c r="AE907" s="305"/>
      <c r="AF907" s="305"/>
      <c r="AG907" s="305"/>
      <c r="AH907" s="305"/>
      <c r="AI907" s="305"/>
      <c r="AJ907" s="305"/>
      <c r="AK907" s="305"/>
      <c r="AL907" s="305"/>
      <c r="AM907" s="305"/>
      <c r="AN907" s="305"/>
      <c r="AO907" s="314"/>
      <c r="AP907" s="117"/>
      <c r="AQ907" s="54" t="s">
        <v>645</v>
      </c>
      <c r="AU907" s="292" t="str">
        <f t="shared" ca="1" si="140"/>
        <v>AH</v>
      </c>
      <c r="AV907" s="292">
        <f t="shared" si="141"/>
        <v>879</v>
      </c>
      <c r="AW907" s="180" t="str">
        <f t="shared" ca="1" si="138"/>
        <v>AH879</v>
      </c>
      <c r="AX907" s="180">
        <f t="shared" si="142"/>
        <v>9</v>
      </c>
      <c r="AY907" s="180" t="str">
        <f t="shared" ca="1" si="143"/>
        <v>6. Ownership - Operating Costs</v>
      </c>
      <c r="AZ907" s="189" t="s">
        <v>702</v>
      </c>
      <c r="BA907" s="180" t="s">
        <v>756</v>
      </c>
      <c r="BB907" s="180">
        <f>$AH$8</f>
        <v>2048</v>
      </c>
      <c r="BC907" s="180" t="str">
        <f t="shared" ca="1" si="139"/>
        <v>9_AH879_Parasitic_power_2048</v>
      </c>
      <c r="BD907" s="180" t="s">
        <v>407</v>
      </c>
      <c r="BE907" s="180"/>
      <c r="BF907" s="189" t="str">
        <f t="shared" si="144"/>
        <v>&gt;=0</v>
      </c>
      <c r="BG907" s="189" t="s">
        <v>58</v>
      </c>
      <c r="BH907" s="189" t="s">
        <v>58</v>
      </c>
      <c r="BI907" s="189"/>
      <c r="BJ907" s="189"/>
      <c r="BK907" s="189"/>
      <c r="BL907" s="189"/>
    </row>
    <row r="908" spans="1:64" ht="13.5" hidden="1" customHeight="1" thickBot="1">
      <c r="A908" s="90"/>
      <c r="B908" s="117"/>
      <c r="C908" s="160"/>
      <c r="D908" s="347"/>
      <c r="E908" s="347"/>
      <c r="F908" s="304"/>
      <c r="G908" s="304"/>
      <c r="H908" s="304"/>
      <c r="I908" s="304"/>
      <c r="J908" s="304"/>
      <c r="K908" s="304"/>
      <c r="L908" s="304"/>
      <c r="M908" s="304"/>
      <c r="N908" s="304"/>
      <c r="O908" s="304"/>
      <c r="P908" s="304"/>
      <c r="Q908" s="304"/>
      <c r="R908" s="304"/>
      <c r="S908" s="304"/>
      <c r="T908" s="304"/>
      <c r="U908" s="304"/>
      <c r="V908" s="304"/>
      <c r="W908" s="304"/>
      <c r="X908" s="304"/>
      <c r="Y908" s="304"/>
      <c r="Z908" s="304"/>
      <c r="AA908" s="304"/>
      <c r="AB908" s="304"/>
      <c r="AC908" s="304"/>
      <c r="AD908" s="304"/>
      <c r="AE908" s="305"/>
      <c r="AF908" s="305"/>
      <c r="AG908" s="305"/>
      <c r="AH908" s="305"/>
      <c r="AI908" s="305"/>
      <c r="AJ908" s="305"/>
      <c r="AK908" s="305"/>
      <c r="AL908" s="305"/>
      <c r="AM908" s="305"/>
      <c r="AN908" s="305"/>
      <c r="AO908" s="314"/>
      <c r="AP908" s="117"/>
      <c r="AQ908" s="54" t="s">
        <v>645</v>
      </c>
      <c r="AU908" s="292" t="str">
        <f t="shared" ca="1" si="140"/>
        <v>AI</v>
      </c>
      <c r="AV908" s="292">
        <f t="shared" si="141"/>
        <v>879</v>
      </c>
      <c r="AW908" s="180" t="str">
        <f t="shared" ca="1" si="138"/>
        <v>AI879</v>
      </c>
      <c r="AX908" s="180">
        <f t="shared" si="142"/>
        <v>9</v>
      </c>
      <c r="AY908" s="180" t="str">
        <f t="shared" ca="1" si="143"/>
        <v>6. Ownership - Operating Costs</v>
      </c>
      <c r="AZ908" s="189" t="s">
        <v>702</v>
      </c>
      <c r="BA908" s="180" t="s">
        <v>756</v>
      </c>
      <c r="BB908" s="180">
        <f>$AI$8</f>
        <v>2049</v>
      </c>
      <c r="BC908" s="180" t="str">
        <f t="shared" ca="1" si="139"/>
        <v>9_AI879_Parasitic_power_2049</v>
      </c>
      <c r="BD908" s="180" t="s">
        <v>407</v>
      </c>
      <c r="BE908" s="180"/>
      <c r="BF908" s="189" t="str">
        <f t="shared" si="144"/>
        <v>&gt;=0</v>
      </c>
      <c r="BG908" s="189" t="s">
        <v>58</v>
      </c>
      <c r="BH908" s="189" t="s">
        <v>58</v>
      </c>
      <c r="BI908" s="189"/>
      <c r="BJ908" s="189"/>
      <c r="BK908" s="189"/>
      <c r="BL908" s="189"/>
    </row>
    <row r="909" spans="1:64" ht="13.5" hidden="1" customHeight="1" thickBot="1">
      <c r="A909" s="90"/>
      <c r="B909" s="117"/>
      <c r="C909" s="160"/>
      <c r="D909" s="347"/>
      <c r="E909" s="347"/>
      <c r="F909" s="304"/>
      <c r="G909" s="304"/>
      <c r="H909" s="304"/>
      <c r="I909" s="304"/>
      <c r="J909" s="304"/>
      <c r="K909" s="304"/>
      <c r="L909" s="304"/>
      <c r="M909" s="304"/>
      <c r="N909" s="304"/>
      <c r="O909" s="304"/>
      <c r="P909" s="304"/>
      <c r="Q909" s="304"/>
      <c r="R909" s="304"/>
      <c r="S909" s="304"/>
      <c r="T909" s="304"/>
      <c r="U909" s="304"/>
      <c r="V909" s="304"/>
      <c r="W909" s="304"/>
      <c r="X909" s="304"/>
      <c r="Y909" s="304"/>
      <c r="Z909" s="304"/>
      <c r="AA909" s="304"/>
      <c r="AB909" s="304"/>
      <c r="AC909" s="304"/>
      <c r="AD909" s="304"/>
      <c r="AE909" s="305"/>
      <c r="AF909" s="305"/>
      <c r="AG909" s="305"/>
      <c r="AH909" s="305"/>
      <c r="AI909" s="305"/>
      <c r="AJ909" s="305"/>
      <c r="AK909" s="305"/>
      <c r="AL909" s="305"/>
      <c r="AM909" s="305"/>
      <c r="AN909" s="305"/>
      <c r="AO909" s="314"/>
      <c r="AP909" s="117"/>
      <c r="AQ909" s="54" t="s">
        <v>645</v>
      </c>
      <c r="AU909" s="292" t="str">
        <f t="shared" ca="1" si="140"/>
        <v>AJ</v>
      </c>
      <c r="AV909" s="292">
        <f t="shared" si="141"/>
        <v>879</v>
      </c>
      <c r="AW909" s="180" t="str">
        <f t="shared" ca="1" si="138"/>
        <v>AJ879</v>
      </c>
      <c r="AX909" s="180">
        <f t="shared" si="142"/>
        <v>9</v>
      </c>
      <c r="AY909" s="180" t="str">
        <f t="shared" ca="1" si="143"/>
        <v>6. Ownership - Operating Costs</v>
      </c>
      <c r="AZ909" s="189" t="s">
        <v>702</v>
      </c>
      <c r="BA909" s="180" t="s">
        <v>756</v>
      </c>
      <c r="BB909" s="180">
        <f>$AJ$8</f>
        <v>2050</v>
      </c>
      <c r="BC909" s="180" t="str">
        <f t="shared" ca="1" si="139"/>
        <v>9_AJ879_Parasitic_power_2050</v>
      </c>
      <c r="BD909" s="180" t="s">
        <v>407</v>
      </c>
      <c r="BE909" s="180"/>
      <c r="BF909" s="189" t="str">
        <f t="shared" si="144"/>
        <v>&gt;=0</v>
      </c>
      <c r="BG909" s="189" t="s">
        <v>58</v>
      </c>
      <c r="BH909" s="189" t="s">
        <v>58</v>
      </c>
      <c r="BI909" s="189"/>
      <c r="BJ909" s="189"/>
      <c r="BK909" s="189"/>
      <c r="BL909" s="189"/>
    </row>
    <row r="910" spans="1:64" ht="13.5" hidden="1" customHeight="1" thickBot="1">
      <c r="A910" s="90"/>
      <c r="B910" s="117"/>
      <c r="C910" s="160"/>
      <c r="D910" s="347"/>
      <c r="E910" s="347"/>
      <c r="F910" s="304"/>
      <c r="G910" s="304"/>
      <c r="H910" s="304"/>
      <c r="I910" s="304"/>
      <c r="J910" s="304"/>
      <c r="K910" s="304"/>
      <c r="L910" s="304"/>
      <c r="M910" s="304"/>
      <c r="N910" s="304"/>
      <c r="O910" s="304"/>
      <c r="P910" s="304"/>
      <c r="Q910" s="304"/>
      <c r="R910" s="304"/>
      <c r="S910" s="304"/>
      <c r="T910" s="304"/>
      <c r="U910" s="304"/>
      <c r="V910" s="304"/>
      <c r="W910" s="304"/>
      <c r="X910" s="304"/>
      <c r="Y910" s="304"/>
      <c r="Z910" s="304"/>
      <c r="AA910" s="304"/>
      <c r="AB910" s="304"/>
      <c r="AC910" s="304"/>
      <c r="AD910" s="304"/>
      <c r="AE910" s="305"/>
      <c r="AF910" s="305"/>
      <c r="AG910" s="305"/>
      <c r="AH910" s="305"/>
      <c r="AI910" s="305"/>
      <c r="AJ910" s="305"/>
      <c r="AK910" s="305"/>
      <c r="AL910" s="305"/>
      <c r="AM910" s="305"/>
      <c r="AN910" s="305"/>
      <c r="AO910" s="314"/>
      <c r="AP910" s="117"/>
      <c r="AQ910" s="54" t="s">
        <v>645</v>
      </c>
      <c r="AU910" s="292" t="str">
        <f t="shared" ca="1" si="140"/>
        <v>AK</v>
      </c>
      <c r="AV910" s="292">
        <f t="shared" si="141"/>
        <v>879</v>
      </c>
      <c r="AW910" s="180" t="str">
        <f t="shared" ca="1" si="138"/>
        <v>AK879</v>
      </c>
      <c r="AX910" s="180">
        <f t="shared" si="142"/>
        <v>9</v>
      </c>
      <c r="AY910" s="180" t="str">
        <f t="shared" ca="1" si="143"/>
        <v>6. Ownership - Operating Costs</v>
      </c>
      <c r="AZ910" s="189" t="s">
        <v>702</v>
      </c>
      <c r="BA910" s="180" t="s">
        <v>756</v>
      </c>
      <c r="BB910" s="180">
        <f>$AK$8</f>
        <v>2051</v>
      </c>
      <c r="BC910" s="180" t="str">
        <f t="shared" ca="1" si="139"/>
        <v>9_AK879_Parasitic_power_2051</v>
      </c>
      <c r="BD910" s="180" t="s">
        <v>407</v>
      </c>
      <c r="BE910" s="180"/>
      <c r="BF910" s="189" t="str">
        <f t="shared" si="144"/>
        <v>&gt;=0</v>
      </c>
      <c r="BG910" s="189" t="s">
        <v>58</v>
      </c>
      <c r="BH910" s="189" t="s">
        <v>58</v>
      </c>
      <c r="BI910" s="189"/>
      <c r="BJ910" s="189"/>
      <c r="BK910" s="189"/>
      <c r="BL910" s="189"/>
    </row>
    <row r="911" spans="1:64" ht="13.5" hidden="1" customHeight="1" thickBot="1">
      <c r="A911" s="90"/>
      <c r="B911" s="117"/>
      <c r="C911" s="160"/>
      <c r="D911" s="347"/>
      <c r="E911" s="347"/>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304"/>
      <c r="AE911" s="305"/>
      <c r="AF911" s="305"/>
      <c r="AG911" s="305"/>
      <c r="AH911" s="305"/>
      <c r="AI911" s="305"/>
      <c r="AJ911" s="305"/>
      <c r="AK911" s="305"/>
      <c r="AL911" s="305"/>
      <c r="AM911" s="305"/>
      <c r="AN911" s="305"/>
      <c r="AO911" s="314"/>
      <c r="AP911" s="117"/>
      <c r="AQ911" s="54" t="s">
        <v>645</v>
      </c>
      <c r="AU911" s="292" t="str">
        <f t="shared" ca="1" si="140"/>
        <v>AL</v>
      </c>
      <c r="AV911" s="292">
        <f t="shared" si="141"/>
        <v>879</v>
      </c>
      <c r="AW911" s="180" t="str">
        <f t="shared" ca="1" si="138"/>
        <v>AL879</v>
      </c>
      <c r="AX911" s="180">
        <f t="shared" si="142"/>
        <v>9</v>
      </c>
      <c r="AY911" s="180" t="str">
        <f t="shared" ca="1" si="143"/>
        <v>6. Ownership - Operating Costs</v>
      </c>
      <c r="AZ911" s="189" t="s">
        <v>702</v>
      </c>
      <c r="BA911" s="180" t="s">
        <v>756</v>
      </c>
      <c r="BB911" s="180">
        <f>$AL$8</f>
        <v>2052</v>
      </c>
      <c r="BC911" s="180" t="str">
        <f t="shared" ca="1" si="139"/>
        <v>9_AL879_Parasitic_power_2052</v>
      </c>
      <c r="BD911" s="180" t="s">
        <v>407</v>
      </c>
      <c r="BE911" s="180"/>
      <c r="BF911" s="189" t="str">
        <f t="shared" si="144"/>
        <v>&gt;=0</v>
      </c>
      <c r="BG911" s="189" t="s">
        <v>58</v>
      </c>
      <c r="BH911" s="189" t="s">
        <v>58</v>
      </c>
      <c r="BI911" s="189"/>
      <c r="BJ911" s="189"/>
      <c r="BK911" s="189"/>
      <c r="BL911" s="189"/>
    </row>
    <row r="912" spans="1:64" ht="13.5" hidden="1" customHeight="1" thickBot="1">
      <c r="A912" s="90"/>
      <c r="B912" s="117"/>
      <c r="C912" s="160"/>
      <c r="D912" s="347"/>
      <c r="E912" s="347"/>
      <c r="F912" s="304"/>
      <c r="G912" s="304"/>
      <c r="H912" s="304"/>
      <c r="I912" s="304"/>
      <c r="J912" s="304"/>
      <c r="K912" s="304"/>
      <c r="L912" s="304"/>
      <c r="M912" s="304"/>
      <c r="N912" s="304"/>
      <c r="O912" s="304"/>
      <c r="P912" s="304"/>
      <c r="Q912" s="304"/>
      <c r="R912" s="304"/>
      <c r="S912" s="304"/>
      <c r="T912" s="304"/>
      <c r="U912" s="304"/>
      <c r="V912" s="304"/>
      <c r="W912" s="304"/>
      <c r="X912" s="304"/>
      <c r="Y912" s="304"/>
      <c r="Z912" s="304"/>
      <c r="AA912" s="304"/>
      <c r="AB912" s="304"/>
      <c r="AC912" s="304"/>
      <c r="AD912" s="304"/>
      <c r="AE912" s="305"/>
      <c r="AF912" s="305"/>
      <c r="AG912" s="305"/>
      <c r="AH912" s="305"/>
      <c r="AI912" s="305"/>
      <c r="AJ912" s="305"/>
      <c r="AK912" s="305"/>
      <c r="AL912" s="305"/>
      <c r="AM912" s="305"/>
      <c r="AN912" s="305"/>
      <c r="AO912" s="314"/>
      <c r="AP912" s="117"/>
      <c r="AQ912" s="54" t="s">
        <v>645</v>
      </c>
      <c r="AU912" s="292" t="str">
        <f t="shared" ca="1" si="140"/>
        <v>AM</v>
      </c>
      <c r="AV912" s="292">
        <f t="shared" si="141"/>
        <v>879</v>
      </c>
      <c r="AW912" s="180" t="str">
        <f t="shared" ca="1" si="138"/>
        <v>AM879</v>
      </c>
      <c r="AX912" s="180">
        <f t="shared" si="142"/>
        <v>9</v>
      </c>
      <c r="AY912" s="180" t="str">
        <f t="shared" ca="1" si="143"/>
        <v>6. Ownership - Operating Costs</v>
      </c>
      <c r="AZ912" s="189" t="s">
        <v>702</v>
      </c>
      <c r="BA912" s="180" t="s">
        <v>756</v>
      </c>
      <c r="BB912" s="180">
        <f>$AM$8</f>
        <v>2053</v>
      </c>
      <c r="BC912" s="180" t="str">
        <f t="shared" ca="1" si="139"/>
        <v>9_AM879_Parasitic_power_2053</v>
      </c>
      <c r="BD912" s="180" t="s">
        <v>407</v>
      </c>
      <c r="BE912" s="180"/>
      <c r="BF912" s="189" t="str">
        <f t="shared" si="144"/>
        <v>&gt;=0</v>
      </c>
      <c r="BG912" s="189" t="s">
        <v>58</v>
      </c>
      <c r="BH912" s="189" t="s">
        <v>58</v>
      </c>
      <c r="BI912" s="189"/>
      <c r="BJ912" s="189"/>
      <c r="BK912" s="189"/>
      <c r="BL912" s="189"/>
    </row>
    <row r="913" spans="1:64" ht="13.5" hidden="1" customHeight="1" thickBot="1">
      <c r="A913" s="90"/>
      <c r="B913" s="117"/>
      <c r="C913" s="160"/>
      <c r="D913" s="347"/>
      <c r="E913" s="347"/>
      <c r="F913" s="304"/>
      <c r="G913" s="304"/>
      <c r="H913" s="304"/>
      <c r="I913" s="304"/>
      <c r="J913" s="304"/>
      <c r="K913" s="304"/>
      <c r="L913" s="304"/>
      <c r="M913" s="304"/>
      <c r="N913" s="304"/>
      <c r="O913" s="304"/>
      <c r="P913" s="304"/>
      <c r="Q913" s="304"/>
      <c r="R913" s="304"/>
      <c r="S913" s="304"/>
      <c r="T913" s="304"/>
      <c r="U913" s="304"/>
      <c r="V913" s="304"/>
      <c r="W913" s="304"/>
      <c r="X913" s="304"/>
      <c r="Y913" s="304"/>
      <c r="Z913" s="304"/>
      <c r="AA913" s="304"/>
      <c r="AB913" s="304"/>
      <c r="AC913" s="304"/>
      <c r="AD913" s="304"/>
      <c r="AE913" s="305"/>
      <c r="AF913" s="305"/>
      <c r="AG913" s="305"/>
      <c r="AH913" s="305"/>
      <c r="AI913" s="305"/>
      <c r="AJ913" s="305"/>
      <c r="AK913" s="305"/>
      <c r="AL913" s="305"/>
      <c r="AM913" s="305"/>
      <c r="AN913" s="305"/>
      <c r="AO913" s="314"/>
      <c r="AP913" s="117"/>
      <c r="AQ913" s="54" t="s">
        <v>645</v>
      </c>
      <c r="AU913" s="292" t="str">
        <f t="shared" ca="1" si="140"/>
        <v>AN</v>
      </c>
      <c r="AV913" s="292">
        <f t="shared" si="141"/>
        <v>879</v>
      </c>
      <c r="AW913" s="180" t="str">
        <f t="shared" ca="1" si="138"/>
        <v>AN879</v>
      </c>
      <c r="AX913" s="180">
        <f t="shared" si="142"/>
        <v>9</v>
      </c>
      <c r="AY913" s="180" t="str">
        <f t="shared" ca="1" si="143"/>
        <v>6. Ownership - Operating Costs</v>
      </c>
      <c r="AZ913" s="189" t="s">
        <v>702</v>
      </c>
      <c r="BA913" s="180" t="s">
        <v>756</v>
      </c>
      <c r="BB913" s="180">
        <f>$AN$8</f>
        <v>2054</v>
      </c>
      <c r="BC913" s="180" t="str">
        <f t="shared" ca="1" si="139"/>
        <v>9_AN879_Parasitic_power_2054</v>
      </c>
      <c r="BD913" s="180" t="s">
        <v>407</v>
      </c>
      <c r="BE913" s="180"/>
      <c r="BF913" s="189" t="str">
        <f t="shared" si="144"/>
        <v>&gt;=0</v>
      </c>
      <c r="BG913" s="189" t="s">
        <v>58</v>
      </c>
      <c r="BH913" s="189" t="s">
        <v>58</v>
      </c>
      <c r="BI913" s="189"/>
      <c r="BJ913" s="189"/>
      <c r="BK913" s="189"/>
      <c r="BL913" s="189"/>
    </row>
    <row r="914" spans="1:64" ht="13.5" hidden="1" customHeight="1" thickBot="1">
      <c r="A914" s="90"/>
      <c r="B914" s="117"/>
      <c r="C914" s="160"/>
      <c r="D914" s="347"/>
      <c r="E914" s="347"/>
      <c r="F914" s="304"/>
      <c r="G914" s="304"/>
      <c r="H914" s="304"/>
      <c r="I914" s="304"/>
      <c r="J914" s="304"/>
      <c r="K914" s="304"/>
      <c r="L914" s="304"/>
      <c r="M914" s="304"/>
      <c r="N914" s="304"/>
      <c r="O914" s="304"/>
      <c r="P914" s="304"/>
      <c r="Q914" s="304"/>
      <c r="R914" s="304"/>
      <c r="S914" s="304"/>
      <c r="T914" s="304"/>
      <c r="U914" s="304"/>
      <c r="V914" s="304"/>
      <c r="W914" s="304"/>
      <c r="X914" s="304"/>
      <c r="Y914" s="304"/>
      <c r="Z914" s="304"/>
      <c r="AA914" s="304"/>
      <c r="AB914" s="304"/>
      <c r="AC914" s="304"/>
      <c r="AD914" s="304"/>
      <c r="AE914" s="305"/>
      <c r="AF914" s="305"/>
      <c r="AG914" s="305"/>
      <c r="AH914" s="305"/>
      <c r="AI914" s="305"/>
      <c r="AJ914" s="305"/>
      <c r="AK914" s="305"/>
      <c r="AL914" s="305"/>
      <c r="AM914" s="305"/>
      <c r="AN914" s="305"/>
      <c r="AO914" s="314"/>
      <c r="AP914" s="117"/>
      <c r="AQ914" s="307" t="s">
        <v>645</v>
      </c>
      <c r="AR914" s="307"/>
      <c r="AS914" s="307"/>
      <c r="AT914" s="307"/>
      <c r="AU914" s="308" t="str">
        <f t="shared" ca="1" si="140"/>
        <v>AO</v>
      </c>
      <c r="AV914" s="308">
        <f t="shared" si="141"/>
        <v>879</v>
      </c>
      <c r="AW914" s="254" t="str">
        <f t="shared" ca="1" si="138"/>
        <v>AO879</v>
      </c>
      <c r="AX914" s="254">
        <f t="shared" si="142"/>
        <v>9</v>
      </c>
      <c r="AY914" s="254" t="str">
        <f t="shared" ca="1" si="143"/>
        <v>6. Ownership - Operating Costs</v>
      </c>
      <c r="AZ914" s="259" t="s">
        <v>702</v>
      </c>
      <c r="BA914" s="254" t="s">
        <v>756</v>
      </c>
      <c r="BB914" s="254" t="s">
        <v>646</v>
      </c>
      <c r="BC914" s="254" t="str">
        <f t="shared" ca="1" si="139"/>
        <v>9_AO879_Parasitic_power_Additional_Info</v>
      </c>
      <c r="BD914" s="259" t="s">
        <v>133</v>
      </c>
      <c r="BE914" s="259">
        <v>100</v>
      </c>
      <c r="BF914" s="259"/>
      <c r="BG914" s="259" t="s">
        <v>58</v>
      </c>
      <c r="BH914" s="259" t="s">
        <v>58</v>
      </c>
      <c r="BI914" s="189"/>
      <c r="BJ914" s="189"/>
      <c r="BK914" s="189"/>
      <c r="BL914" s="189"/>
    </row>
    <row r="915" spans="1:64" ht="13.5" thickBot="1">
      <c r="A915" s="90">
        <f>+A879+1</f>
        <v>32</v>
      </c>
      <c r="B915" s="117"/>
      <c r="C915" s="160" t="s">
        <v>757</v>
      </c>
      <c r="D915" s="347" t="s">
        <v>642</v>
      </c>
      <c r="E915" s="347"/>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1"/>
      <c r="AF915" s="281"/>
      <c r="AG915" s="281"/>
      <c r="AH915" s="281"/>
      <c r="AI915" s="281"/>
      <c r="AJ915" s="281"/>
      <c r="AK915" s="281"/>
      <c r="AL915" s="281"/>
      <c r="AM915" s="281"/>
      <c r="AN915" s="281"/>
      <c r="AO915" s="222"/>
      <c r="AP915" s="117"/>
      <c r="AS915" s="54" t="s">
        <v>125</v>
      </c>
      <c r="AT915" s="54" t="str">
        <f ca="1">SUBSTITUTE(CELL("address",F915),"$","")</f>
        <v>F915</v>
      </c>
      <c r="AU915" s="227" t="str">
        <f ca="1">CHAR(CODE(AT915))</f>
        <v>F</v>
      </c>
      <c r="AV915" s="227">
        <f>ROW(AT915)</f>
        <v>915</v>
      </c>
      <c r="AW915" s="180" t="str">
        <f ca="1">CONCATENATE(AU915&amp;AV915)</f>
        <v>F915</v>
      </c>
      <c r="AX915" s="180">
        <f t="shared" si="142"/>
        <v>9</v>
      </c>
      <c r="AY915" s="180" t="str">
        <f t="shared" ca="1" si="143"/>
        <v>6. Ownership - Operating Costs</v>
      </c>
      <c r="AZ915" s="189" t="s">
        <v>702</v>
      </c>
      <c r="BA915" s="180" t="s">
        <v>758</v>
      </c>
      <c r="BB915" s="180">
        <f>$F$8</f>
        <v>2020</v>
      </c>
      <c r="BC915" s="180" t="str">
        <f ca="1">AX915&amp;"_"&amp;AW915&amp;"_"&amp;BA915&amp;"_"&amp;BB915</f>
        <v>9_F915_Permit_requirements_2020</v>
      </c>
      <c r="BD915" s="180" t="s">
        <v>407</v>
      </c>
      <c r="BE915" s="180"/>
      <c r="BF915" s="189" t="str">
        <f t="shared" si="144"/>
        <v>&gt;=0</v>
      </c>
      <c r="BG915" s="189" t="s">
        <v>58</v>
      </c>
      <c r="BH915" s="189" t="s">
        <v>58</v>
      </c>
      <c r="BI915" s="189"/>
      <c r="BJ915" s="189"/>
      <c r="BK915" s="189"/>
      <c r="BL915" s="189"/>
    </row>
    <row r="916" spans="1:64" ht="13.5" hidden="1" customHeight="1" thickBot="1">
      <c r="A916" s="90"/>
      <c r="B916" s="117"/>
      <c r="C916" s="160"/>
      <c r="D916" s="347"/>
      <c r="E916" s="347"/>
      <c r="F916" s="304"/>
      <c r="G916" s="304"/>
      <c r="H916" s="304"/>
      <c r="I916" s="304"/>
      <c r="J916" s="304"/>
      <c r="K916" s="304"/>
      <c r="L916" s="304"/>
      <c r="M916" s="304"/>
      <c r="N916" s="304"/>
      <c r="O916" s="304"/>
      <c r="P916" s="304"/>
      <c r="Q916" s="304"/>
      <c r="R916" s="304"/>
      <c r="S916" s="304"/>
      <c r="T916" s="304"/>
      <c r="U916" s="304"/>
      <c r="V916" s="304"/>
      <c r="W916" s="304"/>
      <c r="X916" s="304"/>
      <c r="Y916" s="304"/>
      <c r="Z916" s="304"/>
      <c r="AA916" s="304"/>
      <c r="AB916" s="304"/>
      <c r="AC916" s="304"/>
      <c r="AD916" s="304"/>
      <c r="AE916" s="305"/>
      <c r="AF916" s="305"/>
      <c r="AG916" s="305"/>
      <c r="AH916" s="305"/>
      <c r="AI916" s="305"/>
      <c r="AJ916" s="305"/>
      <c r="AK916" s="305"/>
      <c r="AL916" s="305"/>
      <c r="AM916" s="305"/>
      <c r="AN916" s="305"/>
      <c r="AO916" s="314"/>
      <c r="AP916" s="117"/>
      <c r="AQ916" s="54" t="s">
        <v>645</v>
      </c>
      <c r="AU916" s="292" t="str">
        <f ca="1">IF(AU915="Z","AA",IF(LEN(AU915)=1,CHAR(CODE(AU915)+1),IF(RIGHT(AU915,1)="Z",CHAR(CODE(LEFT(AU915,1))+1),LEFT(AU915,1))&amp;CHAR(65+MOD(CODE(RIGHT(AU915,1))+1-65,26))))</f>
        <v>G</v>
      </c>
      <c r="AV916" s="292">
        <f>AV915</f>
        <v>915</v>
      </c>
      <c r="AW916" s="180" t="str">
        <f t="shared" ref="AW916:AW950" ca="1" si="145">CONCATENATE(AU916&amp;AV916)</f>
        <v>G915</v>
      </c>
      <c r="AX916" s="180">
        <f t="shared" si="142"/>
        <v>9</v>
      </c>
      <c r="AY916" s="180" t="str">
        <f t="shared" ca="1" si="143"/>
        <v>6. Ownership - Operating Costs</v>
      </c>
      <c r="AZ916" s="189" t="s">
        <v>702</v>
      </c>
      <c r="BA916" s="180" t="s">
        <v>758</v>
      </c>
      <c r="BB916" s="180">
        <f>$G$8</f>
        <v>2021</v>
      </c>
      <c r="BC916" s="180" t="str">
        <f t="shared" ref="BC916:BC950" ca="1" si="146">AX916&amp;"_"&amp;AW916&amp;"_"&amp;BA916&amp;"_"&amp;BB916</f>
        <v>9_G915_Permit_requirements_2021</v>
      </c>
      <c r="BD916" s="180" t="s">
        <v>407</v>
      </c>
      <c r="BE916" s="180"/>
      <c r="BF916" s="189" t="str">
        <f t="shared" si="144"/>
        <v>&gt;=0</v>
      </c>
      <c r="BG916" s="189" t="s">
        <v>58</v>
      </c>
      <c r="BH916" s="189" t="s">
        <v>58</v>
      </c>
      <c r="BI916" s="189"/>
      <c r="BJ916" s="189"/>
      <c r="BK916" s="189"/>
      <c r="BL916" s="189"/>
    </row>
    <row r="917" spans="1:64" ht="13.5" hidden="1" customHeight="1" thickBot="1">
      <c r="A917" s="90"/>
      <c r="B917" s="117"/>
      <c r="C917" s="160"/>
      <c r="D917" s="347"/>
      <c r="E917" s="347"/>
      <c r="F917" s="304"/>
      <c r="G917" s="304"/>
      <c r="H917" s="304"/>
      <c r="I917" s="304"/>
      <c r="J917" s="304"/>
      <c r="K917" s="304"/>
      <c r="L917" s="304"/>
      <c r="M917" s="304"/>
      <c r="N917" s="304"/>
      <c r="O917" s="304"/>
      <c r="P917" s="304"/>
      <c r="Q917" s="304"/>
      <c r="R917" s="304"/>
      <c r="S917" s="304"/>
      <c r="T917" s="304"/>
      <c r="U917" s="304"/>
      <c r="V917" s="304"/>
      <c r="W917" s="304"/>
      <c r="X917" s="304"/>
      <c r="Y917" s="304"/>
      <c r="Z917" s="304"/>
      <c r="AA917" s="304"/>
      <c r="AB917" s="304"/>
      <c r="AC917" s="304"/>
      <c r="AD917" s="304"/>
      <c r="AE917" s="305"/>
      <c r="AF917" s="305"/>
      <c r="AG917" s="305"/>
      <c r="AH917" s="305"/>
      <c r="AI917" s="305"/>
      <c r="AJ917" s="305"/>
      <c r="AK917" s="305"/>
      <c r="AL917" s="305"/>
      <c r="AM917" s="305"/>
      <c r="AN917" s="305"/>
      <c r="AO917" s="314"/>
      <c r="AP917" s="117"/>
      <c r="AQ917" s="54" t="s">
        <v>645</v>
      </c>
      <c r="AU917" s="292" t="str">
        <f t="shared" ref="AU917:AU950" ca="1" si="147">IF(AU916="Z","AA",IF(LEN(AU916)=1,CHAR(CODE(AU916)+1),IF(RIGHT(AU916,1)="Z",CHAR(CODE(LEFT(AU916,1))+1),LEFT(AU916,1))&amp;CHAR(65+MOD(CODE(RIGHT(AU916,1))+1-65,26))))</f>
        <v>H</v>
      </c>
      <c r="AV917" s="292">
        <f t="shared" ref="AV917:AV950" si="148">AV916</f>
        <v>915</v>
      </c>
      <c r="AW917" s="180" t="str">
        <f t="shared" ca="1" si="145"/>
        <v>H915</v>
      </c>
      <c r="AX917" s="180">
        <f t="shared" si="142"/>
        <v>9</v>
      </c>
      <c r="AY917" s="180" t="str">
        <f t="shared" ca="1" si="143"/>
        <v>6. Ownership - Operating Costs</v>
      </c>
      <c r="AZ917" s="189" t="s">
        <v>702</v>
      </c>
      <c r="BA917" s="180" t="s">
        <v>758</v>
      </c>
      <c r="BB917" s="180">
        <f>$H$8</f>
        <v>2022</v>
      </c>
      <c r="BC917" s="180" t="str">
        <f t="shared" ca="1" si="146"/>
        <v>9_H915_Permit_requirements_2022</v>
      </c>
      <c r="BD917" s="180" t="s">
        <v>407</v>
      </c>
      <c r="BE917" s="180"/>
      <c r="BF917" s="189" t="str">
        <f t="shared" si="144"/>
        <v>&gt;=0</v>
      </c>
      <c r="BG917" s="189" t="s">
        <v>58</v>
      </c>
      <c r="BH917" s="189" t="s">
        <v>58</v>
      </c>
      <c r="BI917" s="189"/>
      <c r="BJ917" s="189"/>
      <c r="BK917" s="189"/>
      <c r="BL917" s="189"/>
    </row>
    <row r="918" spans="1:64" ht="13.5" hidden="1" customHeight="1" thickBot="1">
      <c r="A918" s="90"/>
      <c r="B918" s="117"/>
      <c r="C918" s="160"/>
      <c r="D918" s="347"/>
      <c r="E918" s="347"/>
      <c r="F918" s="304"/>
      <c r="G918" s="304"/>
      <c r="H918" s="304"/>
      <c r="I918" s="304"/>
      <c r="J918" s="304"/>
      <c r="K918" s="304"/>
      <c r="L918" s="304"/>
      <c r="M918" s="304"/>
      <c r="N918" s="304"/>
      <c r="O918" s="304"/>
      <c r="P918" s="304"/>
      <c r="Q918" s="304"/>
      <c r="R918" s="304"/>
      <c r="S918" s="304"/>
      <c r="T918" s="304"/>
      <c r="U918" s="304"/>
      <c r="V918" s="304"/>
      <c r="W918" s="304"/>
      <c r="X918" s="304"/>
      <c r="Y918" s="304"/>
      <c r="Z918" s="304"/>
      <c r="AA918" s="304"/>
      <c r="AB918" s="304"/>
      <c r="AC918" s="304"/>
      <c r="AD918" s="304"/>
      <c r="AE918" s="305"/>
      <c r="AF918" s="305"/>
      <c r="AG918" s="305"/>
      <c r="AH918" s="305"/>
      <c r="AI918" s="305"/>
      <c r="AJ918" s="305"/>
      <c r="AK918" s="305"/>
      <c r="AL918" s="305"/>
      <c r="AM918" s="305"/>
      <c r="AN918" s="305"/>
      <c r="AO918" s="314"/>
      <c r="AP918" s="117"/>
      <c r="AQ918" s="54" t="s">
        <v>645</v>
      </c>
      <c r="AU918" s="292" t="str">
        <f t="shared" ca="1" si="147"/>
        <v>I</v>
      </c>
      <c r="AV918" s="292">
        <f t="shared" si="148"/>
        <v>915</v>
      </c>
      <c r="AW918" s="180" t="str">
        <f t="shared" ca="1" si="145"/>
        <v>I915</v>
      </c>
      <c r="AX918" s="180">
        <f t="shared" si="142"/>
        <v>9</v>
      </c>
      <c r="AY918" s="180" t="str">
        <f t="shared" ca="1" si="143"/>
        <v>6. Ownership - Operating Costs</v>
      </c>
      <c r="AZ918" s="189" t="s">
        <v>702</v>
      </c>
      <c r="BA918" s="180" t="s">
        <v>758</v>
      </c>
      <c r="BB918" s="180">
        <f>$I$8</f>
        <v>2023</v>
      </c>
      <c r="BC918" s="180" t="str">
        <f t="shared" ca="1" si="146"/>
        <v>9_I915_Permit_requirements_2023</v>
      </c>
      <c r="BD918" s="180" t="s">
        <v>407</v>
      </c>
      <c r="BE918" s="180"/>
      <c r="BF918" s="189" t="str">
        <f t="shared" si="144"/>
        <v>&gt;=0</v>
      </c>
      <c r="BG918" s="189" t="s">
        <v>58</v>
      </c>
      <c r="BH918" s="189" t="s">
        <v>58</v>
      </c>
      <c r="BI918" s="189"/>
      <c r="BJ918" s="189"/>
      <c r="BK918" s="189"/>
      <c r="BL918" s="189"/>
    </row>
    <row r="919" spans="1:64" ht="13.5" hidden="1" customHeight="1" thickBot="1">
      <c r="A919" s="90"/>
      <c r="B919" s="117"/>
      <c r="C919" s="160"/>
      <c r="D919" s="347"/>
      <c r="E919" s="347"/>
      <c r="F919" s="304"/>
      <c r="G919" s="304"/>
      <c r="H919" s="304"/>
      <c r="I919" s="304"/>
      <c r="J919" s="304"/>
      <c r="K919" s="304"/>
      <c r="L919" s="304"/>
      <c r="M919" s="304"/>
      <c r="N919" s="304"/>
      <c r="O919" s="304"/>
      <c r="P919" s="304"/>
      <c r="Q919" s="304"/>
      <c r="R919" s="304"/>
      <c r="S919" s="304"/>
      <c r="T919" s="304"/>
      <c r="U919" s="304"/>
      <c r="V919" s="304"/>
      <c r="W919" s="304"/>
      <c r="X919" s="304"/>
      <c r="Y919" s="304"/>
      <c r="Z919" s="304"/>
      <c r="AA919" s="304"/>
      <c r="AB919" s="304"/>
      <c r="AC919" s="304"/>
      <c r="AD919" s="304"/>
      <c r="AE919" s="305"/>
      <c r="AF919" s="305"/>
      <c r="AG919" s="305"/>
      <c r="AH919" s="305"/>
      <c r="AI919" s="305"/>
      <c r="AJ919" s="305"/>
      <c r="AK919" s="305"/>
      <c r="AL919" s="305"/>
      <c r="AM919" s="305"/>
      <c r="AN919" s="305"/>
      <c r="AO919" s="314"/>
      <c r="AP919" s="117"/>
      <c r="AQ919" s="54" t="s">
        <v>645</v>
      </c>
      <c r="AU919" s="292" t="str">
        <f t="shared" ca="1" si="147"/>
        <v>J</v>
      </c>
      <c r="AV919" s="292">
        <f t="shared" si="148"/>
        <v>915</v>
      </c>
      <c r="AW919" s="180" t="str">
        <f t="shared" ca="1" si="145"/>
        <v>J915</v>
      </c>
      <c r="AX919" s="180">
        <f t="shared" si="142"/>
        <v>9</v>
      </c>
      <c r="AY919" s="180" t="str">
        <f t="shared" ca="1" si="143"/>
        <v>6. Ownership - Operating Costs</v>
      </c>
      <c r="AZ919" s="189" t="s">
        <v>702</v>
      </c>
      <c r="BA919" s="180" t="s">
        <v>758</v>
      </c>
      <c r="BB919" s="180">
        <f>$J$8</f>
        <v>2024</v>
      </c>
      <c r="BC919" s="180" t="str">
        <f t="shared" ca="1" si="146"/>
        <v>9_J915_Permit_requirements_2024</v>
      </c>
      <c r="BD919" s="180" t="s">
        <v>407</v>
      </c>
      <c r="BE919" s="180"/>
      <c r="BF919" s="189" t="str">
        <f t="shared" si="144"/>
        <v>&gt;=0</v>
      </c>
      <c r="BG919" s="189" t="s">
        <v>58</v>
      </c>
      <c r="BH919" s="189" t="s">
        <v>58</v>
      </c>
      <c r="BI919" s="189"/>
      <c r="BJ919" s="189"/>
      <c r="BK919" s="189"/>
      <c r="BL919" s="189"/>
    </row>
    <row r="920" spans="1:64" ht="13.5" hidden="1" customHeight="1" thickBot="1">
      <c r="A920" s="90"/>
      <c r="B920" s="117"/>
      <c r="C920" s="160"/>
      <c r="D920" s="347"/>
      <c r="E920" s="347"/>
      <c r="F920" s="304"/>
      <c r="G920" s="304"/>
      <c r="H920" s="304"/>
      <c r="I920" s="304"/>
      <c r="J920" s="304"/>
      <c r="K920" s="304"/>
      <c r="L920" s="304"/>
      <c r="M920" s="304"/>
      <c r="N920" s="304"/>
      <c r="O920" s="304"/>
      <c r="P920" s="304"/>
      <c r="Q920" s="304"/>
      <c r="R920" s="304"/>
      <c r="S920" s="304"/>
      <c r="T920" s="304"/>
      <c r="U920" s="304"/>
      <c r="V920" s="304"/>
      <c r="W920" s="304"/>
      <c r="X920" s="304"/>
      <c r="Y920" s="304"/>
      <c r="Z920" s="304"/>
      <c r="AA920" s="304"/>
      <c r="AB920" s="304"/>
      <c r="AC920" s="304"/>
      <c r="AD920" s="304"/>
      <c r="AE920" s="305"/>
      <c r="AF920" s="305"/>
      <c r="AG920" s="305"/>
      <c r="AH920" s="305"/>
      <c r="AI920" s="305"/>
      <c r="AJ920" s="305"/>
      <c r="AK920" s="305"/>
      <c r="AL920" s="305"/>
      <c r="AM920" s="305"/>
      <c r="AN920" s="305"/>
      <c r="AO920" s="314"/>
      <c r="AP920" s="117"/>
      <c r="AQ920" s="54" t="s">
        <v>645</v>
      </c>
      <c r="AU920" s="292" t="str">
        <f t="shared" ca="1" si="147"/>
        <v>K</v>
      </c>
      <c r="AV920" s="292">
        <f t="shared" si="148"/>
        <v>915</v>
      </c>
      <c r="AW920" s="180" t="str">
        <f t="shared" ca="1" si="145"/>
        <v>K915</v>
      </c>
      <c r="AX920" s="180">
        <f t="shared" si="142"/>
        <v>9</v>
      </c>
      <c r="AY920" s="180" t="str">
        <f t="shared" ca="1" si="143"/>
        <v>6. Ownership - Operating Costs</v>
      </c>
      <c r="AZ920" s="189" t="s">
        <v>702</v>
      </c>
      <c r="BA920" s="180" t="s">
        <v>758</v>
      </c>
      <c r="BB920" s="180">
        <f>$K$8</f>
        <v>2025</v>
      </c>
      <c r="BC920" s="180" t="str">
        <f t="shared" ca="1" si="146"/>
        <v>9_K915_Permit_requirements_2025</v>
      </c>
      <c r="BD920" s="180" t="s">
        <v>407</v>
      </c>
      <c r="BE920" s="180"/>
      <c r="BF920" s="189" t="str">
        <f t="shared" si="144"/>
        <v>&gt;=0</v>
      </c>
      <c r="BG920" s="189" t="s">
        <v>58</v>
      </c>
      <c r="BH920" s="189" t="s">
        <v>58</v>
      </c>
      <c r="BI920" s="189"/>
      <c r="BJ920" s="189"/>
      <c r="BK920" s="189"/>
      <c r="BL920" s="189"/>
    </row>
    <row r="921" spans="1:64" ht="13.5" hidden="1" customHeight="1" thickBot="1">
      <c r="A921" s="90"/>
      <c r="B921" s="117"/>
      <c r="C921" s="160"/>
      <c r="D921" s="347"/>
      <c r="E921" s="347"/>
      <c r="F921" s="304"/>
      <c r="G921" s="304"/>
      <c r="H921" s="304"/>
      <c r="I921" s="304"/>
      <c r="J921" s="304"/>
      <c r="K921" s="304"/>
      <c r="L921" s="304"/>
      <c r="M921" s="304"/>
      <c r="N921" s="304"/>
      <c r="O921" s="304"/>
      <c r="P921" s="304"/>
      <c r="Q921" s="304"/>
      <c r="R921" s="304"/>
      <c r="S921" s="304"/>
      <c r="T921" s="304"/>
      <c r="U921" s="304"/>
      <c r="V921" s="304"/>
      <c r="W921" s="304"/>
      <c r="X921" s="304"/>
      <c r="Y921" s="304"/>
      <c r="Z921" s="304"/>
      <c r="AA921" s="304"/>
      <c r="AB921" s="304"/>
      <c r="AC921" s="304"/>
      <c r="AD921" s="304"/>
      <c r="AE921" s="305"/>
      <c r="AF921" s="305"/>
      <c r="AG921" s="305"/>
      <c r="AH921" s="305"/>
      <c r="AI921" s="305"/>
      <c r="AJ921" s="305"/>
      <c r="AK921" s="305"/>
      <c r="AL921" s="305"/>
      <c r="AM921" s="305"/>
      <c r="AN921" s="305"/>
      <c r="AO921" s="314"/>
      <c r="AP921" s="117"/>
      <c r="AQ921" s="54" t="s">
        <v>645</v>
      </c>
      <c r="AU921" s="292" t="str">
        <f t="shared" ca="1" si="147"/>
        <v>L</v>
      </c>
      <c r="AV921" s="292">
        <f t="shared" si="148"/>
        <v>915</v>
      </c>
      <c r="AW921" s="180" t="str">
        <f t="shared" ca="1" si="145"/>
        <v>L915</v>
      </c>
      <c r="AX921" s="180">
        <f t="shared" si="142"/>
        <v>9</v>
      </c>
      <c r="AY921" s="180" t="str">
        <f t="shared" ca="1" si="143"/>
        <v>6. Ownership - Operating Costs</v>
      </c>
      <c r="AZ921" s="189" t="s">
        <v>702</v>
      </c>
      <c r="BA921" s="180" t="s">
        <v>758</v>
      </c>
      <c r="BB921" s="180">
        <f>$L$8</f>
        <v>2026</v>
      </c>
      <c r="BC921" s="180" t="str">
        <f t="shared" ca="1" si="146"/>
        <v>9_L915_Permit_requirements_2026</v>
      </c>
      <c r="BD921" s="180" t="s">
        <v>407</v>
      </c>
      <c r="BE921" s="180"/>
      <c r="BF921" s="189" t="str">
        <f t="shared" si="144"/>
        <v>&gt;=0</v>
      </c>
      <c r="BG921" s="189" t="s">
        <v>58</v>
      </c>
      <c r="BH921" s="189" t="s">
        <v>58</v>
      </c>
      <c r="BI921" s="189"/>
      <c r="BJ921" s="189"/>
      <c r="BK921" s="189"/>
      <c r="BL921" s="189"/>
    </row>
    <row r="922" spans="1:64" ht="13.5" hidden="1" customHeight="1" thickBot="1">
      <c r="A922" s="90"/>
      <c r="B922" s="117"/>
      <c r="C922" s="160"/>
      <c r="D922" s="347"/>
      <c r="E922" s="347"/>
      <c r="F922" s="304"/>
      <c r="G922" s="304"/>
      <c r="H922" s="304"/>
      <c r="I922" s="304"/>
      <c r="J922" s="304"/>
      <c r="K922" s="304"/>
      <c r="L922" s="304"/>
      <c r="M922" s="304"/>
      <c r="N922" s="304"/>
      <c r="O922" s="304"/>
      <c r="P922" s="304"/>
      <c r="Q922" s="304"/>
      <c r="R922" s="304"/>
      <c r="S922" s="304"/>
      <c r="T922" s="304"/>
      <c r="U922" s="304"/>
      <c r="V922" s="304"/>
      <c r="W922" s="304"/>
      <c r="X922" s="304"/>
      <c r="Y922" s="304"/>
      <c r="Z922" s="304"/>
      <c r="AA922" s="304"/>
      <c r="AB922" s="304"/>
      <c r="AC922" s="304"/>
      <c r="AD922" s="304"/>
      <c r="AE922" s="305"/>
      <c r="AF922" s="305"/>
      <c r="AG922" s="305"/>
      <c r="AH922" s="305"/>
      <c r="AI922" s="305"/>
      <c r="AJ922" s="305"/>
      <c r="AK922" s="305"/>
      <c r="AL922" s="305"/>
      <c r="AM922" s="305"/>
      <c r="AN922" s="305"/>
      <c r="AO922" s="314"/>
      <c r="AP922" s="117"/>
      <c r="AQ922" s="54" t="s">
        <v>645</v>
      </c>
      <c r="AU922" s="292" t="str">
        <f t="shared" ca="1" si="147"/>
        <v>M</v>
      </c>
      <c r="AV922" s="292">
        <f t="shared" si="148"/>
        <v>915</v>
      </c>
      <c r="AW922" s="180" t="str">
        <f t="shared" ca="1" si="145"/>
        <v>M915</v>
      </c>
      <c r="AX922" s="180">
        <f t="shared" si="142"/>
        <v>9</v>
      </c>
      <c r="AY922" s="180" t="str">
        <f t="shared" ca="1" si="143"/>
        <v>6. Ownership - Operating Costs</v>
      </c>
      <c r="AZ922" s="189" t="s">
        <v>702</v>
      </c>
      <c r="BA922" s="180" t="s">
        <v>758</v>
      </c>
      <c r="BB922" s="180">
        <f>$M$8</f>
        <v>2027</v>
      </c>
      <c r="BC922" s="180" t="str">
        <f t="shared" ca="1" si="146"/>
        <v>9_M915_Permit_requirements_2027</v>
      </c>
      <c r="BD922" s="180" t="s">
        <v>407</v>
      </c>
      <c r="BE922" s="180"/>
      <c r="BF922" s="189" t="str">
        <f t="shared" si="144"/>
        <v>&gt;=0</v>
      </c>
      <c r="BG922" s="189" t="s">
        <v>58</v>
      </c>
      <c r="BH922" s="189" t="s">
        <v>58</v>
      </c>
      <c r="BI922" s="189"/>
      <c r="BJ922" s="189"/>
      <c r="BK922" s="189"/>
      <c r="BL922" s="189"/>
    </row>
    <row r="923" spans="1:64" ht="13.5" hidden="1" customHeight="1" thickBot="1">
      <c r="A923" s="90"/>
      <c r="B923" s="117"/>
      <c r="C923" s="160"/>
      <c r="D923" s="347"/>
      <c r="E923" s="347"/>
      <c r="F923" s="304"/>
      <c r="G923" s="304"/>
      <c r="H923" s="304"/>
      <c r="I923" s="304"/>
      <c r="J923" s="304"/>
      <c r="K923" s="304"/>
      <c r="L923" s="304"/>
      <c r="M923" s="304"/>
      <c r="N923" s="304"/>
      <c r="O923" s="304"/>
      <c r="P923" s="304"/>
      <c r="Q923" s="304"/>
      <c r="R923" s="304"/>
      <c r="S923" s="304"/>
      <c r="T923" s="304"/>
      <c r="U923" s="304"/>
      <c r="V923" s="304"/>
      <c r="W923" s="304"/>
      <c r="X923" s="304"/>
      <c r="Y923" s="304"/>
      <c r="Z923" s="304"/>
      <c r="AA923" s="304"/>
      <c r="AB923" s="304"/>
      <c r="AC923" s="304"/>
      <c r="AD923" s="304"/>
      <c r="AE923" s="305"/>
      <c r="AF923" s="305"/>
      <c r="AG923" s="305"/>
      <c r="AH923" s="305"/>
      <c r="AI923" s="305"/>
      <c r="AJ923" s="305"/>
      <c r="AK923" s="305"/>
      <c r="AL923" s="305"/>
      <c r="AM923" s="305"/>
      <c r="AN923" s="305"/>
      <c r="AO923" s="314"/>
      <c r="AP923" s="117"/>
      <c r="AQ923" s="54" t="s">
        <v>645</v>
      </c>
      <c r="AU923" s="292" t="str">
        <f t="shared" ca="1" si="147"/>
        <v>N</v>
      </c>
      <c r="AV923" s="292">
        <f t="shared" si="148"/>
        <v>915</v>
      </c>
      <c r="AW923" s="180" t="str">
        <f t="shared" ca="1" si="145"/>
        <v>N915</v>
      </c>
      <c r="AX923" s="180">
        <f t="shared" si="142"/>
        <v>9</v>
      </c>
      <c r="AY923" s="180" t="str">
        <f t="shared" ca="1" si="143"/>
        <v>6. Ownership - Operating Costs</v>
      </c>
      <c r="AZ923" s="189" t="s">
        <v>702</v>
      </c>
      <c r="BA923" s="180" t="s">
        <v>758</v>
      </c>
      <c r="BB923" s="180">
        <f>$N$8</f>
        <v>2028</v>
      </c>
      <c r="BC923" s="180" t="str">
        <f t="shared" ca="1" si="146"/>
        <v>9_N915_Permit_requirements_2028</v>
      </c>
      <c r="BD923" s="180" t="s">
        <v>407</v>
      </c>
      <c r="BE923" s="180"/>
      <c r="BF923" s="189" t="str">
        <f t="shared" si="144"/>
        <v>&gt;=0</v>
      </c>
      <c r="BG923" s="189" t="s">
        <v>58</v>
      </c>
      <c r="BH923" s="189" t="s">
        <v>58</v>
      </c>
      <c r="BI923" s="189"/>
      <c r="BJ923" s="189"/>
      <c r="BK923" s="189"/>
      <c r="BL923" s="189"/>
    </row>
    <row r="924" spans="1:64" ht="13.5" hidden="1" customHeight="1" thickBot="1">
      <c r="A924" s="90"/>
      <c r="B924" s="117"/>
      <c r="C924" s="160"/>
      <c r="D924" s="347"/>
      <c r="E924" s="347"/>
      <c r="F924" s="304"/>
      <c r="G924" s="304"/>
      <c r="H924" s="304"/>
      <c r="I924" s="304"/>
      <c r="J924" s="304"/>
      <c r="K924" s="304"/>
      <c r="L924" s="304"/>
      <c r="M924" s="304"/>
      <c r="N924" s="304"/>
      <c r="O924" s="304"/>
      <c r="P924" s="304"/>
      <c r="Q924" s="304"/>
      <c r="R924" s="304"/>
      <c r="S924" s="304"/>
      <c r="T924" s="304"/>
      <c r="U924" s="304"/>
      <c r="V924" s="304"/>
      <c r="W924" s="304"/>
      <c r="X924" s="304"/>
      <c r="Y924" s="304"/>
      <c r="Z924" s="304"/>
      <c r="AA924" s="304"/>
      <c r="AB924" s="304"/>
      <c r="AC924" s="304"/>
      <c r="AD924" s="304"/>
      <c r="AE924" s="305"/>
      <c r="AF924" s="305"/>
      <c r="AG924" s="305"/>
      <c r="AH924" s="305"/>
      <c r="AI924" s="305"/>
      <c r="AJ924" s="305"/>
      <c r="AK924" s="305"/>
      <c r="AL924" s="305"/>
      <c r="AM924" s="305"/>
      <c r="AN924" s="305"/>
      <c r="AO924" s="314"/>
      <c r="AP924" s="117"/>
      <c r="AQ924" s="54" t="s">
        <v>645</v>
      </c>
      <c r="AU924" s="292" t="str">
        <f t="shared" ca="1" si="147"/>
        <v>O</v>
      </c>
      <c r="AV924" s="292">
        <f t="shared" si="148"/>
        <v>915</v>
      </c>
      <c r="AW924" s="180" t="str">
        <f t="shared" ca="1" si="145"/>
        <v>O915</v>
      </c>
      <c r="AX924" s="180">
        <f t="shared" si="142"/>
        <v>9</v>
      </c>
      <c r="AY924" s="180" t="str">
        <f t="shared" ca="1" si="143"/>
        <v>6. Ownership - Operating Costs</v>
      </c>
      <c r="AZ924" s="189" t="s">
        <v>702</v>
      </c>
      <c r="BA924" s="180" t="s">
        <v>758</v>
      </c>
      <c r="BB924" s="180">
        <f>$O$8</f>
        <v>2029</v>
      </c>
      <c r="BC924" s="180" t="str">
        <f t="shared" ca="1" si="146"/>
        <v>9_O915_Permit_requirements_2029</v>
      </c>
      <c r="BD924" s="180" t="s">
        <v>407</v>
      </c>
      <c r="BE924" s="180"/>
      <c r="BF924" s="189" t="str">
        <f t="shared" si="144"/>
        <v>&gt;=0</v>
      </c>
      <c r="BG924" s="189" t="s">
        <v>58</v>
      </c>
      <c r="BH924" s="189" t="s">
        <v>58</v>
      </c>
      <c r="BI924" s="189"/>
      <c r="BJ924" s="189"/>
      <c r="BK924" s="189"/>
      <c r="BL924" s="189"/>
    </row>
    <row r="925" spans="1:64" ht="13.5" hidden="1" customHeight="1" thickBot="1">
      <c r="A925" s="90"/>
      <c r="B925" s="117"/>
      <c r="C925" s="160"/>
      <c r="D925" s="347"/>
      <c r="E925" s="347"/>
      <c r="F925" s="304"/>
      <c r="G925" s="304"/>
      <c r="H925" s="304"/>
      <c r="I925" s="304"/>
      <c r="J925" s="304"/>
      <c r="K925" s="304"/>
      <c r="L925" s="304"/>
      <c r="M925" s="304"/>
      <c r="N925" s="304"/>
      <c r="O925" s="304"/>
      <c r="P925" s="304"/>
      <c r="Q925" s="304"/>
      <c r="R925" s="304"/>
      <c r="S925" s="304"/>
      <c r="T925" s="304"/>
      <c r="U925" s="304"/>
      <c r="V925" s="304"/>
      <c r="W925" s="304"/>
      <c r="X925" s="304"/>
      <c r="Y925" s="304"/>
      <c r="Z925" s="304"/>
      <c r="AA925" s="304"/>
      <c r="AB925" s="304"/>
      <c r="AC925" s="304"/>
      <c r="AD925" s="304"/>
      <c r="AE925" s="305"/>
      <c r="AF925" s="305"/>
      <c r="AG925" s="305"/>
      <c r="AH925" s="305"/>
      <c r="AI925" s="305"/>
      <c r="AJ925" s="305"/>
      <c r="AK925" s="305"/>
      <c r="AL925" s="305"/>
      <c r="AM925" s="305"/>
      <c r="AN925" s="305"/>
      <c r="AO925" s="314"/>
      <c r="AP925" s="117"/>
      <c r="AQ925" s="54" t="s">
        <v>645</v>
      </c>
      <c r="AU925" s="292" t="str">
        <f t="shared" ca="1" si="147"/>
        <v>P</v>
      </c>
      <c r="AV925" s="292">
        <f t="shared" si="148"/>
        <v>915</v>
      </c>
      <c r="AW925" s="180" t="str">
        <f t="shared" ca="1" si="145"/>
        <v>P915</v>
      </c>
      <c r="AX925" s="180">
        <f t="shared" si="142"/>
        <v>9</v>
      </c>
      <c r="AY925" s="180" t="str">
        <f t="shared" ca="1" si="143"/>
        <v>6. Ownership - Operating Costs</v>
      </c>
      <c r="AZ925" s="189" t="s">
        <v>702</v>
      </c>
      <c r="BA925" s="180" t="s">
        <v>758</v>
      </c>
      <c r="BB925" s="180">
        <f>$P$8</f>
        <v>2030</v>
      </c>
      <c r="BC925" s="180" t="str">
        <f t="shared" ca="1" si="146"/>
        <v>9_P915_Permit_requirements_2030</v>
      </c>
      <c r="BD925" s="180" t="s">
        <v>407</v>
      </c>
      <c r="BE925" s="180"/>
      <c r="BF925" s="189" t="str">
        <f t="shared" si="144"/>
        <v>&gt;=0</v>
      </c>
      <c r="BG925" s="189" t="s">
        <v>58</v>
      </c>
      <c r="BH925" s="189" t="s">
        <v>58</v>
      </c>
      <c r="BI925" s="189"/>
      <c r="BJ925" s="189"/>
      <c r="BK925" s="189"/>
      <c r="BL925" s="189"/>
    </row>
    <row r="926" spans="1:64" ht="13.5" hidden="1" customHeight="1" thickBot="1">
      <c r="A926" s="90"/>
      <c r="B926" s="117"/>
      <c r="C926" s="160"/>
      <c r="D926" s="347"/>
      <c r="E926" s="347"/>
      <c r="F926" s="304"/>
      <c r="G926" s="304"/>
      <c r="H926" s="304"/>
      <c r="I926" s="304"/>
      <c r="J926" s="304"/>
      <c r="K926" s="304"/>
      <c r="L926" s="304"/>
      <c r="M926" s="304"/>
      <c r="N926" s="304"/>
      <c r="O926" s="304"/>
      <c r="P926" s="304"/>
      <c r="Q926" s="304"/>
      <c r="R926" s="304"/>
      <c r="S926" s="304"/>
      <c r="T926" s="304"/>
      <c r="U926" s="304"/>
      <c r="V926" s="304"/>
      <c r="W926" s="304"/>
      <c r="X926" s="304"/>
      <c r="Y926" s="304"/>
      <c r="Z926" s="304"/>
      <c r="AA926" s="304"/>
      <c r="AB926" s="304"/>
      <c r="AC926" s="304"/>
      <c r="AD926" s="304"/>
      <c r="AE926" s="305"/>
      <c r="AF926" s="305"/>
      <c r="AG926" s="305"/>
      <c r="AH926" s="305"/>
      <c r="AI926" s="305"/>
      <c r="AJ926" s="305"/>
      <c r="AK926" s="305"/>
      <c r="AL926" s="305"/>
      <c r="AM926" s="305"/>
      <c r="AN926" s="305"/>
      <c r="AO926" s="314"/>
      <c r="AP926" s="117"/>
      <c r="AQ926" s="54" t="s">
        <v>645</v>
      </c>
      <c r="AU926" s="292" t="str">
        <f t="shared" ca="1" si="147"/>
        <v>Q</v>
      </c>
      <c r="AV926" s="292">
        <f t="shared" si="148"/>
        <v>915</v>
      </c>
      <c r="AW926" s="180" t="str">
        <f t="shared" ca="1" si="145"/>
        <v>Q915</v>
      </c>
      <c r="AX926" s="180">
        <f t="shared" si="142"/>
        <v>9</v>
      </c>
      <c r="AY926" s="180" t="str">
        <f t="shared" ca="1" si="143"/>
        <v>6. Ownership - Operating Costs</v>
      </c>
      <c r="AZ926" s="189" t="s">
        <v>702</v>
      </c>
      <c r="BA926" s="180" t="s">
        <v>758</v>
      </c>
      <c r="BB926" s="180">
        <f>$Q$8</f>
        <v>2031</v>
      </c>
      <c r="BC926" s="180" t="str">
        <f t="shared" ca="1" si="146"/>
        <v>9_Q915_Permit_requirements_2031</v>
      </c>
      <c r="BD926" s="180" t="s">
        <v>407</v>
      </c>
      <c r="BE926" s="180"/>
      <c r="BF926" s="189" t="str">
        <f t="shared" si="144"/>
        <v>&gt;=0</v>
      </c>
      <c r="BG926" s="189" t="s">
        <v>58</v>
      </c>
      <c r="BH926" s="189" t="s">
        <v>58</v>
      </c>
      <c r="BI926" s="189"/>
      <c r="BJ926" s="189"/>
      <c r="BK926" s="189"/>
      <c r="BL926" s="189"/>
    </row>
    <row r="927" spans="1:64" ht="13.5" hidden="1" customHeight="1" thickBot="1">
      <c r="A927" s="90"/>
      <c r="B927" s="117"/>
      <c r="C927" s="160"/>
      <c r="D927" s="347"/>
      <c r="E927" s="347"/>
      <c r="F927" s="304"/>
      <c r="G927" s="304"/>
      <c r="H927" s="304"/>
      <c r="I927" s="304"/>
      <c r="J927" s="304"/>
      <c r="K927" s="304"/>
      <c r="L927" s="304"/>
      <c r="M927" s="304"/>
      <c r="N927" s="304"/>
      <c r="O927" s="304"/>
      <c r="P927" s="304"/>
      <c r="Q927" s="304"/>
      <c r="R927" s="304"/>
      <c r="S927" s="304"/>
      <c r="T927" s="304"/>
      <c r="U927" s="304"/>
      <c r="V927" s="304"/>
      <c r="W927" s="304"/>
      <c r="X927" s="304"/>
      <c r="Y927" s="304"/>
      <c r="Z927" s="304"/>
      <c r="AA927" s="304"/>
      <c r="AB927" s="304"/>
      <c r="AC927" s="304"/>
      <c r="AD927" s="304"/>
      <c r="AE927" s="305"/>
      <c r="AF927" s="305"/>
      <c r="AG927" s="305"/>
      <c r="AH927" s="305"/>
      <c r="AI927" s="305"/>
      <c r="AJ927" s="305"/>
      <c r="AK927" s="305"/>
      <c r="AL927" s="305"/>
      <c r="AM927" s="305"/>
      <c r="AN927" s="305"/>
      <c r="AO927" s="314"/>
      <c r="AP927" s="117"/>
      <c r="AQ927" s="54" t="s">
        <v>645</v>
      </c>
      <c r="AU927" s="292" t="str">
        <f t="shared" ca="1" si="147"/>
        <v>R</v>
      </c>
      <c r="AV927" s="292">
        <f t="shared" si="148"/>
        <v>915</v>
      </c>
      <c r="AW927" s="180" t="str">
        <f t="shared" ca="1" si="145"/>
        <v>R915</v>
      </c>
      <c r="AX927" s="180">
        <f t="shared" si="142"/>
        <v>9</v>
      </c>
      <c r="AY927" s="180" t="str">
        <f t="shared" ca="1" si="143"/>
        <v>6. Ownership - Operating Costs</v>
      </c>
      <c r="AZ927" s="189" t="s">
        <v>702</v>
      </c>
      <c r="BA927" s="180" t="s">
        <v>758</v>
      </c>
      <c r="BB927" s="180">
        <f>$R$8</f>
        <v>2032</v>
      </c>
      <c r="BC927" s="180" t="str">
        <f t="shared" ca="1" si="146"/>
        <v>9_R915_Permit_requirements_2032</v>
      </c>
      <c r="BD927" s="180" t="s">
        <v>407</v>
      </c>
      <c r="BE927" s="180"/>
      <c r="BF927" s="189" t="str">
        <f t="shared" si="144"/>
        <v>&gt;=0</v>
      </c>
      <c r="BG927" s="189" t="s">
        <v>58</v>
      </c>
      <c r="BH927" s="189" t="s">
        <v>58</v>
      </c>
      <c r="BI927" s="189"/>
      <c r="BJ927" s="189"/>
      <c r="BK927" s="189"/>
      <c r="BL927" s="189"/>
    </row>
    <row r="928" spans="1:64" ht="13.5" hidden="1" customHeight="1" thickBot="1">
      <c r="A928" s="90"/>
      <c r="B928" s="117"/>
      <c r="C928" s="160"/>
      <c r="D928" s="347"/>
      <c r="E928" s="347"/>
      <c r="F928" s="304"/>
      <c r="G928" s="304"/>
      <c r="H928" s="304"/>
      <c r="I928" s="304"/>
      <c r="J928" s="304"/>
      <c r="K928" s="304"/>
      <c r="L928" s="304"/>
      <c r="M928" s="304"/>
      <c r="N928" s="304"/>
      <c r="O928" s="304"/>
      <c r="P928" s="304"/>
      <c r="Q928" s="304"/>
      <c r="R928" s="304"/>
      <c r="S928" s="304"/>
      <c r="T928" s="304"/>
      <c r="U928" s="304"/>
      <c r="V928" s="304"/>
      <c r="W928" s="304"/>
      <c r="X928" s="304"/>
      <c r="Y928" s="304"/>
      <c r="Z928" s="304"/>
      <c r="AA928" s="304"/>
      <c r="AB928" s="304"/>
      <c r="AC928" s="304"/>
      <c r="AD928" s="304"/>
      <c r="AE928" s="305"/>
      <c r="AF928" s="305"/>
      <c r="AG928" s="305"/>
      <c r="AH928" s="305"/>
      <c r="AI928" s="305"/>
      <c r="AJ928" s="305"/>
      <c r="AK928" s="305"/>
      <c r="AL928" s="305"/>
      <c r="AM928" s="305"/>
      <c r="AN928" s="305"/>
      <c r="AO928" s="314"/>
      <c r="AP928" s="117"/>
      <c r="AQ928" s="54" t="s">
        <v>645</v>
      </c>
      <c r="AU928" s="292" t="str">
        <f t="shared" ca="1" si="147"/>
        <v>S</v>
      </c>
      <c r="AV928" s="292">
        <f t="shared" si="148"/>
        <v>915</v>
      </c>
      <c r="AW928" s="180" t="str">
        <f t="shared" ca="1" si="145"/>
        <v>S915</v>
      </c>
      <c r="AX928" s="180">
        <f t="shared" si="142"/>
        <v>9</v>
      </c>
      <c r="AY928" s="180" t="str">
        <f t="shared" ca="1" si="143"/>
        <v>6. Ownership - Operating Costs</v>
      </c>
      <c r="AZ928" s="189" t="s">
        <v>702</v>
      </c>
      <c r="BA928" s="180" t="s">
        <v>758</v>
      </c>
      <c r="BB928" s="180">
        <f>$S$8</f>
        <v>2033</v>
      </c>
      <c r="BC928" s="180" t="str">
        <f t="shared" ca="1" si="146"/>
        <v>9_S915_Permit_requirements_2033</v>
      </c>
      <c r="BD928" s="180" t="s">
        <v>407</v>
      </c>
      <c r="BE928" s="180"/>
      <c r="BF928" s="189" t="str">
        <f t="shared" si="144"/>
        <v>&gt;=0</v>
      </c>
      <c r="BG928" s="189" t="s">
        <v>58</v>
      </c>
      <c r="BH928" s="189" t="s">
        <v>58</v>
      </c>
      <c r="BI928" s="189"/>
      <c r="BJ928" s="189"/>
      <c r="BK928" s="189"/>
      <c r="BL928" s="189"/>
    </row>
    <row r="929" spans="1:64" ht="13.5" hidden="1" customHeight="1" thickBot="1">
      <c r="A929" s="90"/>
      <c r="B929" s="117"/>
      <c r="C929" s="160"/>
      <c r="D929" s="347"/>
      <c r="E929" s="347"/>
      <c r="F929" s="304"/>
      <c r="G929" s="304"/>
      <c r="H929" s="304"/>
      <c r="I929" s="304"/>
      <c r="J929" s="304"/>
      <c r="K929" s="304"/>
      <c r="L929" s="304"/>
      <c r="M929" s="304"/>
      <c r="N929" s="304"/>
      <c r="O929" s="304"/>
      <c r="P929" s="304"/>
      <c r="Q929" s="304"/>
      <c r="R929" s="304"/>
      <c r="S929" s="304"/>
      <c r="T929" s="304"/>
      <c r="U929" s="304"/>
      <c r="V929" s="304"/>
      <c r="W929" s="304"/>
      <c r="X929" s="304"/>
      <c r="Y929" s="304"/>
      <c r="Z929" s="304"/>
      <c r="AA929" s="304"/>
      <c r="AB929" s="304"/>
      <c r="AC929" s="304"/>
      <c r="AD929" s="304"/>
      <c r="AE929" s="305"/>
      <c r="AF929" s="305"/>
      <c r="AG929" s="305"/>
      <c r="AH929" s="305"/>
      <c r="AI929" s="305"/>
      <c r="AJ929" s="305"/>
      <c r="AK929" s="305"/>
      <c r="AL929" s="305"/>
      <c r="AM929" s="305"/>
      <c r="AN929" s="305"/>
      <c r="AO929" s="314"/>
      <c r="AP929" s="117"/>
      <c r="AQ929" s="54" t="s">
        <v>645</v>
      </c>
      <c r="AU929" s="292" t="str">
        <f t="shared" ca="1" si="147"/>
        <v>T</v>
      </c>
      <c r="AV929" s="292">
        <f t="shared" si="148"/>
        <v>915</v>
      </c>
      <c r="AW929" s="180" t="str">
        <f t="shared" ca="1" si="145"/>
        <v>T915</v>
      </c>
      <c r="AX929" s="180">
        <f t="shared" si="142"/>
        <v>9</v>
      </c>
      <c r="AY929" s="180" t="str">
        <f t="shared" ca="1" si="143"/>
        <v>6. Ownership - Operating Costs</v>
      </c>
      <c r="AZ929" s="189" t="s">
        <v>702</v>
      </c>
      <c r="BA929" s="180" t="s">
        <v>758</v>
      </c>
      <c r="BB929" s="180">
        <f>$T$8</f>
        <v>2034</v>
      </c>
      <c r="BC929" s="180" t="str">
        <f t="shared" ca="1" si="146"/>
        <v>9_T915_Permit_requirements_2034</v>
      </c>
      <c r="BD929" s="180" t="s">
        <v>407</v>
      </c>
      <c r="BE929" s="180"/>
      <c r="BF929" s="189" t="str">
        <f t="shared" si="144"/>
        <v>&gt;=0</v>
      </c>
      <c r="BG929" s="189" t="s">
        <v>58</v>
      </c>
      <c r="BH929" s="189" t="s">
        <v>58</v>
      </c>
      <c r="BI929" s="189"/>
      <c r="BJ929" s="189"/>
      <c r="BK929" s="189"/>
      <c r="BL929" s="189"/>
    </row>
    <row r="930" spans="1:64" ht="13.5" hidden="1" customHeight="1" thickBot="1">
      <c r="A930" s="90"/>
      <c r="B930" s="117"/>
      <c r="C930" s="160"/>
      <c r="D930" s="347"/>
      <c r="E930" s="347"/>
      <c r="F930" s="304"/>
      <c r="G930" s="304"/>
      <c r="H930" s="304"/>
      <c r="I930" s="304"/>
      <c r="J930" s="304"/>
      <c r="K930" s="304"/>
      <c r="L930" s="304"/>
      <c r="M930" s="304"/>
      <c r="N930" s="304"/>
      <c r="O930" s="304"/>
      <c r="P930" s="304"/>
      <c r="Q930" s="304"/>
      <c r="R930" s="304"/>
      <c r="S930" s="304"/>
      <c r="T930" s="304"/>
      <c r="U930" s="304"/>
      <c r="V930" s="304"/>
      <c r="W930" s="304"/>
      <c r="X930" s="304"/>
      <c r="Y930" s="304"/>
      <c r="Z930" s="304"/>
      <c r="AA930" s="304"/>
      <c r="AB930" s="304"/>
      <c r="AC930" s="304"/>
      <c r="AD930" s="304"/>
      <c r="AE930" s="305"/>
      <c r="AF930" s="305"/>
      <c r="AG930" s="305"/>
      <c r="AH930" s="305"/>
      <c r="AI930" s="305"/>
      <c r="AJ930" s="305"/>
      <c r="AK930" s="305"/>
      <c r="AL930" s="305"/>
      <c r="AM930" s="305"/>
      <c r="AN930" s="305"/>
      <c r="AO930" s="314"/>
      <c r="AP930" s="117"/>
      <c r="AQ930" s="54" t="s">
        <v>645</v>
      </c>
      <c r="AU930" s="292" t="str">
        <f t="shared" ca="1" si="147"/>
        <v>U</v>
      </c>
      <c r="AV930" s="292">
        <f t="shared" si="148"/>
        <v>915</v>
      </c>
      <c r="AW930" s="180" t="str">
        <f t="shared" ca="1" si="145"/>
        <v>U915</v>
      </c>
      <c r="AX930" s="180">
        <f t="shared" si="142"/>
        <v>9</v>
      </c>
      <c r="AY930" s="180" t="str">
        <f t="shared" ca="1" si="143"/>
        <v>6. Ownership - Operating Costs</v>
      </c>
      <c r="AZ930" s="189" t="s">
        <v>702</v>
      </c>
      <c r="BA930" s="180" t="s">
        <v>758</v>
      </c>
      <c r="BB930" s="180">
        <f>$U$8</f>
        <v>2035</v>
      </c>
      <c r="BC930" s="180" t="str">
        <f t="shared" ca="1" si="146"/>
        <v>9_U915_Permit_requirements_2035</v>
      </c>
      <c r="BD930" s="180" t="s">
        <v>407</v>
      </c>
      <c r="BE930" s="180"/>
      <c r="BF930" s="189" t="str">
        <f t="shared" si="144"/>
        <v>&gt;=0</v>
      </c>
      <c r="BG930" s="189" t="s">
        <v>58</v>
      </c>
      <c r="BH930" s="189" t="s">
        <v>58</v>
      </c>
      <c r="BI930" s="189"/>
      <c r="BJ930" s="189"/>
      <c r="BK930" s="189"/>
      <c r="BL930" s="189"/>
    </row>
    <row r="931" spans="1:64" ht="13.5" hidden="1" customHeight="1" thickBot="1">
      <c r="A931" s="90"/>
      <c r="B931" s="117"/>
      <c r="C931" s="160"/>
      <c r="D931" s="347"/>
      <c r="E931" s="347"/>
      <c r="F931" s="304"/>
      <c r="G931" s="304"/>
      <c r="H931" s="304"/>
      <c r="I931" s="304"/>
      <c r="J931" s="304"/>
      <c r="K931" s="304"/>
      <c r="L931" s="304"/>
      <c r="M931" s="304"/>
      <c r="N931" s="304"/>
      <c r="O931" s="304"/>
      <c r="P931" s="304"/>
      <c r="Q931" s="304"/>
      <c r="R931" s="304"/>
      <c r="S931" s="304"/>
      <c r="T931" s="304"/>
      <c r="U931" s="304"/>
      <c r="V931" s="304"/>
      <c r="W931" s="304"/>
      <c r="X931" s="304"/>
      <c r="Y931" s="304"/>
      <c r="Z931" s="304"/>
      <c r="AA931" s="304"/>
      <c r="AB931" s="304"/>
      <c r="AC931" s="304"/>
      <c r="AD931" s="304"/>
      <c r="AE931" s="305"/>
      <c r="AF931" s="305"/>
      <c r="AG931" s="305"/>
      <c r="AH931" s="305"/>
      <c r="AI931" s="305"/>
      <c r="AJ931" s="305"/>
      <c r="AK931" s="305"/>
      <c r="AL931" s="305"/>
      <c r="AM931" s="305"/>
      <c r="AN931" s="305"/>
      <c r="AO931" s="314"/>
      <c r="AP931" s="117"/>
      <c r="AQ931" s="54" t="s">
        <v>645</v>
      </c>
      <c r="AU931" s="292" t="str">
        <f t="shared" ca="1" si="147"/>
        <v>V</v>
      </c>
      <c r="AV931" s="292">
        <f t="shared" si="148"/>
        <v>915</v>
      </c>
      <c r="AW931" s="180" t="str">
        <f t="shared" ca="1" si="145"/>
        <v>V915</v>
      </c>
      <c r="AX931" s="180">
        <f t="shared" si="142"/>
        <v>9</v>
      </c>
      <c r="AY931" s="180" t="str">
        <f t="shared" ca="1" si="143"/>
        <v>6. Ownership - Operating Costs</v>
      </c>
      <c r="AZ931" s="189" t="s">
        <v>702</v>
      </c>
      <c r="BA931" s="180" t="s">
        <v>758</v>
      </c>
      <c r="BB931" s="180">
        <f>$V$8</f>
        <v>2036</v>
      </c>
      <c r="BC931" s="180" t="str">
        <f t="shared" ca="1" si="146"/>
        <v>9_V915_Permit_requirements_2036</v>
      </c>
      <c r="BD931" s="180" t="s">
        <v>407</v>
      </c>
      <c r="BE931" s="180"/>
      <c r="BF931" s="189" t="str">
        <f t="shared" si="144"/>
        <v>&gt;=0</v>
      </c>
      <c r="BG931" s="189" t="s">
        <v>58</v>
      </c>
      <c r="BH931" s="189" t="s">
        <v>58</v>
      </c>
      <c r="BI931" s="189"/>
      <c r="BJ931" s="189"/>
      <c r="BK931" s="189"/>
      <c r="BL931" s="189"/>
    </row>
    <row r="932" spans="1:64" ht="13.5" hidden="1" customHeight="1" thickBot="1">
      <c r="A932" s="90"/>
      <c r="B932" s="117"/>
      <c r="C932" s="160"/>
      <c r="D932" s="347"/>
      <c r="E932" s="347"/>
      <c r="F932" s="304"/>
      <c r="G932" s="304"/>
      <c r="H932" s="304"/>
      <c r="I932" s="304"/>
      <c r="J932" s="304"/>
      <c r="K932" s="304"/>
      <c r="L932" s="304"/>
      <c r="M932" s="304"/>
      <c r="N932" s="304"/>
      <c r="O932" s="304"/>
      <c r="P932" s="304"/>
      <c r="Q932" s="304"/>
      <c r="R932" s="304"/>
      <c r="S932" s="304"/>
      <c r="T932" s="304"/>
      <c r="U932" s="304"/>
      <c r="V932" s="304"/>
      <c r="W932" s="304"/>
      <c r="X932" s="304"/>
      <c r="Y932" s="304"/>
      <c r="Z932" s="304"/>
      <c r="AA932" s="304"/>
      <c r="AB932" s="304"/>
      <c r="AC932" s="304"/>
      <c r="AD932" s="304"/>
      <c r="AE932" s="305"/>
      <c r="AF932" s="305"/>
      <c r="AG932" s="305"/>
      <c r="AH932" s="305"/>
      <c r="AI932" s="305"/>
      <c r="AJ932" s="305"/>
      <c r="AK932" s="305"/>
      <c r="AL932" s="305"/>
      <c r="AM932" s="305"/>
      <c r="AN932" s="305"/>
      <c r="AO932" s="314"/>
      <c r="AP932" s="117"/>
      <c r="AQ932" s="54" t="s">
        <v>645</v>
      </c>
      <c r="AU932" s="292" t="str">
        <f t="shared" ca="1" si="147"/>
        <v>W</v>
      </c>
      <c r="AV932" s="292">
        <f t="shared" si="148"/>
        <v>915</v>
      </c>
      <c r="AW932" s="180" t="str">
        <f t="shared" ca="1" si="145"/>
        <v>W915</v>
      </c>
      <c r="AX932" s="180">
        <f t="shared" si="142"/>
        <v>9</v>
      </c>
      <c r="AY932" s="180" t="str">
        <f t="shared" ca="1" si="143"/>
        <v>6. Ownership - Operating Costs</v>
      </c>
      <c r="AZ932" s="189" t="s">
        <v>702</v>
      </c>
      <c r="BA932" s="180" t="s">
        <v>758</v>
      </c>
      <c r="BB932" s="180">
        <f>$W$8</f>
        <v>2037</v>
      </c>
      <c r="BC932" s="180" t="str">
        <f t="shared" ca="1" si="146"/>
        <v>9_W915_Permit_requirements_2037</v>
      </c>
      <c r="BD932" s="180" t="s">
        <v>407</v>
      </c>
      <c r="BE932" s="180"/>
      <c r="BF932" s="189" t="str">
        <f t="shared" si="144"/>
        <v>&gt;=0</v>
      </c>
      <c r="BG932" s="189" t="s">
        <v>58</v>
      </c>
      <c r="BH932" s="189" t="s">
        <v>58</v>
      </c>
      <c r="BI932" s="189"/>
      <c r="BJ932" s="189"/>
      <c r="BK932" s="189"/>
      <c r="BL932" s="189"/>
    </row>
    <row r="933" spans="1:64" ht="13.5" hidden="1" customHeight="1" thickBot="1">
      <c r="A933" s="90"/>
      <c r="B933" s="117"/>
      <c r="C933" s="160"/>
      <c r="D933" s="347"/>
      <c r="E933" s="347"/>
      <c r="F933" s="304"/>
      <c r="G933" s="304"/>
      <c r="H933" s="304"/>
      <c r="I933" s="304"/>
      <c r="J933" s="304"/>
      <c r="K933" s="304"/>
      <c r="L933" s="304"/>
      <c r="M933" s="304"/>
      <c r="N933" s="304"/>
      <c r="O933" s="304"/>
      <c r="P933" s="304"/>
      <c r="Q933" s="304"/>
      <c r="R933" s="304"/>
      <c r="S933" s="304"/>
      <c r="T933" s="304"/>
      <c r="U933" s="304"/>
      <c r="V933" s="304"/>
      <c r="W933" s="304"/>
      <c r="X933" s="304"/>
      <c r="Y933" s="304"/>
      <c r="Z933" s="304"/>
      <c r="AA933" s="304"/>
      <c r="AB933" s="304"/>
      <c r="AC933" s="304"/>
      <c r="AD933" s="304"/>
      <c r="AE933" s="305"/>
      <c r="AF933" s="305"/>
      <c r="AG933" s="305"/>
      <c r="AH933" s="305"/>
      <c r="AI933" s="305"/>
      <c r="AJ933" s="305"/>
      <c r="AK933" s="305"/>
      <c r="AL933" s="305"/>
      <c r="AM933" s="305"/>
      <c r="AN933" s="305"/>
      <c r="AO933" s="314"/>
      <c r="AP933" s="117"/>
      <c r="AQ933" s="54" t="s">
        <v>645</v>
      </c>
      <c r="AU933" s="292" t="str">
        <f t="shared" ca="1" si="147"/>
        <v>X</v>
      </c>
      <c r="AV933" s="292">
        <f t="shared" si="148"/>
        <v>915</v>
      </c>
      <c r="AW933" s="180" t="str">
        <f t="shared" ca="1" si="145"/>
        <v>X915</v>
      </c>
      <c r="AX933" s="180">
        <f t="shared" si="142"/>
        <v>9</v>
      </c>
      <c r="AY933" s="180" t="str">
        <f t="shared" ca="1" si="143"/>
        <v>6. Ownership - Operating Costs</v>
      </c>
      <c r="AZ933" s="189" t="s">
        <v>702</v>
      </c>
      <c r="BA933" s="180" t="s">
        <v>758</v>
      </c>
      <c r="BB933" s="180">
        <f>$X$8</f>
        <v>2038</v>
      </c>
      <c r="BC933" s="180" t="str">
        <f t="shared" ca="1" si="146"/>
        <v>9_X915_Permit_requirements_2038</v>
      </c>
      <c r="BD933" s="180" t="s">
        <v>407</v>
      </c>
      <c r="BE933" s="180"/>
      <c r="BF933" s="189" t="str">
        <f t="shared" si="144"/>
        <v>&gt;=0</v>
      </c>
      <c r="BG933" s="189" t="s">
        <v>58</v>
      </c>
      <c r="BH933" s="189" t="s">
        <v>58</v>
      </c>
      <c r="BI933" s="189"/>
      <c r="BJ933" s="189"/>
      <c r="BK933" s="189"/>
      <c r="BL933" s="189"/>
    </row>
    <row r="934" spans="1:64" ht="13.5" hidden="1" customHeight="1" thickBot="1">
      <c r="A934" s="90"/>
      <c r="B934" s="117"/>
      <c r="C934" s="160"/>
      <c r="D934" s="347"/>
      <c r="E934" s="347"/>
      <c r="F934" s="304"/>
      <c r="G934" s="304"/>
      <c r="H934" s="304"/>
      <c r="I934" s="304"/>
      <c r="J934" s="304"/>
      <c r="K934" s="304"/>
      <c r="L934" s="304"/>
      <c r="M934" s="304"/>
      <c r="N934" s="304"/>
      <c r="O934" s="304"/>
      <c r="P934" s="304"/>
      <c r="Q934" s="304"/>
      <c r="R934" s="304"/>
      <c r="S934" s="304"/>
      <c r="T934" s="304"/>
      <c r="U934" s="304"/>
      <c r="V934" s="304"/>
      <c r="W934" s="304"/>
      <c r="X934" s="304"/>
      <c r="Y934" s="304"/>
      <c r="Z934" s="304"/>
      <c r="AA934" s="304"/>
      <c r="AB934" s="304"/>
      <c r="AC934" s="304"/>
      <c r="AD934" s="304"/>
      <c r="AE934" s="305"/>
      <c r="AF934" s="305"/>
      <c r="AG934" s="305"/>
      <c r="AH934" s="305"/>
      <c r="AI934" s="305"/>
      <c r="AJ934" s="305"/>
      <c r="AK934" s="305"/>
      <c r="AL934" s="305"/>
      <c r="AM934" s="305"/>
      <c r="AN934" s="305"/>
      <c r="AO934" s="314"/>
      <c r="AP934" s="117"/>
      <c r="AQ934" s="54" t="s">
        <v>645</v>
      </c>
      <c r="AU934" s="292" t="str">
        <f t="shared" ca="1" si="147"/>
        <v>Y</v>
      </c>
      <c r="AV934" s="292">
        <f t="shared" si="148"/>
        <v>915</v>
      </c>
      <c r="AW934" s="180" t="str">
        <f t="shared" ca="1" si="145"/>
        <v>Y915</v>
      </c>
      <c r="AX934" s="180">
        <f t="shared" si="142"/>
        <v>9</v>
      </c>
      <c r="AY934" s="180" t="str">
        <f t="shared" ca="1" si="143"/>
        <v>6. Ownership - Operating Costs</v>
      </c>
      <c r="AZ934" s="189" t="s">
        <v>702</v>
      </c>
      <c r="BA934" s="180" t="s">
        <v>758</v>
      </c>
      <c r="BB934" s="180">
        <f>$Y$8</f>
        <v>2039</v>
      </c>
      <c r="BC934" s="180" t="str">
        <f t="shared" ca="1" si="146"/>
        <v>9_Y915_Permit_requirements_2039</v>
      </c>
      <c r="BD934" s="180" t="s">
        <v>407</v>
      </c>
      <c r="BE934" s="180"/>
      <c r="BF934" s="189" t="str">
        <f t="shared" si="144"/>
        <v>&gt;=0</v>
      </c>
      <c r="BG934" s="189" t="s">
        <v>58</v>
      </c>
      <c r="BH934" s="189" t="s">
        <v>58</v>
      </c>
      <c r="BI934" s="189"/>
      <c r="BJ934" s="189"/>
      <c r="BK934" s="189"/>
      <c r="BL934" s="189"/>
    </row>
    <row r="935" spans="1:64" ht="13.5" hidden="1" customHeight="1" thickBot="1">
      <c r="A935" s="90"/>
      <c r="B935" s="117"/>
      <c r="C935" s="160"/>
      <c r="D935" s="347"/>
      <c r="E935" s="347"/>
      <c r="F935" s="304"/>
      <c r="G935" s="304"/>
      <c r="H935" s="304"/>
      <c r="I935" s="304"/>
      <c r="J935" s="304"/>
      <c r="K935" s="304"/>
      <c r="L935" s="304"/>
      <c r="M935" s="304"/>
      <c r="N935" s="304"/>
      <c r="O935" s="304"/>
      <c r="P935" s="304"/>
      <c r="Q935" s="304"/>
      <c r="R935" s="304"/>
      <c r="S935" s="304"/>
      <c r="T935" s="304"/>
      <c r="U935" s="304"/>
      <c r="V935" s="304"/>
      <c r="W935" s="304"/>
      <c r="X935" s="304"/>
      <c r="Y935" s="304"/>
      <c r="Z935" s="304"/>
      <c r="AA935" s="304"/>
      <c r="AB935" s="304"/>
      <c r="AC935" s="304"/>
      <c r="AD935" s="304"/>
      <c r="AE935" s="305"/>
      <c r="AF935" s="305"/>
      <c r="AG935" s="305"/>
      <c r="AH935" s="305"/>
      <c r="AI935" s="305"/>
      <c r="AJ935" s="305"/>
      <c r="AK935" s="305"/>
      <c r="AL935" s="305"/>
      <c r="AM935" s="305"/>
      <c r="AN935" s="305"/>
      <c r="AO935" s="314"/>
      <c r="AP935" s="117"/>
      <c r="AQ935" s="54" t="s">
        <v>645</v>
      </c>
      <c r="AU935" s="292" t="str">
        <f t="shared" ca="1" si="147"/>
        <v>Z</v>
      </c>
      <c r="AV935" s="292">
        <f t="shared" si="148"/>
        <v>915</v>
      </c>
      <c r="AW935" s="180" t="str">
        <f t="shared" ca="1" si="145"/>
        <v>Z915</v>
      </c>
      <c r="AX935" s="180">
        <f t="shared" si="142"/>
        <v>9</v>
      </c>
      <c r="AY935" s="180" t="str">
        <f t="shared" ca="1" si="143"/>
        <v>6. Ownership - Operating Costs</v>
      </c>
      <c r="AZ935" s="189" t="s">
        <v>702</v>
      </c>
      <c r="BA935" s="180" t="s">
        <v>758</v>
      </c>
      <c r="BB935" s="180">
        <f>$Z$8</f>
        <v>2040</v>
      </c>
      <c r="BC935" s="180" t="str">
        <f t="shared" ca="1" si="146"/>
        <v>9_Z915_Permit_requirements_2040</v>
      </c>
      <c r="BD935" s="180" t="s">
        <v>407</v>
      </c>
      <c r="BE935" s="180"/>
      <c r="BF935" s="189" t="str">
        <f t="shared" si="144"/>
        <v>&gt;=0</v>
      </c>
      <c r="BG935" s="189" t="s">
        <v>58</v>
      </c>
      <c r="BH935" s="189" t="s">
        <v>58</v>
      </c>
      <c r="BI935" s="189"/>
      <c r="BJ935" s="189"/>
      <c r="BK935" s="189"/>
      <c r="BL935" s="189"/>
    </row>
    <row r="936" spans="1:64" ht="13.5" hidden="1" customHeight="1" thickBot="1">
      <c r="A936" s="90"/>
      <c r="B936" s="117"/>
      <c r="C936" s="160"/>
      <c r="D936" s="347"/>
      <c r="E936" s="347"/>
      <c r="F936" s="304"/>
      <c r="G936" s="304"/>
      <c r="H936" s="304"/>
      <c r="I936" s="304"/>
      <c r="J936" s="304"/>
      <c r="K936" s="304"/>
      <c r="L936" s="304"/>
      <c r="M936" s="304"/>
      <c r="N936" s="304"/>
      <c r="O936" s="304"/>
      <c r="P936" s="304"/>
      <c r="Q936" s="304"/>
      <c r="R936" s="304"/>
      <c r="S936" s="304"/>
      <c r="T936" s="304"/>
      <c r="U936" s="304"/>
      <c r="V936" s="304"/>
      <c r="W936" s="304"/>
      <c r="X936" s="304"/>
      <c r="Y936" s="304"/>
      <c r="Z936" s="304"/>
      <c r="AA936" s="304"/>
      <c r="AB936" s="304"/>
      <c r="AC936" s="304"/>
      <c r="AD936" s="304"/>
      <c r="AE936" s="305"/>
      <c r="AF936" s="305"/>
      <c r="AG936" s="305"/>
      <c r="AH936" s="305"/>
      <c r="AI936" s="305"/>
      <c r="AJ936" s="305"/>
      <c r="AK936" s="305"/>
      <c r="AL936" s="305"/>
      <c r="AM936" s="305"/>
      <c r="AN936" s="305"/>
      <c r="AO936" s="314"/>
      <c r="AP936" s="117"/>
      <c r="AQ936" s="54" t="s">
        <v>645</v>
      </c>
      <c r="AU936" s="292" t="str">
        <f t="shared" ca="1" si="147"/>
        <v>AA</v>
      </c>
      <c r="AV936" s="292">
        <f t="shared" si="148"/>
        <v>915</v>
      </c>
      <c r="AW936" s="180" t="str">
        <f t="shared" ca="1" si="145"/>
        <v>AA915</v>
      </c>
      <c r="AX936" s="180">
        <f t="shared" si="142"/>
        <v>9</v>
      </c>
      <c r="AY936" s="180" t="str">
        <f t="shared" ca="1" si="143"/>
        <v>6. Ownership - Operating Costs</v>
      </c>
      <c r="AZ936" s="189" t="s">
        <v>702</v>
      </c>
      <c r="BA936" s="180" t="s">
        <v>758</v>
      </c>
      <c r="BB936" s="180">
        <f>$AA$8</f>
        <v>2041</v>
      </c>
      <c r="BC936" s="180" t="str">
        <f t="shared" ca="1" si="146"/>
        <v>9_AA915_Permit_requirements_2041</v>
      </c>
      <c r="BD936" s="180" t="s">
        <v>407</v>
      </c>
      <c r="BE936" s="180"/>
      <c r="BF936" s="189" t="str">
        <f t="shared" si="144"/>
        <v>&gt;=0</v>
      </c>
      <c r="BG936" s="189" t="s">
        <v>58</v>
      </c>
      <c r="BH936" s="189" t="s">
        <v>58</v>
      </c>
      <c r="BI936" s="189"/>
      <c r="BJ936" s="189"/>
      <c r="BK936" s="189"/>
      <c r="BL936" s="189"/>
    </row>
    <row r="937" spans="1:64" ht="13.5" hidden="1" customHeight="1" thickBot="1">
      <c r="A937" s="90"/>
      <c r="B937" s="117"/>
      <c r="C937" s="160"/>
      <c r="D937" s="347"/>
      <c r="E937" s="347"/>
      <c r="F937" s="304"/>
      <c r="G937" s="304"/>
      <c r="H937" s="304"/>
      <c r="I937" s="304"/>
      <c r="J937" s="304"/>
      <c r="K937" s="304"/>
      <c r="L937" s="304"/>
      <c r="M937" s="304"/>
      <c r="N937" s="304"/>
      <c r="O937" s="304"/>
      <c r="P937" s="304"/>
      <c r="Q937" s="304"/>
      <c r="R937" s="304"/>
      <c r="S937" s="304"/>
      <c r="T937" s="304"/>
      <c r="U937" s="304"/>
      <c r="V937" s="304"/>
      <c r="W937" s="304"/>
      <c r="X937" s="304"/>
      <c r="Y937" s="304"/>
      <c r="Z937" s="304"/>
      <c r="AA937" s="304"/>
      <c r="AB937" s="304"/>
      <c r="AC937" s="304"/>
      <c r="AD937" s="304"/>
      <c r="AE937" s="305"/>
      <c r="AF937" s="305"/>
      <c r="AG937" s="305"/>
      <c r="AH937" s="305"/>
      <c r="AI937" s="305"/>
      <c r="AJ937" s="305"/>
      <c r="AK937" s="305"/>
      <c r="AL937" s="305"/>
      <c r="AM937" s="305"/>
      <c r="AN937" s="305"/>
      <c r="AO937" s="314"/>
      <c r="AP937" s="117"/>
      <c r="AQ937" s="54" t="s">
        <v>645</v>
      </c>
      <c r="AU937" s="292" t="str">
        <f t="shared" ca="1" si="147"/>
        <v>AB</v>
      </c>
      <c r="AV937" s="292">
        <f t="shared" si="148"/>
        <v>915</v>
      </c>
      <c r="AW937" s="180" t="str">
        <f t="shared" ca="1" si="145"/>
        <v>AB915</v>
      </c>
      <c r="AX937" s="180">
        <f t="shared" si="142"/>
        <v>9</v>
      </c>
      <c r="AY937" s="180" t="str">
        <f t="shared" ca="1" si="143"/>
        <v>6. Ownership - Operating Costs</v>
      </c>
      <c r="AZ937" s="189" t="s">
        <v>702</v>
      </c>
      <c r="BA937" s="180" t="s">
        <v>758</v>
      </c>
      <c r="BB937" s="180">
        <f>$AB$8</f>
        <v>2042</v>
      </c>
      <c r="BC937" s="180" t="str">
        <f t="shared" ca="1" si="146"/>
        <v>9_AB915_Permit_requirements_2042</v>
      </c>
      <c r="BD937" s="180" t="s">
        <v>407</v>
      </c>
      <c r="BE937" s="180"/>
      <c r="BF937" s="189" t="str">
        <f t="shared" si="144"/>
        <v>&gt;=0</v>
      </c>
      <c r="BG937" s="189" t="s">
        <v>58</v>
      </c>
      <c r="BH937" s="189" t="s">
        <v>58</v>
      </c>
      <c r="BI937" s="189"/>
      <c r="BJ937" s="189"/>
      <c r="BK937" s="189"/>
      <c r="BL937" s="189"/>
    </row>
    <row r="938" spans="1:64" ht="13.5" hidden="1" customHeight="1" thickBot="1">
      <c r="A938" s="90"/>
      <c r="B938" s="117"/>
      <c r="C938" s="160"/>
      <c r="D938" s="347"/>
      <c r="E938" s="347"/>
      <c r="F938" s="304"/>
      <c r="G938" s="304"/>
      <c r="H938" s="304"/>
      <c r="I938" s="304"/>
      <c r="J938" s="304"/>
      <c r="K938" s="304"/>
      <c r="L938" s="304"/>
      <c r="M938" s="304"/>
      <c r="N938" s="304"/>
      <c r="O938" s="304"/>
      <c r="P938" s="304"/>
      <c r="Q938" s="304"/>
      <c r="R938" s="304"/>
      <c r="S938" s="304"/>
      <c r="T938" s="304"/>
      <c r="U938" s="304"/>
      <c r="V938" s="304"/>
      <c r="W938" s="304"/>
      <c r="X938" s="304"/>
      <c r="Y938" s="304"/>
      <c r="Z938" s="304"/>
      <c r="AA938" s="304"/>
      <c r="AB938" s="304"/>
      <c r="AC938" s="304"/>
      <c r="AD938" s="304"/>
      <c r="AE938" s="305"/>
      <c r="AF938" s="305"/>
      <c r="AG938" s="305"/>
      <c r="AH938" s="305"/>
      <c r="AI938" s="305"/>
      <c r="AJ938" s="305"/>
      <c r="AK938" s="305"/>
      <c r="AL938" s="305"/>
      <c r="AM938" s="305"/>
      <c r="AN938" s="305"/>
      <c r="AO938" s="314"/>
      <c r="AP938" s="117"/>
      <c r="AQ938" s="54" t="s">
        <v>645</v>
      </c>
      <c r="AU938" s="292" t="str">
        <f t="shared" ca="1" si="147"/>
        <v>AC</v>
      </c>
      <c r="AV938" s="292">
        <f t="shared" si="148"/>
        <v>915</v>
      </c>
      <c r="AW938" s="180" t="str">
        <f t="shared" ca="1" si="145"/>
        <v>AC915</v>
      </c>
      <c r="AX938" s="180">
        <f t="shared" si="142"/>
        <v>9</v>
      </c>
      <c r="AY938" s="180" t="str">
        <f t="shared" ca="1" si="143"/>
        <v>6. Ownership - Operating Costs</v>
      </c>
      <c r="AZ938" s="189" t="s">
        <v>702</v>
      </c>
      <c r="BA938" s="180" t="s">
        <v>758</v>
      </c>
      <c r="BB938" s="180">
        <f>$AC$8</f>
        <v>2043</v>
      </c>
      <c r="BC938" s="180" t="str">
        <f t="shared" ca="1" si="146"/>
        <v>9_AC915_Permit_requirements_2043</v>
      </c>
      <c r="BD938" s="180" t="s">
        <v>407</v>
      </c>
      <c r="BE938" s="180"/>
      <c r="BF938" s="189" t="str">
        <f t="shared" si="144"/>
        <v>&gt;=0</v>
      </c>
      <c r="BG938" s="189" t="s">
        <v>58</v>
      </c>
      <c r="BH938" s="189" t="s">
        <v>58</v>
      </c>
      <c r="BI938" s="189"/>
      <c r="BJ938" s="189"/>
      <c r="BK938" s="189"/>
      <c r="BL938" s="189"/>
    </row>
    <row r="939" spans="1:64" ht="13.5" hidden="1" customHeight="1" thickBot="1">
      <c r="A939" s="90"/>
      <c r="B939" s="117"/>
      <c r="C939" s="160"/>
      <c r="D939" s="347"/>
      <c r="E939" s="347"/>
      <c r="F939" s="304"/>
      <c r="G939" s="304"/>
      <c r="H939" s="304"/>
      <c r="I939" s="304"/>
      <c r="J939" s="304"/>
      <c r="K939" s="304"/>
      <c r="L939" s="304"/>
      <c r="M939" s="304"/>
      <c r="N939" s="304"/>
      <c r="O939" s="304"/>
      <c r="P939" s="304"/>
      <c r="Q939" s="304"/>
      <c r="R939" s="304"/>
      <c r="S939" s="304"/>
      <c r="T939" s="304"/>
      <c r="U939" s="304"/>
      <c r="V939" s="304"/>
      <c r="W939" s="304"/>
      <c r="X939" s="304"/>
      <c r="Y939" s="304"/>
      <c r="Z939" s="304"/>
      <c r="AA939" s="304"/>
      <c r="AB939" s="304"/>
      <c r="AC939" s="304"/>
      <c r="AD939" s="304"/>
      <c r="AE939" s="305"/>
      <c r="AF939" s="305"/>
      <c r="AG939" s="305"/>
      <c r="AH939" s="305"/>
      <c r="AI939" s="305"/>
      <c r="AJ939" s="305"/>
      <c r="AK939" s="305"/>
      <c r="AL939" s="305"/>
      <c r="AM939" s="305"/>
      <c r="AN939" s="305"/>
      <c r="AO939" s="314"/>
      <c r="AP939" s="117"/>
      <c r="AQ939" s="54" t="s">
        <v>645</v>
      </c>
      <c r="AU939" s="292" t="str">
        <f t="shared" ca="1" si="147"/>
        <v>AD</v>
      </c>
      <c r="AV939" s="292">
        <f t="shared" si="148"/>
        <v>915</v>
      </c>
      <c r="AW939" s="180" t="str">
        <f t="shared" ca="1" si="145"/>
        <v>AD915</v>
      </c>
      <c r="AX939" s="180">
        <f t="shared" si="142"/>
        <v>9</v>
      </c>
      <c r="AY939" s="180" t="str">
        <f t="shared" ca="1" si="143"/>
        <v>6. Ownership - Operating Costs</v>
      </c>
      <c r="AZ939" s="189" t="s">
        <v>702</v>
      </c>
      <c r="BA939" s="180" t="s">
        <v>758</v>
      </c>
      <c r="BB939" s="180">
        <f>$AD$8</f>
        <v>2044</v>
      </c>
      <c r="BC939" s="180" t="str">
        <f t="shared" ca="1" si="146"/>
        <v>9_AD915_Permit_requirements_2044</v>
      </c>
      <c r="BD939" s="180" t="s">
        <v>407</v>
      </c>
      <c r="BE939" s="180"/>
      <c r="BF939" s="189" t="str">
        <f t="shared" si="144"/>
        <v>&gt;=0</v>
      </c>
      <c r="BG939" s="189" t="s">
        <v>58</v>
      </c>
      <c r="BH939" s="189" t="s">
        <v>58</v>
      </c>
      <c r="BI939" s="189"/>
      <c r="BJ939" s="189"/>
      <c r="BK939" s="189"/>
      <c r="BL939" s="189"/>
    </row>
    <row r="940" spans="1:64" ht="13.5" hidden="1" customHeight="1" thickBot="1">
      <c r="A940" s="90"/>
      <c r="B940" s="117"/>
      <c r="C940" s="160"/>
      <c r="D940" s="347"/>
      <c r="E940" s="347"/>
      <c r="F940" s="304"/>
      <c r="G940" s="304"/>
      <c r="H940" s="304"/>
      <c r="I940" s="304"/>
      <c r="J940" s="304"/>
      <c r="K940" s="304"/>
      <c r="L940" s="304"/>
      <c r="M940" s="304"/>
      <c r="N940" s="304"/>
      <c r="O940" s="304"/>
      <c r="P940" s="304"/>
      <c r="Q940" s="304"/>
      <c r="R940" s="304"/>
      <c r="S940" s="304"/>
      <c r="T940" s="304"/>
      <c r="U940" s="304"/>
      <c r="V940" s="304"/>
      <c r="W940" s="304"/>
      <c r="X940" s="304"/>
      <c r="Y940" s="304"/>
      <c r="Z940" s="304"/>
      <c r="AA940" s="304"/>
      <c r="AB940" s="304"/>
      <c r="AC940" s="304"/>
      <c r="AD940" s="304"/>
      <c r="AE940" s="305"/>
      <c r="AF940" s="305"/>
      <c r="AG940" s="305"/>
      <c r="AH940" s="305"/>
      <c r="AI940" s="305"/>
      <c r="AJ940" s="305"/>
      <c r="AK940" s="305"/>
      <c r="AL940" s="305"/>
      <c r="AM940" s="305"/>
      <c r="AN940" s="305"/>
      <c r="AO940" s="314"/>
      <c r="AP940" s="117"/>
      <c r="AQ940" s="54" t="s">
        <v>645</v>
      </c>
      <c r="AU940" s="292" t="str">
        <f t="shared" ca="1" si="147"/>
        <v>AE</v>
      </c>
      <c r="AV940" s="292">
        <f t="shared" si="148"/>
        <v>915</v>
      </c>
      <c r="AW940" s="180" t="str">
        <f t="shared" ca="1" si="145"/>
        <v>AE915</v>
      </c>
      <c r="AX940" s="180">
        <f t="shared" si="142"/>
        <v>9</v>
      </c>
      <c r="AY940" s="180" t="str">
        <f t="shared" ca="1" si="143"/>
        <v>6. Ownership - Operating Costs</v>
      </c>
      <c r="AZ940" s="189" t="s">
        <v>702</v>
      </c>
      <c r="BA940" s="180" t="s">
        <v>758</v>
      </c>
      <c r="BB940" s="180">
        <f>$AE$8</f>
        <v>2045</v>
      </c>
      <c r="BC940" s="180" t="str">
        <f t="shared" ca="1" si="146"/>
        <v>9_AE915_Permit_requirements_2045</v>
      </c>
      <c r="BD940" s="180" t="s">
        <v>407</v>
      </c>
      <c r="BE940" s="180"/>
      <c r="BF940" s="189" t="str">
        <f t="shared" si="144"/>
        <v>&gt;=0</v>
      </c>
      <c r="BG940" s="189" t="s">
        <v>58</v>
      </c>
      <c r="BH940" s="189" t="s">
        <v>58</v>
      </c>
      <c r="BI940" s="189"/>
      <c r="BJ940" s="189"/>
      <c r="BK940" s="189"/>
      <c r="BL940" s="189"/>
    </row>
    <row r="941" spans="1:64" ht="13.5" hidden="1" customHeight="1" thickBot="1">
      <c r="A941" s="90"/>
      <c r="B941" s="117"/>
      <c r="C941" s="160"/>
      <c r="D941" s="347"/>
      <c r="E941" s="347"/>
      <c r="F941" s="304"/>
      <c r="G941" s="304"/>
      <c r="H941" s="304"/>
      <c r="I941" s="304"/>
      <c r="J941" s="304"/>
      <c r="K941" s="304"/>
      <c r="L941" s="304"/>
      <c r="M941" s="304"/>
      <c r="N941" s="304"/>
      <c r="O941" s="304"/>
      <c r="P941" s="304"/>
      <c r="Q941" s="304"/>
      <c r="R941" s="304"/>
      <c r="S941" s="304"/>
      <c r="T941" s="304"/>
      <c r="U941" s="304"/>
      <c r="V941" s="304"/>
      <c r="W941" s="304"/>
      <c r="X941" s="304"/>
      <c r="Y941" s="304"/>
      <c r="Z941" s="304"/>
      <c r="AA941" s="304"/>
      <c r="AB941" s="304"/>
      <c r="AC941" s="304"/>
      <c r="AD941" s="304"/>
      <c r="AE941" s="305"/>
      <c r="AF941" s="305"/>
      <c r="AG941" s="305"/>
      <c r="AH941" s="305"/>
      <c r="AI941" s="305"/>
      <c r="AJ941" s="305"/>
      <c r="AK941" s="305"/>
      <c r="AL941" s="305"/>
      <c r="AM941" s="305"/>
      <c r="AN941" s="305"/>
      <c r="AO941" s="314"/>
      <c r="AP941" s="117"/>
      <c r="AQ941" s="54" t="s">
        <v>645</v>
      </c>
      <c r="AU941" s="292" t="str">
        <f t="shared" ca="1" si="147"/>
        <v>AF</v>
      </c>
      <c r="AV941" s="292">
        <f t="shared" si="148"/>
        <v>915</v>
      </c>
      <c r="AW941" s="180" t="str">
        <f t="shared" ca="1" si="145"/>
        <v>AF915</v>
      </c>
      <c r="AX941" s="180">
        <f t="shared" si="142"/>
        <v>9</v>
      </c>
      <c r="AY941" s="180" t="str">
        <f t="shared" ca="1" si="143"/>
        <v>6. Ownership - Operating Costs</v>
      </c>
      <c r="AZ941" s="189" t="s">
        <v>702</v>
      </c>
      <c r="BA941" s="180" t="s">
        <v>758</v>
      </c>
      <c r="BB941" s="180">
        <f>$AF$8</f>
        <v>2046</v>
      </c>
      <c r="BC941" s="180" t="str">
        <f t="shared" ca="1" si="146"/>
        <v>9_AF915_Permit_requirements_2046</v>
      </c>
      <c r="BD941" s="180" t="s">
        <v>407</v>
      </c>
      <c r="BE941" s="180"/>
      <c r="BF941" s="189" t="str">
        <f t="shared" si="144"/>
        <v>&gt;=0</v>
      </c>
      <c r="BG941" s="189" t="s">
        <v>58</v>
      </c>
      <c r="BH941" s="189" t="s">
        <v>58</v>
      </c>
      <c r="BI941" s="189"/>
      <c r="BJ941" s="189"/>
      <c r="BK941" s="189"/>
      <c r="BL941" s="189"/>
    </row>
    <row r="942" spans="1:64" ht="13.5" hidden="1" customHeight="1" thickBot="1">
      <c r="A942" s="90"/>
      <c r="B942" s="117"/>
      <c r="C942" s="160"/>
      <c r="D942" s="347"/>
      <c r="E942" s="347"/>
      <c r="F942" s="304"/>
      <c r="G942" s="304"/>
      <c r="H942" s="304"/>
      <c r="I942" s="304"/>
      <c r="J942" s="304"/>
      <c r="K942" s="304"/>
      <c r="L942" s="304"/>
      <c r="M942" s="304"/>
      <c r="N942" s="304"/>
      <c r="O942" s="304"/>
      <c r="P942" s="304"/>
      <c r="Q942" s="304"/>
      <c r="R942" s="304"/>
      <c r="S942" s="304"/>
      <c r="T942" s="304"/>
      <c r="U942" s="304"/>
      <c r="V942" s="304"/>
      <c r="W942" s="304"/>
      <c r="X942" s="304"/>
      <c r="Y942" s="304"/>
      <c r="Z942" s="304"/>
      <c r="AA942" s="304"/>
      <c r="AB942" s="304"/>
      <c r="AC942" s="304"/>
      <c r="AD942" s="304"/>
      <c r="AE942" s="305"/>
      <c r="AF942" s="305"/>
      <c r="AG942" s="305"/>
      <c r="AH942" s="305"/>
      <c r="AI942" s="305"/>
      <c r="AJ942" s="305"/>
      <c r="AK942" s="305"/>
      <c r="AL942" s="305"/>
      <c r="AM942" s="305"/>
      <c r="AN942" s="305"/>
      <c r="AO942" s="314"/>
      <c r="AP942" s="117"/>
      <c r="AQ942" s="54" t="s">
        <v>645</v>
      </c>
      <c r="AU942" s="292" t="str">
        <f t="shared" ca="1" si="147"/>
        <v>AG</v>
      </c>
      <c r="AV942" s="292">
        <f t="shared" si="148"/>
        <v>915</v>
      </c>
      <c r="AW942" s="180" t="str">
        <f t="shared" ca="1" si="145"/>
        <v>AG915</v>
      </c>
      <c r="AX942" s="180">
        <f t="shared" si="142"/>
        <v>9</v>
      </c>
      <c r="AY942" s="180" t="str">
        <f t="shared" ca="1" si="143"/>
        <v>6. Ownership - Operating Costs</v>
      </c>
      <c r="AZ942" s="189" t="s">
        <v>702</v>
      </c>
      <c r="BA942" s="180" t="s">
        <v>758</v>
      </c>
      <c r="BB942" s="180">
        <f>$AG$8</f>
        <v>2047</v>
      </c>
      <c r="BC942" s="180" t="str">
        <f t="shared" ca="1" si="146"/>
        <v>9_AG915_Permit_requirements_2047</v>
      </c>
      <c r="BD942" s="180" t="s">
        <v>407</v>
      </c>
      <c r="BE942" s="180"/>
      <c r="BF942" s="189" t="str">
        <f t="shared" si="144"/>
        <v>&gt;=0</v>
      </c>
      <c r="BG942" s="189" t="s">
        <v>58</v>
      </c>
      <c r="BH942" s="189" t="s">
        <v>58</v>
      </c>
      <c r="BI942" s="189"/>
      <c r="BJ942" s="189"/>
      <c r="BK942" s="189"/>
      <c r="BL942" s="189"/>
    </row>
    <row r="943" spans="1:64" ht="13.5" hidden="1" customHeight="1" thickBot="1">
      <c r="A943" s="90"/>
      <c r="B943" s="117"/>
      <c r="C943" s="160"/>
      <c r="D943" s="347"/>
      <c r="E943" s="347"/>
      <c r="F943" s="304"/>
      <c r="G943" s="304"/>
      <c r="H943" s="304"/>
      <c r="I943" s="304"/>
      <c r="J943" s="304"/>
      <c r="K943" s="304"/>
      <c r="L943" s="304"/>
      <c r="M943" s="304"/>
      <c r="N943" s="304"/>
      <c r="O943" s="304"/>
      <c r="P943" s="304"/>
      <c r="Q943" s="304"/>
      <c r="R943" s="304"/>
      <c r="S943" s="304"/>
      <c r="T943" s="304"/>
      <c r="U943" s="304"/>
      <c r="V943" s="304"/>
      <c r="W943" s="304"/>
      <c r="X943" s="304"/>
      <c r="Y943" s="304"/>
      <c r="Z943" s="304"/>
      <c r="AA943" s="304"/>
      <c r="AB943" s="304"/>
      <c r="AC943" s="304"/>
      <c r="AD943" s="304"/>
      <c r="AE943" s="305"/>
      <c r="AF943" s="305"/>
      <c r="AG943" s="305"/>
      <c r="AH943" s="305"/>
      <c r="AI943" s="305"/>
      <c r="AJ943" s="305"/>
      <c r="AK943" s="305"/>
      <c r="AL943" s="305"/>
      <c r="AM943" s="305"/>
      <c r="AN943" s="305"/>
      <c r="AO943" s="314"/>
      <c r="AP943" s="117"/>
      <c r="AQ943" s="54" t="s">
        <v>645</v>
      </c>
      <c r="AU943" s="292" t="str">
        <f t="shared" ca="1" si="147"/>
        <v>AH</v>
      </c>
      <c r="AV943" s="292">
        <f t="shared" si="148"/>
        <v>915</v>
      </c>
      <c r="AW943" s="180" t="str">
        <f t="shared" ca="1" si="145"/>
        <v>AH915</v>
      </c>
      <c r="AX943" s="180">
        <f t="shared" si="142"/>
        <v>9</v>
      </c>
      <c r="AY943" s="180" t="str">
        <f t="shared" ca="1" si="143"/>
        <v>6. Ownership - Operating Costs</v>
      </c>
      <c r="AZ943" s="189" t="s">
        <v>702</v>
      </c>
      <c r="BA943" s="180" t="s">
        <v>758</v>
      </c>
      <c r="BB943" s="180">
        <f>$AH$8</f>
        <v>2048</v>
      </c>
      <c r="BC943" s="180" t="str">
        <f t="shared" ca="1" si="146"/>
        <v>9_AH915_Permit_requirements_2048</v>
      </c>
      <c r="BD943" s="180" t="s">
        <v>407</v>
      </c>
      <c r="BE943" s="180"/>
      <c r="BF943" s="189" t="str">
        <f t="shared" si="144"/>
        <v>&gt;=0</v>
      </c>
      <c r="BG943" s="189" t="s">
        <v>58</v>
      </c>
      <c r="BH943" s="189" t="s">
        <v>58</v>
      </c>
      <c r="BI943" s="189"/>
      <c r="BJ943" s="189"/>
      <c r="BK943" s="189"/>
      <c r="BL943" s="189"/>
    </row>
    <row r="944" spans="1:64" ht="13.5" hidden="1" customHeight="1" thickBot="1">
      <c r="A944" s="90"/>
      <c r="B944" s="117"/>
      <c r="C944" s="160"/>
      <c r="D944" s="347"/>
      <c r="E944" s="347"/>
      <c r="F944" s="304"/>
      <c r="G944" s="304"/>
      <c r="H944" s="304"/>
      <c r="I944" s="304"/>
      <c r="J944" s="304"/>
      <c r="K944" s="304"/>
      <c r="L944" s="304"/>
      <c r="M944" s="304"/>
      <c r="N944" s="304"/>
      <c r="O944" s="304"/>
      <c r="P944" s="304"/>
      <c r="Q944" s="304"/>
      <c r="R944" s="304"/>
      <c r="S944" s="304"/>
      <c r="T944" s="304"/>
      <c r="U944" s="304"/>
      <c r="V944" s="304"/>
      <c r="W944" s="304"/>
      <c r="X944" s="304"/>
      <c r="Y944" s="304"/>
      <c r="Z944" s="304"/>
      <c r="AA944" s="304"/>
      <c r="AB944" s="304"/>
      <c r="AC944" s="304"/>
      <c r="AD944" s="304"/>
      <c r="AE944" s="305"/>
      <c r="AF944" s="305"/>
      <c r="AG944" s="305"/>
      <c r="AH944" s="305"/>
      <c r="AI944" s="305"/>
      <c r="AJ944" s="305"/>
      <c r="AK944" s="305"/>
      <c r="AL944" s="305"/>
      <c r="AM944" s="305"/>
      <c r="AN944" s="305"/>
      <c r="AO944" s="314"/>
      <c r="AP944" s="117"/>
      <c r="AQ944" s="54" t="s">
        <v>645</v>
      </c>
      <c r="AU944" s="292" t="str">
        <f t="shared" ca="1" si="147"/>
        <v>AI</v>
      </c>
      <c r="AV944" s="292">
        <f t="shared" si="148"/>
        <v>915</v>
      </c>
      <c r="AW944" s="180" t="str">
        <f t="shared" ca="1" si="145"/>
        <v>AI915</v>
      </c>
      <c r="AX944" s="180">
        <f t="shared" si="142"/>
        <v>9</v>
      </c>
      <c r="AY944" s="180" t="str">
        <f t="shared" ca="1" si="143"/>
        <v>6. Ownership - Operating Costs</v>
      </c>
      <c r="AZ944" s="189" t="s">
        <v>702</v>
      </c>
      <c r="BA944" s="180" t="s">
        <v>758</v>
      </c>
      <c r="BB944" s="180">
        <f>$AI$8</f>
        <v>2049</v>
      </c>
      <c r="BC944" s="180" t="str">
        <f t="shared" ca="1" si="146"/>
        <v>9_AI915_Permit_requirements_2049</v>
      </c>
      <c r="BD944" s="180" t="s">
        <v>407</v>
      </c>
      <c r="BE944" s="180"/>
      <c r="BF944" s="189" t="str">
        <f t="shared" si="144"/>
        <v>&gt;=0</v>
      </c>
      <c r="BG944" s="189" t="s">
        <v>58</v>
      </c>
      <c r="BH944" s="189" t="s">
        <v>58</v>
      </c>
      <c r="BI944" s="189"/>
      <c r="BJ944" s="189"/>
      <c r="BK944" s="189"/>
      <c r="BL944" s="189"/>
    </row>
    <row r="945" spans="1:64" ht="13.5" hidden="1" customHeight="1" thickBot="1">
      <c r="A945" s="90"/>
      <c r="B945" s="117"/>
      <c r="C945" s="160"/>
      <c r="D945" s="347"/>
      <c r="E945" s="347"/>
      <c r="F945" s="304"/>
      <c r="G945" s="304"/>
      <c r="H945" s="304"/>
      <c r="I945" s="304"/>
      <c r="J945" s="304"/>
      <c r="K945" s="304"/>
      <c r="L945" s="304"/>
      <c r="M945" s="304"/>
      <c r="N945" s="304"/>
      <c r="O945" s="304"/>
      <c r="P945" s="304"/>
      <c r="Q945" s="304"/>
      <c r="R945" s="304"/>
      <c r="S945" s="304"/>
      <c r="T945" s="304"/>
      <c r="U945" s="304"/>
      <c r="V945" s="304"/>
      <c r="W945" s="304"/>
      <c r="X945" s="304"/>
      <c r="Y945" s="304"/>
      <c r="Z945" s="304"/>
      <c r="AA945" s="304"/>
      <c r="AB945" s="304"/>
      <c r="AC945" s="304"/>
      <c r="AD945" s="304"/>
      <c r="AE945" s="305"/>
      <c r="AF945" s="305"/>
      <c r="AG945" s="305"/>
      <c r="AH945" s="305"/>
      <c r="AI945" s="305"/>
      <c r="AJ945" s="305"/>
      <c r="AK945" s="305"/>
      <c r="AL945" s="305"/>
      <c r="AM945" s="305"/>
      <c r="AN945" s="305"/>
      <c r="AO945" s="314"/>
      <c r="AP945" s="117"/>
      <c r="AQ945" s="54" t="s">
        <v>645</v>
      </c>
      <c r="AU945" s="292" t="str">
        <f t="shared" ca="1" si="147"/>
        <v>AJ</v>
      </c>
      <c r="AV945" s="292">
        <f t="shared" si="148"/>
        <v>915</v>
      </c>
      <c r="AW945" s="180" t="str">
        <f t="shared" ca="1" si="145"/>
        <v>AJ915</v>
      </c>
      <c r="AX945" s="180">
        <f t="shared" si="142"/>
        <v>9</v>
      </c>
      <c r="AY945" s="180" t="str">
        <f t="shared" ca="1" si="143"/>
        <v>6. Ownership - Operating Costs</v>
      </c>
      <c r="AZ945" s="189" t="s">
        <v>702</v>
      </c>
      <c r="BA945" s="180" t="s">
        <v>758</v>
      </c>
      <c r="BB945" s="180">
        <f>$AJ$8</f>
        <v>2050</v>
      </c>
      <c r="BC945" s="180" t="str">
        <f t="shared" ca="1" si="146"/>
        <v>9_AJ915_Permit_requirements_2050</v>
      </c>
      <c r="BD945" s="180" t="s">
        <v>407</v>
      </c>
      <c r="BE945" s="180"/>
      <c r="BF945" s="189" t="str">
        <f t="shared" si="144"/>
        <v>&gt;=0</v>
      </c>
      <c r="BG945" s="189" t="s">
        <v>58</v>
      </c>
      <c r="BH945" s="189" t="s">
        <v>58</v>
      </c>
      <c r="BI945" s="189"/>
      <c r="BJ945" s="189"/>
      <c r="BK945" s="189"/>
      <c r="BL945" s="189"/>
    </row>
    <row r="946" spans="1:64" ht="13.5" hidden="1" customHeight="1" thickBot="1">
      <c r="A946" s="90"/>
      <c r="B946" s="117"/>
      <c r="C946" s="160"/>
      <c r="D946" s="347"/>
      <c r="E946" s="347"/>
      <c r="F946" s="304"/>
      <c r="G946" s="304"/>
      <c r="H946" s="304"/>
      <c r="I946" s="304"/>
      <c r="J946" s="304"/>
      <c r="K946" s="304"/>
      <c r="L946" s="304"/>
      <c r="M946" s="304"/>
      <c r="N946" s="304"/>
      <c r="O946" s="304"/>
      <c r="P946" s="304"/>
      <c r="Q946" s="304"/>
      <c r="R946" s="304"/>
      <c r="S946" s="304"/>
      <c r="T946" s="304"/>
      <c r="U946" s="304"/>
      <c r="V946" s="304"/>
      <c r="W946" s="304"/>
      <c r="X946" s="304"/>
      <c r="Y946" s="304"/>
      <c r="Z946" s="304"/>
      <c r="AA946" s="304"/>
      <c r="AB946" s="304"/>
      <c r="AC946" s="304"/>
      <c r="AD946" s="304"/>
      <c r="AE946" s="305"/>
      <c r="AF946" s="305"/>
      <c r="AG946" s="305"/>
      <c r="AH946" s="305"/>
      <c r="AI946" s="305"/>
      <c r="AJ946" s="305"/>
      <c r="AK946" s="305"/>
      <c r="AL946" s="305"/>
      <c r="AM946" s="305"/>
      <c r="AN946" s="305"/>
      <c r="AO946" s="314"/>
      <c r="AP946" s="117"/>
      <c r="AQ946" s="54" t="s">
        <v>645</v>
      </c>
      <c r="AU946" s="292" t="str">
        <f t="shared" ca="1" si="147"/>
        <v>AK</v>
      </c>
      <c r="AV946" s="292">
        <f t="shared" si="148"/>
        <v>915</v>
      </c>
      <c r="AW946" s="180" t="str">
        <f t="shared" ca="1" si="145"/>
        <v>AK915</v>
      </c>
      <c r="AX946" s="180">
        <f t="shared" si="142"/>
        <v>9</v>
      </c>
      <c r="AY946" s="180" t="str">
        <f t="shared" ca="1" si="143"/>
        <v>6. Ownership - Operating Costs</v>
      </c>
      <c r="AZ946" s="189" t="s">
        <v>702</v>
      </c>
      <c r="BA946" s="180" t="s">
        <v>758</v>
      </c>
      <c r="BB946" s="180">
        <f>$AK$8</f>
        <v>2051</v>
      </c>
      <c r="BC946" s="180" t="str">
        <f t="shared" ca="1" si="146"/>
        <v>9_AK915_Permit_requirements_2051</v>
      </c>
      <c r="BD946" s="180" t="s">
        <v>407</v>
      </c>
      <c r="BE946" s="180"/>
      <c r="BF946" s="189" t="str">
        <f t="shared" si="144"/>
        <v>&gt;=0</v>
      </c>
      <c r="BG946" s="189" t="s">
        <v>58</v>
      </c>
      <c r="BH946" s="189" t="s">
        <v>58</v>
      </c>
      <c r="BI946" s="189"/>
      <c r="BJ946" s="189"/>
      <c r="BK946" s="189"/>
      <c r="BL946" s="189"/>
    </row>
    <row r="947" spans="1:64" ht="13.5" hidden="1" customHeight="1" thickBot="1">
      <c r="A947" s="90"/>
      <c r="B947" s="117"/>
      <c r="C947" s="160"/>
      <c r="D947" s="347"/>
      <c r="E947" s="347"/>
      <c r="F947" s="304"/>
      <c r="G947" s="304"/>
      <c r="H947" s="304"/>
      <c r="I947" s="304"/>
      <c r="J947" s="304"/>
      <c r="K947" s="304"/>
      <c r="L947" s="304"/>
      <c r="M947" s="304"/>
      <c r="N947" s="304"/>
      <c r="O947" s="304"/>
      <c r="P947" s="304"/>
      <c r="Q947" s="304"/>
      <c r="R947" s="304"/>
      <c r="S947" s="304"/>
      <c r="T947" s="304"/>
      <c r="U947" s="304"/>
      <c r="V947" s="304"/>
      <c r="W947" s="304"/>
      <c r="X947" s="304"/>
      <c r="Y947" s="304"/>
      <c r="Z947" s="304"/>
      <c r="AA947" s="304"/>
      <c r="AB947" s="304"/>
      <c r="AC947" s="304"/>
      <c r="AD947" s="304"/>
      <c r="AE947" s="305"/>
      <c r="AF947" s="305"/>
      <c r="AG947" s="305"/>
      <c r="AH947" s="305"/>
      <c r="AI947" s="305"/>
      <c r="AJ947" s="305"/>
      <c r="AK947" s="305"/>
      <c r="AL947" s="305"/>
      <c r="AM947" s="305"/>
      <c r="AN947" s="305"/>
      <c r="AO947" s="314"/>
      <c r="AP947" s="117"/>
      <c r="AQ947" s="54" t="s">
        <v>645</v>
      </c>
      <c r="AU947" s="292" t="str">
        <f t="shared" ca="1" si="147"/>
        <v>AL</v>
      </c>
      <c r="AV947" s="292">
        <f t="shared" si="148"/>
        <v>915</v>
      </c>
      <c r="AW947" s="180" t="str">
        <f t="shared" ca="1" si="145"/>
        <v>AL915</v>
      </c>
      <c r="AX947" s="180">
        <f t="shared" si="142"/>
        <v>9</v>
      </c>
      <c r="AY947" s="180" t="str">
        <f t="shared" ca="1" si="143"/>
        <v>6. Ownership - Operating Costs</v>
      </c>
      <c r="AZ947" s="189" t="s">
        <v>702</v>
      </c>
      <c r="BA947" s="180" t="s">
        <v>758</v>
      </c>
      <c r="BB947" s="180">
        <f>$AL$8</f>
        <v>2052</v>
      </c>
      <c r="BC947" s="180" t="str">
        <f t="shared" ca="1" si="146"/>
        <v>9_AL915_Permit_requirements_2052</v>
      </c>
      <c r="BD947" s="180" t="s">
        <v>407</v>
      </c>
      <c r="BE947" s="180"/>
      <c r="BF947" s="189" t="str">
        <f t="shared" si="144"/>
        <v>&gt;=0</v>
      </c>
      <c r="BG947" s="189" t="s">
        <v>58</v>
      </c>
      <c r="BH947" s="189" t="s">
        <v>58</v>
      </c>
      <c r="BI947" s="189"/>
      <c r="BJ947" s="189"/>
      <c r="BK947" s="189"/>
      <c r="BL947" s="189"/>
    </row>
    <row r="948" spans="1:64" ht="13.5" hidden="1" customHeight="1" thickBot="1">
      <c r="A948" s="90"/>
      <c r="B948" s="117"/>
      <c r="C948" s="160"/>
      <c r="D948" s="347"/>
      <c r="E948" s="347"/>
      <c r="F948" s="304"/>
      <c r="G948" s="304"/>
      <c r="H948" s="304"/>
      <c r="I948" s="304"/>
      <c r="J948" s="304"/>
      <c r="K948" s="304"/>
      <c r="L948" s="304"/>
      <c r="M948" s="304"/>
      <c r="N948" s="304"/>
      <c r="O948" s="304"/>
      <c r="P948" s="304"/>
      <c r="Q948" s="304"/>
      <c r="R948" s="304"/>
      <c r="S948" s="304"/>
      <c r="T948" s="304"/>
      <c r="U948" s="304"/>
      <c r="V948" s="304"/>
      <c r="W948" s="304"/>
      <c r="X948" s="304"/>
      <c r="Y948" s="304"/>
      <c r="Z948" s="304"/>
      <c r="AA948" s="304"/>
      <c r="AB948" s="304"/>
      <c r="AC948" s="304"/>
      <c r="AD948" s="304"/>
      <c r="AE948" s="305"/>
      <c r="AF948" s="305"/>
      <c r="AG948" s="305"/>
      <c r="AH948" s="305"/>
      <c r="AI948" s="305"/>
      <c r="AJ948" s="305"/>
      <c r="AK948" s="305"/>
      <c r="AL948" s="305"/>
      <c r="AM948" s="305"/>
      <c r="AN948" s="305"/>
      <c r="AO948" s="314"/>
      <c r="AP948" s="117"/>
      <c r="AQ948" s="54" t="s">
        <v>645</v>
      </c>
      <c r="AU948" s="292" t="str">
        <f t="shared" ca="1" si="147"/>
        <v>AM</v>
      </c>
      <c r="AV948" s="292">
        <f t="shared" si="148"/>
        <v>915</v>
      </c>
      <c r="AW948" s="180" t="str">
        <f t="shared" ca="1" si="145"/>
        <v>AM915</v>
      </c>
      <c r="AX948" s="180">
        <f t="shared" si="142"/>
        <v>9</v>
      </c>
      <c r="AY948" s="180" t="str">
        <f t="shared" ca="1" si="143"/>
        <v>6. Ownership - Operating Costs</v>
      </c>
      <c r="AZ948" s="189" t="s">
        <v>702</v>
      </c>
      <c r="BA948" s="180" t="s">
        <v>758</v>
      </c>
      <c r="BB948" s="180">
        <f>$AM$8</f>
        <v>2053</v>
      </c>
      <c r="BC948" s="180" t="str">
        <f t="shared" ca="1" si="146"/>
        <v>9_AM915_Permit_requirements_2053</v>
      </c>
      <c r="BD948" s="180" t="s">
        <v>407</v>
      </c>
      <c r="BE948" s="180"/>
      <c r="BF948" s="189" t="str">
        <f t="shared" si="144"/>
        <v>&gt;=0</v>
      </c>
      <c r="BG948" s="189" t="s">
        <v>58</v>
      </c>
      <c r="BH948" s="189" t="s">
        <v>58</v>
      </c>
      <c r="BI948" s="189"/>
      <c r="BJ948" s="189"/>
      <c r="BK948" s="189"/>
      <c r="BL948" s="189"/>
    </row>
    <row r="949" spans="1:64" ht="13.5" hidden="1" customHeight="1" thickBot="1">
      <c r="A949" s="90"/>
      <c r="B949" s="117"/>
      <c r="C949" s="160"/>
      <c r="D949" s="347"/>
      <c r="E949" s="347"/>
      <c r="F949" s="304"/>
      <c r="G949" s="304"/>
      <c r="H949" s="304"/>
      <c r="I949" s="304"/>
      <c r="J949" s="304"/>
      <c r="K949" s="304"/>
      <c r="L949" s="304"/>
      <c r="M949" s="304"/>
      <c r="N949" s="304"/>
      <c r="O949" s="304"/>
      <c r="P949" s="304"/>
      <c r="Q949" s="304"/>
      <c r="R949" s="304"/>
      <c r="S949" s="304"/>
      <c r="T949" s="304"/>
      <c r="U949" s="304"/>
      <c r="V949" s="304"/>
      <c r="W949" s="304"/>
      <c r="X949" s="304"/>
      <c r="Y949" s="304"/>
      <c r="Z949" s="304"/>
      <c r="AA949" s="304"/>
      <c r="AB949" s="304"/>
      <c r="AC949" s="304"/>
      <c r="AD949" s="304"/>
      <c r="AE949" s="305"/>
      <c r="AF949" s="305"/>
      <c r="AG949" s="305"/>
      <c r="AH949" s="305"/>
      <c r="AI949" s="305"/>
      <c r="AJ949" s="305"/>
      <c r="AK949" s="305"/>
      <c r="AL949" s="305"/>
      <c r="AM949" s="305"/>
      <c r="AN949" s="305"/>
      <c r="AO949" s="314"/>
      <c r="AP949" s="117"/>
      <c r="AQ949" s="54" t="s">
        <v>645</v>
      </c>
      <c r="AU949" s="292" t="str">
        <f t="shared" ca="1" si="147"/>
        <v>AN</v>
      </c>
      <c r="AV949" s="292">
        <f t="shared" si="148"/>
        <v>915</v>
      </c>
      <c r="AW949" s="180" t="str">
        <f t="shared" ca="1" si="145"/>
        <v>AN915</v>
      </c>
      <c r="AX949" s="180">
        <f t="shared" si="142"/>
        <v>9</v>
      </c>
      <c r="AY949" s="180" t="str">
        <f t="shared" ca="1" si="143"/>
        <v>6. Ownership - Operating Costs</v>
      </c>
      <c r="AZ949" s="189" t="s">
        <v>702</v>
      </c>
      <c r="BA949" s="180" t="s">
        <v>758</v>
      </c>
      <c r="BB949" s="180">
        <f>$AN$8</f>
        <v>2054</v>
      </c>
      <c r="BC949" s="180" t="str">
        <f t="shared" ca="1" si="146"/>
        <v>9_AN915_Permit_requirements_2054</v>
      </c>
      <c r="BD949" s="180" t="s">
        <v>407</v>
      </c>
      <c r="BE949" s="180"/>
      <c r="BF949" s="189" t="str">
        <f t="shared" si="144"/>
        <v>&gt;=0</v>
      </c>
      <c r="BG949" s="189" t="s">
        <v>58</v>
      </c>
      <c r="BH949" s="189" t="s">
        <v>58</v>
      </c>
      <c r="BI949" s="189"/>
      <c r="BJ949" s="189"/>
      <c r="BK949" s="189"/>
      <c r="BL949" s="189"/>
    </row>
    <row r="950" spans="1:64" ht="13.5" hidden="1" customHeight="1" thickBot="1">
      <c r="A950" s="90"/>
      <c r="B950" s="117"/>
      <c r="C950" s="160"/>
      <c r="D950" s="347"/>
      <c r="E950" s="347"/>
      <c r="F950" s="304"/>
      <c r="G950" s="304"/>
      <c r="H950" s="304"/>
      <c r="I950" s="304"/>
      <c r="J950" s="304"/>
      <c r="K950" s="304"/>
      <c r="L950" s="304"/>
      <c r="M950" s="304"/>
      <c r="N950" s="304"/>
      <c r="O950" s="304"/>
      <c r="P950" s="304"/>
      <c r="Q950" s="304"/>
      <c r="R950" s="304"/>
      <c r="S950" s="304"/>
      <c r="T950" s="304"/>
      <c r="U950" s="304"/>
      <c r="V950" s="304"/>
      <c r="W950" s="304"/>
      <c r="X950" s="304"/>
      <c r="Y950" s="304"/>
      <c r="Z950" s="304"/>
      <c r="AA950" s="304"/>
      <c r="AB950" s="304"/>
      <c r="AC950" s="304"/>
      <c r="AD950" s="304"/>
      <c r="AE950" s="305"/>
      <c r="AF950" s="305"/>
      <c r="AG950" s="305"/>
      <c r="AH950" s="305"/>
      <c r="AI950" s="305"/>
      <c r="AJ950" s="305"/>
      <c r="AK950" s="305"/>
      <c r="AL950" s="305"/>
      <c r="AM950" s="305"/>
      <c r="AN950" s="305"/>
      <c r="AO950" s="314"/>
      <c r="AP950" s="117"/>
      <c r="AQ950" s="307" t="s">
        <v>645</v>
      </c>
      <c r="AR950" s="307"/>
      <c r="AS950" s="307"/>
      <c r="AT950" s="307"/>
      <c r="AU950" s="308" t="str">
        <f t="shared" ca="1" si="147"/>
        <v>AO</v>
      </c>
      <c r="AV950" s="308">
        <f t="shared" si="148"/>
        <v>915</v>
      </c>
      <c r="AW950" s="254" t="str">
        <f t="shared" ca="1" si="145"/>
        <v>AO915</v>
      </c>
      <c r="AX950" s="254">
        <f t="shared" si="142"/>
        <v>9</v>
      </c>
      <c r="AY950" s="254" t="str">
        <f t="shared" ca="1" si="143"/>
        <v>6. Ownership - Operating Costs</v>
      </c>
      <c r="AZ950" s="259" t="s">
        <v>702</v>
      </c>
      <c r="BA950" s="254" t="s">
        <v>758</v>
      </c>
      <c r="BB950" s="254" t="s">
        <v>646</v>
      </c>
      <c r="BC950" s="254" t="str">
        <f t="shared" ca="1" si="146"/>
        <v>9_AO915_Permit_requirements_Additional_Info</v>
      </c>
      <c r="BD950" s="259" t="s">
        <v>133</v>
      </c>
      <c r="BE950" s="259">
        <v>100</v>
      </c>
      <c r="BF950" s="259"/>
      <c r="BG950" s="259" t="s">
        <v>58</v>
      </c>
      <c r="BH950" s="259" t="s">
        <v>58</v>
      </c>
      <c r="BI950" s="189"/>
      <c r="BJ950" s="189"/>
      <c r="BK950" s="189"/>
      <c r="BL950" s="189"/>
    </row>
    <row r="951" spans="1:64" ht="13.5" hidden="1" customHeight="1" thickBot="1">
      <c r="A951" s="90">
        <f>+A915+1</f>
        <v>33</v>
      </c>
      <c r="B951" s="117"/>
      <c r="C951" s="160" t="s">
        <v>759</v>
      </c>
      <c r="D951" s="347" t="s">
        <v>760</v>
      </c>
      <c r="E951" s="347"/>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1"/>
      <c r="AF951" s="281"/>
      <c r="AG951" s="281"/>
      <c r="AH951" s="281"/>
      <c r="AI951" s="281"/>
      <c r="AJ951" s="281"/>
      <c r="AK951" s="281"/>
      <c r="AL951" s="281"/>
      <c r="AM951" s="281"/>
      <c r="AN951" s="281"/>
      <c r="AO951" s="222"/>
      <c r="AP951" s="117"/>
      <c r="AS951" s="54" t="s">
        <v>125</v>
      </c>
      <c r="AT951" s="54" t="str">
        <f ca="1">SUBSTITUTE(CELL("address",F951),"$","")</f>
        <v>F951</v>
      </c>
      <c r="AU951" s="227" t="str">
        <f ca="1">CHAR(CODE(AT951))</f>
        <v>F</v>
      </c>
      <c r="AV951" s="227">
        <f>ROW(AT951)</f>
        <v>951</v>
      </c>
      <c r="AW951" s="180" t="str">
        <f ca="1">CONCATENATE(AU951&amp;AV951)</f>
        <v>F951</v>
      </c>
      <c r="AX951" s="180">
        <f t="shared" si="142"/>
        <v>9</v>
      </c>
      <c r="AY951" s="180" t="str">
        <f t="shared" ca="1" si="143"/>
        <v>6. Ownership - Operating Costs</v>
      </c>
      <c r="AZ951" s="189" t="s">
        <v>702</v>
      </c>
      <c r="BA951" s="180" t="s">
        <v>761</v>
      </c>
      <c r="BB951" s="180">
        <f>$F$8</f>
        <v>2020</v>
      </c>
      <c r="BC951" s="180" t="str">
        <f ca="1">AX951&amp;"_"&amp;AW951&amp;"_"&amp;BA951&amp;"_"&amp;BB951</f>
        <v>9_F951_OM_service_agreement_wind_2020</v>
      </c>
      <c r="BD951" s="180" t="s">
        <v>407</v>
      </c>
      <c r="BE951" s="180"/>
      <c r="BF951" s="189" t="str">
        <f t="shared" si="144"/>
        <v>&gt;=0</v>
      </c>
      <c r="BG951" s="189" t="s">
        <v>58</v>
      </c>
      <c r="BH951" s="189" t="s">
        <v>58</v>
      </c>
      <c r="BI951" s="189"/>
      <c r="BJ951" s="189"/>
      <c r="BK951" s="189"/>
      <c r="BL951" s="189"/>
    </row>
    <row r="952" spans="1:64" ht="13.5" hidden="1" customHeight="1" thickBot="1">
      <c r="A952" s="90"/>
      <c r="B952" s="117"/>
      <c r="C952" s="160"/>
      <c r="D952" s="347"/>
      <c r="E952" s="347"/>
      <c r="F952" s="304"/>
      <c r="G952" s="304"/>
      <c r="H952" s="304"/>
      <c r="I952" s="304"/>
      <c r="J952" s="304"/>
      <c r="K952" s="304"/>
      <c r="L952" s="304"/>
      <c r="M952" s="304"/>
      <c r="N952" s="304"/>
      <c r="O952" s="304"/>
      <c r="P952" s="304"/>
      <c r="Q952" s="304"/>
      <c r="R952" s="304"/>
      <c r="S952" s="304"/>
      <c r="T952" s="304"/>
      <c r="U952" s="304"/>
      <c r="V952" s="304"/>
      <c r="W952" s="304"/>
      <c r="X952" s="304"/>
      <c r="Y952" s="304"/>
      <c r="Z952" s="304"/>
      <c r="AA952" s="304"/>
      <c r="AB952" s="304"/>
      <c r="AC952" s="304"/>
      <c r="AD952" s="304"/>
      <c r="AE952" s="305"/>
      <c r="AF952" s="305"/>
      <c r="AG952" s="305"/>
      <c r="AH952" s="305"/>
      <c r="AI952" s="305"/>
      <c r="AJ952" s="305"/>
      <c r="AK952" s="305"/>
      <c r="AL952" s="305"/>
      <c r="AM952" s="305"/>
      <c r="AN952" s="305"/>
      <c r="AO952" s="314"/>
      <c r="AP952" s="117"/>
      <c r="AQ952" s="54" t="s">
        <v>645</v>
      </c>
      <c r="AU952" s="292" t="str">
        <f ca="1">IF(AU951="Z","AA",IF(LEN(AU951)=1,CHAR(CODE(AU951)+1),IF(RIGHT(AU951,1)="Z",CHAR(CODE(LEFT(AU951,1))+1),LEFT(AU951,1))&amp;CHAR(65+MOD(CODE(RIGHT(AU951,1))+1-65,26))))</f>
        <v>G</v>
      </c>
      <c r="AV952" s="292">
        <f>AV951</f>
        <v>951</v>
      </c>
      <c r="AW952" s="180" t="str">
        <f t="shared" ref="AW952:AW986" ca="1" si="149">CONCATENATE(AU952&amp;AV952)</f>
        <v>G951</v>
      </c>
      <c r="AX952" s="180">
        <f t="shared" si="142"/>
        <v>9</v>
      </c>
      <c r="AY952" s="180" t="str">
        <f t="shared" ca="1" si="143"/>
        <v>6. Ownership - Operating Costs</v>
      </c>
      <c r="AZ952" s="189" t="s">
        <v>702</v>
      </c>
      <c r="BA952" s="180" t="s">
        <v>761</v>
      </c>
      <c r="BB952" s="180">
        <f>$G$8</f>
        <v>2021</v>
      </c>
      <c r="BC952" s="180" t="str">
        <f t="shared" ref="BC952:BC986" ca="1" si="150">AX952&amp;"_"&amp;AW952&amp;"_"&amp;BA952&amp;"_"&amp;BB952</f>
        <v>9_G951_OM_service_agreement_wind_2021</v>
      </c>
      <c r="BD952" s="180" t="s">
        <v>407</v>
      </c>
      <c r="BE952" s="180"/>
      <c r="BF952" s="189" t="str">
        <f t="shared" si="144"/>
        <v>&gt;=0</v>
      </c>
      <c r="BG952" s="189" t="s">
        <v>58</v>
      </c>
      <c r="BH952" s="189" t="s">
        <v>58</v>
      </c>
      <c r="BI952" s="189"/>
      <c r="BJ952" s="189"/>
      <c r="BK952" s="189"/>
      <c r="BL952" s="189"/>
    </row>
    <row r="953" spans="1:64" ht="13.5" hidden="1" customHeight="1" thickBot="1">
      <c r="A953" s="90"/>
      <c r="B953" s="117"/>
      <c r="C953" s="160"/>
      <c r="D953" s="347"/>
      <c r="E953" s="347"/>
      <c r="F953" s="304"/>
      <c r="G953" s="304"/>
      <c r="H953" s="304"/>
      <c r="I953" s="304"/>
      <c r="J953" s="304"/>
      <c r="K953" s="304"/>
      <c r="L953" s="304"/>
      <c r="M953" s="304"/>
      <c r="N953" s="304"/>
      <c r="O953" s="304"/>
      <c r="P953" s="304"/>
      <c r="Q953" s="304"/>
      <c r="R953" s="304"/>
      <c r="S953" s="304"/>
      <c r="T953" s="304"/>
      <c r="U953" s="304"/>
      <c r="V953" s="304"/>
      <c r="W953" s="304"/>
      <c r="X953" s="304"/>
      <c r="Y953" s="304"/>
      <c r="Z953" s="304"/>
      <c r="AA953" s="304"/>
      <c r="AB953" s="304"/>
      <c r="AC953" s="304"/>
      <c r="AD953" s="304"/>
      <c r="AE953" s="305"/>
      <c r="AF953" s="305"/>
      <c r="AG953" s="305"/>
      <c r="AH953" s="305"/>
      <c r="AI953" s="305"/>
      <c r="AJ953" s="305"/>
      <c r="AK953" s="305"/>
      <c r="AL953" s="305"/>
      <c r="AM953" s="305"/>
      <c r="AN953" s="305"/>
      <c r="AO953" s="314"/>
      <c r="AP953" s="117"/>
      <c r="AQ953" s="54" t="s">
        <v>645</v>
      </c>
      <c r="AU953" s="292" t="str">
        <f t="shared" ref="AU953:AU986" ca="1" si="151">IF(AU952="Z","AA",IF(LEN(AU952)=1,CHAR(CODE(AU952)+1),IF(RIGHT(AU952,1)="Z",CHAR(CODE(LEFT(AU952,1))+1),LEFT(AU952,1))&amp;CHAR(65+MOD(CODE(RIGHT(AU952,1))+1-65,26))))</f>
        <v>H</v>
      </c>
      <c r="AV953" s="292">
        <f t="shared" ref="AV953:AV986" si="152">AV952</f>
        <v>951</v>
      </c>
      <c r="AW953" s="180" t="str">
        <f t="shared" ca="1" si="149"/>
        <v>H951</v>
      </c>
      <c r="AX953" s="180">
        <f t="shared" si="142"/>
        <v>9</v>
      </c>
      <c r="AY953" s="180" t="str">
        <f t="shared" ca="1" si="143"/>
        <v>6. Ownership - Operating Costs</v>
      </c>
      <c r="AZ953" s="189" t="s">
        <v>702</v>
      </c>
      <c r="BA953" s="180" t="s">
        <v>761</v>
      </c>
      <c r="BB953" s="180">
        <f>$H$8</f>
        <v>2022</v>
      </c>
      <c r="BC953" s="180" t="str">
        <f t="shared" ca="1" si="150"/>
        <v>9_H951_OM_service_agreement_wind_2022</v>
      </c>
      <c r="BD953" s="180" t="s">
        <v>407</v>
      </c>
      <c r="BE953" s="180"/>
      <c r="BF953" s="189" t="str">
        <f t="shared" si="144"/>
        <v>&gt;=0</v>
      </c>
      <c r="BG953" s="189" t="s">
        <v>58</v>
      </c>
      <c r="BH953" s="189" t="s">
        <v>58</v>
      </c>
      <c r="BI953" s="189"/>
      <c r="BJ953" s="189"/>
      <c r="BK953" s="189"/>
      <c r="BL953" s="189"/>
    </row>
    <row r="954" spans="1:64" ht="13.5" hidden="1" customHeight="1" thickBot="1">
      <c r="A954" s="90"/>
      <c r="B954" s="117"/>
      <c r="C954" s="160"/>
      <c r="D954" s="347"/>
      <c r="E954" s="347"/>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304"/>
      <c r="AE954" s="305"/>
      <c r="AF954" s="305"/>
      <c r="AG954" s="305"/>
      <c r="AH954" s="305"/>
      <c r="AI954" s="305"/>
      <c r="AJ954" s="305"/>
      <c r="AK954" s="305"/>
      <c r="AL954" s="305"/>
      <c r="AM954" s="305"/>
      <c r="AN954" s="305"/>
      <c r="AO954" s="314"/>
      <c r="AP954" s="117"/>
      <c r="AQ954" s="54" t="s">
        <v>645</v>
      </c>
      <c r="AU954" s="292" t="str">
        <f t="shared" ca="1" si="151"/>
        <v>I</v>
      </c>
      <c r="AV954" s="292">
        <f t="shared" si="152"/>
        <v>951</v>
      </c>
      <c r="AW954" s="180" t="str">
        <f t="shared" ca="1" si="149"/>
        <v>I951</v>
      </c>
      <c r="AX954" s="180">
        <f t="shared" si="142"/>
        <v>9</v>
      </c>
      <c r="AY954" s="180" t="str">
        <f t="shared" ca="1" si="143"/>
        <v>6. Ownership - Operating Costs</v>
      </c>
      <c r="AZ954" s="189" t="s">
        <v>702</v>
      </c>
      <c r="BA954" s="180" t="s">
        <v>761</v>
      </c>
      <c r="BB954" s="180">
        <f>$I$8</f>
        <v>2023</v>
      </c>
      <c r="BC954" s="180" t="str">
        <f t="shared" ca="1" si="150"/>
        <v>9_I951_OM_service_agreement_wind_2023</v>
      </c>
      <c r="BD954" s="180" t="s">
        <v>407</v>
      </c>
      <c r="BE954" s="180"/>
      <c r="BF954" s="189" t="str">
        <f t="shared" si="144"/>
        <v>&gt;=0</v>
      </c>
      <c r="BG954" s="189" t="s">
        <v>58</v>
      </c>
      <c r="BH954" s="189" t="s">
        <v>58</v>
      </c>
      <c r="BI954" s="189"/>
      <c r="BJ954" s="189"/>
      <c r="BK954" s="189"/>
      <c r="BL954" s="189"/>
    </row>
    <row r="955" spans="1:64" ht="13.5" hidden="1" customHeight="1" thickBot="1">
      <c r="A955" s="90"/>
      <c r="B955" s="117"/>
      <c r="C955" s="160"/>
      <c r="D955" s="347"/>
      <c r="E955" s="347"/>
      <c r="F955" s="304"/>
      <c r="G955" s="304"/>
      <c r="H955" s="304"/>
      <c r="I955" s="304"/>
      <c r="J955" s="304"/>
      <c r="K955" s="304"/>
      <c r="L955" s="304"/>
      <c r="M955" s="304"/>
      <c r="N955" s="304"/>
      <c r="O955" s="304"/>
      <c r="P955" s="304"/>
      <c r="Q955" s="304"/>
      <c r="R955" s="304"/>
      <c r="S955" s="304"/>
      <c r="T955" s="304"/>
      <c r="U955" s="304"/>
      <c r="V955" s="304"/>
      <c r="W955" s="304"/>
      <c r="X955" s="304"/>
      <c r="Y955" s="304"/>
      <c r="Z955" s="304"/>
      <c r="AA955" s="304"/>
      <c r="AB955" s="304"/>
      <c r="AC955" s="304"/>
      <c r="AD955" s="304"/>
      <c r="AE955" s="305"/>
      <c r="AF955" s="305"/>
      <c r="AG955" s="305"/>
      <c r="AH955" s="305"/>
      <c r="AI955" s="305"/>
      <c r="AJ955" s="305"/>
      <c r="AK955" s="305"/>
      <c r="AL955" s="305"/>
      <c r="AM955" s="305"/>
      <c r="AN955" s="305"/>
      <c r="AO955" s="314"/>
      <c r="AP955" s="117"/>
      <c r="AQ955" s="54" t="s">
        <v>645</v>
      </c>
      <c r="AU955" s="292" t="str">
        <f t="shared" ca="1" si="151"/>
        <v>J</v>
      </c>
      <c r="AV955" s="292">
        <f t="shared" si="152"/>
        <v>951</v>
      </c>
      <c r="AW955" s="180" t="str">
        <f t="shared" ca="1" si="149"/>
        <v>J951</v>
      </c>
      <c r="AX955" s="180">
        <f t="shared" ref="AX955:AX1018" si="153">$AX$5</f>
        <v>9</v>
      </c>
      <c r="AY955" s="180" t="str">
        <f t="shared" ref="AY955:AY1018" ca="1" si="154">MID(CELL("filename",AX955),FIND("]",CELL("filename",AX955))+1,256)</f>
        <v>6. Ownership - Operating Costs</v>
      </c>
      <c r="AZ955" s="189" t="s">
        <v>702</v>
      </c>
      <c r="BA955" s="180" t="s">
        <v>761</v>
      </c>
      <c r="BB955" s="180">
        <f>$J$8</f>
        <v>2024</v>
      </c>
      <c r="BC955" s="180" t="str">
        <f t="shared" ca="1" si="150"/>
        <v>9_J951_OM_service_agreement_wind_2024</v>
      </c>
      <c r="BD955" s="180" t="s">
        <v>407</v>
      </c>
      <c r="BE955" s="180"/>
      <c r="BF955" s="189" t="str">
        <f t="shared" ref="BF955:BF1018" si="155">"&gt;=0"</f>
        <v>&gt;=0</v>
      </c>
      <c r="BG955" s="189" t="s">
        <v>58</v>
      </c>
      <c r="BH955" s="189" t="s">
        <v>58</v>
      </c>
      <c r="BI955" s="189"/>
      <c r="BJ955" s="189"/>
      <c r="BK955" s="189"/>
      <c r="BL955" s="189"/>
    </row>
    <row r="956" spans="1:64" ht="13.5" hidden="1" customHeight="1" thickBot="1">
      <c r="A956" s="90"/>
      <c r="B956" s="117"/>
      <c r="C956" s="160"/>
      <c r="D956" s="347"/>
      <c r="E956" s="347"/>
      <c r="F956" s="304"/>
      <c r="G956" s="304"/>
      <c r="H956" s="304"/>
      <c r="I956" s="304"/>
      <c r="J956" s="304"/>
      <c r="K956" s="304"/>
      <c r="L956" s="304"/>
      <c r="M956" s="304"/>
      <c r="N956" s="304"/>
      <c r="O956" s="304"/>
      <c r="P956" s="304"/>
      <c r="Q956" s="304"/>
      <c r="R956" s="304"/>
      <c r="S956" s="304"/>
      <c r="T956" s="304"/>
      <c r="U956" s="304"/>
      <c r="V956" s="304"/>
      <c r="W956" s="304"/>
      <c r="X956" s="304"/>
      <c r="Y956" s="304"/>
      <c r="Z956" s="304"/>
      <c r="AA956" s="304"/>
      <c r="AB956" s="304"/>
      <c r="AC956" s="304"/>
      <c r="AD956" s="304"/>
      <c r="AE956" s="305"/>
      <c r="AF956" s="305"/>
      <c r="AG956" s="305"/>
      <c r="AH956" s="305"/>
      <c r="AI956" s="305"/>
      <c r="AJ956" s="305"/>
      <c r="AK956" s="305"/>
      <c r="AL956" s="305"/>
      <c r="AM956" s="305"/>
      <c r="AN956" s="305"/>
      <c r="AO956" s="314"/>
      <c r="AP956" s="117"/>
      <c r="AQ956" s="54" t="s">
        <v>645</v>
      </c>
      <c r="AU956" s="292" t="str">
        <f t="shared" ca="1" si="151"/>
        <v>K</v>
      </c>
      <c r="AV956" s="292">
        <f t="shared" si="152"/>
        <v>951</v>
      </c>
      <c r="AW956" s="180" t="str">
        <f t="shared" ca="1" si="149"/>
        <v>K951</v>
      </c>
      <c r="AX956" s="180">
        <f t="shared" si="153"/>
        <v>9</v>
      </c>
      <c r="AY956" s="180" t="str">
        <f t="shared" ca="1" si="154"/>
        <v>6. Ownership - Operating Costs</v>
      </c>
      <c r="AZ956" s="189" t="s">
        <v>702</v>
      </c>
      <c r="BA956" s="180" t="s">
        <v>761</v>
      </c>
      <c r="BB956" s="180">
        <f>$K$8</f>
        <v>2025</v>
      </c>
      <c r="BC956" s="180" t="str">
        <f t="shared" ca="1" si="150"/>
        <v>9_K951_OM_service_agreement_wind_2025</v>
      </c>
      <c r="BD956" s="180" t="s">
        <v>407</v>
      </c>
      <c r="BE956" s="180"/>
      <c r="BF956" s="189" t="str">
        <f t="shared" si="155"/>
        <v>&gt;=0</v>
      </c>
      <c r="BG956" s="189" t="s">
        <v>58</v>
      </c>
      <c r="BH956" s="189" t="s">
        <v>58</v>
      </c>
      <c r="BI956" s="189"/>
      <c r="BJ956" s="189"/>
      <c r="BK956" s="189"/>
      <c r="BL956" s="189"/>
    </row>
    <row r="957" spans="1:64" ht="13.5" hidden="1" customHeight="1" thickBot="1">
      <c r="A957" s="90"/>
      <c r="B957" s="117"/>
      <c r="C957" s="160"/>
      <c r="D957" s="347"/>
      <c r="E957" s="347"/>
      <c r="F957" s="304"/>
      <c r="G957" s="304"/>
      <c r="H957" s="304"/>
      <c r="I957" s="304"/>
      <c r="J957" s="304"/>
      <c r="K957" s="304"/>
      <c r="L957" s="304"/>
      <c r="M957" s="304"/>
      <c r="N957" s="304"/>
      <c r="O957" s="304"/>
      <c r="P957" s="304"/>
      <c r="Q957" s="304"/>
      <c r="R957" s="304"/>
      <c r="S957" s="304"/>
      <c r="T957" s="304"/>
      <c r="U957" s="304"/>
      <c r="V957" s="304"/>
      <c r="W957" s="304"/>
      <c r="X957" s="304"/>
      <c r="Y957" s="304"/>
      <c r="Z957" s="304"/>
      <c r="AA957" s="304"/>
      <c r="AB957" s="304"/>
      <c r="AC957" s="304"/>
      <c r="AD957" s="304"/>
      <c r="AE957" s="305"/>
      <c r="AF957" s="305"/>
      <c r="AG957" s="305"/>
      <c r="AH957" s="305"/>
      <c r="AI957" s="305"/>
      <c r="AJ957" s="305"/>
      <c r="AK957" s="305"/>
      <c r="AL957" s="305"/>
      <c r="AM957" s="305"/>
      <c r="AN957" s="305"/>
      <c r="AO957" s="314"/>
      <c r="AP957" s="117"/>
      <c r="AQ957" s="54" t="s">
        <v>645</v>
      </c>
      <c r="AU957" s="292" t="str">
        <f t="shared" ca="1" si="151"/>
        <v>L</v>
      </c>
      <c r="AV957" s="292">
        <f t="shared" si="152"/>
        <v>951</v>
      </c>
      <c r="AW957" s="180" t="str">
        <f t="shared" ca="1" si="149"/>
        <v>L951</v>
      </c>
      <c r="AX957" s="180">
        <f t="shared" si="153"/>
        <v>9</v>
      </c>
      <c r="AY957" s="180" t="str">
        <f t="shared" ca="1" si="154"/>
        <v>6. Ownership - Operating Costs</v>
      </c>
      <c r="AZ957" s="189" t="s">
        <v>702</v>
      </c>
      <c r="BA957" s="180" t="s">
        <v>761</v>
      </c>
      <c r="BB957" s="180">
        <f>$L$8</f>
        <v>2026</v>
      </c>
      <c r="BC957" s="180" t="str">
        <f t="shared" ca="1" si="150"/>
        <v>9_L951_OM_service_agreement_wind_2026</v>
      </c>
      <c r="BD957" s="180" t="s">
        <v>407</v>
      </c>
      <c r="BE957" s="180"/>
      <c r="BF957" s="189" t="str">
        <f t="shared" si="155"/>
        <v>&gt;=0</v>
      </c>
      <c r="BG957" s="189" t="s">
        <v>58</v>
      </c>
      <c r="BH957" s="189" t="s">
        <v>58</v>
      </c>
      <c r="BI957" s="189"/>
      <c r="BJ957" s="189"/>
      <c r="BK957" s="189"/>
      <c r="BL957" s="189"/>
    </row>
    <row r="958" spans="1:64" ht="13.5" hidden="1" customHeight="1" thickBot="1">
      <c r="A958" s="90"/>
      <c r="B958" s="117"/>
      <c r="C958" s="160"/>
      <c r="D958" s="347"/>
      <c r="E958" s="347"/>
      <c r="F958" s="304"/>
      <c r="G958" s="304"/>
      <c r="H958" s="304"/>
      <c r="I958" s="304"/>
      <c r="J958" s="304"/>
      <c r="K958" s="304"/>
      <c r="L958" s="304"/>
      <c r="M958" s="304"/>
      <c r="N958" s="304"/>
      <c r="O958" s="304"/>
      <c r="P958" s="304"/>
      <c r="Q958" s="304"/>
      <c r="R958" s="304"/>
      <c r="S958" s="304"/>
      <c r="T958" s="304"/>
      <c r="U958" s="304"/>
      <c r="V958" s="304"/>
      <c r="W958" s="304"/>
      <c r="X958" s="304"/>
      <c r="Y958" s="304"/>
      <c r="Z958" s="304"/>
      <c r="AA958" s="304"/>
      <c r="AB958" s="304"/>
      <c r="AC958" s="304"/>
      <c r="AD958" s="304"/>
      <c r="AE958" s="305"/>
      <c r="AF958" s="305"/>
      <c r="AG958" s="305"/>
      <c r="AH958" s="305"/>
      <c r="AI958" s="305"/>
      <c r="AJ958" s="305"/>
      <c r="AK958" s="305"/>
      <c r="AL958" s="305"/>
      <c r="AM958" s="305"/>
      <c r="AN958" s="305"/>
      <c r="AO958" s="314"/>
      <c r="AP958" s="117"/>
      <c r="AQ958" s="54" t="s">
        <v>645</v>
      </c>
      <c r="AU958" s="292" t="str">
        <f t="shared" ca="1" si="151"/>
        <v>M</v>
      </c>
      <c r="AV958" s="292">
        <f t="shared" si="152"/>
        <v>951</v>
      </c>
      <c r="AW958" s="180" t="str">
        <f t="shared" ca="1" si="149"/>
        <v>M951</v>
      </c>
      <c r="AX958" s="180">
        <f t="shared" si="153"/>
        <v>9</v>
      </c>
      <c r="AY958" s="180" t="str">
        <f t="shared" ca="1" si="154"/>
        <v>6. Ownership - Operating Costs</v>
      </c>
      <c r="AZ958" s="189" t="s">
        <v>702</v>
      </c>
      <c r="BA958" s="180" t="s">
        <v>761</v>
      </c>
      <c r="BB958" s="180">
        <f>$M$8</f>
        <v>2027</v>
      </c>
      <c r="BC958" s="180" t="str">
        <f t="shared" ca="1" si="150"/>
        <v>9_M951_OM_service_agreement_wind_2027</v>
      </c>
      <c r="BD958" s="180" t="s">
        <v>407</v>
      </c>
      <c r="BE958" s="180"/>
      <c r="BF958" s="189" t="str">
        <f t="shared" si="155"/>
        <v>&gt;=0</v>
      </c>
      <c r="BG958" s="189" t="s">
        <v>58</v>
      </c>
      <c r="BH958" s="189" t="s">
        <v>58</v>
      </c>
      <c r="BI958" s="189"/>
      <c r="BJ958" s="189"/>
      <c r="BK958" s="189"/>
      <c r="BL958" s="189"/>
    </row>
    <row r="959" spans="1:64" ht="13.5" hidden="1" customHeight="1" thickBot="1">
      <c r="A959" s="90"/>
      <c r="B959" s="117"/>
      <c r="C959" s="160"/>
      <c r="D959" s="347"/>
      <c r="E959" s="347"/>
      <c r="F959" s="304"/>
      <c r="G959" s="304"/>
      <c r="H959" s="304"/>
      <c r="I959" s="304"/>
      <c r="J959" s="304"/>
      <c r="K959" s="304"/>
      <c r="L959" s="304"/>
      <c r="M959" s="304"/>
      <c r="N959" s="304"/>
      <c r="O959" s="304"/>
      <c r="P959" s="304"/>
      <c r="Q959" s="304"/>
      <c r="R959" s="304"/>
      <c r="S959" s="304"/>
      <c r="T959" s="304"/>
      <c r="U959" s="304"/>
      <c r="V959" s="304"/>
      <c r="W959" s="304"/>
      <c r="X959" s="304"/>
      <c r="Y959" s="304"/>
      <c r="Z959" s="304"/>
      <c r="AA959" s="304"/>
      <c r="AB959" s="304"/>
      <c r="AC959" s="304"/>
      <c r="AD959" s="304"/>
      <c r="AE959" s="305"/>
      <c r="AF959" s="305"/>
      <c r="AG959" s="305"/>
      <c r="AH959" s="305"/>
      <c r="AI959" s="305"/>
      <c r="AJ959" s="305"/>
      <c r="AK959" s="305"/>
      <c r="AL959" s="305"/>
      <c r="AM959" s="305"/>
      <c r="AN959" s="305"/>
      <c r="AO959" s="314"/>
      <c r="AP959" s="117"/>
      <c r="AQ959" s="54" t="s">
        <v>645</v>
      </c>
      <c r="AU959" s="292" t="str">
        <f t="shared" ca="1" si="151"/>
        <v>N</v>
      </c>
      <c r="AV959" s="292">
        <f t="shared" si="152"/>
        <v>951</v>
      </c>
      <c r="AW959" s="180" t="str">
        <f t="shared" ca="1" si="149"/>
        <v>N951</v>
      </c>
      <c r="AX959" s="180">
        <f t="shared" si="153"/>
        <v>9</v>
      </c>
      <c r="AY959" s="180" t="str">
        <f t="shared" ca="1" si="154"/>
        <v>6. Ownership - Operating Costs</v>
      </c>
      <c r="AZ959" s="189" t="s">
        <v>702</v>
      </c>
      <c r="BA959" s="180" t="s">
        <v>761</v>
      </c>
      <c r="BB959" s="180">
        <f>$N$8</f>
        <v>2028</v>
      </c>
      <c r="BC959" s="180" t="str">
        <f t="shared" ca="1" si="150"/>
        <v>9_N951_OM_service_agreement_wind_2028</v>
      </c>
      <c r="BD959" s="180" t="s">
        <v>407</v>
      </c>
      <c r="BE959" s="180"/>
      <c r="BF959" s="189" t="str">
        <f t="shared" si="155"/>
        <v>&gt;=0</v>
      </c>
      <c r="BG959" s="189" t="s">
        <v>58</v>
      </c>
      <c r="BH959" s="189" t="s">
        <v>58</v>
      </c>
      <c r="BI959" s="189"/>
      <c r="BJ959" s="189"/>
      <c r="BK959" s="189"/>
      <c r="BL959" s="189"/>
    </row>
    <row r="960" spans="1:64" ht="13.5" hidden="1" customHeight="1" thickBot="1">
      <c r="A960" s="90"/>
      <c r="B960" s="117"/>
      <c r="C960" s="160"/>
      <c r="D960" s="347"/>
      <c r="E960" s="347"/>
      <c r="F960" s="304"/>
      <c r="G960" s="304"/>
      <c r="H960" s="304"/>
      <c r="I960" s="304"/>
      <c r="J960" s="304"/>
      <c r="K960" s="304"/>
      <c r="L960" s="304"/>
      <c r="M960" s="304"/>
      <c r="N960" s="304"/>
      <c r="O960" s="304"/>
      <c r="P960" s="304"/>
      <c r="Q960" s="304"/>
      <c r="R960" s="304"/>
      <c r="S960" s="304"/>
      <c r="T960" s="304"/>
      <c r="U960" s="304"/>
      <c r="V960" s="304"/>
      <c r="W960" s="304"/>
      <c r="X960" s="304"/>
      <c r="Y960" s="304"/>
      <c r="Z960" s="304"/>
      <c r="AA960" s="304"/>
      <c r="AB960" s="304"/>
      <c r="AC960" s="304"/>
      <c r="AD960" s="304"/>
      <c r="AE960" s="305"/>
      <c r="AF960" s="305"/>
      <c r="AG960" s="305"/>
      <c r="AH960" s="305"/>
      <c r="AI960" s="305"/>
      <c r="AJ960" s="305"/>
      <c r="AK960" s="305"/>
      <c r="AL960" s="305"/>
      <c r="AM960" s="305"/>
      <c r="AN960" s="305"/>
      <c r="AO960" s="314"/>
      <c r="AP960" s="117"/>
      <c r="AQ960" s="54" t="s">
        <v>645</v>
      </c>
      <c r="AU960" s="292" t="str">
        <f t="shared" ca="1" si="151"/>
        <v>O</v>
      </c>
      <c r="AV960" s="292">
        <f t="shared" si="152"/>
        <v>951</v>
      </c>
      <c r="AW960" s="180" t="str">
        <f t="shared" ca="1" si="149"/>
        <v>O951</v>
      </c>
      <c r="AX960" s="180">
        <f t="shared" si="153"/>
        <v>9</v>
      </c>
      <c r="AY960" s="180" t="str">
        <f t="shared" ca="1" si="154"/>
        <v>6. Ownership - Operating Costs</v>
      </c>
      <c r="AZ960" s="189" t="s">
        <v>702</v>
      </c>
      <c r="BA960" s="180" t="s">
        <v>761</v>
      </c>
      <c r="BB960" s="180">
        <f>$O$8</f>
        <v>2029</v>
      </c>
      <c r="BC960" s="180" t="str">
        <f t="shared" ca="1" si="150"/>
        <v>9_O951_OM_service_agreement_wind_2029</v>
      </c>
      <c r="BD960" s="180" t="s">
        <v>407</v>
      </c>
      <c r="BE960" s="180"/>
      <c r="BF960" s="189" t="str">
        <f t="shared" si="155"/>
        <v>&gt;=0</v>
      </c>
      <c r="BG960" s="189" t="s">
        <v>58</v>
      </c>
      <c r="BH960" s="189" t="s">
        <v>58</v>
      </c>
      <c r="BI960" s="189"/>
      <c r="BJ960" s="189"/>
      <c r="BK960" s="189"/>
      <c r="BL960" s="189"/>
    </row>
    <row r="961" spans="1:64" ht="13.5" hidden="1" customHeight="1" thickBot="1">
      <c r="A961" s="90"/>
      <c r="B961" s="117"/>
      <c r="C961" s="160"/>
      <c r="D961" s="347"/>
      <c r="E961" s="347"/>
      <c r="F961" s="304"/>
      <c r="G961" s="304"/>
      <c r="H961" s="304"/>
      <c r="I961" s="304"/>
      <c r="J961" s="304"/>
      <c r="K961" s="304"/>
      <c r="L961" s="304"/>
      <c r="M961" s="304"/>
      <c r="N961" s="304"/>
      <c r="O961" s="304"/>
      <c r="P961" s="304"/>
      <c r="Q961" s="304"/>
      <c r="R961" s="304"/>
      <c r="S961" s="304"/>
      <c r="T961" s="304"/>
      <c r="U961" s="304"/>
      <c r="V961" s="304"/>
      <c r="W961" s="304"/>
      <c r="X961" s="304"/>
      <c r="Y961" s="304"/>
      <c r="Z961" s="304"/>
      <c r="AA961" s="304"/>
      <c r="AB961" s="304"/>
      <c r="AC961" s="304"/>
      <c r="AD961" s="304"/>
      <c r="AE961" s="305"/>
      <c r="AF961" s="305"/>
      <c r="AG961" s="305"/>
      <c r="AH961" s="305"/>
      <c r="AI961" s="305"/>
      <c r="AJ961" s="305"/>
      <c r="AK961" s="305"/>
      <c r="AL961" s="305"/>
      <c r="AM961" s="305"/>
      <c r="AN961" s="305"/>
      <c r="AO961" s="314"/>
      <c r="AP961" s="117"/>
      <c r="AQ961" s="54" t="s">
        <v>645</v>
      </c>
      <c r="AU961" s="292" t="str">
        <f t="shared" ca="1" si="151"/>
        <v>P</v>
      </c>
      <c r="AV961" s="292">
        <f t="shared" si="152"/>
        <v>951</v>
      </c>
      <c r="AW961" s="180" t="str">
        <f t="shared" ca="1" si="149"/>
        <v>P951</v>
      </c>
      <c r="AX961" s="180">
        <f t="shared" si="153"/>
        <v>9</v>
      </c>
      <c r="AY961" s="180" t="str">
        <f t="shared" ca="1" si="154"/>
        <v>6. Ownership - Operating Costs</v>
      </c>
      <c r="AZ961" s="189" t="s">
        <v>702</v>
      </c>
      <c r="BA961" s="180" t="s">
        <v>761</v>
      </c>
      <c r="BB961" s="180">
        <f>$P$8</f>
        <v>2030</v>
      </c>
      <c r="BC961" s="180" t="str">
        <f t="shared" ca="1" si="150"/>
        <v>9_P951_OM_service_agreement_wind_2030</v>
      </c>
      <c r="BD961" s="180" t="s">
        <v>407</v>
      </c>
      <c r="BE961" s="180"/>
      <c r="BF961" s="189" t="str">
        <f t="shared" si="155"/>
        <v>&gt;=0</v>
      </c>
      <c r="BG961" s="189" t="s">
        <v>58</v>
      </c>
      <c r="BH961" s="189" t="s">
        <v>58</v>
      </c>
      <c r="BI961" s="189"/>
      <c r="BJ961" s="189"/>
      <c r="BK961" s="189"/>
      <c r="BL961" s="189"/>
    </row>
    <row r="962" spans="1:64" ht="13.5" hidden="1" customHeight="1" thickBot="1">
      <c r="A962" s="90"/>
      <c r="B962" s="117"/>
      <c r="C962" s="160"/>
      <c r="D962" s="347"/>
      <c r="E962" s="347"/>
      <c r="F962" s="304"/>
      <c r="G962" s="304"/>
      <c r="H962" s="304"/>
      <c r="I962" s="304"/>
      <c r="J962" s="304"/>
      <c r="K962" s="304"/>
      <c r="L962" s="304"/>
      <c r="M962" s="304"/>
      <c r="N962" s="304"/>
      <c r="O962" s="304"/>
      <c r="P962" s="304"/>
      <c r="Q962" s="304"/>
      <c r="R962" s="304"/>
      <c r="S962" s="304"/>
      <c r="T962" s="304"/>
      <c r="U962" s="304"/>
      <c r="V962" s="304"/>
      <c r="W962" s="304"/>
      <c r="X962" s="304"/>
      <c r="Y962" s="304"/>
      <c r="Z962" s="304"/>
      <c r="AA962" s="304"/>
      <c r="AB962" s="304"/>
      <c r="AC962" s="304"/>
      <c r="AD962" s="304"/>
      <c r="AE962" s="305"/>
      <c r="AF962" s="305"/>
      <c r="AG962" s="305"/>
      <c r="AH962" s="305"/>
      <c r="AI962" s="305"/>
      <c r="AJ962" s="305"/>
      <c r="AK962" s="305"/>
      <c r="AL962" s="305"/>
      <c r="AM962" s="305"/>
      <c r="AN962" s="305"/>
      <c r="AO962" s="314"/>
      <c r="AP962" s="117"/>
      <c r="AQ962" s="54" t="s">
        <v>645</v>
      </c>
      <c r="AU962" s="292" t="str">
        <f t="shared" ca="1" si="151"/>
        <v>Q</v>
      </c>
      <c r="AV962" s="292">
        <f t="shared" si="152"/>
        <v>951</v>
      </c>
      <c r="AW962" s="180" t="str">
        <f t="shared" ca="1" si="149"/>
        <v>Q951</v>
      </c>
      <c r="AX962" s="180">
        <f t="shared" si="153"/>
        <v>9</v>
      </c>
      <c r="AY962" s="180" t="str">
        <f t="shared" ca="1" si="154"/>
        <v>6. Ownership - Operating Costs</v>
      </c>
      <c r="AZ962" s="189" t="s">
        <v>702</v>
      </c>
      <c r="BA962" s="180" t="s">
        <v>761</v>
      </c>
      <c r="BB962" s="180">
        <f>$Q$8</f>
        <v>2031</v>
      </c>
      <c r="BC962" s="180" t="str">
        <f t="shared" ca="1" si="150"/>
        <v>9_Q951_OM_service_agreement_wind_2031</v>
      </c>
      <c r="BD962" s="180" t="s">
        <v>407</v>
      </c>
      <c r="BE962" s="180"/>
      <c r="BF962" s="189" t="str">
        <f t="shared" si="155"/>
        <v>&gt;=0</v>
      </c>
      <c r="BG962" s="189" t="s">
        <v>58</v>
      </c>
      <c r="BH962" s="189" t="s">
        <v>58</v>
      </c>
      <c r="BI962" s="189"/>
      <c r="BJ962" s="189"/>
      <c r="BK962" s="189"/>
      <c r="BL962" s="189"/>
    </row>
    <row r="963" spans="1:64" ht="13.5" hidden="1" customHeight="1" thickBot="1">
      <c r="A963" s="90"/>
      <c r="B963" s="117"/>
      <c r="C963" s="160"/>
      <c r="D963" s="347"/>
      <c r="E963" s="347"/>
      <c r="F963" s="304"/>
      <c r="G963" s="304"/>
      <c r="H963" s="304"/>
      <c r="I963" s="304"/>
      <c r="J963" s="304"/>
      <c r="K963" s="304"/>
      <c r="L963" s="304"/>
      <c r="M963" s="304"/>
      <c r="N963" s="304"/>
      <c r="O963" s="304"/>
      <c r="P963" s="304"/>
      <c r="Q963" s="304"/>
      <c r="R963" s="304"/>
      <c r="S963" s="304"/>
      <c r="T963" s="304"/>
      <c r="U963" s="304"/>
      <c r="V963" s="304"/>
      <c r="W963" s="304"/>
      <c r="X963" s="304"/>
      <c r="Y963" s="304"/>
      <c r="Z963" s="304"/>
      <c r="AA963" s="304"/>
      <c r="AB963" s="304"/>
      <c r="AC963" s="304"/>
      <c r="AD963" s="304"/>
      <c r="AE963" s="305"/>
      <c r="AF963" s="305"/>
      <c r="AG963" s="305"/>
      <c r="AH963" s="305"/>
      <c r="AI963" s="305"/>
      <c r="AJ963" s="305"/>
      <c r="AK963" s="305"/>
      <c r="AL963" s="305"/>
      <c r="AM963" s="305"/>
      <c r="AN963" s="305"/>
      <c r="AO963" s="314"/>
      <c r="AP963" s="117"/>
      <c r="AQ963" s="54" t="s">
        <v>645</v>
      </c>
      <c r="AU963" s="292" t="str">
        <f t="shared" ca="1" si="151"/>
        <v>R</v>
      </c>
      <c r="AV963" s="292">
        <f t="shared" si="152"/>
        <v>951</v>
      </c>
      <c r="AW963" s="180" t="str">
        <f t="shared" ca="1" si="149"/>
        <v>R951</v>
      </c>
      <c r="AX963" s="180">
        <f t="shared" si="153"/>
        <v>9</v>
      </c>
      <c r="AY963" s="180" t="str">
        <f t="shared" ca="1" si="154"/>
        <v>6. Ownership - Operating Costs</v>
      </c>
      <c r="AZ963" s="189" t="s">
        <v>702</v>
      </c>
      <c r="BA963" s="180" t="s">
        <v>761</v>
      </c>
      <c r="BB963" s="180">
        <f>$R$8</f>
        <v>2032</v>
      </c>
      <c r="BC963" s="180" t="str">
        <f t="shared" ca="1" si="150"/>
        <v>9_R951_OM_service_agreement_wind_2032</v>
      </c>
      <c r="BD963" s="180" t="s">
        <v>407</v>
      </c>
      <c r="BE963" s="180"/>
      <c r="BF963" s="189" t="str">
        <f t="shared" si="155"/>
        <v>&gt;=0</v>
      </c>
      <c r="BG963" s="189" t="s">
        <v>58</v>
      </c>
      <c r="BH963" s="189" t="s">
        <v>58</v>
      </c>
      <c r="BI963" s="189"/>
      <c r="BJ963" s="189"/>
      <c r="BK963" s="189"/>
      <c r="BL963" s="189"/>
    </row>
    <row r="964" spans="1:64" ht="13.5" hidden="1" customHeight="1" thickBot="1">
      <c r="A964" s="90"/>
      <c r="B964" s="117"/>
      <c r="C964" s="160"/>
      <c r="D964" s="347"/>
      <c r="E964" s="347"/>
      <c r="F964" s="304"/>
      <c r="G964" s="304"/>
      <c r="H964" s="304"/>
      <c r="I964" s="304"/>
      <c r="J964" s="304"/>
      <c r="K964" s="304"/>
      <c r="L964" s="304"/>
      <c r="M964" s="304"/>
      <c r="N964" s="304"/>
      <c r="O964" s="304"/>
      <c r="P964" s="304"/>
      <c r="Q964" s="304"/>
      <c r="R964" s="304"/>
      <c r="S964" s="304"/>
      <c r="T964" s="304"/>
      <c r="U964" s="304"/>
      <c r="V964" s="304"/>
      <c r="W964" s="304"/>
      <c r="X964" s="304"/>
      <c r="Y964" s="304"/>
      <c r="Z964" s="304"/>
      <c r="AA964" s="304"/>
      <c r="AB964" s="304"/>
      <c r="AC964" s="304"/>
      <c r="AD964" s="304"/>
      <c r="AE964" s="305"/>
      <c r="AF964" s="305"/>
      <c r="AG964" s="305"/>
      <c r="AH964" s="305"/>
      <c r="AI964" s="305"/>
      <c r="AJ964" s="305"/>
      <c r="AK964" s="305"/>
      <c r="AL964" s="305"/>
      <c r="AM964" s="305"/>
      <c r="AN964" s="305"/>
      <c r="AO964" s="314"/>
      <c r="AP964" s="117"/>
      <c r="AQ964" s="54" t="s">
        <v>645</v>
      </c>
      <c r="AU964" s="292" t="str">
        <f t="shared" ca="1" si="151"/>
        <v>S</v>
      </c>
      <c r="AV964" s="292">
        <f t="shared" si="152"/>
        <v>951</v>
      </c>
      <c r="AW964" s="180" t="str">
        <f t="shared" ca="1" si="149"/>
        <v>S951</v>
      </c>
      <c r="AX964" s="180">
        <f t="shared" si="153"/>
        <v>9</v>
      </c>
      <c r="AY964" s="180" t="str">
        <f t="shared" ca="1" si="154"/>
        <v>6. Ownership - Operating Costs</v>
      </c>
      <c r="AZ964" s="189" t="s">
        <v>702</v>
      </c>
      <c r="BA964" s="180" t="s">
        <v>761</v>
      </c>
      <c r="BB964" s="180">
        <f>$S$8</f>
        <v>2033</v>
      </c>
      <c r="BC964" s="180" t="str">
        <f t="shared" ca="1" si="150"/>
        <v>9_S951_OM_service_agreement_wind_2033</v>
      </c>
      <c r="BD964" s="180" t="s">
        <v>407</v>
      </c>
      <c r="BE964" s="180"/>
      <c r="BF964" s="189" t="str">
        <f t="shared" si="155"/>
        <v>&gt;=0</v>
      </c>
      <c r="BG964" s="189" t="s">
        <v>58</v>
      </c>
      <c r="BH964" s="189" t="s">
        <v>58</v>
      </c>
      <c r="BI964" s="189"/>
      <c r="BJ964" s="189"/>
      <c r="BK964" s="189"/>
      <c r="BL964" s="189"/>
    </row>
    <row r="965" spans="1:64" ht="13.5" hidden="1" customHeight="1" thickBot="1">
      <c r="A965" s="90"/>
      <c r="B965" s="117"/>
      <c r="C965" s="160"/>
      <c r="D965" s="347"/>
      <c r="E965" s="347"/>
      <c r="F965" s="304"/>
      <c r="G965" s="304"/>
      <c r="H965" s="304"/>
      <c r="I965" s="304"/>
      <c r="J965" s="304"/>
      <c r="K965" s="304"/>
      <c r="L965" s="304"/>
      <c r="M965" s="304"/>
      <c r="N965" s="304"/>
      <c r="O965" s="304"/>
      <c r="P965" s="304"/>
      <c r="Q965" s="304"/>
      <c r="R965" s="304"/>
      <c r="S965" s="304"/>
      <c r="T965" s="304"/>
      <c r="U965" s="304"/>
      <c r="V965" s="304"/>
      <c r="W965" s="304"/>
      <c r="X965" s="304"/>
      <c r="Y965" s="304"/>
      <c r="Z965" s="304"/>
      <c r="AA965" s="304"/>
      <c r="AB965" s="304"/>
      <c r="AC965" s="304"/>
      <c r="AD965" s="304"/>
      <c r="AE965" s="305"/>
      <c r="AF965" s="305"/>
      <c r="AG965" s="305"/>
      <c r="AH965" s="305"/>
      <c r="AI965" s="305"/>
      <c r="AJ965" s="305"/>
      <c r="AK965" s="305"/>
      <c r="AL965" s="305"/>
      <c r="AM965" s="305"/>
      <c r="AN965" s="305"/>
      <c r="AO965" s="314"/>
      <c r="AP965" s="117"/>
      <c r="AQ965" s="54" t="s">
        <v>645</v>
      </c>
      <c r="AU965" s="292" t="str">
        <f t="shared" ca="1" si="151"/>
        <v>T</v>
      </c>
      <c r="AV965" s="292">
        <f t="shared" si="152"/>
        <v>951</v>
      </c>
      <c r="AW965" s="180" t="str">
        <f t="shared" ca="1" si="149"/>
        <v>T951</v>
      </c>
      <c r="AX965" s="180">
        <f t="shared" si="153"/>
        <v>9</v>
      </c>
      <c r="AY965" s="180" t="str">
        <f t="shared" ca="1" si="154"/>
        <v>6. Ownership - Operating Costs</v>
      </c>
      <c r="AZ965" s="189" t="s">
        <v>702</v>
      </c>
      <c r="BA965" s="180" t="s">
        <v>761</v>
      </c>
      <c r="BB965" s="180">
        <f>$T$8</f>
        <v>2034</v>
      </c>
      <c r="BC965" s="180" t="str">
        <f t="shared" ca="1" si="150"/>
        <v>9_T951_OM_service_agreement_wind_2034</v>
      </c>
      <c r="BD965" s="180" t="s">
        <v>407</v>
      </c>
      <c r="BE965" s="180"/>
      <c r="BF965" s="189" t="str">
        <f t="shared" si="155"/>
        <v>&gt;=0</v>
      </c>
      <c r="BG965" s="189" t="s">
        <v>58</v>
      </c>
      <c r="BH965" s="189" t="s">
        <v>58</v>
      </c>
      <c r="BI965" s="189"/>
      <c r="BJ965" s="189"/>
      <c r="BK965" s="189"/>
      <c r="BL965" s="189"/>
    </row>
    <row r="966" spans="1:64" ht="13.5" hidden="1" customHeight="1" thickBot="1">
      <c r="A966" s="90"/>
      <c r="B966" s="117"/>
      <c r="C966" s="160"/>
      <c r="D966" s="347"/>
      <c r="E966" s="347"/>
      <c r="F966" s="304"/>
      <c r="G966" s="304"/>
      <c r="H966" s="304"/>
      <c r="I966" s="304"/>
      <c r="J966" s="304"/>
      <c r="K966" s="304"/>
      <c r="L966" s="304"/>
      <c r="M966" s="304"/>
      <c r="N966" s="304"/>
      <c r="O966" s="304"/>
      <c r="P966" s="304"/>
      <c r="Q966" s="304"/>
      <c r="R966" s="304"/>
      <c r="S966" s="304"/>
      <c r="T966" s="304"/>
      <c r="U966" s="304"/>
      <c r="V966" s="304"/>
      <c r="W966" s="304"/>
      <c r="X966" s="304"/>
      <c r="Y966" s="304"/>
      <c r="Z966" s="304"/>
      <c r="AA966" s="304"/>
      <c r="AB966" s="304"/>
      <c r="AC966" s="304"/>
      <c r="AD966" s="304"/>
      <c r="AE966" s="305"/>
      <c r="AF966" s="305"/>
      <c r="AG966" s="305"/>
      <c r="AH966" s="305"/>
      <c r="AI966" s="305"/>
      <c r="AJ966" s="305"/>
      <c r="AK966" s="305"/>
      <c r="AL966" s="305"/>
      <c r="AM966" s="305"/>
      <c r="AN966" s="305"/>
      <c r="AO966" s="314"/>
      <c r="AP966" s="117"/>
      <c r="AQ966" s="54" t="s">
        <v>645</v>
      </c>
      <c r="AU966" s="292" t="str">
        <f t="shared" ca="1" si="151"/>
        <v>U</v>
      </c>
      <c r="AV966" s="292">
        <f t="shared" si="152"/>
        <v>951</v>
      </c>
      <c r="AW966" s="180" t="str">
        <f t="shared" ca="1" si="149"/>
        <v>U951</v>
      </c>
      <c r="AX966" s="180">
        <f t="shared" si="153"/>
        <v>9</v>
      </c>
      <c r="AY966" s="180" t="str">
        <f t="shared" ca="1" si="154"/>
        <v>6. Ownership - Operating Costs</v>
      </c>
      <c r="AZ966" s="189" t="s">
        <v>702</v>
      </c>
      <c r="BA966" s="180" t="s">
        <v>761</v>
      </c>
      <c r="BB966" s="180">
        <f>$U$8</f>
        <v>2035</v>
      </c>
      <c r="BC966" s="180" t="str">
        <f t="shared" ca="1" si="150"/>
        <v>9_U951_OM_service_agreement_wind_2035</v>
      </c>
      <c r="BD966" s="180" t="s">
        <v>407</v>
      </c>
      <c r="BE966" s="180"/>
      <c r="BF966" s="189" t="str">
        <f t="shared" si="155"/>
        <v>&gt;=0</v>
      </c>
      <c r="BG966" s="189" t="s">
        <v>58</v>
      </c>
      <c r="BH966" s="189" t="s">
        <v>58</v>
      </c>
      <c r="BI966" s="189"/>
      <c r="BJ966" s="189"/>
      <c r="BK966" s="189"/>
      <c r="BL966" s="189"/>
    </row>
    <row r="967" spans="1:64" ht="13.5" hidden="1" customHeight="1" thickBot="1">
      <c r="A967" s="90"/>
      <c r="B967" s="117"/>
      <c r="C967" s="160"/>
      <c r="D967" s="347"/>
      <c r="E967" s="347"/>
      <c r="F967" s="304"/>
      <c r="G967" s="304"/>
      <c r="H967" s="304"/>
      <c r="I967" s="304"/>
      <c r="J967" s="304"/>
      <c r="K967" s="304"/>
      <c r="L967" s="304"/>
      <c r="M967" s="304"/>
      <c r="N967" s="304"/>
      <c r="O967" s="304"/>
      <c r="P967" s="304"/>
      <c r="Q967" s="304"/>
      <c r="R967" s="304"/>
      <c r="S967" s="304"/>
      <c r="T967" s="304"/>
      <c r="U967" s="304"/>
      <c r="V967" s="304"/>
      <c r="W967" s="304"/>
      <c r="X967" s="304"/>
      <c r="Y967" s="304"/>
      <c r="Z967" s="304"/>
      <c r="AA967" s="304"/>
      <c r="AB967" s="304"/>
      <c r="AC967" s="304"/>
      <c r="AD967" s="304"/>
      <c r="AE967" s="305"/>
      <c r="AF967" s="305"/>
      <c r="AG967" s="305"/>
      <c r="AH967" s="305"/>
      <c r="AI967" s="305"/>
      <c r="AJ967" s="305"/>
      <c r="AK967" s="305"/>
      <c r="AL967" s="305"/>
      <c r="AM967" s="305"/>
      <c r="AN967" s="305"/>
      <c r="AO967" s="314"/>
      <c r="AP967" s="117"/>
      <c r="AQ967" s="54" t="s">
        <v>645</v>
      </c>
      <c r="AU967" s="292" t="str">
        <f t="shared" ca="1" si="151"/>
        <v>V</v>
      </c>
      <c r="AV967" s="292">
        <f t="shared" si="152"/>
        <v>951</v>
      </c>
      <c r="AW967" s="180" t="str">
        <f t="shared" ca="1" si="149"/>
        <v>V951</v>
      </c>
      <c r="AX967" s="180">
        <f t="shared" si="153"/>
        <v>9</v>
      </c>
      <c r="AY967" s="180" t="str">
        <f t="shared" ca="1" si="154"/>
        <v>6. Ownership - Operating Costs</v>
      </c>
      <c r="AZ967" s="189" t="s">
        <v>702</v>
      </c>
      <c r="BA967" s="180" t="s">
        <v>761</v>
      </c>
      <c r="BB967" s="180">
        <f>$V$8</f>
        <v>2036</v>
      </c>
      <c r="BC967" s="180" t="str">
        <f t="shared" ca="1" si="150"/>
        <v>9_V951_OM_service_agreement_wind_2036</v>
      </c>
      <c r="BD967" s="180" t="s">
        <v>407</v>
      </c>
      <c r="BE967" s="180"/>
      <c r="BF967" s="189" t="str">
        <f t="shared" si="155"/>
        <v>&gt;=0</v>
      </c>
      <c r="BG967" s="189" t="s">
        <v>58</v>
      </c>
      <c r="BH967" s="189" t="s">
        <v>58</v>
      </c>
      <c r="BI967" s="189"/>
      <c r="BJ967" s="189"/>
      <c r="BK967" s="189"/>
      <c r="BL967" s="189"/>
    </row>
    <row r="968" spans="1:64" ht="13.5" hidden="1" customHeight="1" thickBot="1">
      <c r="A968" s="90"/>
      <c r="B968" s="117"/>
      <c r="C968" s="160"/>
      <c r="D968" s="347"/>
      <c r="E968" s="347"/>
      <c r="F968" s="304"/>
      <c r="G968" s="304"/>
      <c r="H968" s="304"/>
      <c r="I968" s="304"/>
      <c r="J968" s="304"/>
      <c r="K968" s="304"/>
      <c r="L968" s="304"/>
      <c r="M968" s="304"/>
      <c r="N968" s="304"/>
      <c r="O968" s="304"/>
      <c r="P968" s="304"/>
      <c r="Q968" s="304"/>
      <c r="R968" s="304"/>
      <c r="S968" s="304"/>
      <c r="T968" s="304"/>
      <c r="U968" s="304"/>
      <c r="V968" s="304"/>
      <c r="W968" s="304"/>
      <c r="X968" s="304"/>
      <c r="Y968" s="304"/>
      <c r="Z968" s="304"/>
      <c r="AA968" s="304"/>
      <c r="AB968" s="304"/>
      <c r="AC968" s="304"/>
      <c r="AD968" s="304"/>
      <c r="AE968" s="305"/>
      <c r="AF968" s="305"/>
      <c r="AG968" s="305"/>
      <c r="AH968" s="305"/>
      <c r="AI968" s="305"/>
      <c r="AJ968" s="305"/>
      <c r="AK968" s="305"/>
      <c r="AL968" s="305"/>
      <c r="AM968" s="305"/>
      <c r="AN968" s="305"/>
      <c r="AO968" s="314"/>
      <c r="AP968" s="117"/>
      <c r="AQ968" s="54" t="s">
        <v>645</v>
      </c>
      <c r="AU968" s="292" t="str">
        <f t="shared" ca="1" si="151"/>
        <v>W</v>
      </c>
      <c r="AV968" s="292">
        <f t="shared" si="152"/>
        <v>951</v>
      </c>
      <c r="AW968" s="180" t="str">
        <f t="shared" ca="1" si="149"/>
        <v>W951</v>
      </c>
      <c r="AX968" s="180">
        <f t="shared" si="153"/>
        <v>9</v>
      </c>
      <c r="AY968" s="180" t="str">
        <f t="shared" ca="1" si="154"/>
        <v>6. Ownership - Operating Costs</v>
      </c>
      <c r="AZ968" s="189" t="s">
        <v>702</v>
      </c>
      <c r="BA968" s="180" t="s">
        <v>761</v>
      </c>
      <c r="BB968" s="180">
        <f>$W$8</f>
        <v>2037</v>
      </c>
      <c r="BC968" s="180" t="str">
        <f t="shared" ca="1" si="150"/>
        <v>9_W951_OM_service_agreement_wind_2037</v>
      </c>
      <c r="BD968" s="180" t="s">
        <v>407</v>
      </c>
      <c r="BE968" s="180"/>
      <c r="BF968" s="189" t="str">
        <f t="shared" si="155"/>
        <v>&gt;=0</v>
      </c>
      <c r="BG968" s="189" t="s">
        <v>58</v>
      </c>
      <c r="BH968" s="189" t="s">
        <v>58</v>
      </c>
      <c r="BI968" s="189"/>
      <c r="BJ968" s="189"/>
      <c r="BK968" s="189"/>
      <c r="BL968" s="189"/>
    </row>
    <row r="969" spans="1:64" ht="13.5" hidden="1" customHeight="1" thickBot="1">
      <c r="A969" s="90"/>
      <c r="B969" s="117"/>
      <c r="C969" s="160"/>
      <c r="D969" s="347"/>
      <c r="E969" s="347"/>
      <c r="F969" s="304"/>
      <c r="G969" s="304"/>
      <c r="H969" s="304"/>
      <c r="I969" s="304"/>
      <c r="J969" s="304"/>
      <c r="K969" s="304"/>
      <c r="L969" s="304"/>
      <c r="M969" s="304"/>
      <c r="N969" s="304"/>
      <c r="O969" s="304"/>
      <c r="P969" s="304"/>
      <c r="Q969" s="304"/>
      <c r="R969" s="304"/>
      <c r="S969" s="304"/>
      <c r="T969" s="304"/>
      <c r="U969" s="304"/>
      <c r="V969" s="304"/>
      <c r="W969" s="304"/>
      <c r="X969" s="304"/>
      <c r="Y969" s="304"/>
      <c r="Z969" s="304"/>
      <c r="AA969" s="304"/>
      <c r="AB969" s="304"/>
      <c r="AC969" s="304"/>
      <c r="AD969" s="304"/>
      <c r="AE969" s="305"/>
      <c r="AF969" s="305"/>
      <c r="AG969" s="305"/>
      <c r="AH969" s="305"/>
      <c r="AI969" s="305"/>
      <c r="AJ969" s="305"/>
      <c r="AK969" s="305"/>
      <c r="AL969" s="305"/>
      <c r="AM969" s="305"/>
      <c r="AN969" s="305"/>
      <c r="AO969" s="314"/>
      <c r="AP969" s="117"/>
      <c r="AQ969" s="54" t="s">
        <v>645</v>
      </c>
      <c r="AU969" s="292" t="str">
        <f t="shared" ca="1" si="151"/>
        <v>X</v>
      </c>
      <c r="AV969" s="292">
        <f t="shared" si="152"/>
        <v>951</v>
      </c>
      <c r="AW969" s="180" t="str">
        <f t="shared" ca="1" si="149"/>
        <v>X951</v>
      </c>
      <c r="AX969" s="180">
        <f t="shared" si="153"/>
        <v>9</v>
      </c>
      <c r="AY969" s="180" t="str">
        <f t="shared" ca="1" si="154"/>
        <v>6. Ownership - Operating Costs</v>
      </c>
      <c r="AZ969" s="189" t="s">
        <v>702</v>
      </c>
      <c r="BA969" s="180" t="s">
        <v>761</v>
      </c>
      <c r="BB969" s="180">
        <f>$X$8</f>
        <v>2038</v>
      </c>
      <c r="BC969" s="180" t="str">
        <f t="shared" ca="1" si="150"/>
        <v>9_X951_OM_service_agreement_wind_2038</v>
      </c>
      <c r="BD969" s="180" t="s">
        <v>407</v>
      </c>
      <c r="BE969" s="180"/>
      <c r="BF969" s="189" t="str">
        <f t="shared" si="155"/>
        <v>&gt;=0</v>
      </c>
      <c r="BG969" s="189" t="s">
        <v>58</v>
      </c>
      <c r="BH969" s="189" t="s">
        <v>58</v>
      </c>
      <c r="BI969" s="189"/>
      <c r="BJ969" s="189"/>
      <c r="BK969" s="189"/>
      <c r="BL969" s="189"/>
    </row>
    <row r="970" spans="1:64" ht="13.5" hidden="1" customHeight="1" thickBot="1">
      <c r="A970" s="90"/>
      <c r="B970" s="117"/>
      <c r="C970" s="160"/>
      <c r="D970" s="347"/>
      <c r="E970" s="347"/>
      <c r="F970" s="304"/>
      <c r="G970" s="304"/>
      <c r="H970" s="304"/>
      <c r="I970" s="304"/>
      <c r="J970" s="304"/>
      <c r="K970" s="304"/>
      <c r="L970" s="304"/>
      <c r="M970" s="304"/>
      <c r="N970" s="304"/>
      <c r="O970" s="304"/>
      <c r="P970" s="304"/>
      <c r="Q970" s="304"/>
      <c r="R970" s="304"/>
      <c r="S970" s="304"/>
      <c r="T970" s="304"/>
      <c r="U970" s="304"/>
      <c r="V970" s="304"/>
      <c r="W970" s="304"/>
      <c r="X970" s="304"/>
      <c r="Y970" s="304"/>
      <c r="Z970" s="304"/>
      <c r="AA970" s="304"/>
      <c r="AB970" s="304"/>
      <c r="AC970" s="304"/>
      <c r="AD970" s="304"/>
      <c r="AE970" s="305"/>
      <c r="AF970" s="305"/>
      <c r="AG970" s="305"/>
      <c r="AH970" s="305"/>
      <c r="AI970" s="305"/>
      <c r="AJ970" s="305"/>
      <c r="AK970" s="305"/>
      <c r="AL970" s="305"/>
      <c r="AM970" s="305"/>
      <c r="AN970" s="305"/>
      <c r="AO970" s="314"/>
      <c r="AP970" s="117"/>
      <c r="AQ970" s="54" t="s">
        <v>645</v>
      </c>
      <c r="AU970" s="292" t="str">
        <f t="shared" ca="1" si="151"/>
        <v>Y</v>
      </c>
      <c r="AV970" s="292">
        <f t="shared" si="152"/>
        <v>951</v>
      </c>
      <c r="AW970" s="180" t="str">
        <f t="shared" ca="1" si="149"/>
        <v>Y951</v>
      </c>
      <c r="AX970" s="180">
        <f t="shared" si="153"/>
        <v>9</v>
      </c>
      <c r="AY970" s="180" t="str">
        <f t="shared" ca="1" si="154"/>
        <v>6. Ownership - Operating Costs</v>
      </c>
      <c r="AZ970" s="189" t="s">
        <v>702</v>
      </c>
      <c r="BA970" s="180" t="s">
        <v>761</v>
      </c>
      <c r="BB970" s="180">
        <f>$Y$8</f>
        <v>2039</v>
      </c>
      <c r="BC970" s="180" t="str">
        <f t="shared" ca="1" si="150"/>
        <v>9_Y951_OM_service_agreement_wind_2039</v>
      </c>
      <c r="BD970" s="180" t="s">
        <v>407</v>
      </c>
      <c r="BE970" s="180"/>
      <c r="BF970" s="189" t="str">
        <f t="shared" si="155"/>
        <v>&gt;=0</v>
      </c>
      <c r="BG970" s="189" t="s">
        <v>58</v>
      </c>
      <c r="BH970" s="189" t="s">
        <v>58</v>
      </c>
      <c r="BI970" s="189"/>
      <c r="BJ970" s="189"/>
      <c r="BK970" s="189"/>
      <c r="BL970" s="189"/>
    </row>
    <row r="971" spans="1:64" ht="13.5" hidden="1" customHeight="1" thickBot="1">
      <c r="A971" s="90"/>
      <c r="B971" s="117"/>
      <c r="C971" s="160"/>
      <c r="D971" s="347"/>
      <c r="E971" s="347"/>
      <c r="F971" s="304"/>
      <c r="G971" s="304"/>
      <c r="H971" s="304"/>
      <c r="I971" s="304"/>
      <c r="J971" s="304"/>
      <c r="K971" s="304"/>
      <c r="L971" s="304"/>
      <c r="M971" s="304"/>
      <c r="N971" s="304"/>
      <c r="O971" s="304"/>
      <c r="P971" s="304"/>
      <c r="Q971" s="304"/>
      <c r="R971" s="304"/>
      <c r="S971" s="304"/>
      <c r="T971" s="304"/>
      <c r="U971" s="304"/>
      <c r="V971" s="304"/>
      <c r="W971" s="304"/>
      <c r="X971" s="304"/>
      <c r="Y971" s="304"/>
      <c r="Z971" s="304"/>
      <c r="AA971" s="304"/>
      <c r="AB971" s="304"/>
      <c r="AC971" s="304"/>
      <c r="AD971" s="304"/>
      <c r="AE971" s="305"/>
      <c r="AF971" s="305"/>
      <c r="AG971" s="305"/>
      <c r="AH971" s="305"/>
      <c r="AI971" s="305"/>
      <c r="AJ971" s="305"/>
      <c r="AK971" s="305"/>
      <c r="AL971" s="305"/>
      <c r="AM971" s="305"/>
      <c r="AN971" s="305"/>
      <c r="AO971" s="314"/>
      <c r="AP971" s="117"/>
      <c r="AQ971" s="54" t="s">
        <v>645</v>
      </c>
      <c r="AU971" s="292" t="str">
        <f t="shared" ca="1" si="151"/>
        <v>Z</v>
      </c>
      <c r="AV971" s="292">
        <f t="shared" si="152"/>
        <v>951</v>
      </c>
      <c r="AW971" s="180" t="str">
        <f t="shared" ca="1" si="149"/>
        <v>Z951</v>
      </c>
      <c r="AX971" s="180">
        <f t="shared" si="153"/>
        <v>9</v>
      </c>
      <c r="AY971" s="180" t="str">
        <f t="shared" ca="1" si="154"/>
        <v>6. Ownership - Operating Costs</v>
      </c>
      <c r="AZ971" s="189" t="s">
        <v>702</v>
      </c>
      <c r="BA971" s="180" t="s">
        <v>761</v>
      </c>
      <c r="BB971" s="180">
        <f>$Z$8</f>
        <v>2040</v>
      </c>
      <c r="BC971" s="180" t="str">
        <f t="shared" ca="1" si="150"/>
        <v>9_Z951_OM_service_agreement_wind_2040</v>
      </c>
      <c r="BD971" s="180" t="s">
        <v>407</v>
      </c>
      <c r="BE971" s="180"/>
      <c r="BF971" s="189" t="str">
        <f t="shared" si="155"/>
        <v>&gt;=0</v>
      </c>
      <c r="BG971" s="189" t="s">
        <v>58</v>
      </c>
      <c r="BH971" s="189" t="s">
        <v>58</v>
      </c>
      <c r="BI971" s="189"/>
      <c r="BJ971" s="189"/>
      <c r="BK971" s="189"/>
      <c r="BL971" s="189"/>
    </row>
    <row r="972" spans="1:64" ht="13.5" hidden="1" customHeight="1" thickBot="1">
      <c r="A972" s="90"/>
      <c r="B972" s="117"/>
      <c r="C972" s="160"/>
      <c r="D972" s="347"/>
      <c r="E972" s="347"/>
      <c r="F972" s="304"/>
      <c r="G972" s="304"/>
      <c r="H972" s="304"/>
      <c r="I972" s="304"/>
      <c r="J972" s="304"/>
      <c r="K972" s="304"/>
      <c r="L972" s="304"/>
      <c r="M972" s="304"/>
      <c r="N972" s="304"/>
      <c r="O972" s="304"/>
      <c r="P972" s="304"/>
      <c r="Q972" s="304"/>
      <c r="R972" s="304"/>
      <c r="S972" s="304"/>
      <c r="T972" s="304"/>
      <c r="U972" s="304"/>
      <c r="V972" s="304"/>
      <c r="W972" s="304"/>
      <c r="X972" s="304"/>
      <c r="Y972" s="304"/>
      <c r="Z972" s="304"/>
      <c r="AA972" s="304"/>
      <c r="AB972" s="304"/>
      <c r="AC972" s="304"/>
      <c r="AD972" s="304"/>
      <c r="AE972" s="305"/>
      <c r="AF972" s="305"/>
      <c r="AG972" s="305"/>
      <c r="AH972" s="305"/>
      <c r="AI972" s="305"/>
      <c r="AJ972" s="305"/>
      <c r="AK972" s="305"/>
      <c r="AL972" s="305"/>
      <c r="AM972" s="305"/>
      <c r="AN972" s="305"/>
      <c r="AO972" s="314"/>
      <c r="AP972" s="117"/>
      <c r="AQ972" s="54" t="s">
        <v>645</v>
      </c>
      <c r="AU972" s="292" t="str">
        <f t="shared" ca="1" si="151"/>
        <v>AA</v>
      </c>
      <c r="AV972" s="292">
        <f t="shared" si="152"/>
        <v>951</v>
      </c>
      <c r="AW972" s="180" t="str">
        <f t="shared" ca="1" si="149"/>
        <v>AA951</v>
      </c>
      <c r="AX972" s="180">
        <f t="shared" si="153"/>
        <v>9</v>
      </c>
      <c r="AY972" s="180" t="str">
        <f t="shared" ca="1" si="154"/>
        <v>6. Ownership - Operating Costs</v>
      </c>
      <c r="AZ972" s="189" t="s">
        <v>702</v>
      </c>
      <c r="BA972" s="180" t="s">
        <v>761</v>
      </c>
      <c r="BB972" s="180">
        <f>$AA$8</f>
        <v>2041</v>
      </c>
      <c r="BC972" s="180" t="str">
        <f t="shared" ca="1" si="150"/>
        <v>9_AA951_OM_service_agreement_wind_2041</v>
      </c>
      <c r="BD972" s="180" t="s">
        <v>407</v>
      </c>
      <c r="BE972" s="180"/>
      <c r="BF972" s="189" t="str">
        <f t="shared" si="155"/>
        <v>&gt;=0</v>
      </c>
      <c r="BG972" s="189" t="s">
        <v>58</v>
      </c>
      <c r="BH972" s="189" t="s">
        <v>58</v>
      </c>
      <c r="BI972" s="189"/>
      <c r="BJ972" s="189"/>
      <c r="BK972" s="189"/>
      <c r="BL972" s="189"/>
    </row>
    <row r="973" spans="1:64" ht="13.5" hidden="1" customHeight="1" thickBot="1">
      <c r="A973" s="90"/>
      <c r="B973" s="117"/>
      <c r="C973" s="160"/>
      <c r="D973" s="347"/>
      <c r="E973" s="347"/>
      <c r="F973" s="304"/>
      <c r="G973" s="304"/>
      <c r="H973" s="304"/>
      <c r="I973" s="304"/>
      <c r="J973" s="304"/>
      <c r="K973" s="304"/>
      <c r="L973" s="304"/>
      <c r="M973" s="304"/>
      <c r="N973" s="304"/>
      <c r="O973" s="304"/>
      <c r="P973" s="304"/>
      <c r="Q973" s="304"/>
      <c r="R973" s="304"/>
      <c r="S973" s="304"/>
      <c r="T973" s="304"/>
      <c r="U973" s="304"/>
      <c r="V973" s="304"/>
      <c r="W973" s="304"/>
      <c r="X973" s="304"/>
      <c r="Y973" s="304"/>
      <c r="Z973" s="304"/>
      <c r="AA973" s="304"/>
      <c r="AB973" s="304"/>
      <c r="AC973" s="304"/>
      <c r="AD973" s="304"/>
      <c r="AE973" s="305"/>
      <c r="AF973" s="305"/>
      <c r="AG973" s="305"/>
      <c r="AH973" s="305"/>
      <c r="AI973" s="305"/>
      <c r="AJ973" s="305"/>
      <c r="AK973" s="305"/>
      <c r="AL973" s="305"/>
      <c r="AM973" s="305"/>
      <c r="AN973" s="305"/>
      <c r="AO973" s="314"/>
      <c r="AP973" s="117"/>
      <c r="AQ973" s="54" t="s">
        <v>645</v>
      </c>
      <c r="AU973" s="292" t="str">
        <f t="shared" ca="1" si="151"/>
        <v>AB</v>
      </c>
      <c r="AV973" s="292">
        <f t="shared" si="152"/>
        <v>951</v>
      </c>
      <c r="AW973" s="180" t="str">
        <f t="shared" ca="1" si="149"/>
        <v>AB951</v>
      </c>
      <c r="AX973" s="180">
        <f t="shared" si="153"/>
        <v>9</v>
      </c>
      <c r="AY973" s="180" t="str">
        <f t="shared" ca="1" si="154"/>
        <v>6. Ownership - Operating Costs</v>
      </c>
      <c r="AZ973" s="189" t="s">
        <v>702</v>
      </c>
      <c r="BA973" s="180" t="s">
        <v>761</v>
      </c>
      <c r="BB973" s="180">
        <f>$AB$8</f>
        <v>2042</v>
      </c>
      <c r="BC973" s="180" t="str">
        <f t="shared" ca="1" si="150"/>
        <v>9_AB951_OM_service_agreement_wind_2042</v>
      </c>
      <c r="BD973" s="180" t="s">
        <v>407</v>
      </c>
      <c r="BE973" s="180"/>
      <c r="BF973" s="189" t="str">
        <f t="shared" si="155"/>
        <v>&gt;=0</v>
      </c>
      <c r="BG973" s="189" t="s">
        <v>58</v>
      </c>
      <c r="BH973" s="189" t="s">
        <v>58</v>
      </c>
      <c r="BI973" s="189"/>
      <c r="BJ973" s="189"/>
      <c r="BK973" s="189"/>
      <c r="BL973" s="189"/>
    </row>
    <row r="974" spans="1:64" ht="13.5" hidden="1" customHeight="1" thickBot="1">
      <c r="A974" s="90"/>
      <c r="B974" s="117"/>
      <c r="C974" s="160"/>
      <c r="D974" s="347"/>
      <c r="E974" s="347"/>
      <c r="F974" s="304"/>
      <c r="G974" s="304"/>
      <c r="H974" s="304"/>
      <c r="I974" s="304"/>
      <c r="J974" s="304"/>
      <c r="K974" s="304"/>
      <c r="L974" s="304"/>
      <c r="M974" s="304"/>
      <c r="N974" s="304"/>
      <c r="O974" s="304"/>
      <c r="P974" s="304"/>
      <c r="Q974" s="304"/>
      <c r="R974" s="304"/>
      <c r="S974" s="304"/>
      <c r="T974" s="304"/>
      <c r="U974" s="304"/>
      <c r="V974" s="304"/>
      <c r="W974" s="304"/>
      <c r="X974" s="304"/>
      <c r="Y974" s="304"/>
      <c r="Z974" s="304"/>
      <c r="AA974" s="304"/>
      <c r="AB974" s="304"/>
      <c r="AC974" s="304"/>
      <c r="AD974" s="304"/>
      <c r="AE974" s="305"/>
      <c r="AF974" s="305"/>
      <c r="AG974" s="305"/>
      <c r="AH974" s="305"/>
      <c r="AI974" s="305"/>
      <c r="AJ974" s="305"/>
      <c r="AK974" s="305"/>
      <c r="AL974" s="305"/>
      <c r="AM974" s="305"/>
      <c r="AN974" s="305"/>
      <c r="AO974" s="314"/>
      <c r="AP974" s="117"/>
      <c r="AQ974" s="54" t="s">
        <v>645</v>
      </c>
      <c r="AU974" s="292" t="str">
        <f t="shared" ca="1" si="151"/>
        <v>AC</v>
      </c>
      <c r="AV974" s="292">
        <f t="shared" si="152"/>
        <v>951</v>
      </c>
      <c r="AW974" s="180" t="str">
        <f t="shared" ca="1" si="149"/>
        <v>AC951</v>
      </c>
      <c r="AX974" s="180">
        <f t="shared" si="153"/>
        <v>9</v>
      </c>
      <c r="AY974" s="180" t="str">
        <f t="shared" ca="1" si="154"/>
        <v>6. Ownership - Operating Costs</v>
      </c>
      <c r="AZ974" s="189" t="s">
        <v>702</v>
      </c>
      <c r="BA974" s="180" t="s">
        <v>761</v>
      </c>
      <c r="BB974" s="180">
        <f>$AC$8</f>
        <v>2043</v>
      </c>
      <c r="BC974" s="180" t="str">
        <f t="shared" ca="1" si="150"/>
        <v>9_AC951_OM_service_agreement_wind_2043</v>
      </c>
      <c r="BD974" s="180" t="s">
        <v>407</v>
      </c>
      <c r="BE974" s="180"/>
      <c r="BF974" s="189" t="str">
        <f t="shared" si="155"/>
        <v>&gt;=0</v>
      </c>
      <c r="BG974" s="189" t="s">
        <v>58</v>
      </c>
      <c r="BH974" s="189" t="s">
        <v>58</v>
      </c>
      <c r="BI974" s="189"/>
      <c r="BJ974" s="189"/>
      <c r="BK974" s="189"/>
      <c r="BL974" s="189"/>
    </row>
    <row r="975" spans="1:64" ht="13.5" hidden="1" customHeight="1" thickBot="1">
      <c r="A975" s="90"/>
      <c r="B975" s="117"/>
      <c r="C975" s="160"/>
      <c r="D975" s="347"/>
      <c r="E975" s="347"/>
      <c r="F975" s="304"/>
      <c r="G975" s="304"/>
      <c r="H975" s="304"/>
      <c r="I975" s="304"/>
      <c r="J975" s="304"/>
      <c r="K975" s="304"/>
      <c r="L975" s="304"/>
      <c r="M975" s="304"/>
      <c r="N975" s="304"/>
      <c r="O975" s="304"/>
      <c r="P975" s="304"/>
      <c r="Q975" s="304"/>
      <c r="R975" s="304"/>
      <c r="S975" s="304"/>
      <c r="T975" s="304"/>
      <c r="U975" s="304"/>
      <c r="V975" s="304"/>
      <c r="W975" s="304"/>
      <c r="X975" s="304"/>
      <c r="Y975" s="304"/>
      <c r="Z975" s="304"/>
      <c r="AA975" s="304"/>
      <c r="AB975" s="304"/>
      <c r="AC975" s="304"/>
      <c r="AD975" s="304"/>
      <c r="AE975" s="305"/>
      <c r="AF975" s="305"/>
      <c r="AG975" s="305"/>
      <c r="AH975" s="305"/>
      <c r="AI975" s="305"/>
      <c r="AJ975" s="305"/>
      <c r="AK975" s="305"/>
      <c r="AL975" s="305"/>
      <c r="AM975" s="305"/>
      <c r="AN975" s="305"/>
      <c r="AO975" s="314"/>
      <c r="AP975" s="117"/>
      <c r="AQ975" s="54" t="s">
        <v>645</v>
      </c>
      <c r="AU975" s="292" t="str">
        <f t="shared" ca="1" si="151"/>
        <v>AD</v>
      </c>
      <c r="AV975" s="292">
        <f t="shared" si="152"/>
        <v>951</v>
      </c>
      <c r="AW975" s="180" t="str">
        <f t="shared" ca="1" si="149"/>
        <v>AD951</v>
      </c>
      <c r="AX975" s="180">
        <f t="shared" si="153"/>
        <v>9</v>
      </c>
      <c r="AY975" s="180" t="str">
        <f t="shared" ca="1" si="154"/>
        <v>6. Ownership - Operating Costs</v>
      </c>
      <c r="AZ975" s="189" t="s">
        <v>702</v>
      </c>
      <c r="BA975" s="180" t="s">
        <v>761</v>
      </c>
      <c r="BB975" s="180">
        <f>$AD$8</f>
        <v>2044</v>
      </c>
      <c r="BC975" s="180" t="str">
        <f t="shared" ca="1" si="150"/>
        <v>9_AD951_OM_service_agreement_wind_2044</v>
      </c>
      <c r="BD975" s="180" t="s">
        <v>407</v>
      </c>
      <c r="BE975" s="180"/>
      <c r="BF975" s="189" t="str">
        <f t="shared" si="155"/>
        <v>&gt;=0</v>
      </c>
      <c r="BG975" s="189" t="s">
        <v>58</v>
      </c>
      <c r="BH975" s="189" t="s">
        <v>58</v>
      </c>
      <c r="BI975" s="189"/>
      <c r="BJ975" s="189"/>
      <c r="BK975" s="189"/>
      <c r="BL975" s="189"/>
    </row>
    <row r="976" spans="1:64" ht="13.5" hidden="1" customHeight="1" thickBot="1">
      <c r="A976" s="90"/>
      <c r="B976" s="117"/>
      <c r="C976" s="160"/>
      <c r="D976" s="347"/>
      <c r="E976" s="347"/>
      <c r="F976" s="304"/>
      <c r="G976" s="304"/>
      <c r="H976" s="304"/>
      <c r="I976" s="304"/>
      <c r="J976" s="304"/>
      <c r="K976" s="304"/>
      <c r="L976" s="304"/>
      <c r="M976" s="304"/>
      <c r="N976" s="304"/>
      <c r="O976" s="304"/>
      <c r="P976" s="304"/>
      <c r="Q976" s="304"/>
      <c r="R976" s="304"/>
      <c r="S976" s="304"/>
      <c r="T976" s="304"/>
      <c r="U976" s="304"/>
      <c r="V976" s="304"/>
      <c r="W976" s="304"/>
      <c r="X976" s="304"/>
      <c r="Y976" s="304"/>
      <c r="Z976" s="304"/>
      <c r="AA976" s="304"/>
      <c r="AB976" s="304"/>
      <c r="AC976" s="304"/>
      <c r="AD976" s="304"/>
      <c r="AE976" s="305"/>
      <c r="AF976" s="305"/>
      <c r="AG976" s="305"/>
      <c r="AH976" s="305"/>
      <c r="AI976" s="305"/>
      <c r="AJ976" s="305"/>
      <c r="AK976" s="305"/>
      <c r="AL976" s="305"/>
      <c r="AM976" s="305"/>
      <c r="AN976" s="305"/>
      <c r="AO976" s="314"/>
      <c r="AP976" s="117"/>
      <c r="AQ976" s="54" t="s">
        <v>645</v>
      </c>
      <c r="AU976" s="292" t="str">
        <f t="shared" ca="1" si="151"/>
        <v>AE</v>
      </c>
      <c r="AV976" s="292">
        <f t="shared" si="152"/>
        <v>951</v>
      </c>
      <c r="AW976" s="180" t="str">
        <f t="shared" ca="1" si="149"/>
        <v>AE951</v>
      </c>
      <c r="AX976" s="180">
        <f t="shared" si="153"/>
        <v>9</v>
      </c>
      <c r="AY976" s="180" t="str">
        <f t="shared" ca="1" si="154"/>
        <v>6. Ownership - Operating Costs</v>
      </c>
      <c r="AZ976" s="189" t="s">
        <v>702</v>
      </c>
      <c r="BA976" s="180" t="s">
        <v>761</v>
      </c>
      <c r="BB976" s="180">
        <f>$AE$8</f>
        <v>2045</v>
      </c>
      <c r="BC976" s="180" t="str">
        <f t="shared" ca="1" si="150"/>
        <v>9_AE951_OM_service_agreement_wind_2045</v>
      </c>
      <c r="BD976" s="180" t="s">
        <v>407</v>
      </c>
      <c r="BE976" s="180"/>
      <c r="BF976" s="189" t="str">
        <f t="shared" si="155"/>
        <v>&gt;=0</v>
      </c>
      <c r="BG976" s="189" t="s">
        <v>58</v>
      </c>
      <c r="BH976" s="189" t="s">
        <v>58</v>
      </c>
      <c r="BI976" s="189"/>
      <c r="BJ976" s="189"/>
      <c r="BK976" s="189"/>
      <c r="BL976" s="189"/>
    </row>
    <row r="977" spans="1:64" ht="13.5" hidden="1" customHeight="1" thickBot="1">
      <c r="A977" s="90"/>
      <c r="B977" s="117"/>
      <c r="C977" s="160"/>
      <c r="D977" s="347"/>
      <c r="E977" s="347"/>
      <c r="F977" s="304"/>
      <c r="G977" s="304"/>
      <c r="H977" s="304"/>
      <c r="I977" s="304"/>
      <c r="J977" s="304"/>
      <c r="K977" s="304"/>
      <c r="L977" s="304"/>
      <c r="M977" s="304"/>
      <c r="N977" s="304"/>
      <c r="O977" s="304"/>
      <c r="P977" s="304"/>
      <c r="Q977" s="304"/>
      <c r="R977" s="304"/>
      <c r="S977" s="304"/>
      <c r="T977" s="304"/>
      <c r="U977" s="304"/>
      <c r="V977" s="304"/>
      <c r="W977" s="304"/>
      <c r="X977" s="304"/>
      <c r="Y977" s="304"/>
      <c r="Z977" s="304"/>
      <c r="AA977" s="304"/>
      <c r="AB977" s="304"/>
      <c r="AC977" s="304"/>
      <c r="AD977" s="304"/>
      <c r="AE977" s="305"/>
      <c r="AF977" s="305"/>
      <c r="AG977" s="305"/>
      <c r="AH977" s="305"/>
      <c r="AI977" s="305"/>
      <c r="AJ977" s="305"/>
      <c r="AK977" s="305"/>
      <c r="AL977" s="305"/>
      <c r="AM977" s="305"/>
      <c r="AN977" s="305"/>
      <c r="AO977" s="314"/>
      <c r="AP977" s="117"/>
      <c r="AQ977" s="54" t="s">
        <v>645</v>
      </c>
      <c r="AU977" s="292" t="str">
        <f t="shared" ca="1" si="151"/>
        <v>AF</v>
      </c>
      <c r="AV977" s="292">
        <f t="shared" si="152"/>
        <v>951</v>
      </c>
      <c r="AW977" s="180" t="str">
        <f t="shared" ca="1" si="149"/>
        <v>AF951</v>
      </c>
      <c r="AX977" s="180">
        <f t="shared" si="153"/>
        <v>9</v>
      </c>
      <c r="AY977" s="180" t="str">
        <f t="shared" ca="1" si="154"/>
        <v>6. Ownership - Operating Costs</v>
      </c>
      <c r="AZ977" s="189" t="s">
        <v>702</v>
      </c>
      <c r="BA977" s="180" t="s">
        <v>761</v>
      </c>
      <c r="BB977" s="180">
        <f>$AF$8</f>
        <v>2046</v>
      </c>
      <c r="BC977" s="180" t="str">
        <f t="shared" ca="1" si="150"/>
        <v>9_AF951_OM_service_agreement_wind_2046</v>
      </c>
      <c r="BD977" s="180" t="s">
        <v>407</v>
      </c>
      <c r="BE977" s="180"/>
      <c r="BF977" s="189" t="str">
        <f t="shared" si="155"/>
        <v>&gt;=0</v>
      </c>
      <c r="BG977" s="189" t="s">
        <v>58</v>
      </c>
      <c r="BH977" s="189" t="s">
        <v>58</v>
      </c>
      <c r="BI977" s="189"/>
      <c r="BJ977" s="189"/>
      <c r="BK977" s="189"/>
      <c r="BL977" s="189"/>
    </row>
    <row r="978" spans="1:64" ht="13.5" hidden="1" customHeight="1" thickBot="1">
      <c r="A978" s="90"/>
      <c r="B978" s="117"/>
      <c r="C978" s="160"/>
      <c r="D978" s="347"/>
      <c r="E978" s="347"/>
      <c r="F978" s="304"/>
      <c r="G978" s="304"/>
      <c r="H978" s="304"/>
      <c r="I978" s="304"/>
      <c r="J978" s="304"/>
      <c r="K978" s="304"/>
      <c r="L978" s="304"/>
      <c r="M978" s="304"/>
      <c r="N978" s="304"/>
      <c r="O978" s="304"/>
      <c r="P978" s="304"/>
      <c r="Q978" s="304"/>
      <c r="R978" s="304"/>
      <c r="S978" s="304"/>
      <c r="T978" s="304"/>
      <c r="U978" s="304"/>
      <c r="V978" s="304"/>
      <c r="W978" s="304"/>
      <c r="X978" s="304"/>
      <c r="Y978" s="304"/>
      <c r="Z978" s="304"/>
      <c r="AA978" s="304"/>
      <c r="AB978" s="304"/>
      <c r="AC978" s="304"/>
      <c r="AD978" s="304"/>
      <c r="AE978" s="305"/>
      <c r="AF978" s="305"/>
      <c r="AG978" s="305"/>
      <c r="AH978" s="305"/>
      <c r="AI978" s="305"/>
      <c r="AJ978" s="305"/>
      <c r="AK978" s="305"/>
      <c r="AL978" s="305"/>
      <c r="AM978" s="305"/>
      <c r="AN978" s="305"/>
      <c r="AO978" s="314"/>
      <c r="AP978" s="117"/>
      <c r="AQ978" s="54" t="s">
        <v>645</v>
      </c>
      <c r="AU978" s="292" t="str">
        <f t="shared" ca="1" si="151"/>
        <v>AG</v>
      </c>
      <c r="AV978" s="292">
        <f t="shared" si="152"/>
        <v>951</v>
      </c>
      <c r="AW978" s="180" t="str">
        <f t="shared" ca="1" si="149"/>
        <v>AG951</v>
      </c>
      <c r="AX978" s="180">
        <f t="shared" si="153"/>
        <v>9</v>
      </c>
      <c r="AY978" s="180" t="str">
        <f t="shared" ca="1" si="154"/>
        <v>6. Ownership - Operating Costs</v>
      </c>
      <c r="AZ978" s="189" t="s">
        <v>702</v>
      </c>
      <c r="BA978" s="180" t="s">
        <v>761</v>
      </c>
      <c r="BB978" s="180">
        <f>$AG$8</f>
        <v>2047</v>
      </c>
      <c r="BC978" s="180" t="str">
        <f t="shared" ca="1" si="150"/>
        <v>9_AG951_OM_service_agreement_wind_2047</v>
      </c>
      <c r="BD978" s="180" t="s">
        <v>407</v>
      </c>
      <c r="BE978" s="180"/>
      <c r="BF978" s="189" t="str">
        <f t="shared" si="155"/>
        <v>&gt;=0</v>
      </c>
      <c r="BG978" s="189" t="s">
        <v>58</v>
      </c>
      <c r="BH978" s="189" t="s">
        <v>58</v>
      </c>
      <c r="BI978" s="189"/>
      <c r="BJ978" s="189"/>
      <c r="BK978" s="189"/>
      <c r="BL978" s="189"/>
    </row>
    <row r="979" spans="1:64" ht="13.5" hidden="1" customHeight="1" thickBot="1">
      <c r="A979" s="90"/>
      <c r="B979" s="117"/>
      <c r="C979" s="160"/>
      <c r="D979" s="347"/>
      <c r="E979" s="347"/>
      <c r="F979" s="304"/>
      <c r="G979" s="304"/>
      <c r="H979" s="304"/>
      <c r="I979" s="304"/>
      <c r="J979" s="304"/>
      <c r="K979" s="304"/>
      <c r="L979" s="304"/>
      <c r="M979" s="304"/>
      <c r="N979" s="304"/>
      <c r="O979" s="304"/>
      <c r="P979" s="304"/>
      <c r="Q979" s="304"/>
      <c r="R979" s="304"/>
      <c r="S979" s="304"/>
      <c r="T979" s="304"/>
      <c r="U979" s="304"/>
      <c r="V979" s="304"/>
      <c r="W979" s="304"/>
      <c r="X979" s="304"/>
      <c r="Y979" s="304"/>
      <c r="Z979" s="304"/>
      <c r="AA979" s="304"/>
      <c r="AB979" s="304"/>
      <c r="AC979" s="304"/>
      <c r="AD979" s="304"/>
      <c r="AE979" s="305"/>
      <c r="AF979" s="305"/>
      <c r="AG979" s="305"/>
      <c r="AH979" s="305"/>
      <c r="AI979" s="305"/>
      <c r="AJ979" s="305"/>
      <c r="AK979" s="305"/>
      <c r="AL979" s="305"/>
      <c r="AM979" s="305"/>
      <c r="AN979" s="305"/>
      <c r="AO979" s="314"/>
      <c r="AP979" s="117"/>
      <c r="AQ979" s="54" t="s">
        <v>645</v>
      </c>
      <c r="AU979" s="292" t="str">
        <f t="shared" ca="1" si="151"/>
        <v>AH</v>
      </c>
      <c r="AV979" s="292">
        <f t="shared" si="152"/>
        <v>951</v>
      </c>
      <c r="AW979" s="180" t="str">
        <f t="shared" ca="1" si="149"/>
        <v>AH951</v>
      </c>
      <c r="AX979" s="180">
        <f t="shared" si="153"/>
        <v>9</v>
      </c>
      <c r="AY979" s="180" t="str">
        <f t="shared" ca="1" si="154"/>
        <v>6. Ownership - Operating Costs</v>
      </c>
      <c r="AZ979" s="189" t="s">
        <v>702</v>
      </c>
      <c r="BA979" s="180" t="s">
        <v>761</v>
      </c>
      <c r="BB979" s="180">
        <f>$AH$8</f>
        <v>2048</v>
      </c>
      <c r="BC979" s="180" t="str">
        <f t="shared" ca="1" si="150"/>
        <v>9_AH951_OM_service_agreement_wind_2048</v>
      </c>
      <c r="BD979" s="180" t="s">
        <v>407</v>
      </c>
      <c r="BE979" s="180"/>
      <c r="BF979" s="189" t="str">
        <f t="shared" si="155"/>
        <v>&gt;=0</v>
      </c>
      <c r="BG979" s="189" t="s">
        <v>58</v>
      </c>
      <c r="BH979" s="189" t="s">
        <v>58</v>
      </c>
      <c r="BI979" s="189"/>
      <c r="BJ979" s="189"/>
      <c r="BK979" s="189"/>
      <c r="BL979" s="189"/>
    </row>
    <row r="980" spans="1:64" ht="13.5" hidden="1" customHeight="1" thickBot="1">
      <c r="A980" s="90"/>
      <c r="B980" s="117"/>
      <c r="C980" s="160"/>
      <c r="D980" s="347"/>
      <c r="E980" s="347"/>
      <c r="F980" s="304"/>
      <c r="G980" s="304"/>
      <c r="H980" s="304"/>
      <c r="I980" s="304"/>
      <c r="J980" s="304"/>
      <c r="K980" s="304"/>
      <c r="L980" s="304"/>
      <c r="M980" s="304"/>
      <c r="N980" s="304"/>
      <c r="O980" s="304"/>
      <c r="P980" s="304"/>
      <c r="Q980" s="304"/>
      <c r="R980" s="304"/>
      <c r="S980" s="304"/>
      <c r="T980" s="304"/>
      <c r="U980" s="304"/>
      <c r="V980" s="304"/>
      <c r="W980" s="304"/>
      <c r="X980" s="304"/>
      <c r="Y980" s="304"/>
      <c r="Z980" s="304"/>
      <c r="AA980" s="304"/>
      <c r="AB980" s="304"/>
      <c r="AC980" s="304"/>
      <c r="AD980" s="304"/>
      <c r="AE980" s="305"/>
      <c r="AF980" s="305"/>
      <c r="AG980" s="305"/>
      <c r="AH980" s="305"/>
      <c r="AI980" s="305"/>
      <c r="AJ980" s="305"/>
      <c r="AK980" s="305"/>
      <c r="AL980" s="305"/>
      <c r="AM980" s="305"/>
      <c r="AN980" s="305"/>
      <c r="AO980" s="314"/>
      <c r="AP980" s="117"/>
      <c r="AQ980" s="54" t="s">
        <v>645</v>
      </c>
      <c r="AU980" s="292" t="str">
        <f t="shared" ca="1" si="151"/>
        <v>AI</v>
      </c>
      <c r="AV980" s="292">
        <f t="shared" si="152"/>
        <v>951</v>
      </c>
      <c r="AW980" s="180" t="str">
        <f t="shared" ca="1" si="149"/>
        <v>AI951</v>
      </c>
      <c r="AX980" s="180">
        <f t="shared" si="153"/>
        <v>9</v>
      </c>
      <c r="AY980" s="180" t="str">
        <f t="shared" ca="1" si="154"/>
        <v>6. Ownership - Operating Costs</v>
      </c>
      <c r="AZ980" s="189" t="s">
        <v>702</v>
      </c>
      <c r="BA980" s="180" t="s">
        <v>761</v>
      </c>
      <c r="BB980" s="180">
        <f>$AI$8</f>
        <v>2049</v>
      </c>
      <c r="BC980" s="180" t="str">
        <f t="shared" ca="1" si="150"/>
        <v>9_AI951_OM_service_agreement_wind_2049</v>
      </c>
      <c r="BD980" s="180" t="s">
        <v>407</v>
      </c>
      <c r="BE980" s="180"/>
      <c r="BF980" s="189" t="str">
        <f t="shared" si="155"/>
        <v>&gt;=0</v>
      </c>
      <c r="BG980" s="189" t="s">
        <v>58</v>
      </c>
      <c r="BH980" s="189" t="s">
        <v>58</v>
      </c>
      <c r="BI980" s="189"/>
      <c r="BJ980" s="189"/>
      <c r="BK980" s="189"/>
      <c r="BL980" s="189"/>
    </row>
    <row r="981" spans="1:64" ht="13.5" hidden="1" customHeight="1" thickBot="1">
      <c r="A981" s="90"/>
      <c r="B981" s="117"/>
      <c r="C981" s="160"/>
      <c r="D981" s="347"/>
      <c r="E981" s="347"/>
      <c r="F981" s="304"/>
      <c r="G981" s="304"/>
      <c r="H981" s="304"/>
      <c r="I981" s="304"/>
      <c r="J981" s="304"/>
      <c r="K981" s="304"/>
      <c r="L981" s="304"/>
      <c r="M981" s="304"/>
      <c r="N981" s="304"/>
      <c r="O981" s="304"/>
      <c r="P981" s="304"/>
      <c r="Q981" s="304"/>
      <c r="R981" s="304"/>
      <c r="S981" s="304"/>
      <c r="T981" s="304"/>
      <c r="U981" s="304"/>
      <c r="V981" s="304"/>
      <c r="W981" s="304"/>
      <c r="X981" s="304"/>
      <c r="Y981" s="304"/>
      <c r="Z981" s="304"/>
      <c r="AA981" s="304"/>
      <c r="AB981" s="304"/>
      <c r="AC981" s="304"/>
      <c r="AD981" s="304"/>
      <c r="AE981" s="305"/>
      <c r="AF981" s="305"/>
      <c r="AG981" s="305"/>
      <c r="AH981" s="305"/>
      <c r="AI981" s="305"/>
      <c r="AJ981" s="305"/>
      <c r="AK981" s="305"/>
      <c r="AL981" s="305"/>
      <c r="AM981" s="305"/>
      <c r="AN981" s="305"/>
      <c r="AO981" s="314"/>
      <c r="AP981" s="117"/>
      <c r="AQ981" s="54" t="s">
        <v>645</v>
      </c>
      <c r="AU981" s="292" t="str">
        <f t="shared" ca="1" si="151"/>
        <v>AJ</v>
      </c>
      <c r="AV981" s="292">
        <f t="shared" si="152"/>
        <v>951</v>
      </c>
      <c r="AW981" s="180" t="str">
        <f t="shared" ca="1" si="149"/>
        <v>AJ951</v>
      </c>
      <c r="AX981" s="180">
        <f t="shared" si="153"/>
        <v>9</v>
      </c>
      <c r="AY981" s="180" t="str">
        <f t="shared" ca="1" si="154"/>
        <v>6. Ownership - Operating Costs</v>
      </c>
      <c r="AZ981" s="189" t="s">
        <v>702</v>
      </c>
      <c r="BA981" s="180" t="s">
        <v>761</v>
      </c>
      <c r="BB981" s="180">
        <f>$AJ$8</f>
        <v>2050</v>
      </c>
      <c r="BC981" s="180" t="str">
        <f t="shared" ca="1" si="150"/>
        <v>9_AJ951_OM_service_agreement_wind_2050</v>
      </c>
      <c r="BD981" s="180" t="s">
        <v>407</v>
      </c>
      <c r="BE981" s="180"/>
      <c r="BF981" s="189" t="str">
        <f t="shared" si="155"/>
        <v>&gt;=0</v>
      </c>
      <c r="BG981" s="189" t="s">
        <v>58</v>
      </c>
      <c r="BH981" s="189" t="s">
        <v>58</v>
      </c>
      <c r="BI981" s="189"/>
      <c r="BJ981" s="189"/>
      <c r="BK981" s="189"/>
      <c r="BL981" s="189"/>
    </row>
    <row r="982" spans="1:64" ht="13.5" hidden="1" customHeight="1" thickBot="1">
      <c r="A982" s="90"/>
      <c r="B982" s="117"/>
      <c r="C982" s="160"/>
      <c r="D982" s="347"/>
      <c r="E982" s="347"/>
      <c r="F982" s="304"/>
      <c r="G982" s="304"/>
      <c r="H982" s="304"/>
      <c r="I982" s="304"/>
      <c r="J982" s="304"/>
      <c r="K982" s="304"/>
      <c r="L982" s="304"/>
      <c r="M982" s="304"/>
      <c r="N982" s="304"/>
      <c r="O982" s="304"/>
      <c r="P982" s="304"/>
      <c r="Q982" s="304"/>
      <c r="R982" s="304"/>
      <c r="S982" s="304"/>
      <c r="T982" s="304"/>
      <c r="U982" s="304"/>
      <c r="V982" s="304"/>
      <c r="W982" s="304"/>
      <c r="X982" s="304"/>
      <c r="Y982" s="304"/>
      <c r="Z982" s="304"/>
      <c r="AA982" s="304"/>
      <c r="AB982" s="304"/>
      <c r="AC982" s="304"/>
      <c r="AD982" s="304"/>
      <c r="AE982" s="305"/>
      <c r="AF982" s="305"/>
      <c r="AG982" s="305"/>
      <c r="AH982" s="305"/>
      <c r="AI982" s="305"/>
      <c r="AJ982" s="305"/>
      <c r="AK982" s="305"/>
      <c r="AL982" s="305"/>
      <c r="AM982" s="305"/>
      <c r="AN982" s="305"/>
      <c r="AO982" s="314"/>
      <c r="AP982" s="117"/>
      <c r="AQ982" s="54" t="s">
        <v>645</v>
      </c>
      <c r="AU982" s="292" t="str">
        <f t="shared" ca="1" si="151"/>
        <v>AK</v>
      </c>
      <c r="AV982" s="292">
        <f t="shared" si="152"/>
        <v>951</v>
      </c>
      <c r="AW982" s="180" t="str">
        <f t="shared" ca="1" si="149"/>
        <v>AK951</v>
      </c>
      <c r="AX982" s="180">
        <f t="shared" si="153"/>
        <v>9</v>
      </c>
      <c r="AY982" s="180" t="str">
        <f t="shared" ca="1" si="154"/>
        <v>6. Ownership - Operating Costs</v>
      </c>
      <c r="AZ982" s="189" t="s">
        <v>702</v>
      </c>
      <c r="BA982" s="180" t="s">
        <v>761</v>
      </c>
      <c r="BB982" s="180">
        <f>$AK$8</f>
        <v>2051</v>
      </c>
      <c r="BC982" s="180" t="str">
        <f t="shared" ca="1" si="150"/>
        <v>9_AK951_OM_service_agreement_wind_2051</v>
      </c>
      <c r="BD982" s="180" t="s">
        <v>407</v>
      </c>
      <c r="BE982" s="180"/>
      <c r="BF982" s="189" t="str">
        <f t="shared" si="155"/>
        <v>&gt;=0</v>
      </c>
      <c r="BG982" s="189" t="s">
        <v>58</v>
      </c>
      <c r="BH982" s="189" t="s">
        <v>58</v>
      </c>
      <c r="BI982" s="189"/>
      <c r="BJ982" s="189"/>
      <c r="BK982" s="189"/>
      <c r="BL982" s="189"/>
    </row>
    <row r="983" spans="1:64" ht="13.5" hidden="1" customHeight="1" thickBot="1">
      <c r="A983" s="90"/>
      <c r="B983" s="117"/>
      <c r="C983" s="160"/>
      <c r="D983" s="347"/>
      <c r="E983" s="347"/>
      <c r="F983" s="304"/>
      <c r="G983" s="304"/>
      <c r="H983" s="304"/>
      <c r="I983" s="304"/>
      <c r="J983" s="304"/>
      <c r="K983" s="304"/>
      <c r="L983" s="304"/>
      <c r="M983" s="304"/>
      <c r="N983" s="304"/>
      <c r="O983" s="304"/>
      <c r="P983" s="304"/>
      <c r="Q983" s="304"/>
      <c r="R983" s="304"/>
      <c r="S983" s="304"/>
      <c r="T983" s="304"/>
      <c r="U983" s="304"/>
      <c r="V983" s="304"/>
      <c r="W983" s="304"/>
      <c r="X983" s="304"/>
      <c r="Y983" s="304"/>
      <c r="Z983" s="304"/>
      <c r="AA983" s="304"/>
      <c r="AB983" s="304"/>
      <c r="AC983" s="304"/>
      <c r="AD983" s="304"/>
      <c r="AE983" s="305"/>
      <c r="AF983" s="305"/>
      <c r="AG983" s="305"/>
      <c r="AH983" s="305"/>
      <c r="AI983" s="305"/>
      <c r="AJ983" s="305"/>
      <c r="AK983" s="305"/>
      <c r="AL983" s="305"/>
      <c r="AM983" s="305"/>
      <c r="AN983" s="305"/>
      <c r="AO983" s="314"/>
      <c r="AP983" s="117"/>
      <c r="AQ983" s="54" t="s">
        <v>645</v>
      </c>
      <c r="AU983" s="292" t="str">
        <f t="shared" ca="1" si="151"/>
        <v>AL</v>
      </c>
      <c r="AV983" s="292">
        <f t="shared" si="152"/>
        <v>951</v>
      </c>
      <c r="AW983" s="180" t="str">
        <f t="shared" ca="1" si="149"/>
        <v>AL951</v>
      </c>
      <c r="AX983" s="180">
        <f t="shared" si="153"/>
        <v>9</v>
      </c>
      <c r="AY983" s="180" t="str">
        <f t="shared" ca="1" si="154"/>
        <v>6. Ownership - Operating Costs</v>
      </c>
      <c r="AZ983" s="189" t="s">
        <v>702</v>
      </c>
      <c r="BA983" s="180" t="s">
        <v>761</v>
      </c>
      <c r="BB983" s="180">
        <f>$AL$8</f>
        <v>2052</v>
      </c>
      <c r="BC983" s="180" t="str">
        <f t="shared" ca="1" si="150"/>
        <v>9_AL951_OM_service_agreement_wind_2052</v>
      </c>
      <c r="BD983" s="180" t="s">
        <v>407</v>
      </c>
      <c r="BE983" s="180"/>
      <c r="BF983" s="189" t="str">
        <f t="shared" si="155"/>
        <v>&gt;=0</v>
      </c>
      <c r="BG983" s="189" t="s">
        <v>58</v>
      </c>
      <c r="BH983" s="189" t="s">
        <v>58</v>
      </c>
      <c r="BI983" s="189"/>
      <c r="BJ983" s="189"/>
      <c r="BK983" s="189"/>
      <c r="BL983" s="189"/>
    </row>
    <row r="984" spans="1:64" ht="13.5" hidden="1" customHeight="1" thickBot="1">
      <c r="A984" s="90"/>
      <c r="B984" s="117"/>
      <c r="C984" s="160"/>
      <c r="D984" s="347"/>
      <c r="E984" s="347"/>
      <c r="F984" s="304"/>
      <c r="G984" s="304"/>
      <c r="H984" s="304"/>
      <c r="I984" s="304"/>
      <c r="J984" s="304"/>
      <c r="K984" s="304"/>
      <c r="L984" s="304"/>
      <c r="M984" s="304"/>
      <c r="N984" s="304"/>
      <c r="O984" s="304"/>
      <c r="P984" s="304"/>
      <c r="Q984" s="304"/>
      <c r="R984" s="304"/>
      <c r="S984" s="304"/>
      <c r="T984" s="304"/>
      <c r="U984" s="304"/>
      <c r="V984" s="304"/>
      <c r="W984" s="304"/>
      <c r="X984" s="304"/>
      <c r="Y984" s="304"/>
      <c r="Z984" s="304"/>
      <c r="AA984" s="304"/>
      <c r="AB984" s="304"/>
      <c r="AC984" s="304"/>
      <c r="AD984" s="304"/>
      <c r="AE984" s="305"/>
      <c r="AF984" s="305"/>
      <c r="AG984" s="305"/>
      <c r="AH984" s="305"/>
      <c r="AI984" s="305"/>
      <c r="AJ984" s="305"/>
      <c r="AK984" s="305"/>
      <c r="AL984" s="305"/>
      <c r="AM984" s="305"/>
      <c r="AN984" s="305"/>
      <c r="AO984" s="314"/>
      <c r="AP984" s="117"/>
      <c r="AQ984" s="54" t="s">
        <v>645</v>
      </c>
      <c r="AU984" s="292" t="str">
        <f t="shared" ca="1" si="151"/>
        <v>AM</v>
      </c>
      <c r="AV984" s="292">
        <f t="shared" si="152"/>
        <v>951</v>
      </c>
      <c r="AW984" s="180" t="str">
        <f t="shared" ca="1" si="149"/>
        <v>AM951</v>
      </c>
      <c r="AX984" s="180">
        <f t="shared" si="153"/>
        <v>9</v>
      </c>
      <c r="AY984" s="180" t="str">
        <f t="shared" ca="1" si="154"/>
        <v>6. Ownership - Operating Costs</v>
      </c>
      <c r="AZ984" s="189" t="s">
        <v>702</v>
      </c>
      <c r="BA984" s="180" t="s">
        <v>761</v>
      </c>
      <c r="BB984" s="180">
        <f>$AM$8</f>
        <v>2053</v>
      </c>
      <c r="BC984" s="180" t="str">
        <f t="shared" ca="1" si="150"/>
        <v>9_AM951_OM_service_agreement_wind_2053</v>
      </c>
      <c r="BD984" s="180" t="s">
        <v>407</v>
      </c>
      <c r="BE984" s="180"/>
      <c r="BF984" s="189" t="str">
        <f t="shared" si="155"/>
        <v>&gt;=0</v>
      </c>
      <c r="BG984" s="189" t="s">
        <v>58</v>
      </c>
      <c r="BH984" s="189" t="s">
        <v>58</v>
      </c>
      <c r="BI984" s="189"/>
      <c r="BJ984" s="189"/>
      <c r="BK984" s="189"/>
      <c r="BL984" s="189"/>
    </row>
    <row r="985" spans="1:64" ht="13.5" hidden="1" customHeight="1" thickBot="1">
      <c r="A985" s="90"/>
      <c r="B985" s="117"/>
      <c r="C985" s="160"/>
      <c r="D985" s="347"/>
      <c r="E985" s="347"/>
      <c r="F985" s="304"/>
      <c r="G985" s="304"/>
      <c r="H985" s="304"/>
      <c r="I985" s="304"/>
      <c r="J985" s="304"/>
      <c r="K985" s="304"/>
      <c r="L985" s="304"/>
      <c r="M985" s="304"/>
      <c r="N985" s="304"/>
      <c r="O985" s="304"/>
      <c r="P985" s="304"/>
      <c r="Q985" s="304"/>
      <c r="R985" s="304"/>
      <c r="S985" s="304"/>
      <c r="T985" s="304"/>
      <c r="U985" s="304"/>
      <c r="V985" s="304"/>
      <c r="W985" s="304"/>
      <c r="X985" s="304"/>
      <c r="Y985" s="304"/>
      <c r="Z985" s="304"/>
      <c r="AA985" s="304"/>
      <c r="AB985" s="304"/>
      <c r="AC985" s="304"/>
      <c r="AD985" s="304"/>
      <c r="AE985" s="305"/>
      <c r="AF985" s="305"/>
      <c r="AG985" s="305"/>
      <c r="AH985" s="305"/>
      <c r="AI985" s="305"/>
      <c r="AJ985" s="305"/>
      <c r="AK985" s="305"/>
      <c r="AL985" s="305"/>
      <c r="AM985" s="305"/>
      <c r="AN985" s="305"/>
      <c r="AO985" s="314"/>
      <c r="AP985" s="117"/>
      <c r="AQ985" s="54" t="s">
        <v>645</v>
      </c>
      <c r="AU985" s="292" t="str">
        <f t="shared" ca="1" si="151"/>
        <v>AN</v>
      </c>
      <c r="AV985" s="292">
        <f t="shared" si="152"/>
        <v>951</v>
      </c>
      <c r="AW985" s="180" t="str">
        <f t="shared" ca="1" si="149"/>
        <v>AN951</v>
      </c>
      <c r="AX985" s="180">
        <f t="shared" si="153"/>
        <v>9</v>
      </c>
      <c r="AY985" s="180" t="str">
        <f t="shared" ca="1" si="154"/>
        <v>6. Ownership - Operating Costs</v>
      </c>
      <c r="AZ985" s="189" t="s">
        <v>702</v>
      </c>
      <c r="BA985" s="180" t="s">
        <v>761</v>
      </c>
      <c r="BB985" s="180">
        <f>$AN$8</f>
        <v>2054</v>
      </c>
      <c r="BC985" s="180" t="str">
        <f t="shared" ca="1" si="150"/>
        <v>9_AN951_OM_service_agreement_wind_2054</v>
      </c>
      <c r="BD985" s="180" t="s">
        <v>407</v>
      </c>
      <c r="BE985" s="180"/>
      <c r="BF985" s="189" t="str">
        <f t="shared" si="155"/>
        <v>&gt;=0</v>
      </c>
      <c r="BG985" s="189" t="s">
        <v>58</v>
      </c>
      <c r="BH985" s="189" t="s">
        <v>58</v>
      </c>
      <c r="BI985" s="189"/>
      <c r="BJ985" s="189"/>
      <c r="BK985" s="189"/>
      <c r="BL985" s="189"/>
    </row>
    <row r="986" spans="1:64" ht="13.5" hidden="1" customHeight="1" thickBot="1">
      <c r="A986" s="90"/>
      <c r="B986" s="117"/>
      <c r="C986" s="160"/>
      <c r="D986" s="347"/>
      <c r="E986" s="347"/>
      <c r="F986" s="304"/>
      <c r="G986" s="304"/>
      <c r="H986" s="304"/>
      <c r="I986" s="304"/>
      <c r="J986" s="304"/>
      <c r="K986" s="304"/>
      <c r="L986" s="304"/>
      <c r="M986" s="304"/>
      <c r="N986" s="304"/>
      <c r="O986" s="304"/>
      <c r="P986" s="304"/>
      <c r="Q986" s="304"/>
      <c r="R986" s="304"/>
      <c r="S986" s="304"/>
      <c r="T986" s="304"/>
      <c r="U986" s="304"/>
      <c r="V986" s="304"/>
      <c r="W986" s="304"/>
      <c r="X986" s="304"/>
      <c r="Y986" s="304"/>
      <c r="Z986" s="304"/>
      <c r="AA986" s="304"/>
      <c r="AB986" s="304"/>
      <c r="AC986" s="304"/>
      <c r="AD986" s="304"/>
      <c r="AE986" s="305"/>
      <c r="AF986" s="305"/>
      <c r="AG986" s="305"/>
      <c r="AH986" s="305"/>
      <c r="AI986" s="305"/>
      <c r="AJ986" s="305"/>
      <c r="AK986" s="305"/>
      <c r="AL986" s="305"/>
      <c r="AM986" s="305"/>
      <c r="AN986" s="305"/>
      <c r="AO986" s="314"/>
      <c r="AP986" s="117"/>
      <c r="AQ986" s="307" t="s">
        <v>645</v>
      </c>
      <c r="AR986" s="307"/>
      <c r="AS986" s="307"/>
      <c r="AT986" s="307"/>
      <c r="AU986" s="308" t="str">
        <f t="shared" ca="1" si="151"/>
        <v>AO</v>
      </c>
      <c r="AV986" s="308">
        <f t="shared" si="152"/>
        <v>951</v>
      </c>
      <c r="AW986" s="254" t="str">
        <f t="shared" ca="1" si="149"/>
        <v>AO951</v>
      </c>
      <c r="AX986" s="254">
        <f t="shared" si="153"/>
        <v>9</v>
      </c>
      <c r="AY986" s="254" t="str">
        <f t="shared" ca="1" si="154"/>
        <v>6. Ownership - Operating Costs</v>
      </c>
      <c r="AZ986" s="259" t="s">
        <v>702</v>
      </c>
      <c r="BA986" s="254" t="s">
        <v>761</v>
      </c>
      <c r="BB986" s="254" t="s">
        <v>646</v>
      </c>
      <c r="BC986" s="254" t="str">
        <f t="shared" ca="1" si="150"/>
        <v>9_AO951_OM_service_agreement_wind_Additional_Info</v>
      </c>
      <c r="BD986" s="259" t="s">
        <v>133</v>
      </c>
      <c r="BE986" s="259">
        <v>100</v>
      </c>
      <c r="BF986" s="259"/>
      <c r="BG986" s="259" t="s">
        <v>58</v>
      </c>
      <c r="BH986" s="259" t="s">
        <v>58</v>
      </c>
      <c r="BI986" s="189"/>
      <c r="BJ986" s="189"/>
      <c r="BK986" s="189"/>
      <c r="BL986" s="189"/>
    </row>
    <row r="987" spans="1:64" ht="13.5" thickBot="1">
      <c r="A987" s="90">
        <f>+A951+1</f>
        <v>34</v>
      </c>
      <c r="B987" s="117"/>
      <c r="C987" s="160" t="s">
        <v>762</v>
      </c>
      <c r="D987" s="347" t="s">
        <v>642</v>
      </c>
      <c r="E987" s="347"/>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1"/>
      <c r="AF987" s="281"/>
      <c r="AG987" s="281"/>
      <c r="AH987" s="281"/>
      <c r="AI987" s="281"/>
      <c r="AJ987" s="281"/>
      <c r="AK987" s="281"/>
      <c r="AL987" s="281"/>
      <c r="AM987" s="281"/>
      <c r="AN987" s="281"/>
      <c r="AO987" s="222"/>
      <c r="AP987" s="117"/>
      <c r="AS987" s="54" t="s">
        <v>125</v>
      </c>
      <c r="AT987" s="54" t="str">
        <f ca="1">SUBSTITUTE(CELL("address",F987),"$","")</f>
        <v>F987</v>
      </c>
      <c r="AU987" s="227" t="str">
        <f ca="1">CHAR(CODE(AT987))</f>
        <v>F</v>
      </c>
      <c r="AV987" s="227">
        <f>ROW(AT987)</f>
        <v>987</v>
      </c>
      <c r="AW987" s="180" t="str">
        <f ca="1">CONCATENATE(AU987&amp;AV987)</f>
        <v>F987</v>
      </c>
      <c r="AX987" s="180">
        <f t="shared" si="153"/>
        <v>9</v>
      </c>
      <c r="AY987" s="180" t="str">
        <f t="shared" ca="1" si="154"/>
        <v>6. Ownership - Operating Costs</v>
      </c>
      <c r="AZ987" s="189" t="s">
        <v>702</v>
      </c>
      <c r="BA987" s="180" t="s">
        <v>763</v>
      </c>
      <c r="BB987" s="180">
        <f>$F$8</f>
        <v>2020</v>
      </c>
      <c r="BC987" s="180" t="str">
        <f ca="1">AX987&amp;"_"&amp;AW987&amp;"_"&amp;BA987&amp;"_"&amp;BB987</f>
        <v>9_F987_Development_fee_2020</v>
      </c>
      <c r="BD987" s="180" t="s">
        <v>407</v>
      </c>
      <c r="BE987" s="180"/>
      <c r="BF987" s="189" t="str">
        <f t="shared" si="155"/>
        <v>&gt;=0</v>
      </c>
      <c r="BG987" s="189" t="s">
        <v>58</v>
      </c>
      <c r="BH987" s="189" t="s">
        <v>58</v>
      </c>
      <c r="BI987" s="189"/>
      <c r="BJ987" s="189"/>
      <c r="BK987" s="189"/>
      <c r="BL987" s="189"/>
    </row>
    <row r="988" spans="1:64" ht="13.5" hidden="1" customHeight="1" thickBot="1">
      <c r="A988" s="90"/>
      <c r="B988" s="117"/>
      <c r="C988" s="160"/>
      <c r="D988" s="347"/>
      <c r="E988" s="347"/>
      <c r="F988" s="304"/>
      <c r="G988" s="304"/>
      <c r="H988" s="304"/>
      <c r="I988" s="304"/>
      <c r="J988" s="304"/>
      <c r="K988" s="304"/>
      <c r="L988" s="304"/>
      <c r="M988" s="304"/>
      <c r="N988" s="304"/>
      <c r="O988" s="304"/>
      <c r="P988" s="304"/>
      <c r="Q988" s="304"/>
      <c r="R988" s="304"/>
      <c r="S988" s="304"/>
      <c r="T988" s="304"/>
      <c r="U988" s="304"/>
      <c r="V988" s="304"/>
      <c r="W988" s="304"/>
      <c r="X988" s="304"/>
      <c r="Y988" s="304"/>
      <c r="Z988" s="304"/>
      <c r="AA988" s="304"/>
      <c r="AB988" s="304"/>
      <c r="AC988" s="304"/>
      <c r="AD988" s="304"/>
      <c r="AE988" s="305"/>
      <c r="AF988" s="305"/>
      <c r="AG988" s="305"/>
      <c r="AH988" s="305"/>
      <c r="AI988" s="305"/>
      <c r="AJ988" s="305"/>
      <c r="AK988" s="305"/>
      <c r="AL988" s="305"/>
      <c r="AM988" s="305"/>
      <c r="AN988" s="305"/>
      <c r="AO988" s="314"/>
      <c r="AP988" s="117"/>
      <c r="AQ988" s="54" t="s">
        <v>645</v>
      </c>
      <c r="AU988" s="292" t="str">
        <f ca="1">IF(AU987="Z","AA",IF(LEN(AU987)=1,CHAR(CODE(AU987)+1),IF(RIGHT(AU987,1)="Z",CHAR(CODE(LEFT(AU987,1))+1),LEFT(AU987,1))&amp;CHAR(65+MOD(CODE(RIGHT(AU987,1))+1-65,26))))</f>
        <v>G</v>
      </c>
      <c r="AV988" s="292">
        <f>AV987</f>
        <v>987</v>
      </c>
      <c r="AW988" s="180" t="str">
        <f t="shared" ref="AW988:AW1022" ca="1" si="156">CONCATENATE(AU988&amp;AV988)</f>
        <v>G987</v>
      </c>
      <c r="AX988" s="180">
        <f t="shared" si="153"/>
        <v>9</v>
      </c>
      <c r="AY988" s="180" t="str">
        <f t="shared" ca="1" si="154"/>
        <v>6. Ownership - Operating Costs</v>
      </c>
      <c r="AZ988" s="189" t="s">
        <v>702</v>
      </c>
      <c r="BA988" s="180" t="s">
        <v>763</v>
      </c>
      <c r="BB988" s="180">
        <f>$G$8</f>
        <v>2021</v>
      </c>
      <c r="BC988" s="180" t="str">
        <f t="shared" ref="BC988:BC1022" ca="1" si="157">AX988&amp;"_"&amp;AW988&amp;"_"&amp;BA988&amp;"_"&amp;BB988</f>
        <v>9_G987_Development_fee_2021</v>
      </c>
      <c r="BD988" s="180" t="s">
        <v>407</v>
      </c>
      <c r="BE988" s="180"/>
      <c r="BF988" s="189" t="str">
        <f t="shared" si="155"/>
        <v>&gt;=0</v>
      </c>
      <c r="BG988" s="189" t="s">
        <v>58</v>
      </c>
      <c r="BH988" s="189" t="s">
        <v>58</v>
      </c>
      <c r="BI988" s="189"/>
      <c r="BJ988" s="189"/>
      <c r="BK988" s="189"/>
      <c r="BL988" s="189"/>
    </row>
    <row r="989" spans="1:64" ht="13.5" hidden="1" customHeight="1" thickBot="1">
      <c r="A989" s="90"/>
      <c r="B989" s="117"/>
      <c r="C989" s="160"/>
      <c r="D989" s="347"/>
      <c r="E989" s="347"/>
      <c r="F989" s="304"/>
      <c r="G989" s="304"/>
      <c r="H989" s="304"/>
      <c r="I989" s="304"/>
      <c r="J989" s="304"/>
      <c r="K989" s="304"/>
      <c r="L989" s="304"/>
      <c r="M989" s="304"/>
      <c r="N989" s="304"/>
      <c r="O989" s="304"/>
      <c r="P989" s="304"/>
      <c r="Q989" s="304"/>
      <c r="R989" s="304"/>
      <c r="S989" s="304"/>
      <c r="T989" s="304"/>
      <c r="U989" s="304"/>
      <c r="V989" s="304"/>
      <c r="W989" s="304"/>
      <c r="X989" s="304"/>
      <c r="Y989" s="304"/>
      <c r="Z989" s="304"/>
      <c r="AA989" s="304"/>
      <c r="AB989" s="304"/>
      <c r="AC989" s="304"/>
      <c r="AD989" s="304"/>
      <c r="AE989" s="305"/>
      <c r="AF989" s="305"/>
      <c r="AG989" s="305"/>
      <c r="AH989" s="305"/>
      <c r="AI989" s="305"/>
      <c r="AJ989" s="305"/>
      <c r="AK989" s="305"/>
      <c r="AL989" s="305"/>
      <c r="AM989" s="305"/>
      <c r="AN989" s="305"/>
      <c r="AO989" s="314"/>
      <c r="AP989" s="117"/>
      <c r="AQ989" s="54" t="s">
        <v>645</v>
      </c>
      <c r="AU989" s="292" t="str">
        <f t="shared" ref="AU989:AU1022" ca="1" si="158">IF(AU988="Z","AA",IF(LEN(AU988)=1,CHAR(CODE(AU988)+1),IF(RIGHT(AU988,1)="Z",CHAR(CODE(LEFT(AU988,1))+1),LEFT(AU988,1))&amp;CHAR(65+MOD(CODE(RIGHT(AU988,1))+1-65,26))))</f>
        <v>H</v>
      </c>
      <c r="AV989" s="292">
        <f t="shared" ref="AV989:AV1022" si="159">AV988</f>
        <v>987</v>
      </c>
      <c r="AW989" s="180" t="str">
        <f t="shared" ca="1" si="156"/>
        <v>H987</v>
      </c>
      <c r="AX989" s="180">
        <f t="shared" si="153"/>
        <v>9</v>
      </c>
      <c r="AY989" s="180" t="str">
        <f t="shared" ca="1" si="154"/>
        <v>6. Ownership - Operating Costs</v>
      </c>
      <c r="AZ989" s="189" t="s">
        <v>702</v>
      </c>
      <c r="BA989" s="180" t="s">
        <v>763</v>
      </c>
      <c r="BB989" s="180">
        <f>$H$8</f>
        <v>2022</v>
      </c>
      <c r="BC989" s="180" t="str">
        <f t="shared" ca="1" si="157"/>
        <v>9_H987_Development_fee_2022</v>
      </c>
      <c r="BD989" s="180" t="s">
        <v>407</v>
      </c>
      <c r="BE989" s="180"/>
      <c r="BF989" s="189" t="str">
        <f t="shared" si="155"/>
        <v>&gt;=0</v>
      </c>
      <c r="BG989" s="189" t="s">
        <v>58</v>
      </c>
      <c r="BH989" s="189" t="s">
        <v>58</v>
      </c>
      <c r="BI989" s="189"/>
      <c r="BJ989" s="189"/>
      <c r="BK989" s="189"/>
      <c r="BL989" s="189"/>
    </row>
    <row r="990" spans="1:64" ht="13.5" hidden="1" customHeight="1" thickBot="1">
      <c r="A990" s="90"/>
      <c r="B990" s="117"/>
      <c r="C990" s="160"/>
      <c r="D990" s="347"/>
      <c r="E990" s="347"/>
      <c r="F990" s="304"/>
      <c r="G990" s="304"/>
      <c r="H990" s="304"/>
      <c r="I990" s="304"/>
      <c r="J990" s="304"/>
      <c r="K990" s="304"/>
      <c r="L990" s="304"/>
      <c r="M990" s="304"/>
      <c r="N990" s="304"/>
      <c r="O990" s="304"/>
      <c r="P990" s="304"/>
      <c r="Q990" s="304"/>
      <c r="R990" s="304"/>
      <c r="S990" s="304"/>
      <c r="T990" s="304"/>
      <c r="U990" s="304"/>
      <c r="V990" s="304"/>
      <c r="W990" s="304"/>
      <c r="X990" s="304"/>
      <c r="Y990" s="304"/>
      <c r="Z990" s="304"/>
      <c r="AA990" s="304"/>
      <c r="AB990" s="304"/>
      <c r="AC990" s="304"/>
      <c r="AD990" s="304"/>
      <c r="AE990" s="305"/>
      <c r="AF990" s="305"/>
      <c r="AG990" s="305"/>
      <c r="AH990" s="305"/>
      <c r="AI990" s="305"/>
      <c r="AJ990" s="305"/>
      <c r="AK990" s="305"/>
      <c r="AL990" s="305"/>
      <c r="AM990" s="305"/>
      <c r="AN990" s="305"/>
      <c r="AO990" s="314"/>
      <c r="AP990" s="117"/>
      <c r="AQ990" s="54" t="s">
        <v>645</v>
      </c>
      <c r="AU990" s="292" t="str">
        <f t="shared" ca="1" si="158"/>
        <v>I</v>
      </c>
      <c r="AV990" s="292">
        <f t="shared" si="159"/>
        <v>987</v>
      </c>
      <c r="AW990" s="180" t="str">
        <f t="shared" ca="1" si="156"/>
        <v>I987</v>
      </c>
      <c r="AX990" s="180">
        <f t="shared" si="153"/>
        <v>9</v>
      </c>
      <c r="AY990" s="180" t="str">
        <f t="shared" ca="1" si="154"/>
        <v>6. Ownership - Operating Costs</v>
      </c>
      <c r="AZ990" s="189" t="s">
        <v>702</v>
      </c>
      <c r="BA990" s="180" t="s">
        <v>763</v>
      </c>
      <c r="BB990" s="180">
        <f>$I$8</f>
        <v>2023</v>
      </c>
      <c r="BC990" s="180" t="str">
        <f t="shared" ca="1" si="157"/>
        <v>9_I987_Development_fee_2023</v>
      </c>
      <c r="BD990" s="180" t="s">
        <v>407</v>
      </c>
      <c r="BE990" s="180"/>
      <c r="BF990" s="189" t="str">
        <f t="shared" si="155"/>
        <v>&gt;=0</v>
      </c>
      <c r="BG990" s="189" t="s">
        <v>58</v>
      </c>
      <c r="BH990" s="189" t="s">
        <v>58</v>
      </c>
      <c r="BI990" s="189"/>
      <c r="BJ990" s="189"/>
      <c r="BK990" s="189"/>
      <c r="BL990" s="189"/>
    </row>
    <row r="991" spans="1:64" ht="13.5" hidden="1" customHeight="1" thickBot="1">
      <c r="A991" s="90"/>
      <c r="B991" s="117"/>
      <c r="C991" s="160"/>
      <c r="D991" s="347"/>
      <c r="E991" s="347"/>
      <c r="F991" s="304"/>
      <c r="G991" s="304"/>
      <c r="H991" s="304"/>
      <c r="I991" s="304"/>
      <c r="J991" s="304"/>
      <c r="K991" s="304"/>
      <c r="L991" s="304"/>
      <c r="M991" s="304"/>
      <c r="N991" s="304"/>
      <c r="O991" s="304"/>
      <c r="P991" s="304"/>
      <c r="Q991" s="304"/>
      <c r="R991" s="304"/>
      <c r="S991" s="304"/>
      <c r="T991" s="304"/>
      <c r="U991" s="304"/>
      <c r="V991" s="304"/>
      <c r="W991" s="304"/>
      <c r="X991" s="304"/>
      <c r="Y991" s="304"/>
      <c r="Z991" s="304"/>
      <c r="AA991" s="304"/>
      <c r="AB991" s="304"/>
      <c r="AC991" s="304"/>
      <c r="AD991" s="304"/>
      <c r="AE991" s="305"/>
      <c r="AF991" s="305"/>
      <c r="AG991" s="305"/>
      <c r="AH991" s="305"/>
      <c r="AI991" s="305"/>
      <c r="AJ991" s="305"/>
      <c r="AK991" s="305"/>
      <c r="AL991" s="305"/>
      <c r="AM991" s="305"/>
      <c r="AN991" s="305"/>
      <c r="AO991" s="314"/>
      <c r="AP991" s="117"/>
      <c r="AQ991" s="54" t="s">
        <v>645</v>
      </c>
      <c r="AU991" s="292" t="str">
        <f t="shared" ca="1" si="158"/>
        <v>J</v>
      </c>
      <c r="AV991" s="292">
        <f t="shared" si="159"/>
        <v>987</v>
      </c>
      <c r="AW991" s="180" t="str">
        <f t="shared" ca="1" si="156"/>
        <v>J987</v>
      </c>
      <c r="AX991" s="180">
        <f t="shared" si="153"/>
        <v>9</v>
      </c>
      <c r="AY991" s="180" t="str">
        <f t="shared" ca="1" si="154"/>
        <v>6. Ownership - Operating Costs</v>
      </c>
      <c r="AZ991" s="189" t="s">
        <v>702</v>
      </c>
      <c r="BA991" s="180" t="s">
        <v>763</v>
      </c>
      <c r="BB991" s="180">
        <f>$J$8</f>
        <v>2024</v>
      </c>
      <c r="BC991" s="180" t="str">
        <f t="shared" ca="1" si="157"/>
        <v>9_J987_Development_fee_2024</v>
      </c>
      <c r="BD991" s="180" t="s">
        <v>407</v>
      </c>
      <c r="BE991" s="180"/>
      <c r="BF991" s="189" t="str">
        <f t="shared" si="155"/>
        <v>&gt;=0</v>
      </c>
      <c r="BG991" s="189" t="s">
        <v>58</v>
      </c>
      <c r="BH991" s="189" t="s">
        <v>58</v>
      </c>
      <c r="BI991" s="189"/>
      <c r="BJ991" s="189"/>
      <c r="BK991" s="189"/>
      <c r="BL991" s="189"/>
    </row>
    <row r="992" spans="1:64" ht="13.5" hidden="1" customHeight="1" thickBot="1">
      <c r="A992" s="90"/>
      <c r="B992" s="117"/>
      <c r="C992" s="160"/>
      <c r="D992" s="347"/>
      <c r="E992" s="347"/>
      <c r="F992" s="304"/>
      <c r="G992" s="304"/>
      <c r="H992" s="304"/>
      <c r="I992" s="304"/>
      <c r="J992" s="304"/>
      <c r="K992" s="304"/>
      <c r="L992" s="304"/>
      <c r="M992" s="304"/>
      <c r="N992" s="304"/>
      <c r="O992" s="304"/>
      <c r="P992" s="304"/>
      <c r="Q992" s="304"/>
      <c r="R992" s="304"/>
      <c r="S992" s="304"/>
      <c r="T992" s="304"/>
      <c r="U992" s="304"/>
      <c r="V992" s="304"/>
      <c r="W992" s="304"/>
      <c r="X992" s="304"/>
      <c r="Y992" s="304"/>
      <c r="Z992" s="304"/>
      <c r="AA992" s="304"/>
      <c r="AB992" s="304"/>
      <c r="AC992" s="304"/>
      <c r="AD992" s="304"/>
      <c r="AE992" s="305"/>
      <c r="AF992" s="305"/>
      <c r="AG992" s="305"/>
      <c r="AH992" s="305"/>
      <c r="AI992" s="305"/>
      <c r="AJ992" s="305"/>
      <c r="AK992" s="305"/>
      <c r="AL992" s="305"/>
      <c r="AM992" s="305"/>
      <c r="AN992" s="305"/>
      <c r="AO992" s="314"/>
      <c r="AP992" s="117"/>
      <c r="AQ992" s="54" t="s">
        <v>645</v>
      </c>
      <c r="AU992" s="292" t="str">
        <f t="shared" ca="1" si="158"/>
        <v>K</v>
      </c>
      <c r="AV992" s="292">
        <f t="shared" si="159"/>
        <v>987</v>
      </c>
      <c r="AW992" s="180" t="str">
        <f t="shared" ca="1" si="156"/>
        <v>K987</v>
      </c>
      <c r="AX992" s="180">
        <f t="shared" si="153"/>
        <v>9</v>
      </c>
      <c r="AY992" s="180" t="str">
        <f t="shared" ca="1" si="154"/>
        <v>6. Ownership - Operating Costs</v>
      </c>
      <c r="AZ992" s="189" t="s">
        <v>702</v>
      </c>
      <c r="BA992" s="180" t="s">
        <v>763</v>
      </c>
      <c r="BB992" s="180">
        <f>$K$8</f>
        <v>2025</v>
      </c>
      <c r="BC992" s="180" t="str">
        <f t="shared" ca="1" si="157"/>
        <v>9_K987_Development_fee_2025</v>
      </c>
      <c r="BD992" s="180" t="s">
        <v>407</v>
      </c>
      <c r="BE992" s="180"/>
      <c r="BF992" s="189" t="str">
        <f t="shared" si="155"/>
        <v>&gt;=0</v>
      </c>
      <c r="BG992" s="189" t="s">
        <v>58</v>
      </c>
      <c r="BH992" s="189" t="s">
        <v>58</v>
      </c>
      <c r="BI992" s="189"/>
      <c r="BJ992" s="189"/>
      <c r="BK992" s="189"/>
      <c r="BL992" s="189"/>
    </row>
    <row r="993" spans="1:64" ht="13.5" hidden="1" customHeight="1" thickBot="1">
      <c r="A993" s="90"/>
      <c r="B993" s="117"/>
      <c r="C993" s="160"/>
      <c r="D993" s="347"/>
      <c r="E993" s="347"/>
      <c r="F993" s="304"/>
      <c r="G993" s="304"/>
      <c r="H993" s="304"/>
      <c r="I993" s="304"/>
      <c r="J993" s="304"/>
      <c r="K993" s="304"/>
      <c r="L993" s="304"/>
      <c r="M993" s="304"/>
      <c r="N993" s="304"/>
      <c r="O993" s="304"/>
      <c r="P993" s="304"/>
      <c r="Q993" s="304"/>
      <c r="R993" s="304"/>
      <c r="S993" s="304"/>
      <c r="T993" s="304"/>
      <c r="U993" s="304"/>
      <c r="V993" s="304"/>
      <c r="W993" s="304"/>
      <c r="X993" s="304"/>
      <c r="Y993" s="304"/>
      <c r="Z993" s="304"/>
      <c r="AA993" s="304"/>
      <c r="AB993" s="304"/>
      <c r="AC993" s="304"/>
      <c r="AD993" s="304"/>
      <c r="AE993" s="305"/>
      <c r="AF993" s="305"/>
      <c r="AG993" s="305"/>
      <c r="AH993" s="305"/>
      <c r="AI993" s="305"/>
      <c r="AJ993" s="305"/>
      <c r="AK993" s="305"/>
      <c r="AL993" s="305"/>
      <c r="AM993" s="305"/>
      <c r="AN993" s="305"/>
      <c r="AO993" s="314"/>
      <c r="AP993" s="117"/>
      <c r="AQ993" s="54" t="s">
        <v>645</v>
      </c>
      <c r="AU993" s="292" t="str">
        <f t="shared" ca="1" si="158"/>
        <v>L</v>
      </c>
      <c r="AV993" s="292">
        <f t="shared" si="159"/>
        <v>987</v>
      </c>
      <c r="AW993" s="180" t="str">
        <f t="shared" ca="1" si="156"/>
        <v>L987</v>
      </c>
      <c r="AX993" s="180">
        <f t="shared" si="153"/>
        <v>9</v>
      </c>
      <c r="AY993" s="180" t="str">
        <f t="shared" ca="1" si="154"/>
        <v>6. Ownership - Operating Costs</v>
      </c>
      <c r="AZ993" s="189" t="s">
        <v>702</v>
      </c>
      <c r="BA993" s="180" t="s">
        <v>763</v>
      </c>
      <c r="BB993" s="180">
        <f>$L$8</f>
        <v>2026</v>
      </c>
      <c r="BC993" s="180" t="str">
        <f t="shared" ca="1" si="157"/>
        <v>9_L987_Development_fee_2026</v>
      </c>
      <c r="BD993" s="180" t="s">
        <v>407</v>
      </c>
      <c r="BE993" s="180"/>
      <c r="BF993" s="189" t="str">
        <f t="shared" si="155"/>
        <v>&gt;=0</v>
      </c>
      <c r="BG993" s="189" t="s">
        <v>58</v>
      </c>
      <c r="BH993" s="189" t="s">
        <v>58</v>
      </c>
      <c r="BI993" s="189"/>
      <c r="BJ993" s="189"/>
      <c r="BK993" s="189"/>
      <c r="BL993" s="189"/>
    </row>
    <row r="994" spans="1:64" ht="13.5" hidden="1" customHeight="1" thickBot="1">
      <c r="A994" s="90"/>
      <c r="B994" s="117"/>
      <c r="C994" s="160"/>
      <c r="D994" s="347"/>
      <c r="E994" s="347"/>
      <c r="F994" s="304"/>
      <c r="G994" s="304"/>
      <c r="H994" s="304"/>
      <c r="I994" s="304"/>
      <c r="J994" s="304"/>
      <c r="K994" s="304"/>
      <c r="L994" s="304"/>
      <c r="M994" s="304"/>
      <c r="N994" s="304"/>
      <c r="O994" s="304"/>
      <c r="P994" s="304"/>
      <c r="Q994" s="304"/>
      <c r="R994" s="304"/>
      <c r="S994" s="304"/>
      <c r="T994" s="304"/>
      <c r="U994" s="304"/>
      <c r="V994" s="304"/>
      <c r="W994" s="304"/>
      <c r="X994" s="304"/>
      <c r="Y994" s="304"/>
      <c r="Z994" s="304"/>
      <c r="AA994" s="304"/>
      <c r="AB994" s="304"/>
      <c r="AC994" s="304"/>
      <c r="AD994" s="304"/>
      <c r="AE994" s="305"/>
      <c r="AF994" s="305"/>
      <c r="AG994" s="305"/>
      <c r="AH994" s="305"/>
      <c r="AI994" s="305"/>
      <c r="AJ994" s="305"/>
      <c r="AK994" s="305"/>
      <c r="AL994" s="305"/>
      <c r="AM994" s="305"/>
      <c r="AN994" s="305"/>
      <c r="AO994" s="314"/>
      <c r="AP994" s="117"/>
      <c r="AQ994" s="54" t="s">
        <v>645</v>
      </c>
      <c r="AU994" s="292" t="str">
        <f t="shared" ca="1" si="158"/>
        <v>M</v>
      </c>
      <c r="AV994" s="292">
        <f t="shared" si="159"/>
        <v>987</v>
      </c>
      <c r="AW994" s="180" t="str">
        <f t="shared" ca="1" si="156"/>
        <v>M987</v>
      </c>
      <c r="AX994" s="180">
        <f t="shared" si="153"/>
        <v>9</v>
      </c>
      <c r="AY994" s="180" t="str">
        <f t="shared" ca="1" si="154"/>
        <v>6. Ownership - Operating Costs</v>
      </c>
      <c r="AZ994" s="189" t="s">
        <v>702</v>
      </c>
      <c r="BA994" s="180" t="s">
        <v>763</v>
      </c>
      <c r="BB994" s="180">
        <f>$M$8</f>
        <v>2027</v>
      </c>
      <c r="BC994" s="180" t="str">
        <f t="shared" ca="1" si="157"/>
        <v>9_M987_Development_fee_2027</v>
      </c>
      <c r="BD994" s="180" t="s">
        <v>407</v>
      </c>
      <c r="BE994" s="180"/>
      <c r="BF994" s="189" t="str">
        <f t="shared" si="155"/>
        <v>&gt;=0</v>
      </c>
      <c r="BG994" s="189" t="s">
        <v>58</v>
      </c>
      <c r="BH994" s="189" t="s">
        <v>58</v>
      </c>
      <c r="BI994" s="189"/>
      <c r="BJ994" s="189"/>
      <c r="BK994" s="189"/>
      <c r="BL994" s="189"/>
    </row>
    <row r="995" spans="1:64" ht="13.5" hidden="1" customHeight="1" thickBot="1">
      <c r="A995" s="90"/>
      <c r="B995" s="117"/>
      <c r="C995" s="160"/>
      <c r="D995" s="347"/>
      <c r="E995" s="347"/>
      <c r="F995" s="304"/>
      <c r="G995" s="304"/>
      <c r="H995" s="304"/>
      <c r="I995" s="304"/>
      <c r="J995" s="304"/>
      <c r="K995" s="304"/>
      <c r="L995" s="304"/>
      <c r="M995" s="304"/>
      <c r="N995" s="304"/>
      <c r="O995" s="304"/>
      <c r="P995" s="304"/>
      <c r="Q995" s="304"/>
      <c r="R995" s="304"/>
      <c r="S995" s="304"/>
      <c r="T995" s="304"/>
      <c r="U995" s="304"/>
      <c r="V995" s="304"/>
      <c r="W995" s="304"/>
      <c r="X995" s="304"/>
      <c r="Y995" s="304"/>
      <c r="Z995" s="304"/>
      <c r="AA995" s="304"/>
      <c r="AB995" s="304"/>
      <c r="AC995" s="304"/>
      <c r="AD995" s="304"/>
      <c r="AE995" s="305"/>
      <c r="AF995" s="305"/>
      <c r="AG995" s="305"/>
      <c r="AH995" s="305"/>
      <c r="AI995" s="305"/>
      <c r="AJ995" s="305"/>
      <c r="AK995" s="305"/>
      <c r="AL995" s="305"/>
      <c r="AM995" s="305"/>
      <c r="AN995" s="305"/>
      <c r="AO995" s="314"/>
      <c r="AP995" s="117"/>
      <c r="AQ995" s="54" t="s">
        <v>645</v>
      </c>
      <c r="AU995" s="292" t="str">
        <f t="shared" ca="1" si="158"/>
        <v>N</v>
      </c>
      <c r="AV995" s="292">
        <f t="shared" si="159"/>
        <v>987</v>
      </c>
      <c r="AW995" s="180" t="str">
        <f t="shared" ca="1" si="156"/>
        <v>N987</v>
      </c>
      <c r="AX995" s="180">
        <f t="shared" si="153"/>
        <v>9</v>
      </c>
      <c r="AY995" s="180" t="str">
        <f t="shared" ca="1" si="154"/>
        <v>6. Ownership - Operating Costs</v>
      </c>
      <c r="AZ995" s="189" t="s">
        <v>702</v>
      </c>
      <c r="BA995" s="180" t="s">
        <v>763</v>
      </c>
      <c r="BB995" s="180">
        <f>$N$8</f>
        <v>2028</v>
      </c>
      <c r="BC995" s="180" t="str">
        <f t="shared" ca="1" si="157"/>
        <v>9_N987_Development_fee_2028</v>
      </c>
      <c r="BD995" s="180" t="s">
        <v>407</v>
      </c>
      <c r="BE995" s="180"/>
      <c r="BF995" s="189" t="str">
        <f t="shared" si="155"/>
        <v>&gt;=0</v>
      </c>
      <c r="BG995" s="189" t="s">
        <v>58</v>
      </c>
      <c r="BH995" s="189" t="s">
        <v>58</v>
      </c>
      <c r="BI995" s="189"/>
      <c r="BJ995" s="189"/>
      <c r="BK995" s="189"/>
      <c r="BL995" s="189"/>
    </row>
    <row r="996" spans="1:64" ht="13.5" hidden="1" customHeight="1" thickBot="1">
      <c r="A996" s="90"/>
      <c r="B996" s="117"/>
      <c r="C996" s="160"/>
      <c r="D996" s="347"/>
      <c r="E996" s="347"/>
      <c r="F996" s="304"/>
      <c r="G996" s="304"/>
      <c r="H996" s="304"/>
      <c r="I996" s="304"/>
      <c r="J996" s="304"/>
      <c r="K996" s="304"/>
      <c r="L996" s="304"/>
      <c r="M996" s="304"/>
      <c r="N996" s="304"/>
      <c r="O996" s="304"/>
      <c r="P996" s="304"/>
      <c r="Q996" s="304"/>
      <c r="R996" s="304"/>
      <c r="S996" s="304"/>
      <c r="T996" s="304"/>
      <c r="U996" s="304"/>
      <c r="V996" s="304"/>
      <c r="W996" s="304"/>
      <c r="X996" s="304"/>
      <c r="Y996" s="304"/>
      <c r="Z996" s="304"/>
      <c r="AA996" s="304"/>
      <c r="AB996" s="304"/>
      <c r="AC996" s="304"/>
      <c r="AD996" s="304"/>
      <c r="AE996" s="305"/>
      <c r="AF996" s="305"/>
      <c r="AG996" s="305"/>
      <c r="AH996" s="305"/>
      <c r="AI996" s="305"/>
      <c r="AJ996" s="305"/>
      <c r="AK996" s="305"/>
      <c r="AL996" s="305"/>
      <c r="AM996" s="305"/>
      <c r="AN996" s="305"/>
      <c r="AO996" s="314"/>
      <c r="AP996" s="117"/>
      <c r="AQ996" s="54" t="s">
        <v>645</v>
      </c>
      <c r="AU996" s="292" t="str">
        <f t="shared" ca="1" si="158"/>
        <v>O</v>
      </c>
      <c r="AV996" s="292">
        <f t="shared" si="159"/>
        <v>987</v>
      </c>
      <c r="AW996" s="180" t="str">
        <f t="shared" ca="1" si="156"/>
        <v>O987</v>
      </c>
      <c r="AX996" s="180">
        <f t="shared" si="153"/>
        <v>9</v>
      </c>
      <c r="AY996" s="180" t="str">
        <f t="shared" ca="1" si="154"/>
        <v>6. Ownership - Operating Costs</v>
      </c>
      <c r="AZ996" s="189" t="s">
        <v>702</v>
      </c>
      <c r="BA996" s="180" t="s">
        <v>763</v>
      </c>
      <c r="BB996" s="180">
        <f>$O$8</f>
        <v>2029</v>
      </c>
      <c r="BC996" s="180" t="str">
        <f t="shared" ca="1" si="157"/>
        <v>9_O987_Development_fee_2029</v>
      </c>
      <c r="BD996" s="180" t="s">
        <v>407</v>
      </c>
      <c r="BE996" s="180"/>
      <c r="BF996" s="189" t="str">
        <f t="shared" si="155"/>
        <v>&gt;=0</v>
      </c>
      <c r="BG996" s="189" t="s">
        <v>58</v>
      </c>
      <c r="BH996" s="189" t="s">
        <v>58</v>
      </c>
      <c r="BI996" s="189"/>
      <c r="BJ996" s="189"/>
      <c r="BK996" s="189"/>
      <c r="BL996" s="189"/>
    </row>
    <row r="997" spans="1:64" ht="13.5" hidden="1" customHeight="1" thickBot="1">
      <c r="A997" s="90"/>
      <c r="B997" s="117"/>
      <c r="C997" s="160"/>
      <c r="D997" s="347"/>
      <c r="E997" s="347"/>
      <c r="F997" s="304"/>
      <c r="G997" s="304"/>
      <c r="H997" s="304"/>
      <c r="I997" s="304"/>
      <c r="J997" s="304"/>
      <c r="K997" s="304"/>
      <c r="L997" s="304"/>
      <c r="M997" s="304"/>
      <c r="N997" s="304"/>
      <c r="O997" s="304"/>
      <c r="P997" s="304"/>
      <c r="Q997" s="304"/>
      <c r="R997" s="304"/>
      <c r="S997" s="304"/>
      <c r="T997" s="304"/>
      <c r="U997" s="304"/>
      <c r="V997" s="304"/>
      <c r="W997" s="304"/>
      <c r="X997" s="304"/>
      <c r="Y997" s="304"/>
      <c r="Z997" s="304"/>
      <c r="AA997" s="304"/>
      <c r="AB997" s="304"/>
      <c r="AC997" s="304"/>
      <c r="AD997" s="304"/>
      <c r="AE997" s="305"/>
      <c r="AF997" s="305"/>
      <c r="AG997" s="305"/>
      <c r="AH997" s="305"/>
      <c r="AI997" s="305"/>
      <c r="AJ997" s="305"/>
      <c r="AK997" s="305"/>
      <c r="AL997" s="305"/>
      <c r="AM997" s="305"/>
      <c r="AN997" s="305"/>
      <c r="AO997" s="314"/>
      <c r="AP997" s="117"/>
      <c r="AQ997" s="54" t="s">
        <v>645</v>
      </c>
      <c r="AU997" s="292" t="str">
        <f t="shared" ca="1" si="158"/>
        <v>P</v>
      </c>
      <c r="AV997" s="292">
        <f t="shared" si="159"/>
        <v>987</v>
      </c>
      <c r="AW997" s="180" t="str">
        <f t="shared" ca="1" si="156"/>
        <v>P987</v>
      </c>
      <c r="AX997" s="180">
        <f t="shared" si="153"/>
        <v>9</v>
      </c>
      <c r="AY997" s="180" t="str">
        <f t="shared" ca="1" si="154"/>
        <v>6. Ownership - Operating Costs</v>
      </c>
      <c r="AZ997" s="189" t="s">
        <v>702</v>
      </c>
      <c r="BA997" s="180" t="s">
        <v>763</v>
      </c>
      <c r="BB997" s="180">
        <f>$P$8</f>
        <v>2030</v>
      </c>
      <c r="BC997" s="180" t="str">
        <f t="shared" ca="1" si="157"/>
        <v>9_P987_Development_fee_2030</v>
      </c>
      <c r="BD997" s="180" t="s">
        <v>407</v>
      </c>
      <c r="BE997" s="180"/>
      <c r="BF997" s="189" t="str">
        <f t="shared" si="155"/>
        <v>&gt;=0</v>
      </c>
      <c r="BG997" s="189" t="s">
        <v>58</v>
      </c>
      <c r="BH997" s="189" t="s">
        <v>58</v>
      </c>
      <c r="BI997" s="189"/>
      <c r="BJ997" s="189"/>
      <c r="BK997" s="189"/>
      <c r="BL997" s="189"/>
    </row>
    <row r="998" spans="1:64" ht="13.5" hidden="1" customHeight="1" thickBot="1">
      <c r="A998" s="90"/>
      <c r="B998" s="117"/>
      <c r="C998" s="160"/>
      <c r="D998" s="347"/>
      <c r="E998" s="347"/>
      <c r="F998" s="304"/>
      <c r="G998" s="304"/>
      <c r="H998" s="304"/>
      <c r="I998" s="304"/>
      <c r="J998" s="304"/>
      <c r="K998" s="304"/>
      <c r="L998" s="304"/>
      <c r="M998" s="304"/>
      <c r="N998" s="304"/>
      <c r="O998" s="304"/>
      <c r="P998" s="304"/>
      <c r="Q998" s="304"/>
      <c r="R998" s="304"/>
      <c r="S998" s="304"/>
      <c r="T998" s="304"/>
      <c r="U998" s="304"/>
      <c r="V998" s="304"/>
      <c r="W998" s="304"/>
      <c r="X998" s="304"/>
      <c r="Y998" s="304"/>
      <c r="Z998" s="304"/>
      <c r="AA998" s="304"/>
      <c r="AB998" s="304"/>
      <c r="AC998" s="304"/>
      <c r="AD998" s="304"/>
      <c r="AE998" s="305"/>
      <c r="AF998" s="305"/>
      <c r="AG998" s="305"/>
      <c r="AH998" s="305"/>
      <c r="AI998" s="305"/>
      <c r="AJ998" s="305"/>
      <c r="AK998" s="305"/>
      <c r="AL998" s="305"/>
      <c r="AM998" s="305"/>
      <c r="AN998" s="305"/>
      <c r="AO998" s="314"/>
      <c r="AP998" s="117"/>
      <c r="AQ998" s="54" t="s">
        <v>645</v>
      </c>
      <c r="AU998" s="292" t="str">
        <f t="shared" ca="1" si="158"/>
        <v>Q</v>
      </c>
      <c r="AV998" s="292">
        <f t="shared" si="159"/>
        <v>987</v>
      </c>
      <c r="AW998" s="180" t="str">
        <f t="shared" ca="1" si="156"/>
        <v>Q987</v>
      </c>
      <c r="AX998" s="180">
        <f t="shared" si="153"/>
        <v>9</v>
      </c>
      <c r="AY998" s="180" t="str">
        <f t="shared" ca="1" si="154"/>
        <v>6. Ownership - Operating Costs</v>
      </c>
      <c r="AZ998" s="189" t="s">
        <v>702</v>
      </c>
      <c r="BA998" s="180" t="s">
        <v>763</v>
      </c>
      <c r="BB998" s="180">
        <f>$Q$8</f>
        <v>2031</v>
      </c>
      <c r="BC998" s="180" t="str">
        <f t="shared" ca="1" si="157"/>
        <v>9_Q987_Development_fee_2031</v>
      </c>
      <c r="BD998" s="180" t="s">
        <v>407</v>
      </c>
      <c r="BE998" s="180"/>
      <c r="BF998" s="189" t="str">
        <f t="shared" si="155"/>
        <v>&gt;=0</v>
      </c>
      <c r="BG998" s="189" t="s">
        <v>58</v>
      </c>
      <c r="BH998" s="189" t="s">
        <v>58</v>
      </c>
      <c r="BI998" s="189"/>
      <c r="BJ998" s="189"/>
      <c r="BK998" s="189"/>
      <c r="BL998" s="189"/>
    </row>
    <row r="999" spans="1:64" ht="13.5" hidden="1" customHeight="1" thickBot="1">
      <c r="A999" s="90"/>
      <c r="B999" s="117"/>
      <c r="C999" s="160"/>
      <c r="D999" s="347"/>
      <c r="E999" s="347"/>
      <c r="F999" s="304"/>
      <c r="G999" s="304"/>
      <c r="H999" s="304"/>
      <c r="I999" s="304"/>
      <c r="J999" s="304"/>
      <c r="K999" s="304"/>
      <c r="L999" s="304"/>
      <c r="M999" s="304"/>
      <c r="N999" s="304"/>
      <c r="O999" s="304"/>
      <c r="P999" s="304"/>
      <c r="Q999" s="304"/>
      <c r="R999" s="304"/>
      <c r="S999" s="304"/>
      <c r="T999" s="304"/>
      <c r="U999" s="304"/>
      <c r="V999" s="304"/>
      <c r="W999" s="304"/>
      <c r="X999" s="304"/>
      <c r="Y999" s="304"/>
      <c r="Z999" s="304"/>
      <c r="AA999" s="304"/>
      <c r="AB999" s="304"/>
      <c r="AC999" s="304"/>
      <c r="AD999" s="304"/>
      <c r="AE999" s="305"/>
      <c r="AF999" s="305"/>
      <c r="AG999" s="305"/>
      <c r="AH999" s="305"/>
      <c r="AI999" s="305"/>
      <c r="AJ999" s="305"/>
      <c r="AK999" s="305"/>
      <c r="AL999" s="305"/>
      <c r="AM999" s="305"/>
      <c r="AN999" s="305"/>
      <c r="AO999" s="314"/>
      <c r="AP999" s="117"/>
      <c r="AQ999" s="54" t="s">
        <v>645</v>
      </c>
      <c r="AU999" s="292" t="str">
        <f t="shared" ca="1" si="158"/>
        <v>R</v>
      </c>
      <c r="AV999" s="292">
        <f t="shared" si="159"/>
        <v>987</v>
      </c>
      <c r="AW999" s="180" t="str">
        <f t="shared" ca="1" si="156"/>
        <v>R987</v>
      </c>
      <c r="AX999" s="180">
        <f t="shared" si="153"/>
        <v>9</v>
      </c>
      <c r="AY999" s="180" t="str">
        <f t="shared" ca="1" si="154"/>
        <v>6. Ownership - Operating Costs</v>
      </c>
      <c r="AZ999" s="189" t="s">
        <v>702</v>
      </c>
      <c r="BA999" s="180" t="s">
        <v>763</v>
      </c>
      <c r="BB999" s="180">
        <f>$R$8</f>
        <v>2032</v>
      </c>
      <c r="BC999" s="180" t="str">
        <f t="shared" ca="1" si="157"/>
        <v>9_R987_Development_fee_2032</v>
      </c>
      <c r="BD999" s="180" t="s">
        <v>407</v>
      </c>
      <c r="BE999" s="180"/>
      <c r="BF999" s="189" t="str">
        <f t="shared" si="155"/>
        <v>&gt;=0</v>
      </c>
      <c r="BG999" s="189" t="s">
        <v>58</v>
      </c>
      <c r="BH999" s="189" t="s">
        <v>58</v>
      </c>
      <c r="BI999" s="189"/>
      <c r="BJ999" s="189"/>
      <c r="BK999" s="189"/>
      <c r="BL999" s="189"/>
    </row>
    <row r="1000" spans="1:64" ht="13.5" hidden="1" customHeight="1" thickBot="1">
      <c r="A1000" s="90"/>
      <c r="B1000" s="117"/>
      <c r="C1000" s="160"/>
      <c r="D1000" s="347"/>
      <c r="E1000" s="347"/>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c r="AA1000" s="304"/>
      <c r="AB1000" s="304"/>
      <c r="AC1000" s="304"/>
      <c r="AD1000" s="304"/>
      <c r="AE1000" s="305"/>
      <c r="AF1000" s="305"/>
      <c r="AG1000" s="305"/>
      <c r="AH1000" s="305"/>
      <c r="AI1000" s="305"/>
      <c r="AJ1000" s="305"/>
      <c r="AK1000" s="305"/>
      <c r="AL1000" s="305"/>
      <c r="AM1000" s="305"/>
      <c r="AN1000" s="305"/>
      <c r="AO1000" s="314"/>
      <c r="AP1000" s="117"/>
      <c r="AQ1000" s="54" t="s">
        <v>645</v>
      </c>
      <c r="AU1000" s="292" t="str">
        <f t="shared" ca="1" si="158"/>
        <v>S</v>
      </c>
      <c r="AV1000" s="292">
        <f t="shared" si="159"/>
        <v>987</v>
      </c>
      <c r="AW1000" s="180" t="str">
        <f t="shared" ca="1" si="156"/>
        <v>S987</v>
      </c>
      <c r="AX1000" s="180">
        <f t="shared" si="153"/>
        <v>9</v>
      </c>
      <c r="AY1000" s="180" t="str">
        <f t="shared" ca="1" si="154"/>
        <v>6. Ownership - Operating Costs</v>
      </c>
      <c r="AZ1000" s="189" t="s">
        <v>702</v>
      </c>
      <c r="BA1000" s="180" t="s">
        <v>763</v>
      </c>
      <c r="BB1000" s="180">
        <f>$S$8</f>
        <v>2033</v>
      </c>
      <c r="BC1000" s="180" t="str">
        <f t="shared" ca="1" si="157"/>
        <v>9_S987_Development_fee_2033</v>
      </c>
      <c r="BD1000" s="180" t="s">
        <v>407</v>
      </c>
      <c r="BE1000" s="180"/>
      <c r="BF1000" s="189" t="str">
        <f t="shared" si="155"/>
        <v>&gt;=0</v>
      </c>
      <c r="BG1000" s="189" t="s">
        <v>58</v>
      </c>
      <c r="BH1000" s="189" t="s">
        <v>58</v>
      </c>
      <c r="BI1000" s="189"/>
      <c r="BJ1000" s="189"/>
      <c r="BK1000" s="189"/>
      <c r="BL1000" s="189"/>
    </row>
    <row r="1001" spans="1:64" ht="13.5" hidden="1" customHeight="1" thickBot="1">
      <c r="A1001" s="90"/>
      <c r="B1001" s="117"/>
      <c r="C1001" s="160"/>
      <c r="D1001" s="347"/>
      <c r="E1001" s="347"/>
      <c r="F1001" s="304"/>
      <c r="G1001" s="304"/>
      <c r="H1001" s="304"/>
      <c r="I1001" s="304"/>
      <c r="J1001" s="304"/>
      <c r="K1001" s="304"/>
      <c r="L1001" s="304"/>
      <c r="M1001" s="304"/>
      <c r="N1001" s="304"/>
      <c r="O1001" s="304"/>
      <c r="P1001" s="304"/>
      <c r="Q1001" s="304"/>
      <c r="R1001" s="304"/>
      <c r="S1001" s="304"/>
      <c r="T1001" s="304"/>
      <c r="U1001" s="304"/>
      <c r="V1001" s="304"/>
      <c r="W1001" s="304"/>
      <c r="X1001" s="304"/>
      <c r="Y1001" s="304"/>
      <c r="Z1001" s="304"/>
      <c r="AA1001" s="304"/>
      <c r="AB1001" s="304"/>
      <c r="AC1001" s="304"/>
      <c r="AD1001" s="304"/>
      <c r="AE1001" s="305"/>
      <c r="AF1001" s="305"/>
      <c r="AG1001" s="305"/>
      <c r="AH1001" s="305"/>
      <c r="AI1001" s="305"/>
      <c r="AJ1001" s="305"/>
      <c r="AK1001" s="305"/>
      <c r="AL1001" s="305"/>
      <c r="AM1001" s="305"/>
      <c r="AN1001" s="305"/>
      <c r="AO1001" s="314"/>
      <c r="AP1001" s="117"/>
      <c r="AQ1001" s="54" t="s">
        <v>645</v>
      </c>
      <c r="AU1001" s="292" t="str">
        <f t="shared" ca="1" si="158"/>
        <v>T</v>
      </c>
      <c r="AV1001" s="292">
        <f t="shared" si="159"/>
        <v>987</v>
      </c>
      <c r="AW1001" s="180" t="str">
        <f t="shared" ca="1" si="156"/>
        <v>T987</v>
      </c>
      <c r="AX1001" s="180">
        <f t="shared" si="153"/>
        <v>9</v>
      </c>
      <c r="AY1001" s="180" t="str">
        <f t="shared" ca="1" si="154"/>
        <v>6. Ownership - Operating Costs</v>
      </c>
      <c r="AZ1001" s="189" t="s">
        <v>702</v>
      </c>
      <c r="BA1001" s="180" t="s">
        <v>763</v>
      </c>
      <c r="BB1001" s="180">
        <f>$T$8</f>
        <v>2034</v>
      </c>
      <c r="BC1001" s="180" t="str">
        <f t="shared" ca="1" si="157"/>
        <v>9_T987_Development_fee_2034</v>
      </c>
      <c r="BD1001" s="180" t="s">
        <v>407</v>
      </c>
      <c r="BE1001" s="180"/>
      <c r="BF1001" s="189" t="str">
        <f t="shared" si="155"/>
        <v>&gt;=0</v>
      </c>
      <c r="BG1001" s="189" t="s">
        <v>58</v>
      </c>
      <c r="BH1001" s="189" t="s">
        <v>58</v>
      </c>
      <c r="BI1001" s="189"/>
      <c r="BJ1001" s="189"/>
      <c r="BK1001" s="189"/>
      <c r="BL1001" s="189"/>
    </row>
    <row r="1002" spans="1:64" ht="13.5" hidden="1" customHeight="1" thickBot="1">
      <c r="A1002" s="90"/>
      <c r="B1002" s="117"/>
      <c r="C1002" s="160"/>
      <c r="D1002" s="347"/>
      <c r="E1002" s="347"/>
      <c r="F1002" s="304"/>
      <c r="G1002" s="304"/>
      <c r="H1002" s="304"/>
      <c r="I1002" s="304"/>
      <c r="J1002" s="304"/>
      <c r="K1002" s="304"/>
      <c r="L1002" s="304"/>
      <c r="M1002" s="304"/>
      <c r="N1002" s="304"/>
      <c r="O1002" s="304"/>
      <c r="P1002" s="304"/>
      <c r="Q1002" s="304"/>
      <c r="R1002" s="304"/>
      <c r="S1002" s="304"/>
      <c r="T1002" s="304"/>
      <c r="U1002" s="304"/>
      <c r="V1002" s="304"/>
      <c r="W1002" s="304"/>
      <c r="X1002" s="304"/>
      <c r="Y1002" s="304"/>
      <c r="Z1002" s="304"/>
      <c r="AA1002" s="304"/>
      <c r="AB1002" s="304"/>
      <c r="AC1002" s="304"/>
      <c r="AD1002" s="304"/>
      <c r="AE1002" s="305"/>
      <c r="AF1002" s="305"/>
      <c r="AG1002" s="305"/>
      <c r="AH1002" s="305"/>
      <c r="AI1002" s="305"/>
      <c r="AJ1002" s="305"/>
      <c r="AK1002" s="305"/>
      <c r="AL1002" s="305"/>
      <c r="AM1002" s="305"/>
      <c r="AN1002" s="305"/>
      <c r="AO1002" s="314"/>
      <c r="AP1002" s="117"/>
      <c r="AQ1002" s="54" t="s">
        <v>645</v>
      </c>
      <c r="AU1002" s="292" t="str">
        <f t="shared" ca="1" si="158"/>
        <v>U</v>
      </c>
      <c r="AV1002" s="292">
        <f t="shared" si="159"/>
        <v>987</v>
      </c>
      <c r="AW1002" s="180" t="str">
        <f t="shared" ca="1" si="156"/>
        <v>U987</v>
      </c>
      <c r="AX1002" s="180">
        <f t="shared" si="153"/>
        <v>9</v>
      </c>
      <c r="AY1002" s="180" t="str">
        <f t="shared" ca="1" si="154"/>
        <v>6. Ownership - Operating Costs</v>
      </c>
      <c r="AZ1002" s="189" t="s">
        <v>702</v>
      </c>
      <c r="BA1002" s="180" t="s">
        <v>763</v>
      </c>
      <c r="BB1002" s="180">
        <f>$U$8</f>
        <v>2035</v>
      </c>
      <c r="BC1002" s="180" t="str">
        <f t="shared" ca="1" si="157"/>
        <v>9_U987_Development_fee_2035</v>
      </c>
      <c r="BD1002" s="180" t="s">
        <v>407</v>
      </c>
      <c r="BE1002" s="180"/>
      <c r="BF1002" s="189" t="str">
        <f t="shared" si="155"/>
        <v>&gt;=0</v>
      </c>
      <c r="BG1002" s="189" t="s">
        <v>58</v>
      </c>
      <c r="BH1002" s="189" t="s">
        <v>58</v>
      </c>
      <c r="BI1002" s="189"/>
      <c r="BJ1002" s="189"/>
      <c r="BK1002" s="189"/>
      <c r="BL1002" s="189"/>
    </row>
    <row r="1003" spans="1:64" ht="13.5" hidden="1" customHeight="1" thickBot="1">
      <c r="A1003" s="90"/>
      <c r="B1003" s="117"/>
      <c r="C1003" s="160"/>
      <c r="D1003" s="347"/>
      <c r="E1003" s="347"/>
      <c r="F1003" s="304"/>
      <c r="G1003" s="304"/>
      <c r="H1003" s="304"/>
      <c r="I1003" s="304"/>
      <c r="J1003" s="304"/>
      <c r="K1003" s="304"/>
      <c r="L1003" s="304"/>
      <c r="M1003" s="304"/>
      <c r="N1003" s="304"/>
      <c r="O1003" s="304"/>
      <c r="P1003" s="304"/>
      <c r="Q1003" s="304"/>
      <c r="R1003" s="304"/>
      <c r="S1003" s="304"/>
      <c r="T1003" s="304"/>
      <c r="U1003" s="304"/>
      <c r="V1003" s="304"/>
      <c r="W1003" s="304"/>
      <c r="X1003" s="304"/>
      <c r="Y1003" s="304"/>
      <c r="Z1003" s="304"/>
      <c r="AA1003" s="304"/>
      <c r="AB1003" s="304"/>
      <c r="AC1003" s="304"/>
      <c r="AD1003" s="304"/>
      <c r="AE1003" s="305"/>
      <c r="AF1003" s="305"/>
      <c r="AG1003" s="305"/>
      <c r="AH1003" s="305"/>
      <c r="AI1003" s="305"/>
      <c r="AJ1003" s="305"/>
      <c r="AK1003" s="305"/>
      <c r="AL1003" s="305"/>
      <c r="AM1003" s="305"/>
      <c r="AN1003" s="305"/>
      <c r="AO1003" s="314"/>
      <c r="AP1003" s="117"/>
      <c r="AQ1003" s="54" t="s">
        <v>645</v>
      </c>
      <c r="AU1003" s="292" t="str">
        <f t="shared" ca="1" si="158"/>
        <v>V</v>
      </c>
      <c r="AV1003" s="292">
        <f t="shared" si="159"/>
        <v>987</v>
      </c>
      <c r="AW1003" s="180" t="str">
        <f t="shared" ca="1" si="156"/>
        <v>V987</v>
      </c>
      <c r="AX1003" s="180">
        <f t="shared" si="153"/>
        <v>9</v>
      </c>
      <c r="AY1003" s="180" t="str">
        <f t="shared" ca="1" si="154"/>
        <v>6. Ownership - Operating Costs</v>
      </c>
      <c r="AZ1003" s="189" t="s">
        <v>702</v>
      </c>
      <c r="BA1003" s="180" t="s">
        <v>763</v>
      </c>
      <c r="BB1003" s="180">
        <f>$V$8</f>
        <v>2036</v>
      </c>
      <c r="BC1003" s="180" t="str">
        <f t="shared" ca="1" si="157"/>
        <v>9_V987_Development_fee_2036</v>
      </c>
      <c r="BD1003" s="180" t="s">
        <v>407</v>
      </c>
      <c r="BE1003" s="180"/>
      <c r="BF1003" s="189" t="str">
        <f t="shared" si="155"/>
        <v>&gt;=0</v>
      </c>
      <c r="BG1003" s="189" t="s">
        <v>58</v>
      </c>
      <c r="BH1003" s="189" t="s">
        <v>58</v>
      </c>
      <c r="BI1003" s="189"/>
      <c r="BJ1003" s="189"/>
      <c r="BK1003" s="189"/>
      <c r="BL1003" s="189"/>
    </row>
    <row r="1004" spans="1:64" ht="13.5" hidden="1" customHeight="1" thickBot="1">
      <c r="A1004" s="90"/>
      <c r="B1004" s="117"/>
      <c r="C1004" s="160"/>
      <c r="D1004" s="347"/>
      <c r="E1004" s="347"/>
      <c r="F1004" s="304"/>
      <c r="G1004" s="304"/>
      <c r="H1004" s="304"/>
      <c r="I1004" s="304"/>
      <c r="J1004" s="304"/>
      <c r="K1004" s="304"/>
      <c r="L1004" s="304"/>
      <c r="M1004" s="304"/>
      <c r="N1004" s="304"/>
      <c r="O1004" s="304"/>
      <c r="P1004" s="304"/>
      <c r="Q1004" s="304"/>
      <c r="R1004" s="304"/>
      <c r="S1004" s="304"/>
      <c r="T1004" s="304"/>
      <c r="U1004" s="304"/>
      <c r="V1004" s="304"/>
      <c r="W1004" s="304"/>
      <c r="X1004" s="304"/>
      <c r="Y1004" s="304"/>
      <c r="Z1004" s="304"/>
      <c r="AA1004" s="304"/>
      <c r="AB1004" s="304"/>
      <c r="AC1004" s="304"/>
      <c r="AD1004" s="304"/>
      <c r="AE1004" s="305"/>
      <c r="AF1004" s="305"/>
      <c r="AG1004" s="305"/>
      <c r="AH1004" s="305"/>
      <c r="AI1004" s="305"/>
      <c r="AJ1004" s="305"/>
      <c r="AK1004" s="305"/>
      <c r="AL1004" s="305"/>
      <c r="AM1004" s="305"/>
      <c r="AN1004" s="305"/>
      <c r="AO1004" s="314"/>
      <c r="AP1004" s="117"/>
      <c r="AQ1004" s="54" t="s">
        <v>645</v>
      </c>
      <c r="AU1004" s="292" t="str">
        <f t="shared" ca="1" si="158"/>
        <v>W</v>
      </c>
      <c r="AV1004" s="292">
        <f t="shared" si="159"/>
        <v>987</v>
      </c>
      <c r="AW1004" s="180" t="str">
        <f t="shared" ca="1" si="156"/>
        <v>W987</v>
      </c>
      <c r="AX1004" s="180">
        <f t="shared" si="153"/>
        <v>9</v>
      </c>
      <c r="AY1004" s="180" t="str">
        <f t="shared" ca="1" si="154"/>
        <v>6. Ownership - Operating Costs</v>
      </c>
      <c r="AZ1004" s="189" t="s">
        <v>702</v>
      </c>
      <c r="BA1004" s="180" t="s">
        <v>763</v>
      </c>
      <c r="BB1004" s="180">
        <f>$W$8</f>
        <v>2037</v>
      </c>
      <c r="BC1004" s="180" t="str">
        <f t="shared" ca="1" si="157"/>
        <v>9_W987_Development_fee_2037</v>
      </c>
      <c r="BD1004" s="180" t="s">
        <v>407</v>
      </c>
      <c r="BE1004" s="180"/>
      <c r="BF1004" s="189" t="str">
        <f t="shared" si="155"/>
        <v>&gt;=0</v>
      </c>
      <c r="BG1004" s="189" t="s">
        <v>58</v>
      </c>
      <c r="BH1004" s="189" t="s">
        <v>58</v>
      </c>
      <c r="BI1004" s="189"/>
      <c r="BJ1004" s="189"/>
      <c r="BK1004" s="189"/>
      <c r="BL1004" s="189"/>
    </row>
    <row r="1005" spans="1:64" ht="13.5" hidden="1" customHeight="1" thickBot="1">
      <c r="A1005" s="90"/>
      <c r="B1005" s="117"/>
      <c r="C1005" s="160"/>
      <c r="D1005" s="347"/>
      <c r="E1005" s="347"/>
      <c r="F1005" s="304"/>
      <c r="G1005" s="304"/>
      <c r="H1005" s="304"/>
      <c r="I1005" s="304"/>
      <c r="J1005" s="304"/>
      <c r="K1005" s="304"/>
      <c r="L1005" s="304"/>
      <c r="M1005" s="304"/>
      <c r="N1005" s="304"/>
      <c r="O1005" s="304"/>
      <c r="P1005" s="304"/>
      <c r="Q1005" s="304"/>
      <c r="R1005" s="304"/>
      <c r="S1005" s="304"/>
      <c r="T1005" s="304"/>
      <c r="U1005" s="304"/>
      <c r="V1005" s="304"/>
      <c r="W1005" s="304"/>
      <c r="X1005" s="304"/>
      <c r="Y1005" s="304"/>
      <c r="Z1005" s="304"/>
      <c r="AA1005" s="304"/>
      <c r="AB1005" s="304"/>
      <c r="AC1005" s="304"/>
      <c r="AD1005" s="304"/>
      <c r="AE1005" s="305"/>
      <c r="AF1005" s="305"/>
      <c r="AG1005" s="305"/>
      <c r="AH1005" s="305"/>
      <c r="AI1005" s="305"/>
      <c r="AJ1005" s="305"/>
      <c r="AK1005" s="305"/>
      <c r="AL1005" s="305"/>
      <c r="AM1005" s="305"/>
      <c r="AN1005" s="305"/>
      <c r="AO1005" s="314"/>
      <c r="AP1005" s="117"/>
      <c r="AQ1005" s="54" t="s">
        <v>645</v>
      </c>
      <c r="AU1005" s="292" t="str">
        <f t="shared" ca="1" si="158"/>
        <v>X</v>
      </c>
      <c r="AV1005" s="292">
        <f t="shared" si="159"/>
        <v>987</v>
      </c>
      <c r="AW1005" s="180" t="str">
        <f t="shared" ca="1" si="156"/>
        <v>X987</v>
      </c>
      <c r="AX1005" s="180">
        <f t="shared" si="153"/>
        <v>9</v>
      </c>
      <c r="AY1005" s="180" t="str">
        <f t="shared" ca="1" si="154"/>
        <v>6. Ownership - Operating Costs</v>
      </c>
      <c r="AZ1005" s="189" t="s">
        <v>702</v>
      </c>
      <c r="BA1005" s="180" t="s">
        <v>763</v>
      </c>
      <c r="BB1005" s="180">
        <f>$X$8</f>
        <v>2038</v>
      </c>
      <c r="BC1005" s="180" t="str">
        <f t="shared" ca="1" si="157"/>
        <v>9_X987_Development_fee_2038</v>
      </c>
      <c r="BD1005" s="180" t="s">
        <v>407</v>
      </c>
      <c r="BE1005" s="180"/>
      <c r="BF1005" s="189" t="str">
        <f t="shared" si="155"/>
        <v>&gt;=0</v>
      </c>
      <c r="BG1005" s="189" t="s">
        <v>58</v>
      </c>
      <c r="BH1005" s="189" t="s">
        <v>58</v>
      </c>
      <c r="BI1005" s="189"/>
      <c r="BJ1005" s="189"/>
      <c r="BK1005" s="189"/>
      <c r="BL1005" s="189"/>
    </row>
    <row r="1006" spans="1:64" ht="13.5" hidden="1" customHeight="1" thickBot="1">
      <c r="A1006" s="90"/>
      <c r="B1006" s="117"/>
      <c r="C1006" s="160"/>
      <c r="D1006" s="347"/>
      <c r="E1006" s="347"/>
      <c r="F1006" s="304"/>
      <c r="G1006" s="304"/>
      <c r="H1006" s="304"/>
      <c r="I1006" s="304"/>
      <c r="J1006" s="304"/>
      <c r="K1006" s="304"/>
      <c r="L1006" s="304"/>
      <c r="M1006" s="304"/>
      <c r="N1006" s="304"/>
      <c r="O1006" s="304"/>
      <c r="P1006" s="304"/>
      <c r="Q1006" s="304"/>
      <c r="R1006" s="304"/>
      <c r="S1006" s="304"/>
      <c r="T1006" s="304"/>
      <c r="U1006" s="304"/>
      <c r="V1006" s="304"/>
      <c r="W1006" s="304"/>
      <c r="X1006" s="304"/>
      <c r="Y1006" s="304"/>
      <c r="Z1006" s="304"/>
      <c r="AA1006" s="304"/>
      <c r="AB1006" s="304"/>
      <c r="AC1006" s="304"/>
      <c r="AD1006" s="304"/>
      <c r="AE1006" s="305"/>
      <c r="AF1006" s="305"/>
      <c r="AG1006" s="305"/>
      <c r="AH1006" s="305"/>
      <c r="AI1006" s="305"/>
      <c r="AJ1006" s="305"/>
      <c r="AK1006" s="305"/>
      <c r="AL1006" s="305"/>
      <c r="AM1006" s="305"/>
      <c r="AN1006" s="305"/>
      <c r="AO1006" s="314"/>
      <c r="AP1006" s="117"/>
      <c r="AQ1006" s="54" t="s">
        <v>645</v>
      </c>
      <c r="AU1006" s="292" t="str">
        <f t="shared" ca="1" si="158"/>
        <v>Y</v>
      </c>
      <c r="AV1006" s="292">
        <f t="shared" si="159"/>
        <v>987</v>
      </c>
      <c r="AW1006" s="180" t="str">
        <f t="shared" ca="1" si="156"/>
        <v>Y987</v>
      </c>
      <c r="AX1006" s="180">
        <f t="shared" si="153"/>
        <v>9</v>
      </c>
      <c r="AY1006" s="180" t="str">
        <f t="shared" ca="1" si="154"/>
        <v>6. Ownership - Operating Costs</v>
      </c>
      <c r="AZ1006" s="189" t="s">
        <v>702</v>
      </c>
      <c r="BA1006" s="180" t="s">
        <v>763</v>
      </c>
      <c r="BB1006" s="180">
        <f>$Y$8</f>
        <v>2039</v>
      </c>
      <c r="BC1006" s="180" t="str">
        <f t="shared" ca="1" si="157"/>
        <v>9_Y987_Development_fee_2039</v>
      </c>
      <c r="BD1006" s="180" t="s">
        <v>407</v>
      </c>
      <c r="BE1006" s="180"/>
      <c r="BF1006" s="189" t="str">
        <f t="shared" si="155"/>
        <v>&gt;=0</v>
      </c>
      <c r="BG1006" s="189" t="s">
        <v>58</v>
      </c>
      <c r="BH1006" s="189" t="s">
        <v>58</v>
      </c>
      <c r="BI1006" s="189"/>
      <c r="BJ1006" s="189"/>
      <c r="BK1006" s="189"/>
      <c r="BL1006" s="189"/>
    </row>
    <row r="1007" spans="1:64" ht="13.5" hidden="1" customHeight="1" thickBot="1">
      <c r="A1007" s="90"/>
      <c r="B1007" s="117"/>
      <c r="C1007" s="160"/>
      <c r="D1007" s="347"/>
      <c r="E1007" s="347"/>
      <c r="F1007" s="304"/>
      <c r="G1007" s="304"/>
      <c r="H1007" s="304"/>
      <c r="I1007" s="304"/>
      <c r="J1007" s="304"/>
      <c r="K1007" s="304"/>
      <c r="L1007" s="304"/>
      <c r="M1007" s="304"/>
      <c r="N1007" s="304"/>
      <c r="O1007" s="304"/>
      <c r="P1007" s="304"/>
      <c r="Q1007" s="304"/>
      <c r="R1007" s="304"/>
      <c r="S1007" s="304"/>
      <c r="T1007" s="304"/>
      <c r="U1007" s="304"/>
      <c r="V1007" s="304"/>
      <c r="W1007" s="304"/>
      <c r="X1007" s="304"/>
      <c r="Y1007" s="304"/>
      <c r="Z1007" s="304"/>
      <c r="AA1007" s="304"/>
      <c r="AB1007" s="304"/>
      <c r="AC1007" s="304"/>
      <c r="AD1007" s="304"/>
      <c r="AE1007" s="305"/>
      <c r="AF1007" s="305"/>
      <c r="AG1007" s="305"/>
      <c r="AH1007" s="305"/>
      <c r="AI1007" s="305"/>
      <c r="AJ1007" s="305"/>
      <c r="AK1007" s="305"/>
      <c r="AL1007" s="305"/>
      <c r="AM1007" s="305"/>
      <c r="AN1007" s="305"/>
      <c r="AO1007" s="314"/>
      <c r="AP1007" s="117"/>
      <c r="AQ1007" s="54" t="s">
        <v>645</v>
      </c>
      <c r="AU1007" s="292" t="str">
        <f t="shared" ca="1" si="158"/>
        <v>Z</v>
      </c>
      <c r="AV1007" s="292">
        <f t="shared" si="159"/>
        <v>987</v>
      </c>
      <c r="AW1007" s="180" t="str">
        <f t="shared" ca="1" si="156"/>
        <v>Z987</v>
      </c>
      <c r="AX1007" s="180">
        <f t="shared" si="153"/>
        <v>9</v>
      </c>
      <c r="AY1007" s="180" t="str">
        <f t="shared" ca="1" si="154"/>
        <v>6. Ownership - Operating Costs</v>
      </c>
      <c r="AZ1007" s="189" t="s">
        <v>702</v>
      </c>
      <c r="BA1007" s="180" t="s">
        <v>763</v>
      </c>
      <c r="BB1007" s="180">
        <f>$Z$8</f>
        <v>2040</v>
      </c>
      <c r="BC1007" s="180" t="str">
        <f t="shared" ca="1" si="157"/>
        <v>9_Z987_Development_fee_2040</v>
      </c>
      <c r="BD1007" s="180" t="s">
        <v>407</v>
      </c>
      <c r="BE1007" s="180"/>
      <c r="BF1007" s="189" t="str">
        <f t="shared" si="155"/>
        <v>&gt;=0</v>
      </c>
      <c r="BG1007" s="189" t="s">
        <v>58</v>
      </c>
      <c r="BH1007" s="189" t="s">
        <v>58</v>
      </c>
      <c r="BI1007" s="189"/>
      <c r="BJ1007" s="189"/>
      <c r="BK1007" s="189"/>
      <c r="BL1007" s="189"/>
    </row>
    <row r="1008" spans="1:64" ht="13.5" hidden="1" customHeight="1" thickBot="1">
      <c r="A1008" s="90"/>
      <c r="B1008" s="117"/>
      <c r="C1008" s="160"/>
      <c r="D1008" s="347"/>
      <c r="E1008" s="347"/>
      <c r="F1008" s="304"/>
      <c r="G1008" s="304"/>
      <c r="H1008" s="304"/>
      <c r="I1008" s="304"/>
      <c r="J1008" s="304"/>
      <c r="K1008" s="304"/>
      <c r="L1008" s="304"/>
      <c r="M1008" s="304"/>
      <c r="N1008" s="304"/>
      <c r="O1008" s="304"/>
      <c r="P1008" s="304"/>
      <c r="Q1008" s="304"/>
      <c r="R1008" s="304"/>
      <c r="S1008" s="304"/>
      <c r="T1008" s="304"/>
      <c r="U1008" s="304"/>
      <c r="V1008" s="304"/>
      <c r="W1008" s="304"/>
      <c r="X1008" s="304"/>
      <c r="Y1008" s="304"/>
      <c r="Z1008" s="304"/>
      <c r="AA1008" s="304"/>
      <c r="AB1008" s="304"/>
      <c r="AC1008" s="304"/>
      <c r="AD1008" s="304"/>
      <c r="AE1008" s="305"/>
      <c r="AF1008" s="305"/>
      <c r="AG1008" s="305"/>
      <c r="AH1008" s="305"/>
      <c r="AI1008" s="305"/>
      <c r="AJ1008" s="305"/>
      <c r="AK1008" s="305"/>
      <c r="AL1008" s="305"/>
      <c r="AM1008" s="305"/>
      <c r="AN1008" s="305"/>
      <c r="AO1008" s="314"/>
      <c r="AP1008" s="117"/>
      <c r="AQ1008" s="54" t="s">
        <v>645</v>
      </c>
      <c r="AU1008" s="292" t="str">
        <f t="shared" ca="1" si="158"/>
        <v>AA</v>
      </c>
      <c r="AV1008" s="292">
        <f t="shared" si="159"/>
        <v>987</v>
      </c>
      <c r="AW1008" s="180" t="str">
        <f t="shared" ca="1" si="156"/>
        <v>AA987</v>
      </c>
      <c r="AX1008" s="180">
        <f t="shared" si="153"/>
        <v>9</v>
      </c>
      <c r="AY1008" s="180" t="str">
        <f t="shared" ca="1" si="154"/>
        <v>6. Ownership - Operating Costs</v>
      </c>
      <c r="AZ1008" s="189" t="s">
        <v>702</v>
      </c>
      <c r="BA1008" s="180" t="s">
        <v>763</v>
      </c>
      <c r="BB1008" s="180">
        <f>$AA$8</f>
        <v>2041</v>
      </c>
      <c r="BC1008" s="180" t="str">
        <f t="shared" ca="1" si="157"/>
        <v>9_AA987_Development_fee_2041</v>
      </c>
      <c r="BD1008" s="180" t="s">
        <v>407</v>
      </c>
      <c r="BE1008" s="180"/>
      <c r="BF1008" s="189" t="str">
        <f t="shared" si="155"/>
        <v>&gt;=0</v>
      </c>
      <c r="BG1008" s="189" t="s">
        <v>58</v>
      </c>
      <c r="BH1008" s="189" t="s">
        <v>58</v>
      </c>
      <c r="BI1008" s="189"/>
      <c r="BJ1008" s="189"/>
      <c r="BK1008" s="189"/>
      <c r="BL1008" s="189"/>
    </row>
    <row r="1009" spans="1:64" ht="13.5" hidden="1" customHeight="1" thickBot="1">
      <c r="A1009" s="90"/>
      <c r="B1009" s="117"/>
      <c r="C1009" s="160"/>
      <c r="D1009" s="347"/>
      <c r="E1009" s="347"/>
      <c r="F1009" s="304"/>
      <c r="G1009" s="304"/>
      <c r="H1009" s="304"/>
      <c r="I1009" s="304"/>
      <c r="J1009" s="304"/>
      <c r="K1009" s="304"/>
      <c r="L1009" s="304"/>
      <c r="M1009" s="304"/>
      <c r="N1009" s="304"/>
      <c r="O1009" s="304"/>
      <c r="P1009" s="304"/>
      <c r="Q1009" s="304"/>
      <c r="R1009" s="304"/>
      <c r="S1009" s="304"/>
      <c r="T1009" s="304"/>
      <c r="U1009" s="304"/>
      <c r="V1009" s="304"/>
      <c r="W1009" s="304"/>
      <c r="X1009" s="304"/>
      <c r="Y1009" s="304"/>
      <c r="Z1009" s="304"/>
      <c r="AA1009" s="304"/>
      <c r="AB1009" s="304"/>
      <c r="AC1009" s="304"/>
      <c r="AD1009" s="304"/>
      <c r="AE1009" s="305"/>
      <c r="AF1009" s="305"/>
      <c r="AG1009" s="305"/>
      <c r="AH1009" s="305"/>
      <c r="AI1009" s="305"/>
      <c r="AJ1009" s="305"/>
      <c r="AK1009" s="305"/>
      <c r="AL1009" s="305"/>
      <c r="AM1009" s="305"/>
      <c r="AN1009" s="305"/>
      <c r="AO1009" s="314"/>
      <c r="AP1009" s="117"/>
      <c r="AQ1009" s="54" t="s">
        <v>645</v>
      </c>
      <c r="AU1009" s="292" t="str">
        <f t="shared" ca="1" si="158"/>
        <v>AB</v>
      </c>
      <c r="AV1009" s="292">
        <f t="shared" si="159"/>
        <v>987</v>
      </c>
      <c r="AW1009" s="180" t="str">
        <f t="shared" ca="1" si="156"/>
        <v>AB987</v>
      </c>
      <c r="AX1009" s="180">
        <f t="shared" si="153"/>
        <v>9</v>
      </c>
      <c r="AY1009" s="180" t="str">
        <f t="shared" ca="1" si="154"/>
        <v>6. Ownership - Operating Costs</v>
      </c>
      <c r="AZ1009" s="189" t="s">
        <v>702</v>
      </c>
      <c r="BA1009" s="180" t="s">
        <v>763</v>
      </c>
      <c r="BB1009" s="180">
        <f>$AB$8</f>
        <v>2042</v>
      </c>
      <c r="BC1009" s="180" t="str">
        <f t="shared" ca="1" si="157"/>
        <v>9_AB987_Development_fee_2042</v>
      </c>
      <c r="BD1009" s="180" t="s">
        <v>407</v>
      </c>
      <c r="BE1009" s="180"/>
      <c r="BF1009" s="189" t="str">
        <f t="shared" si="155"/>
        <v>&gt;=0</v>
      </c>
      <c r="BG1009" s="189" t="s">
        <v>58</v>
      </c>
      <c r="BH1009" s="189" t="s">
        <v>58</v>
      </c>
      <c r="BI1009" s="189"/>
      <c r="BJ1009" s="189"/>
      <c r="BK1009" s="189"/>
      <c r="BL1009" s="189"/>
    </row>
    <row r="1010" spans="1:64" ht="13.5" hidden="1" customHeight="1" thickBot="1">
      <c r="A1010" s="90"/>
      <c r="B1010" s="117"/>
      <c r="C1010" s="160"/>
      <c r="D1010" s="347"/>
      <c r="E1010" s="347"/>
      <c r="F1010" s="304"/>
      <c r="G1010" s="304"/>
      <c r="H1010" s="304"/>
      <c r="I1010" s="304"/>
      <c r="J1010" s="304"/>
      <c r="K1010" s="304"/>
      <c r="L1010" s="304"/>
      <c r="M1010" s="304"/>
      <c r="N1010" s="304"/>
      <c r="O1010" s="304"/>
      <c r="P1010" s="304"/>
      <c r="Q1010" s="304"/>
      <c r="R1010" s="304"/>
      <c r="S1010" s="304"/>
      <c r="T1010" s="304"/>
      <c r="U1010" s="304"/>
      <c r="V1010" s="304"/>
      <c r="W1010" s="304"/>
      <c r="X1010" s="304"/>
      <c r="Y1010" s="304"/>
      <c r="Z1010" s="304"/>
      <c r="AA1010" s="304"/>
      <c r="AB1010" s="304"/>
      <c r="AC1010" s="304"/>
      <c r="AD1010" s="304"/>
      <c r="AE1010" s="305"/>
      <c r="AF1010" s="305"/>
      <c r="AG1010" s="305"/>
      <c r="AH1010" s="305"/>
      <c r="AI1010" s="305"/>
      <c r="AJ1010" s="305"/>
      <c r="AK1010" s="305"/>
      <c r="AL1010" s="305"/>
      <c r="AM1010" s="305"/>
      <c r="AN1010" s="305"/>
      <c r="AO1010" s="314"/>
      <c r="AP1010" s="117"/>
      <c r="AQ1010" s="54" t="s">
        <v>645</v>
      </c>
      <c r="AU1010" s="292" t="str">
        <f t="shared" ca="1" si="158"/>
        <v>AC</v>
      </c>
      <c r="AV1010" s="292">
        <f t="shared" si="159"/>
        <v>987</v>
      </c>
      <c r="AW1010" s="180" t="str">
        <f t="shared" ca="1" si="156"/>
        <v>AC987</v>
      </c>
      <c r="AX1010" s="180">
        <f t="shared" si="153"/>
        <v>9</v>
      </c>
      <c r="AY1010" s="180" t="str">
        <f t="shared" ca="1" si="154"/>
        <v>6. Ownership - Operating Costs</v>
      </c>
      <c r="AZ1010" s="189" t="s">
        <v>702</v>
      </c>
      <c r="BA1010" s="180" t="s">
        <v>763</v>
      </c>
      <c r="BB1010" s="180">
        <f>$AC$8</f>
        <v>2043</v>
      </c>
      <c r="BC1010" s="180" t="str">
        <f t="shared" ca="1" si="157"/>
        <v>9_AC987_Development_fee_2043</v>
      </c>
      <c r="BD1010" s="180" t="s">
        <v>407</v>
      </c>
      <c r="BE1010" s="180"/>
      <c r="BF1010" s="189" t="str">
        <f t="shared" si="155"/>
        <v>&gt;=0</v>
      </c>
      <c r="BG1010" s="189" t="s">
        <v>58</v>
      </c>
      <c r="BH1010" s="189" t="s">
        <v>58</v>
      </c>
      <c r="BI1010" s="189"/>
      <c r="BJ1010" s="189"/>
      <c r="BK1010" s="189"/>
      <c r="BL1010" s="189"/>
    </row>
    <row r="1011" spans="1:64" ht="13.5" hidden="1" customHeight="1" thickBot="1">
      <c r="A1011" s="90"/>
      <c r="B1011" s="117"/>
      <c r="C1011" s="160"/>
      <c r="D1011" s="347"/>
      <c r="E1011" s="347"/>
      <c r="F1011" s="304"/>
      <c r="G1011" s="304"/>
      <c r="H1011" s="304"/>
      <c r="I1011" s="304"/>
      <c r="J1011" s="304"/>
      <c r="K1011" s="304"/>
      <c r="L1011" s="304"/>
      <c r="M1011" s="304"/>
      <c r="N1011" s="304"/>
      <c r="O1011" s="304"/>
      <c r="P1011" s="304"/>
      <c r="Q1011" s="304"/>
      <c r="R1011" s="304"/>
      <c r="S1011" s="304"/>
      <c r="T1011" s="304"/>
      <c r="U1011" s="304"/>
      <c r="V1011" s="304"/>
      <c r="W1011" s="304"/>
      <c r="X1011" s="304"/>
      <c r="Y1011" s="304"/>
      <c r="Z1011" s="304"/>
      <c r="AA1011" s="304"/>
      <c r="AB1011" s="304"/>
      <c r="AC1011" s="304"/>
      <c r="AD1011" s="304"/>
      <c r="AE1011" s="305"/>
      <c r="AF1011" s="305"/>
      <c r="AG1011" s="305"/>
      <c r="AH1011" s="305"/>
      <c r="AI1011" s="305"/>
      <c r="AJ1011" s="305"/>
      <c r="AK1011" s="305"/>
      <c r="AL1011" s="305"/>
      <c r="AM1011" s="305"/>
      <c r="AN1011" s="305"/>
      <c r="AO1011" s="314"/>
      <c r="AP1011" s="117"/>
      <c r="AQ1011" s="54" t="s">
        <v>645</v>
      </c>
      <c r="AU1011" s="292" t="str">
        <f t="shared" ca="1" si="158"/>
        <v>AD</v>
      </c>
      <c r="AV1011" s="292">
        <f t="shared" si="159"/>
        <v>987</v>
      </c>
      <c r="AW1011" s="180" t="str">
        <f t="shared" ca="1" si="156"/>
        <v>AD987</v>
      </c>
      <c r="AX1011" s="180">
        <f t="shared" si="153"/>
        <v>9</v>
      </c>
      <c r="AY1011" s="180" t="str">
        <f t="shared" ca="1" si="154"/>
        <v>6. Ownership - Operating Costs</v>
      </c>
      <c r="AZ1011" s="189" t="s">
        <v>702</v>
      </c>
      <c r="BA1011" s="180" t="s">
        <v>763</v>
      </c>
      <c r="BB1011" s="180">
        <f>$AD$8</f>
        <v>2044</v>
      </c>
      <c r="BC1011" s="180" t="str">
        <f t="shared" ca="1" si="157"/>
        <v>9_AD987_Development_fee_2044</v>
      </c>
      <c r="BD1011" s="180" t="s">
        <v>407</v>
      </c>
      <c r="BE1011" s="180"/>
      <c r="BF1011" s="189" t="str">
        <f t="shared" si="155"/>
        <v>&gt;=0</v>
      </c>
      <c r="BG1011" s="189" t="s">
        <v>58</v>
      </c>
      <c r="BH1011" s="189" t="s">
        <v>58</v>
      </c>
      <c r="BI1011" s="189"/>
      <c r="BJ1011" s="189"/>
      <c r="BK1011" s="189"/>
      <c r="BL1011" s="189"/>
    </row>
    <row r="1012" spans="1:64" ht="13.5" hidden="1" customHeight="1" thickBot="1">
      <c r="A1012" s="90"/>
      <c r="B1012" s="117"/>
      <c r="C1012" s="160"/>
      <c r="D1012" s="347"/>
      <c r="E1012" s="347"/>
      <c r="F1012" s="304"/>
      <c r="G1012" s="304"/>
      <c r="H1012" s="304"/>
      <c r="I1012" s="304"/>
      <c r="J1012" s="304"/>
      <c r="K1012" s="304"/>
      <c r="L1012" s="304"/>
      <c r="M1012" s="304"/>
      <c r="N1012" s="304"/>
      <c r="O1012" s="304"/>
      <c r="P1012" s="304"/>
      <c r="Q1012" s="304"/>
      <c r="R1012" s="304"/>
      <c r="S1012" s="304"/>
      <c r="T1012" s="304"/>
      <c r="U1012" s="304"/>
      <c r="V1012" s="304"/>
      <c r="W1012" s="304"/>
      <c r="X1012" s="304"/>
      <c r="Y1012" s="304"/>
      <c r="Z1012" s="304"/>
      <c r="AA1012" s="304"/>
      <c r="AB1012" s="304"/>
      <c r="AC1012" s="304"/>
      <c r="AD1012" s="304"/>
      <c r="AE1012" s="305"/>
      <c r="AF1012" s="305"/>
      <c r="AG1012" s="305"/>
      <c r="AH1012" s="305"/>
      <c r="AI1012" s="305"/>
      <c r="AJ1012" s="305"/>
      <c r="AK1012" s="305"/>
      <c r="AL1012" s="305"/>
      <c r="AM1012" s="305"/>
      <c r="AN1012" s="305"/>
      <c r="AO1012" s="314"/>
      <c r="AP1012" s="117"/>
      <c r="AQ1012" s="54" t="s">
        <v>645</v>
      </c>
      <c r="AU1012" s="292" t="str">
        <f t="shared" ca="1" si="158"/>
        <v>AE</v>
      </c>
      <c r="AV1012" s="292">
        <f t="shared" si="159"/>
        <v>987</v>
      </c>
      <c r="AW1012" s="180" t="str">
        <f t="shared" ca="1" si="156"/>
        <v>AE987</v>
      </c>
      <c r="AX1012" s="180">
        <f t="shared" si="153"/>
        <v>9</v>
      </c>
      <c r="AY1012" s="180" t="str">
        <f t="shared" ca="1" si="154"/>
        <v>6. Ownership - Operating Costs</v>
      </c>
      <c r="AZ1012" s="189" t="s">
        <v>702</v>
      </c>
      <c r="BA1012" s="180" t="s">
        <v>763</v>
      </c>
      <c r="BB1012" s="180">
        <f>$AE$8</f>
        <v>2045</v>
      </c>
      <c r="BC1012" s="180" t="str">
        <f t="shared" ca="1" si="157"/>
        <v>9_AE987_Development_fee_2045</v>
      </c>
      <c r="BD1012" s="180" t="s">
        <v>407</v>
      </c>
      <c r="BE1012" s="180"/>
      <c r="BF1012" s="189" t="str">
        <f t="shared" si="155"/>
        <v>&gt;=0</v>
      </c>
      <c r="BG1012" s="189" t="s">
        <v>58</v>
      </c>
      <c r="BH1012" s="189" t="s">
        <v>58</v>
      </c>
      <c r="BI1012" s="189"/>
      <c r="BJ1012" s="189"/>
      <c r="BK1012" s="189"/>
      <c r="BL1012" s="189"/>
    </row>
    <row r="1013" spans="1:64" ht="13.5" hidden="1" customHeight="1" thickBot="1">
      <c r="A1013" s="90"/>
      <c r="B1013" s="117"/>
      <c r="C1013" s="160"/>
      <c r="D1013" s="347"/>
      <c r="E1013" s="347"/>
      <c r="F1013" s="304"/>
      <c r="G1013" s="304"/>
      <c r="H1013" s="304"/>
      <c r="I1013" s="304"/>
      <c r="J1013" s="304"/>
      <c r="K1013" s="304"/>
      <c r="L1013" s="304"/>
      <c r="M1013" s="304"/>
      <c r="N1013" s="304"/>
      <c r="O1013" s="304"/>
      <c r="P1013" s="304"/>
      <c r="Q1013" s="304"/>
      <c r="R1013" s="304"/>
      <c r="S1013" s="304"/>
      <c r="T1013" s="304"/>
      <c r="U1013" s="304"/>
      <c r="V1013" s="304"/>
      <c r="W1013" s="304"/>
      <c r="X1013" s="304"/>
      <c r="Y1013" s="304"/>
      <c r="Z1013" s="304"/>
      <c r="AA1013" s="304"/>
      <c r="AB1013" s="304"/>
      <c r="AC1013" s="304"/>
      <c r="AD1013" s="304"/>
      <c r="AE1013" s="305"/>
      <c r="AF1013" s="305"/>
      <c r="AG1013" s="305"/>
      <c r="AH1013" s="305"/>
      <c r="AI1013" s="305"/>
      <c r="AJ1013" s="305"/>
      <c r="AK1013" s="305"/>
      <c r="AL1013" s="305"/>
      <c r="AM1013" s="305"/>
      <c r="AN1013" s="305"/>
      <c r="AO1013" s="314"/>
      <c r="AP1013" s="117"/>
      <c r="AQ1013" s="54" t="s">
        <v>645</v>
      </c>
      <c r="AU1013" s="292" t="str">
        <f t="shared" ca="1" si="158"/>
        <v>AF</v>
      </c>
      <c r="AV1013" s="292">
        <f t="shared" si="159"/>
        <v>987</v>
      </c>
      <c r="AW1013" s="180" t="str">
        <f t="shared" ca="1" si="156"/>
        <v>AF987</v>
      </c>
      <c r="AX1013" s="180">
        <f t="shared" si="153"/>
        <v>9</v>
      </c>
      <c r="AY1013" s="180" t="str">
        <f t="shared" ca="1" si="154"/>
        <v>6. Ownership - Operating Costs</v>
      </c>
      <c r="AZ1013" s="189" t="s">
        <v>702</v>
      </c>
      <c r="BA1013" s="180" t="s">
        <v>763</v>
      </c>
      <c r="BB1013" s="180">
        <f>$AF$8</f>
        <v>2046</v>
      </c>
      <c r="BC1013" s="180" t="str">
        <f t="shared" ca="1" si="157"/>
        <v>9_AF987_Development_fee_2046</v>
      </c>
      <c r="BD1013" s="180" t="s">
        <v>407</v>
      </c>
      <c r="BE1013" s="180"/>
      <c r="BF1013" s="189" t="str">
        <f t="shared" si="155"/>
        <v>&gt;=0</v>
      </c>
      <c r="BG1013" s="189" t="s">
        <v>58</v>
      </c>
      <c r="BH1013" s="189" t="s">
        <v>58</v>
      </c>
      <c r="BI1013" s="189"/>
      <c r="BJ1013" s="189"/>
      <c r="BK1013" s="189"/>
      <c r="BL1013" s="189"/>
    </row>
    <row r="1014" spans="1:64" ht="13.5" hidden="1" customHeight="1" thickBot="1">
      <c r="A1014" s="90"/>
      <c r="B1014" s="117"/>
      <c r="C1014" s="160"/>
      <c r="D1014" s="347"/>
      <c r="E1014" s="347"/>
      <c r="F1014" s="304"/>
      <c r="G1014" s="304"/>
      <c r="H1014" s="304"/>
      <c r="I1014" s="304"/>
      <c r="J1014" s="304"/>
      <c r="K1014" s="304"/>
      <c r="L1014" s="304"/>
      <c r="M1014" s="304"/>
      <c r="N1014" s="304"/>
      <c r="O1014" s="304"/>
      <c r="P1014" s="304"/>
      <c r="Q1014" s="304"/>
      <c r="R1014" s="304"/>
      <c r="S1014" s="304"/>
      <c r="T1014" s="304"/>
      <c r="U1014" s="304"/>
      <c r="V1014" s="304"/>
      <c r="W1014" s="304"/>
      <c r="X1014" s="304"/>
      <c r="Y1014" s="304"/>
      <c r="Z1014" s="304"/>
      <c r="AA1014" s="304"/>
      <c r="AB1014" s="304"/>
      <c r="AC1014" s="304"/>
      <c r="AD1014" s="304"/>
      <c r="AE1014" s="305"/>
      <c r="AF1014" s="305"/>
      <c r="AG1014" s="305"/>
      <c r="AH1014" s="305"/>
      <c r="AI1014" s="305"/>
      <c r="AJ1014" s="305"/>
      <c r="AK1014" s="305"/>
      <c r="AL1014" s="305"/>
      <c r="AM1014" s="305"/>
      <c r="AN1014" s="305"/>
      <c r="AO1014" s="314"/>
      <c r="AP1014" s="117"/>
      <c r="AQ1014" s="54" t="s">
        <v>645</v>
      </c>
      <c r="AU1014" s="292" t="str">
        <f t="shared" ca="1" si="158"/>
        <v>AG</v>
      </c>
      <c r="AV1014" s="292">
        <f t="shared" si="159"/>
        <v>987</v>
      </c>
      <c r="AW1014" s="180" t="str">
        <f t="shared" ca="1" si="156"/>
        <v>AG987</v>
      </c>
      <c r="AX1014" s="180">
        <f t="shared" si="153"/>
        <v>9</v>
      </c>
      <c r="AY1014" s="180" t="str">
        <f t="shared" ca="1" si="154"/>
        <v>6. Ownership - Operating Costs</v>
      </c>
      <c r="AZ1014" s="189" t="s">
        <v>702</v>
      </c>
      <c r="BA1014" s="180" t="s">
        <v>763</v>
      </c>
      <c r="BB1014" s="180">
        <f>$AG$8</f>
        <v>2047</v>
      </c>
      <c r="BC1014" s="180" t="str">
        <f t="shared" ca="1" si="157"/>
        <v>9_AG987_Development_fee_2047</v>
      </c>
      <c r="BD1014" s="180" t="s">
        <v>407</v>
      </c>
      <c r="BE1014" s="180"/>
      <c r="BF1014" s="189" t="str">
        <f t="shared" si="155"/>
        <v>&gt;=0</v>
      </c>
      <c r="BG1014" s="189" t="s">
        <v>58</v>
      </c>
      <c r="BH1014" s="189" t="s">
        <v>58</v>
      </c>
      <c r="BI1014" s="189"/>
      <c r="BJ1014" s="189"/>
      <c r="BK1014" s="189"/>
      <c r="BL1014" s="189"/>
    </row>
    <row r="1015" spans="1:64" ht="13.5" hidden="1" customHeight="1" thickBot="1">
      <c r="A1015" s="90"/>
      <c r="B1015" s="117"/>
      <c r="C1015" s="160"/>
      <c r="D1015" s="347"/>
      <c r="E1015" s="347"/>
      <c r="F1015" s="304"/>
      <c r="G1015" s="304"/>
      <c r="H1015" s="304"/>
      <c r="I1015" s="304"/>
      <c r="J1015" s="304"/>
      <c r="K1015" s="304"/>
      <c r="L1015" s="304"/>
      <c r="M1015" s="304"/>
      <c r="N1015" s="304"/>
      <c r="O1015" s="304"/>
      <c r="P1015" s="304"/>
      <c r="Q1015" s="304"/>
      <c r="R1015" s="304"/>
      <c r="S1015" s="304"/>
      <c r="T1015" s="304"/>
      <c r="U1015" s="304"/>
      <c r="V1015" s="304"/>
      <c r="W1015" s="304"/>
      <c r="X1015" s="304"/>
      <c r="Y1015" s="304"/>
      <c r="Z1015" s="304"/>
      <c r="AA1015" s="304"/>
      <c r="AB1015" s="304"/>
      <c r="AC1015" s="304"/>
      <c r="AD1015" s="304"/>
      <c r="AE1015" s="305"/>
      <c r="AF1015" s="305"/>
      <c r="AG1015" s="305"/>
      <c r="AH1015" s="305"/>
      <c r="AI1015" s="305"/>
      <c r="AJ1015" s="305"/>
      <c r="AK1015" s="305"/>
      <c r="AL1015" s="305"/>
      <c r="AM1015" s="305"/>
      <c r="AN1015" s="305"/>
      <c r="AO1015" s="314"/>
      <c r="AP1015" s="117"/>
      <c r="AQ1015" s="54" t="s">
        <v>645</v>
      </c>
      <c r="AU1015" s="292" t="str">
        <f t="shared" ca="1" si="158"/>
        <v>AH</v>
      </c>
      <c r="AV1015" s="292">
        <f t="shared" si="159"/>
        <v>987</v>
      </c>
      <c r="AW1015" s="180" t="str">
        <f t="shared" ca="1" si="156"/>
        <v>AH987</v>
      </c>
      <c r="AX1015" s="180">
        <f t="shared" si="153"/>
        <v>9</v>
      </c>
      <c r="AY1015" s="180" t="str">
        <f t="shared" ca="1" si="154"/>
        <v>6. Ownership - Operating Costs</v>
      </c>
      <c r="AZ1015" s="189" t="s">
        <v>702</v>
      </c>
      <c r="BA1015" s="180" t="s">
        <v>763</v>
      </c>
      <c r="BB1015" s="180">
        <f>$AH$8</f>
        <v>2048</v>
      </c>
      <c r="BC1015" s="180" t="str">
        <f t="shared" ca="1" si="157"/>
        <v>9_AH987_Development_fee_2048</v>
      </c>
      <c r="BD1015" s="180" t="s">
        <v>407</v>
      </c>
      <c r="BE1015" s="180"/>
      <c r="BF1015" s="189" t="str">
        <f t="shared" si="155"/>
        <v>&gt;=0</v>
      </c>
      <c r="BG1015" s="189" t="s">
        <v>58</v>
      </c>
      <c r="BH1015" s="189" t="s">
        <v>58</v>
      </c>
      <c r="BI1015" s="189"/>
      <c r="BJ1015" s="189"/>
      <c r="BK1015" s="189"/>
      <c r="BL1015" s="189"/>
    </row>
    <row r="1016" spans="1:64" ht="13.5" hidden="1" customHeight="1" thickBot="1">
      <c r="A1016" s="90"/>
      <c r="B1016" s="117"/>
      <c r="C1016" s="160"/>
      <c r="D1016" s="347"/>
      <c r="E1016" s="347"/>
      <c r="F1016" s="304"/>
      <c r="G1016" s="304"/>
      <c r="H1016" s="304"/>
      <c r="I1016" s="304"/>
      <c r="J1016" s="304"/>
      <c r="K1016" s="304"/>
      <c r="L1016" s="304"/>
      <c r="M1016" s="304"/>
      <c r="N1016" s="304"/>
      <c r="O1016" s="304"/>
      <c r="P1016" s="304"/>
      <c r="Q1016" s="304"/>
      <c r="R1016" s="304"/>
      <c r="S1016" s="304"/>
      <c r="T1016" s="304"/>
      <c r="U1016" s="304"/>
      <c r="V1016" s="304"/>
      <c r="W1016" s="304"/>
      <c r="X1016" s="304"/>
      <c r="Y1016" s="304"/>
      <c r="Z1016" s="304"/>
      <c r="AA1016" s="304"/>
      <c r="AB1016" s="304"/>
      <c r="AC1016" s="304"/>
      <c r="AD1016" s="304"/>
      <c r="AE1016" s="305"/>
      <c r="AF1016" s="305"/>
      <c r="AG1016" s="305"/>
      <c r="AH1016" s="305"/>
      <c r="AI1016" s="305"/>
      <c r="AJ1016" s="305"/>
      <c r="AK1016" s="305"/>
      <c r="AL1016" s="305"/>
      <c r="AM1016" s="305"/>
      <c r="AN1016" s="305"/>
      <c r="AO1016" s="314"/>
      <c r="AP1016" s="117"/>
      <c r="AQ1016" s="54" t="s">
        <v>645</v>
      </c>
      <c r="AU1016" s="292" t="str">
        <f t="shared" ca="1" si="158"/>
        <v>AI</v>
      </c>
      <c r="AV1016" s="292">
        <f t="shared" si="159"/>
        <v>987</v>
      </c>
      <c r="AW1016" s="180" t="str">
        <f t="shared" ca="1" si="156"/>
        <v>AI987</v>
      </c>
      <c r="AX1016" s="180">
        <f t="shared" si="153"/>
        <v>9</v>
      </c>
      <c r="AY1016" s="180" t="str">
        <f t="shared" ca="1" si="154"/>
        <v>6. Ownership - Operating Costs</v>
      </c>
      <c r="AZ1016" s="189" t="s">
        <v>702</v>
      </c>
      <c r="BA1016" s="180" t="s">
        <v>763</v>
      </c>
      <c r="BB1016" s="180">
        <f>$AI$8</f>
        <v>2049</v>
      </c>
      <c r="BC1016" s="180" t="str">
        <f t="shared" ca="1" si="157"/>
        <v>9_AI987_Development_fee_2049</v>
      </c>
      <c r="BD1016" s="180" t="s">
        <v>407</v>
      </c>
      <c r="BE1016" s="180"/>
      <c r="BF1016" s="189" t="str">
        <f t="shared" si="155"/>
        <v>&gt;=0</v>
      </c>
      <c r="BG1016" s="189" t="s">
        <v>58</v>
      </c>
      <c r="BH1016" s="189" t="s">
        <v>58</v>
      </c>
      <c r="BI1016" s="189"/>
      <c r="BJ1016" s="189"/>
      <c r="BK1016" s="189"/>
      <c r="BL1016" s="189"/>
    </row>
    <row r="1017" spans="1:64" ht="13.5" hidden="1" customHeight="1" thickBot="1">
      <c r="A1017" s="90"/>
      <c r="B1017" s="117"/>
      <c r="C1017" s="160"/>
      <c r="D1017" s="347"/>
      <c r="E1017" s="347"/>
      <c r="F1017" s="304"/>
      <c r="G1017" s="304"/>
      <c r="H1017" s="304"/>
      <c r="I1017" s="304"/>
      <c r="J1017" s="304"/>
      <c r="K1017" s="304"/>
      <c r="L1017" s="304"/>
      <c r="M1017" s="304"/>
      <c r="N1017" s="304"/>
      <c r="O1017" s="304"/>
      <c r="P1017" s="304"/>
      <c r="Q1017" s="304"/>
      <c r="R1017" s="304"/>
      <c r="S1017" s="304"/>
      <c r="T1017" s="304"/>
      <c r="U1017" s="304"/>
      <c r="V1017" s="304"/>
      <c r="W1017" s="304"/>
      <c r="X1017" s="304"/>
      <c r="Y1017" s="304"/>
      <c r="Z1017" s="304"/>
      <c r="AA1017" s="304"/>
      <c r="AB1017" s="304"/>
      <c r="AC1017" s="304"/>
      <c r="AD1017" s="304"/>
      <c r="AE1017" s="305"/>
      <c r="AF1017" s="305"/>
      <c r="AG1017" s="305"/>
      <c r="AH1017" s="305"/>
      <c r="AI1017" s="305"/>
      <c r="AJ1017" s="305"/>
      <c r="AK1017" s="305"/>
      <c r="AL1017" s="305"/>
      <c r="AM1017" s="305"/>
      <c r="AN1017" s="305"/>
      <c r="AO1017" s="314"/>
      <c r="AP1017" s="117"/>
      <c r="AQ1017" s="54" t="s">
        <v>645</v>
      </c>
      <c r="AU1017" s="292" t="str">
        <f t="shared" ca="1" si="158"/>
        <v>AJ</v>
      </c>
      <c r="AV1017" s="292">
        <f t="shared" si="159"/>
        <v>987</v>
      </c>
      <c r="AW1017" s="180" t="str">
        <f t="shared" ca="1" si="156"/>
        <v>AJ987</v>
      </c>
      <c r="AX1017" s="180">
        <f t="shared" si="153"/>
        <v>9</v>
      </c>
      <c r="AY1017" s="180" t="str">
        <f t="shared" ca="1" si="154"/>
        <v>6. Ownership - Operating Costs</v>
      </c>
      <c r="AZ1017" s="189" t="s">
        <v>702</v>
      </c>
      <c r="BA1017" s="180" t="s">
        <v>763</v>
      </c>
      <c r="BB1017" s="180">
        <f>$AJ$8</f>
        <v>2050</v>
      </c>
      <c r="BC1017" s="180" t="str">
        <f t="shared" ca="1" si="157"/>
        <v>9_AJ987_Development_fee_2050</v>
      </c>
      <c r="BD1017" s="180" t="s">
        <v>407</v>
      </c>
      <c r="BE1017" s="180"/>
      <c r="BF1017" s="189" t="str">
        <f t="shared" si="155"/>
        <v>&gt;=0</v>
      </c>
      <c r="BG1017" s="189" t="s">
        <v>58</v>
      </c>
      <c r="BH1017" s="189" t="s">
        <v>58</v>
      </c>
      <c r="BI1017" s="189"/>
      <c r="BJ1017" s="189"/>
      <c r="BK1017" s="189"/>
      <c r="BL1017" s="189"/>
    </row>
    <row r="1018" spans="1:64" ht="13.5" hidden="1" customHeight="1" thickBot="1">
      <c r="A1018" s="90"/>
      <c r="B1018" s="117"/>
      <c r="C1018" s="160"/>
      <c r="D1018" s="347"/>
      <c r="E1018" s="347"/>
      <c r="F1018" s="304"/>
      <c r="G1018" s="304"/>
      <c r="H1018" s="304"/>
      <c r="I1018" s="304"/>
      <c r="J1018" s="304"/>
      <c r="K1018" s="304"/>
      <c r="L1018" s="304"/>
      <c r="M1018" s="304"/>
      <c r="N1018" s="304"/>
      <c r="O1018" s="304"/>
      <c r="P1018" s="304"/>
      <c r="Q1018" s="304"/>
      <c r="R1018" s="304"/>
      <c r="S1018" s="304"/>
      <c r="T1018" s="304"/>
      <c r="U1018" s="304"/>
      <c r="V1018" s="304"/>
      <c r="W1018" s="304"/>
      <c r="X1018" s="304"/>
      <c r="Y1018" s="304"/>
      <c r="Z1018" s="304"/>
      <c r="AA1018" s="304"/>
      <c r="AB1018" s="304"/>
      <c r="AC1018" s="304"/>
      <c r="AD1018" s="304"/>
      <c r="AE1018" s="305"/>
      <c r="AF1018" s="305"/>
      <c r="AG1018" s="305"/>
      <c r="AH1018" s="305"/>
      <c r="AI1018" s="305"/>
      <c r="AJ1018" s="305"/>
      <c r="AK1018" s="305"/>
      <c r="AL1018" s="305"/>
      <c r="AM1018" s="305"/>
      <c r="AN1018" s="305"/>
      <c r="AO1018" s="314"/>
      <c r="AP1018" s="117"/>
      <c r="AQ1018" s="54" t="s">
        <v>645</v>
      </c>
      <c r="AU1018" s="292" t="str">
        <f t="shared" ca="1" si="158"/>
        <v>AK</v>
      </c>
      <c r="AV1018" s="292">
        <f t="shared" si="159"/>
        <v>987</v>
      </c>
      <c r="AW1018" s="180" t="str">
        <f t="shared" ca="1" si="156"/>
        <v>AK987</v>
      </c>
      <c r="AX1018" s="180">
        <f t="shared" si="153"/>
        <v>9</v>
      </c>
      <c r="AY1018" s="180" t="str">
        <f t="shared" ca="1" si="154"/>
        <v>6. Ownership - Operating Costs</v>
      </c>
      <c r="AZ1018" s="189" t="s">
        <v>702</v>
      </c>
      <c r="BA1018" s="180" t="s">
        <v>763</v>
      </c>
      <c r="BB1018" s="180">
        <f>$AK$8</f>
        <v>2051</v>
      </c>
      <c r="BC1018" s="180" t="str">
        <f t="shared" ca="1" si="157"/>
        <v>9_AK987_Development_fee_2051</v>
      </c>
      <c r="BD1018" s="180" t="s">
        <v>407</v>
      </c>
      <c r="BE1018" s="180"/>
      <c r="BF1018" s="189" t="str">
        <f t="shared" si="155"/>
        <v>&gt;=0</v>
      </c>
      <c r="BG1018" s="189" t="s">
        <v>58</v>
      </c>
      <c r="BH1018" s="189" t="s">
        <v>58</v>
      </c>
      <c r="BI1018" s="189"/>
      <c r="BJ1018" s="189"/>
      <c r="BK1018" s="189"/>
      <c r="BL1018" s="189"/>
    </row>
    <row r="1019" spans="1:64" ht="13.5" hidden="1" customHeight="1" thickBot="1">
      <c r="A1019" s="90"/>
      <c r="B1019" s="117"/>
      <c r="C1019" s="160"/>
      <c r="D1019" s="347"/>
      <c r="E1019" s="347"/>
      <c r="F1019" s="304"/>
      <c r="G1019" s="304"/>
      <c r="H1019" s="304"/>
      <c r="I1019" s="304"/>
      <c r="J1019" s="304"/>
      <c r="K1019" s="304"/>
      <c r="L1019" s="304"/>
      <c r="M1019" s="304"/>
      <c r="N1019" s="304"/>
      <c r="O1019" s="304"/>
      <c r="P1019" s="304"/>
      <c r="Q1019" s="304"/>
      <c r="R1019" s="304"/>
      <c r="S1019" s="304"/>
      <c r="T1019" s="304"/>
      <c r="U1019" s="304"/>
      <c r="V1019" s="304"/>
      <c r="W1019" s="304"/>
      <c r="X1019" s="304"/>
      <c r="Y1019" s="304"/>
      <c r="Z1019" s="304"/>
      <c r="AA1019" s="304"/>
      <c r="AB1019" s="304"/>
      <c r="AC1019" s="304"/>
      <c r="AD1019" s="304"/>
      <c r="AE1019" s="305"/>
      <c r="AF1019" s="305"/>
      <c r="AG1019" s="305"/>
      <c r="AH1019" s="305"/>
      <c r="AI1019" s="305"/>
      <c r="AJ1019" s="305"/>
      <c r="AK1019" s="305"/>
      <c r="AL1019" s="305"/>
      <c r="AM1019" s="305"/>
      <c r="AN1019" s="305"/>
      <c r="AO1019" s="314"/>
      <c r="AP1019" s="117"/>
      <c r="AQ1019" s="54" t="s">
        <v>645</v>
      </c>
      <c r="AU1019" s="292" t="str">
        <f t="shared" ca="1" si="158"/>
        <v>AL</v>
      </c>
      <c r="AV1019" s="292">
        <f t="shared" si="159"/>
        <v>987</v>
      </c>
      <c r="AW1019" s="180" t="str">
        <f t="shared" ca="1" si="156"/>
        <v>AL987</v>
      </c>
      <c r="AX1019" s="180">
        <f t="shared" ref="AX1019:AX1058" si="160">$AX$5</f>
        <v>9</v>
      </c>
      <c r="AY1019" s="180" t="str">
        <f t="shared" ref="AY1019:AY1058" ca="1" si="161">MID(CELL("filename",AX1019),FIND("]",CELL("filename",AX1019))+1,256)</f>
        <v>6. Ownership - Operating Costs</v>
      </c>
      <c r="AZ1019" s="189" t="s">
        <v>702</v>
      </c>
      <c r="BA1019" s="180" t="s">
        <v>763</v>
      </c>
      <c r="BB1019" s="180">
        <f>$AL$8</f>
        <v>2052</v>
      </c>
      <c r="BC1019" s="180" t="str">
        <f t="shared" ca="1" si="157"/>
        <v>9_AL987_Development_fee_2052</v>
      </c>
      <c r="BD1019" s="180" t="s">
        <v>407</v>
      </c>
      <c r="BE1019" s="180"/>
      <c r="BF1019" s="189" t="str">
        <f t="shared" ref="BF1019:BF1057" si="162">"&gt;=0"</f>
        <v>&gt;=0</v>
      </c>
      <c r="BG1019" s="189" t="s">
        <v>58</v>
      </c>
      <c r="BH1019" s="189" t="s">
        <v>58</v>
      </c>
      <c r="BI1019" s="189"/>
      <c r="BJ1019" s="189"/>
      <c r="BK1019" s="189"/>
      <c r="BL1019" s="189"/>
    </row>
    <row r="1020" spans="1:64" ht="13.5" hidden="1" customHeight="1" thickBot="1">
      <c r="A1020" s="90"/>
      <c r="B1020" s="117"/>
      <c r="C1020" s="160"/>
      <c r="D1020" s="347"/>
      <c r="E1020" s="347"/>
      <c r="F1020" s="304"/>
      <c r="G1020" s="304"/>
      <c r="H1020" s="304"/>
      <c r="I1020" s="304"/>
      <c r="J1020" s="304"/>
      <c r="K1020" s="304"/>
      <c r="L1020" s="304"/>
      <c r="M1020" s="304"/>
      <c r="N1020" s="304"/>
      <c r="O1020" s="304"/>
      <c r="P1020" s="304"/>
      <c r="Q1020" s="304"/>
      <c r="R1020" s="304"/>
      <c r="S1020" s="304"/>
      <c r="T1020" s="304"/>
      <c r="U1020" s="304"/>
      <c r="V1020" s="304"/>
      <c r="W1020" s="304"/>
      <c r="X1020" s="304"/>
      <c r="Y1020" s="304"/>
      <c r="Z1020" s="304"/>
      <c r="AA1020" s="304"/>
      <c r="AB1020" s="304"/>
      <c r="AC1020" s="304"/>
      <c r="AD1020" s="304"/>
      <c r="AE1020" s="305"/>
      <c r="AF1020" s="305"/>
      <c r="AG1020" s="305"/>
      <c r="AH1020" s="305"/>
      <c r="AI1020" s="305"/>
      <c r="AJ1020" s="305"/>
      <c r="AK1020" s="305"/>
      <c r="AL1020" s="305"/>
      <c r="AM1020" s="305"/>
      <c r="AN1020" s="305"/>
      <c r="AO1020" s="314"/>
      <c r="AP1020" s="117"/>
      <c r="AQ1020" s="54" t="s">
        <v>645</v>
      </c>
      <c r="AU1020" s="292" t="str">
        <f t="shared" ca="1" si="158"/>
        <v>AM</v>
      </c>
      <c r="AV1020" s="292">
        <f t="shared" si="159"/>
        <v>987</v>
      </c>
      <c r="AW1020" s="180" t="str">
        <f t="shared" ca="1" si="156"/>
        <v>AM987</v>
      </c>
      <c r="AX1020" s="180">
        <f t="shared" si="160"/>
        <v>9</v>
      </c>
      <c r="AY1020" s="180" t="str">
        <f t="shared" ca="1" si="161"/>
        <v>6. Ownership - Operating Costs</v>
      </c>
      <c r="AZ1020" s="189" t="s">
        <v>702</v>
      </c>
      <c r="BA1020" s="180" t="s">
        <v>763</v>
      </c>
      <c r="BB1020" s="180">
        <f>$AM$8</f>
        <v>2053</v>
      </c>
      <c r="BC1020" s="180" t="str">
        <f t="shared" ca="1" si="157"/>
        <v>9_AM987_Development_fee_2053</v>
      </c>
      <c r="BD1020" s="180" t="s">
        <v>407</v>
      </c>
      <c r="BE1020" s="180"/>
      <c r="BF1020" s="189" t="str">
        <f t="shared" si="162"/>
        <v>&gt;=0</v>
      </c>
      <c r="BG1020" s="189" t="s">
        <v>58</v>
      </c>
      <c r="BH1020" s="189" t="s">
        <v>58</v>
      </c>
      <c r="BI1020" s="189"/>
      <c r="BJ1020" s="189"/>
      <c r="BK1020" s="189"/>
      <c r="BL1020" s="189"/>
    </row>
    <row r="1021" spans="1:64" ht="13.5" hidden="1" customHeight="1" thickBot="1">
      <c r="A1021" s="90"/>
      <c r="B1021" s="117"/>
      <c r="C1021" s="160"/>
      <c r="D1021" s="347"/>
      <c r="E1021" s="347"/>
      <c r="F1021" s="304"/>
      <c r="G1021" s="304"/>
      <c r="H1021" s="304"/>
      <c r="I1021" s="304"/>
      <c r="J1021" s="304"/>
      <c r="K1021" s="304"/>
      <c r="L1021" s="304"/>
      <c r="M1021" s="304"/>
      <c r="N1021" s="304"/>
      <c r="O1021" s="304"/>
      <c r="P1021" s="304"/>
      <c r="Q1021" s="304"/>
      <c r="R1021" s="304"/>
      <c r="S1021" s="304"/>
      <c r="T1021" s="304"/>
      <c r="U1021" s="304"/>
      <c r="V1021" s="304"/>
      <c r="W1021" s="304"/>
      <c r="X1021" s="304"/>
      <c r="Y1021" s="304"/>
      <c r="Z1021" s="304"/>
      <c r="AA1021" s="304"/>
      <c r="AB1021" s="304"/>
      <c r="AC1021" s="304"/>
      <c r="AD1021" s="304"/>
      <c r="AE1021" s="305"/>
      <c r="AF1021" s="305"/>
      <c r="AG1021" s="305"/>
      <c r="AH1021" s="305"/>
      <c r="AI1021" s="305"/>
      <c r="AJ1021" s="305"/>
      <c r="AK1021" s="305"/>
      <c r="AL1021" s="305"/>
      <c r="AM1021" s="305"/>
      <c r="AN1021" s="305"/>
      <c r="AO1021" s="314"/>
      <c r="AP1021" s="117"/>
      <c r="AQ1021" s="54" t="s">
        <v>645</v>
      </c>
      <c r="AU1021" s="292" t="str">
        <f t="shared" ca="1" si="158"/>
        <v>AN</v>
      </c>
      <c r="AV1021" s="292">
        <f t="shared" si="159"/>
        <v>987</v>
      </c>
      <c r="AW1021" s="180" t="str">
        <f t="shared" ca="1" si="156"/>
        <v>AN987</v>
      </c>
      <c r="AX1021" s="180">
        <f t="shared" si="160"/>
        <v>9</v>
      </c>
      <c r="AY1021" s="180" t="str">
        <f t="shared" ca="1" si="161"/>
        <v>6. Ownership - Operating Costs</v>
      </c>
      <c r="AZ1021" s="189" t="s">
        <v>702</v>
      </c>
      <c r="BA1021" s="180" t="s">
        <v>763</v>
      </c>
      <c r="BB1021" s="180">
        <f>$AN$8</f>
        <v>2054</v>
      </c>
      <c r="BC1021" s="180" t="str">
        <f t="shared" ca="1" si="157"/>
        <v>9_AN987_Development_fee_2054</v>
      </c>
      <c r="BD1021" s="180" t="s">
        <v>407</v>
      </c>
      <c r="BE1021" s="180"/>
      <c r="BF1021" s="189" t="str">
        <f t="shared" si="162"/>
        <v>&gt;=0</v>
      </c>
      <c r="BG1021" s="189" t="s">
        <v>58</v>
      </c>
      <c r="BH1021" s="189" t="s">
        <v>58</v>
      </c>
      <c r="BI1021" s="189"/>
      <c r="BJ1021" s="189"/>
      <c r="BK1021" s="189"/>
      <c r="BL1021" s="189"/>
    </row>
    <row r="1022" spans="1:64" ht="13.5" hidden="1" customHeight="1" thickBot="1">
      <c r="A1022" s="90"/>
      <c r="B1022" s="117"/>
      <c r="C1022" s="160"/>
      <c r="D1022" s="347"/>
      <c r="E1022" s="347"/>
      <c r="F1022" s="304"/>
      <c r="G1022" s="304"/>
      <c r="H1022" s="304"/>
      <c r="I1022" s="304"/>
      <c r="J1022" s="304"/>
      <c r="K1022" s="304"/>
      <c r="L1022" s="304"/>
      <c r="M1022" s="304"/>
      <c r="N1022" s="304"/>
      <c r="O1022" s="304"/>
      <c r="P1022" s="304"/>
      <c r="Q1022" s="304"/>
      <c r="R1022" s="304"/>
      <c r="S1022" s="304"/>
      <c r="T1022" s="304"/>
      <c r="U1022" s="304"/>
      <c r="V1022" s="304"/>
      <c r="W1022" s="304"/>
      <c r="X1022" s="304"/>
      <c r="Y1022" s="304"/>
      <c r="Z1022" s="304"/>
      <c r="AA1022" s="304"/>
      <c r="AB1022" s="304"/>
      <c r="AC1022" s="304"/>
      <c r="AD1022" s="304"/>
      <c r="AE1022" s="305"/>
      <c r="AF1022" s="305"/>
      <c r="AG1022" s="305"/>
      <c r="AH1022" s="305"/>
      <c r="AI1022" s="305"/>
      <c r="AJ1022" s="305"/>
      <c r="AK1022" s="305"/>
      <c r="AL1022" s="305"/>
      <c r="AM1022" s="305"/>
      <c r="AN1022" s="305"/>
      <c r="AO1022" s="314"/>
      <c r="AP1022" s="117"/>
      <c r="AQ1022" s="307" t="s">
        <v>645</v>
      </c>
      <c r="AR1022" s="307"/>
      <c r="AS1022" s="307"/>
      <c r="AT1022" s="307"/>
      <c r="AU1022" s="308" t="str">
        <f t="shared" ca="1" si="158"/>
        <v>AO</v>
      </c>
      <c r="AV1022" s="308">
        <f t="shared" si="159"/>
        <v>987</v>
      </c>
      <c r="AW1022" s="254" t="str">
        <f t="shared" ca="1" si="156"/>
        <v>AO987</v>
      </c>
      <c r="AX1022" s="254">
        <f t="shared" si="160"/>
        <v>9</v>
      </c>
      <c r="AY1022" s="254" t="str">
        <f t="shared" ca="1" si="161"/>
        <v>6. Ownership - Operating Costs</v>
      </c>
      <c r="AZ1022" s="259" t="s">
        <v>702</v>
      </c>
      <c r="BA1022" s="254" t="s">
        <v>763</v>
      </c>
      <c r="BB1022" s="254" t="s">
        <v>646</v>
      </c>
      <c r="BC1022" s="254" t="str">
        <f t="shared" ca="1" si="157"/>
        <v>9_AO987_Development_fee_Additional_Info</v>
      </c>
      <c r="BD1022" s="259" t="s">
        <v>133</v>
      </c>
      <c r="BE1022" s="259">
        <v>100</v>
      </c>
      <c r="BF1022" s="259"/>
      <c r="BG1022" s="259" t="s">
        <v>58</v>
      </c>
      <c r="BH1022" s="259" t="s">
        <v>58</v>
      </c>
      <c r="BI1022" s="189"/>
      <c r="BJ1022" s="189"/>
      <c r="BK1022" s="189"/>
      <c r="BL1022" s="189"/>
    </row>
    <row r="1023" spans="1:64" ht="13.5" thickBot="1">
      <c r="A1023" s="90">
        <f>+A987+1</f>
        <v>35</v>
      </c>
      <c r="B1023" s="117"/>
      <c r="C1023" s="487" t="s">
        <v>764</v>
      </c>
      <c r="D1023" s="347" t="s">
        <v>642</v>
      </c>
      <c r="E1023" s="347"/>
      <c r="F1023" s="280"/>
      <c r="G1023" s="280"/>
      <c r="H1023" s="280"/>
      <c r="I1023" s="280"/>
      <c r="J1023" s="280"/>
      <c r="K1023" s="280"/>
      <c r="L1023" s="280"/>
      <c r="M1023" s="280"/>
      <c r="N1023" s="280"/>
      <c r="O1023" s="280"/>
      <c r="P1023" s="280"/>
      <c r="Q1023" s="280"/>
      <c r="R1023" s="280"/>
      <c r="S1023" s="280"/>
      <c r="T1023" s="280"/>
      <c r="U1023" s="280"/>
      <c r="V1023" s="280"/>
      <c r="W1023" s="280"/>
      <c r="X1023" s="280"/>
      <c r="Y1023" s="280"/>
      <c r="Z1023" s="280"/>
      <c r="AA1023" s="280"/>
      <c r="AB1023" s="280"/>
      <c r="AC1023" s="280"/>
      <c r="AD1023" s="280"/>
      <c r="AE1023" s="281"/>
      <c r="AF1023" s="281"/>
      <c r="AG1023" s="281"/>
      <c r="AH1023" s="281"/>
      <c r="AI1023" s="281"/>
      <c r="AJ1023" s="281"/>
      <c r="AK1023" s="281"/>
      <c r="AL1023" s="281"/>
      <c r="AM1023" s="281"/>
      <c r="AN1023" s="281"/>
      <c r="AO1023" s="222"/>
      <c r="AP1023" s="117"/>
      <c r="AS1023" s="54" t="s">
        <v>125</v>
      </c>
      <c r="AT1023" s="54" t="str">
        <f ca="1">SUBSTITUTE(CELL("address",F1023),"$","")</f>
        <v>F1023</v>
      </c>
      <c r="AU1023" s="227" t="str">
        <f ca="1">CHAR(CODE(AT1023))</f>
        <v>F</v>
      </c>
      <c r="AV1023" s="227">
        <f>ROW(AT1023)</f>
        <v>1023</v>
      </c>
      <c r="AW1023" s="180" t="str">
        <f ca="1">CONCATENATE(AU1023&amp;AV1023)</f>
        <v>F1023</v>
      </c>
      <c r="AX1023" s="180">
        <f t="shared" si="160"/>
        <v>9</v>
      </c>
      <c r="AY1023" s="180" t="str">
        <f t="shared" ca="1" si="161"/>
        <v>6. Ownership - Operating Costs</v>
      </c>
      <c r="AZ1023" s="189" t="s">
        <v>702</v>
      </c>
      <c r="BA1023" s="180" t="s">
        <v>765</v>
      </c>
      <c r="BB1023" s="180">
        <f>$F$8</f>
        <v>2020</v>
      </c>
      <c r="BC1023" s="180" t="str">
        <f ca="1">AX1023&amp;"_"&amp;AW1023&amp;"_"&amp;BA1023&amp;"_"&amp;BB1023</f>
        <v>9_F1023_Land_leases_2020</v>
      </c>
      <c r="BD1023" s="180" t="s">
        <v>407</v>
      </c>
      <c r="BE1023" s="180"/>
      <c r="BF1023" s="189" t="str">
        <f t="shared" si="162"/>
        <v>&gt;=0</v>
      </c>
      <c r="BG1023" s="189" t="s">
        <v>58</v>
      </c>
      <c r="BH1023" s="189" t="s">
        <v>58</v>
      </c>
      <c r="BI1023" s="189"/>
      <c r="BJ1023" s="189"/>
      <c r="BK1023" s="189"/>
      <c r="BL1023" s="189"/>
    </row>
    <row r="1024" spans="1:64" ht="12.75" hidden="1" customHeight="1">
      <c r="A1024" s="90"/>
      <c r="B1024" s="117"/>
      <c r="C1024" s="487"/>
      <c r="D1024" s="347"/>
      <c r="E1024" s="347"/>
      <c r="F1024" s="311"/>
      <c r="G1024" s="311"/>
      <c r="H1024" s="311"/>
      <c r="I1024" s="311"/>
      <c r="J1024" s="311"/>
      <c r="K1024" s="311"/>
      <c r="L1024" s="311"/>
      <c r="M1024" s="311"/>
      <c r="N1024" s="311"/>
      <c r="O1024" s="311"/>
      <c r="P1024" s="311"/>
      <c r="Q1024" s="311"/>
      <c r="R1024" s="311"/>
      <c r="S1024" s="311"/>
      <c r="T1024" s="311"/>
      <c r="U1024" s="311"/>
      <c r="V1024" s="311"/>
      <c r="W1024" s="311"/>
      <c r="X1024" s="311"/>
      <c r="Y1024" s="311"/>
      <c r="Z1024" s="311"/>
      <c r="AA1024" s="311"/>
      <c r="AB1024" s="311"/>
      <c r="AC1024" s="311"/>
      <c r="AD1024" s="311"/>
      <c r="AE1024" s="311"/>
      <c r="AF1024" s="311"/>
      <c r="AG1024" s="311"/>
      <c r="AH1024" s="311"/>
      <c r="AI1024" s="311"/>
      <c r="AJ1024" s="311"/>
      <c r="AK1024" s="311"/>
      <c r="AL1024" s="311"/>
      <c r="AM1024" s="311"/>
      <c r="AN1024" s="311"/>
      <c r="AO1024" s="313"/>
      <c r="AP1024" s="117"/>
      <c r="AQ1024" s="54" t="s">
        <v>645</v>
      </c>
      <c r="AU1024" s="292" t="str">
        <f ca="1">IF(AU1023="Z","AA",IF(LEN(AU1023)=1,CHAR(CODE(AU1023)+1),IF(RIGHT(AU1023,1)="Z",CHAR(CODE(LEFT(AU1023,1))+1),LEFT(AU1023,1))&amp;CHAR(65+MOD(CODE(RIGHT(AU1023,1))+1-65,26))))</f>
        <v>G</v>
      </c>
      <c r="AV1024" s="292">
        <f>AV1023</f>
        <v>1023</v>
      </c>
      <c r="AW1024" s="180" t="str">
        <f t="shared" ref="AW1024:AW1058" ca="1" si="163">CONCATENATE(AU1024&amp;AV1024)</f>
        <v>G1023</v>
      </c>
      <c r="AX1024" s="180">
        <f t="shared" si="160"/>
        <v>9</v>
      </c>
      <c r="AY1024" s="180" t="str">
        <f t="shared" ca="1" si="161"/>
        <v>6. Ownership - Operating Costs</v>
      </c>
      <c r="AZ1024" s="189" t="s">
        <v>702</v>
      </c>
      <c r="BA1024" s="180" t="s">
        <v>765</v>
      </c>
      <c r="BB1024" s="180">
        <f>$G$8</f>
        <v>2021</v>
      </c>
      <c r="BC1024" s="180" t="str">
        <f t="shared" ref="BC1024:BC1058" ca="1" si="164">AX1024&amp;"_"&amp;AW1024&amp;"_"&amp;BA1024&amp;"_"&amp;BB1024</f>
        <v>9_G1023_Land_leases_2021</v>
      </c>
      <c r="BD1024" s="180" t="s">
        <v>407</v>
      </c>
      <c r="BE1024" s="180"/>
      <c r="BF1024" s="189" t="str">
        <f t="shared" si="162"/>
        <v>&gt;=0</v>
      </c>
      <c r="BG1024" s="189" t="s">
        <v>58</v>
      </c>
      <c r="BH1024" s="189" t="s">
        <v>58</v>
      </c>
      <c r="BI1024" s="189"/>
      <c r="BJ1024" s="189"/>
      <c r="BK1024" s="189"/>
      <c r="BL1024" s="189"/>
    </row>
    <row r="1025" spans="1:64" ht="12.75" hidden="1" customHeight="1">
      <c r="A1025" s="90"/>
      <c r="B1025" s="117"/>
      <c r="C1025" s="487"/>
      <c r="D1025" s="347"/>
      <c r="E1025" s="347"/>
      <c r="F1025" s="311"/>
      <c r="G1025" s="311"/>
      <c r="H1025" s="311"/>
      <c r="I1025" s="311"/>
      <c r="J1025" s="311"/>
      <c r="K1025" s="311"/>
      <c r="L1025" s="311"/>
      <c r="M1025" s="311"/>
      <c r="N1025" s="311"/>
      <c r="O1025" s="311"/>
      <c r="P1025" s="311"/>
      <c r="Q1025" s="311"/>
      <c r="R1025" s="311"/>
      <c r="S1025" s="311"/>
      <c r="T1025" s="311"/>
      <c r="U1025" s="311"/>
      <c r="V1025" s="311"/>
      <c r="W1025" s="311"/>
      <c r="X1025" s="311"/>
      <c r="Y1025" s="311"/>
      <c r="Z1025" s="311"/>
      <c r="AA1025" s="311"/>
      <c r="AB1025" s="311"/>
      <c r="AC1025" s="311"/>
      <c r="AD1025" s="311"/>
      <c r="AE1025" s="311"/>
      <c r="AF1025" s="311"/>
      <c r="AG1025" s="311"/>
      <c r="AH1025" s="311"/>
      <c r="AI1025" s="311"/>
      <c r="AJ1025" s="311"/>
      <c r="AK1025" s="311"/>
      <c r="AL1025" s="311"/>
      <c r="AM1025" s="311"/>
      <c r="AN1025" s="311"/>
      <c r="AO1025" s="313"/>
      <c r="AP1025" s="117"/>
      <c r="AQ1025" s="54" t="s">
        <v>645</v>
      </c>
      <c r="AU1025" s="292" t="str">
        <f t="shared" ref="AU1025:AU1058" ca="1" si="165">IF(AU1024="Z","AA",IF(LEN(AU1024)=1,CHAR(CODE(AU1024)+1),IF(RIGHT(AU1024,1)="Z",CHAR(CODE(LEFT(AU1024,1))+1),LEFT(AU1024,1))&amp;CHAR(65+MOD(CODE(RIGHT(AU1024,1))+1-65,26))))</f>
        <v>H</v>
      </c>
      <c r="AV1025" s="292">
        <f t="shared" ref="AV1025:AV1058" si="166">AV1024</f>
        <v>1023</v>
      </c>
      <c r="AW1025" s="180" t="str">
        <f t="shared" ca="1" si="163"/>
        <v>H1023</v>
      </c>
      <c r="AX1025" s="180">
        <f t="shared" si="160"/>
        <v>9</v>
      </c>
      <c r="AY1025" s="180" t="str">
        <f t="shared" ca="1" si="161"/>
        <v>6. Ownership - Operating Costs</v>
      </c>
      <c r="AZ1025" s="189" t="s">
        <v>702</v>
      </c>
      <c r="BA1025" s="180" t="s">
        <v>765</v>
      </c>
      <c r="BB1025" s="180">
        <f>$H$8</f>
        <v>2022</v>
      </c>
      <c r="BC1025" s="180" t="str">
        <f t="shared" ca="1" si="164"/>
        <v>9_H1023_Land_leases_2022</v>
      </c>
      <c r="BD1025" s="180" t="s">
        <v>407</v>
      </c>
      <c r="BE1025" s="180"/>
      <c r="BF1025" s="189" t="str">
        <f t="shared" si="162"/>
        <v>&gt;=0</v>
      </c>
      <c r="BG1025" s="189" t="s">
        <v>58</v>
      </c>
      <c r="BH1025" s="189" t="s">
        <v>58</v>
      </c>
      <c r="BI1025" s="189"/>
      <c r="BJ1025" s="189"/>
      <c r="BK1025" s="189"/>
      <c r="BL1025" s="189"/>
    </row>
    <row r="1026" spans="1:64" ht="12.75" hidden="1" customHeight="1">
      <c r="A1026" s="90"/>
      <c r="B1026" s="117"/>
      <c r="C1026" s="487"/>
      <c r="D1026" s="347"/>
      <c r="E1026" s="347"/>
      <c r="F1026" s="311"/>
      <c r="G1026" s="311"/>
      <c r="H1026" s="311"/>
      <c r="I1026" s="311"/>
      <c r="J1026" s="311"/>
      <c r="K1026" s="311"/>
      <c r="L1026" s="311"/>
      <c r="M1026" s="311"/>
      <c r="N1026" s="311"/>
      <c r="O1026" s="311"/>
      <c r="P1026" s="311"/>
      <c r="Q1026" s="311"/>
      <c r="R1026" s="311"/>
      <c r="S1026" s="311"/>
      <c r="T1026" s="311"/>
      <c r="U1026" s="311"/>
      <c r="V1026" s="311"/>
      <c r="W1026" s="311"/>
      <c r="X1026" s="311"/>
      <c r="Y1026" s="311"/>
      <c r="Z1026" s="311"/>
      <c r="AA1026" s="311"/>
      <c r="AB1026" s="311"/>
      <c r="AC1026" s="311"/>
      <c r="AD1026" s="311"/>
      <c r="AE1026" s="311"/>
      <c r="AF1026" s="311"/>
      <c r="AG1026" s="311"/>
      <c r="AH1026" s="311"/>
      <c r="AI1026" s="311"/>
      <c r="AJ1026" s="311"/>
      <c r="AK1026" s="311"/>
      <c r="AL1026" s="311"/>
      <c r="AM1026" s="311"/>
      <c r="AN1026" s="311"/>
      <c r="AO1026" s="313"/>
      <c r="AP1026" s="117"/>
      <c r="AQ1026" s="54" t="s">
        <v>645</v>
      </c>
      <c r="AU1026" s="292" t="str">
        <f t="shared" ca="1" si="165"/>
        <v>I</v>
      </c>
      <c r="AV1026" s="292">
        <f t="shared" si="166"/>
        <v>1023</v>
      </c>
      <c r="AW1026" s="180" t="str">
        <f t="shared" ca="1" si="163"/>
        <v>I1023</v>
      </c>
      <c r="AX1026" s="180">
        <f t="shared" si="160"/>
        <v>9</v>
      </c>
      <c r="AY1026" s="180" t="str">
        <f t="shared" ca="1" si="161"/>
        <v>6. Ownership - Operating Costs</v>
      </c>
      <c r="AZ1026" s="189" t="s">
        <v>702</v>
      </c>
      <c r="BA1026" s="180" t="s">
        <v>765</v>
      </c>
      <c r="BB1026" s="180">
        <f>$I$8</f>
        <v>2023</v>
      </c>
      <c r="BC1026" s="180" t="str">
        <f t="shared" ca="1" si="164"/>
        <v>9_I1023_Land_leases_2023</v>
      </c>
      <c r="BD1026" s="180" t="s">
        <v>407</v>
      </c>
      <c r="BE1026" s="180"/>
      <c r="BF1026" s="189" t="str">
        <f t="shared" si="162"/>
        <v>&gt;=0</v>
      </c>
      <c r="BG1026" s="189" t="s">
        <v>58</v>
      </c>
      <c r="BH1026" s="189" t="s">
        <v>58</v>
      </c>
      <c r="BI1026" s="189"/>
      <c r="BJ1026" s="189"/>
      <c r="BK1026" s="189"/>
      <c r="BL1026" s="189"/>
    </row>
    <row r="1027" spans="1:64" ht="12.75" hidden="1" customHeight="1">
      <c r="A1027" s="90"/>
      <c r="B1027" s="117"/>
      <c r="C1027" s="487"/>
      <c r="D1027" s="347"/>
      <c r="E1027" s="347"/>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311"/>
      <c r="AF1027" s="311"/>
      <c r="AG1027" s="311"/>
      <c r="AH1027" s="311"/>
      <c r="AI1027" s="311"/>
      <c r="AJ1027" s="311"/>
      <c r="AK1027" s="311"/>
      <c r="AL1027" s="311"/>
      <c r="AM1027" s="311"/>
      <c r="AN1027" s="311"/>
      <c r="AO1027" s="313"/>
      <c r="AP1027" s="117"/>
      <c r="AQ1027" s="54" t="s">
        <v>645</v>
      </c>
      <c r="AU1027" s="292" t="str">
        <f t="shared" ca="1" si="165"/>
        <v>J</v>
      </c>
      <c r="AV1027" s="292">
        <f t="shared" si="166"/>
        <v>1023</v>
      </c>
      <c r="AW1027" s="180" t="str">
        <f t="shared" ca="1" si="163"/>
        <v>J1023</v>
      </c>
      <c r="AX1027" s="180">
        <f t="shared" si="160"/>
        <v>9</v>
      </c>
      <c r="AY1027" s="180" t="str">
        <f t="shared" ca="1" si="161"/>
        <v>6. Ownership - Operating Costs</v>
      </c>
      <c r="AZ1027" s="189" t="s">
        <v>702</v>
      </c>
      <c r="BA1027" s="180" t="s">
        <v>765</v>
      </c>
      <c r="BB1027" s="180">
        <f>$J$8</f>
        <v>2024</v>
      </c>
      <c r="BC1027" s="180" t="str">
        <f t="shared" ca="1" si="164"/>
        <v>9_J1023_Land_leases_2024</v>
      </c>
      <c r="BD1027" s="180" t="s">
        <v>407</v>
      </c>
      <c r="BE1027" s="180"/>
      <c r="BF1027" s="189" t="str">
        <f t="shared" si="162"/>
        <v>&gt;=0</v>
      </c>
      <c r="BG1027" s="189" t="s">
        <v>58</v>
      </c>
      <c r="BH1027" s="189" t="s">
        <v>58</v>
      </c>
      <c r="BI1027" s="189"/>
      <c r="BJ1027" s="189"/>
      <c r="BK1027" s="189"/>
      <c r="BL1027" s="189"/>
    </row>
    <row r="1028" spans="1:64" ht="12.75" hidden="1" customHeight="1">
      <c r="A1028" s="90"/>
      <c r="B1028" s="117"/>
      <c r="C1028" s="487"/>
      <c r="D1028" s="347"/>
      <c r="E1028" s="347"/>
      <c r="F1028" s="311"/>
      <c r="G1028" s="311"/>
      <c r="H1028" s="311"/>
      <c r="I1028" s="311"/>
      <c r="J1028" s="311"/>
      <c r="K1028" s="311"/>
      <c r="L1028" s="311"/>
      <c r="M1028" s="311"/>
      <c r="N1028" s="311"/>
      <c r="O1028" s="311"/>
      <c r="P1028" s="311"/>
      <c r="Q1028" s="311"/>
      <c r="R1028" s="311"/>
      <c r="S1028" s="311"/>
      <c r="T1028" s="311"/>
      <c r="U1028" s="311"/>
      <c r="V1028" s="311"/>
      <c r="W1028" s="311"/>
      <c r="X1028" s="311"/>
      <c r="Y1028" s="311"/>
      <c r="Z1028" s="311"/>
      <c r="AA1028" s="311"/>
      <c r="AB1028" s="311"/>
      <c r="AC1028" s="311"/>
      <c r="AD1028" s="311"/>
      <c r="AE1028" s="311"/>
      <c r="AF1028" s="311"/>
      <c r="AG1028" s="311"/>
      <c r="AH1028" s="311"/>
      <c r="AI1028" s="311"/>
      <c r="AJ1028" s="311"/>
      <c r="AK1028" s="311"/>
      <c r="AL1028" s="311"/>
      <c r="AM1028" s="311"/>
      <c r="AN1028" s="311"/>
      <c r="AO1028" s="313"/>
      <c r="AP1028" s="117"/>
      <c r="AQ1028" s="54" t="s">
        <v>645</v>
      </c>
      <c r="AU1028" s="292" t="str">
        <f t="shared" ca="1" si="165"/>
        <v>K</v>
      </c>
      <c r="AV1028" s="292">
        <f t="shared" si="166"/>
        <v>1023</v>
      </c>
      <c r="AW1028" s="180" t="str">
        <f t="shared" ca="1" si="163"/>
        <v>K1023</v>
      </c>
      <c r="AX1028" s="180">
        <f t="shared" si="160"/>
        <v>9</v>
      </c>
      <c r="AY1028" s="180" t="str">
        <f t="shared" ca="1" si="161"/>
        <v>6. Ownership - Operating Costs</v>
      </c>
      <c r="AZ1028" s="189" t="s">
        <v>702</v>
      </c>
      <c r="BA1028" s="180" t="s">
        <v>765</v>
      </c>
      <c r="BB1028" s="180">
        <f>$K$8</f>
        <v>2025</v>
      </c>
      <c r="BC1028" s="180" t="str">
        <f t="shared" ca="1" si="164"/>
        <v>9_K1023_Land_leases_2025</v>
      </c>
      <c r="BD1028" s="180" t="s">
        <v>407</v>
      </c>
      <c r="BE1028" s="180"/>
      <c r="BF1028" s="189" t="str">
        <f t="shared" si="162"/>
        <v>&gt;=0</v>
      </c>
      <c r="BG1028" s="189" t="s">
        <v>58</v>
      </c>
      <c r="BH1028" s="189" t="s">
        <v>58</v>
      </c>
      <c r="BI1028" s="189"/>
      <c r="BJ1028" s="189"/>
      <c r="BK1028" s="189"/>
      <c r="BL1028" s="189"/>
    </row>
    <row r="1029" spans="1:64" ht="12.75" hidden="1" customHeight="1">
      <c r="A1029" s="90"/>
      <c r="B1029" s="117"/>
      <c r="C1029" s="487"/>
      <c r="D1029" s="347"/>
      <c r="E1029" s="347"/>
      <c r="F1029" s="311"/>
      <c r="G1029" s="311"/>
      <c r="H1029" s="311"/>
      <c r="I1029" s="311"/>
      <c r="J1029" s="311"/>
      <c r="K1029" s="311"/>
      <c r="L1029" s="311"/>
      <c r="M1029" s="311"/>
      <c r="N1029" s="311"/>
      <c r="O1029" s="311"/>
      <c r="P1029" s="311"/>
      <c r="Q1029" s="311"/>
      <c r="R1029" s="311"/>
      <c r="S1029" s="311"/>
      <c r="T1029" s="311"/>
      <c r="U1029" s="311"/>
      <c r="V1029" s="311"/>
      <c r="W1029" s="311"/>
      <c r="X1029" s="311"/>
      <c r="Y1029" s="311"/>
      <c r="Z1029" s="311"/>
      <c r="AA1029" s="311"/>
      <c r="AB1029" s="311"/>
      <c r="AC1029" s="311"/>
      <c r="AD1029" s="311"/>
      <c r="AE1029" s="311"/>
      <c r="AF1029" s="311"/>
      <c r="AG1029" s="311"/>
      <c r="AH1029" s="311"/>
      <c r="AI1029" s="311"/>
      <c r="AJ1029" s="311"/>
      <c r="AK1029" s="311"/>
      <c r="AL1029" s="311"/>
      <c r="AM1029" s="311"/>
      <c r="AN1029" s="311"/>
      <c r="AO1029" s="313"/>
      <c r="AP1029" s="117"/>
      <c r="AQ1029" s="54" t="s">
        <v>645</v>
      </c>
      <c r="AU1029" s="292" t="str">
        <f t="shared" ca="1" si="165"/>
        <v>L</v>
      </c>
      <c r="AV1029" s="292">
        <f t="shared" si="166"/>
        <v>1023</v>
      </c>
      <c r="AW1029" s="180" t="str">
        <f t="shared" ca="1" si="163"/>
        <v>L1023</v>
      </c>
      <c r="AX1029" s="180">
        <f t="shared" si="160"/>
        <v>9</v>
      </c>
      <c r="AY1029" s="180" t="str">
        <f t="shared" ca="1" si="161"/>
        <v>6. Ownership - Operating Costs</v>
      </c>
      <c r="AZ1029" s="189" t="s">
        <v>702</v>
      </c>
      <c r="BA1029" s="180" t="s">
        <v>765</v>
      </c>
      <c r="BB1029" s="180">
        <f>$L$8</f>
        <v>2026</v>
      </c>
      <c r="BC1029" s="180" t="str">
        <f t="shared" ca="1" si="164"/>
        <v>9_L1023_Land_leases_2026</v>
      </c>
      <c r="BD1029" s="180" t="s">
        <v>407</v>
      </c>
      <c r="BE1029" s="180"/>
      <c r="BF1029" s="189" t="str">
        <f t="shared" si="162"/>
        <v>&gt;=0</v>
      </c>
      <c r="BG1029" s="189" t="s">
        <v>58</v>
      </c>
      <c r="BH1029" s="189" t="s">
        <v>58</v>
      </c>
      <c r="BI1029" s="189"/>
      <c r="BJ1029" s="189"/>
      <c r="BK1029" s="189"/>
      <c r="BL1029" s="189"/>
    </row>
    <row r="1030" spans="1:64" ht="12.75" hidden="1" customHeight="1">
      <c r="A1030" s="90"/>
      <c r="B1030" s="117"/>
      <c r="C1030" s="487"/>
      <c r="D1030" s="347"/>
      <c r="E1030" s="347"/>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1"/>
      <c r="AD1030" s="311"/>
      <c r="AE1030" s="311"/>
      <c r="AF1030" s="311"/>
      <c r="AG1030" s="311"/>
      <c r="AH1030" s="311"/>
      <c r="AI1030" s="311"/>
      <c r="AJ1030" s="311"/>
      <c r="AK1030" s="311"/>
      <c r="AL1030" s="311"/>
      <c r="AM1030" s="311"/>
      <c r="AN1030" s="311"/>
      <c r="AO1030" s="313"/>
      <c r="AP1030" s="117"/>
      <c r="AQ1030" s="54" t="s">
        <v>645</v>
      </c>
      <c r="AU1030" s="292" t="str">
        <f t="shared" ca="1" si="165"/>
        <v>M</v>
      </c>
      <c r="AV1030" s="292">
        <f t="shared" si="166"/>
        <v>1023</v>
      </c>
      <c r="AW1030" s="180" t="str">
        <f t="shared" ca="1" si="163"/>
        <v>M1023</v>
      </c>
      <c r="AX1030" s="180">
        <f t="shared" si="160"/>
        <v>9</v>
      </c>
      <c r="AY1030" s="180" t="str">
        <f t="shared" ca="1" si="161"/>
        <v>6. Ownership - Operating Costs</v>
      </c>
      <c r="AZ1030" s="189" t="s">
        <v>702</v>
      </c>
      <c r="BA1030" s="180" t="s">
        <v>765</v>
      </c>
      <c r="BB1030" s="180">
        <f>$M$8</f>
        <v>2027</v>
      </c>
      <c r="BC1030" s="180" t="str">
        <f t="shared" ca="1" si="164"/>
        <v>9_M1023_Land_leases_2027</v>
      </c>
      <c r="BD1030" s="180" t="s">
        <v>407</v>
      </c>
      <c r="BE1030" s="180"/>
      <c r="BF1030" s="189" t="str">
        <f t="shared" si="162"/>
        <v>&gt;=0</v>
      </c>
      <c r="BG1030" s="189" t="s">
        <v>58</v>
      </c>
      <c r="BH1030" s="189" t="s">
        <v>58</v>
      </c>
      <c r="BI1030" s="189"/>
      <c r="BJ1030" s="189"/>
      <c r="BK1030" s="189"/>
      <c r="BL1030" s="189"/>
    </row>
    <row r="1031" spans="1:64" ht="12.75" hidden="1" customHeight="1">
      <c r="A1031" s="90"/>
      <c r="B1031" s="117"/>
      <c r="C1031" s="487"/>
      <c r="D1031" s="347"/>
      <c r="E1031" s="347"/>
      <c r="F1031" s="311"/>
      <c r="G1031" s="311"/>
      <c r="H1031" s="311"/>
      <c r="I1031" s="311"/>
      <c r="J1031" s="311"/>
      <c r="K1031" s="311"/>
      <c r="L1031" s="311"/>
      <c r="M1031" s="311"/>
      <c r="N1031" s="311"/>
      <c r="O1031" s="311"/>
      <c r="P1031" s="311"/>
      <c r="Q1031" s="311"/>
      <c r="R1031" s="311"/>
      <c r="S1031" s="311"/>
      <c r="T1031" s="311"/>
      <c r="U1031" s="311"/>
      <c r="V1031" s="311"/>
      <c r="W1031" s="311"/>
      <c r="X1031" s="311"/>
      <c r="Y1031" s="311"/>
      <c r="Z1031" s="311"/>
      <c r="AA1031" s="311"/>
      <c r="AB1031" s="311"/>
      <c r="AC1031" s="311"/>
      <c r="AD1031" s="311"/>
      <c r="AE1031" s="311"/>
      <c r="AF1031" s="311"/>
      <c r="AG1031" s="311"/>
      <c r="AH1031" s="311"/>
      <c r="AI1031" s="311"/>
      <c r="AJ1031" s="311"/>
      <c r="AK1031" s="311"/>
      <c r="AL1031" s="311"/>
      <c r="AM1031" s="311"/>
      <c r="AN1031" s="311"/>
      <c r="AO1031" s="313"/>
      <c r="AP1031" s="117"/>
      <c r="AQ1031" s="54" t="s">
        <v>645</v>
      </c>
      <c r="AU1031" s="292" t="str">
        <f t="shared" ca="1" si="165"/>
        <v>N</v>
      </c>
      <c r="AV1031" s="292">
        <f t="shared" si="166"/>
        <v>1023</v>
      </c>
      <c r="AW1031" s="180" t="str">
        <f t="shared" ca="1" si="163"/>
        <v>N1023</v>
      </c>
      <c r="AX1031" s="180">
        <f t="shared" si="160"/>
        <v>9</v>
      </c>
      <c r="AY1031" s="180" t="str">
        <f t="shared" ca="1" si="161"/>
        <v>6. Ownership - Operating Costs</v>
      </c>
      <c r="AZ1031" s="189" t="s">
        <v>702</v>
      </c>
      <c r="BA1031" s="180" t="s">
        <v>765</v>
      </c>
      <c r="BB1031" s="180">
        <f>$N$8</f>
        <v>2028</v>
      </c>
      <c r="BC1031" s="180" t="str">
        <f t="shared" ca="1" si="164"/>
        <v>9_N1023_Land_leases_2028</v>
      </c>
      <c r="BD1031" s="180" t="s">
        <v>407</v>
      </c>
      <c r="BE1031" s="180"/>
      <c r="BF1031" s="189" t="str">
        <f t="shared" si="162"/>
        <v>&gt;=0</v>
      </c>
      <c r="BG1031" s="189" t="s">
        <v>58</v>
      </c>
      <c r="BH1031" s="189" t="s">
        <v>58</v>
      </c>
      <c r="BI1031" s="189"/>
      <c r="BJ1031" s="189"/>
      <c r="BK1031" s="189"/>
      <c r="BL1031" s="189"/>
    </row>
    <row r="1032" spans="1:64" ht="12.75" hidden="1" customHeight="1">
      <c r="A1032" s="90"/>
      <c r="B1032" s="117"/>
      <c r="C1032" s="487"/>
      <c r="D1032" s="347"/>
      <c r="E1032" s="347"/>
      <c r="F1032" s="311"/>
      <c r="G1032" s="311"/>
      <c r="H1032" s="311"/>
      <c r="I1032" s="311"/>
      <c r="J1032" s="311"/>
      <c r="K1032" s="311"/>
      <c r="L1032" s="311"/>
      <c r="M1032" s="311"/>
      <c r="N1032" s="311"/>
      <c r="O1032" s="311"/>
      <c r="P1032" s="311"/>
      <c r="Q1032" s="311"/>
      <c r="R1032" s="311"/>
      <c r="S1032" s="311"/>
      <c r="T1032" s="311"/>
      <c r="U1032" s="311"/>
      <c r="V1032" s="311"/>
      <c r="W1032" s="311"/>
      <c r="X1032" s="311"/>
      <c r="Y1032" s="311"/>
      <c r="Z1032" s="311"/>
      <c r="AA1032" s="311"/>
      <c r="AB1032" s="311"/>
      <c r="AC1032" s="311"/>
      <c r="AD1032" s="311"/>
      <c r="AE1032" s="311"/>
      <c r="AF1032" s="311"/>
      <c r="AG1032" s="311"/>
      <c r="AH1032" s="311"/>
      <c r="AI1032" s="311"/>
      <c r="AJ1032" s="311"/>
      <c r="AK1032" s="311"/>
      <c r="AL1032" s="311"/>
      <c r="AM1032" s="311"/>
      <c r="AN1032" s="311"/>
      <c r="AO1032" s="313"/>
      <c r="AP1032" s="117"/>
      <c r="AQ1032" s="54" t="s">
        <v>645</v>
      </c>
      <c r="AU1032" s="292" t="str">
        <f t="shared" ca="1" si="165"/>
        <v>O</v>
      </c>
      <c r="AV1032" s="292">
        <f t="shared" si="166"/>
        <v>1023</v>
      </c>
      <c r="AW1032" s="180" t="str">
        <f t="shared" ca="1" si="163"/>
        <v>O1023</v>
      </c>
      <c r="AX1032" s="180">
        <f t="shared" si="160"/>
        <v>9</v>
      </c>
      <c r="AY1032" s="180" t="str">
        <f t="shared" ca="1" si="161"/>
        <v>6. Ownership - Operating Costs</v>
      </c>
      <c r="AZ1032" s="189" t="s">
        <v>702</v>
      </c>
      <c r="BA1032" s="180" t="s">
        <v>765</v>
      </c>
      <c r="BB1032" s="180">
        <f>$O$8</f>
        <v>2029</v>
      </c>
      <c r="BC1032" s="180" t="str">
        <f t="shared" ca="1" si="164"/>
        <v>9_O1023_Land_leases_2029</v>
      </c>
      <c r="BD1032" s="180" t="s">
        <v>407</v>
      </c>
      <c r="BE1032" s="180"/>
      <c r="BF1032" s="189" t="str">
        <f t="shared" si="162"/>
        <v>&gt;=0</v>
      </c>
      <c r="BG1032" s="189" t="s">
        <v>58</v>
      </c>
      <c r="BH1032" s="189" t="s">
        <v>58</v>
      </c>
      <c r="BI1032" s="189"/>
      <c r="BJ1032" s="189"/>
      <c r="BK1032" s="189"/>
      <c r="BL1032" s="189"/>
    </row>
    <row r="1033" spans="1:64" ht="12.75" hidden="1" customHeight="1">
      <c r="A1033" s="90"/>
      <c r="B1033" s="117"/>
      <c r="C1033" s="487"/>
      <c r="D1033" s="347"/>
      <c r="E1033" s="347"/>
      <c r="F1033" s="311"/>
      <c r="G1033" s="311"/>
      <c r="H1033" s="311"/>
      <c r="I1033" s="311"/>
      <c r="J1033" s="311"/>
      <c r="K1033" s="311"/>
      <c r="L1033" s="311"/>
      <c r="M1033" s="311"/>
      <c r="N1033" s="311"/>
      <c r="O1033" s="311"/>
      <c r="P1033" s="311"/>
      <c r="Q1033" s="311"/>
      <c r="R1033" s="311"/>
      <c r="S1033" s="311"/>
      <c r="T1033" s="311"/>
      <c r="U1033" s="311"/>
      <c r="V1033" s="311"/>
      <c r="W1033" s="311"/>
      <c r="X1033" s="311"/>
      <c r="Y1033" s="311"/>
      <c r="Z1033" s="311"/>
      <c r="AA1033" s="311"/>
      <c r="AB1033" s="311"/>
      <c r="AC1033" s="311"/>
      <c r="AD1033" s="311"/>
      <c r="AE1033" s="311"/>
      <c r="AF1033" s="311"/>
      <c r="AG1033" s="311"/>
      <c r="AH1033" s="311"/>
      <c r="AI1033" s="311"/>
      <c r="AJ1033" s="311"/>
      <c r="AK1033" s="311"/>
      <c r="AL1033" s="311"/>
      <c r="AM1033" s="311"/>
      <c r="AN1033" s="311"/>
      <c r="AO1033" s="313"/>
      <c r="AP1033" s="117"/>
      <c r="AQ1033" s="54" t="s">
        <v>645</v>
      </c>
      <c r="AU1033" s="292" t="str">
        <f t="shared" ca="1" si="165"/>
        <v>P</v>
      </c>
      <c r="AV1033" s="292">
        <f t="shared" si="166"/>
        <v>1023</v>
      </c>
      <c r="AW1033" s="180" t="str">
        <f t="shared" ca="1" si="163"/>
        <v>P1023</v>
      </c>
      <c r="AX1033" s="180">
        <f t="shared" si="160"/>
        <v>9</v>
      </c>
      <c r="AY1033" s="180" t="str">
        <f t="shared" ca="1" si="161"/>
        <v>6. Ownership - Operating Costs</v>
      </c>
      <c r="AZ1033" s="189" t="s">
        <v>702</v>
      </c>
      <c r="BA1033" s="180" t="s">
        <v>765</v>
      </c>
      <c r="BB1033" s="180">
        <f>$P$8</f>
        <v>2030</v>
      </c>
      <c r="BC1033" s="180" t="str">
        <f t="shared" ca="1" si="164"/>
        <v>9_P1023_Land_leases_2030</v>
      </c>
      <c r="BD1033" s="180" t="s">
        <v>407</v>
      </c>
      <c r="BE1033" s="180"/>
      <c r="BF1033" s="189" t="str">
        <f t="shared" si="162"/>
        <v>&gt;=0</v>
      </c>
      <c r="BG1033" s="189" t="s">
        <v>58</v>
      </c>
      <c r="BH1033" s="189" t="s">
        <v>58</v>
      </c>
      <c r="BI1033" s="189"/>
      <c r="BJ1033" s="189"/>
      <c r="BK1033" s="189"/>
      <c r="BL1033" s="189"/>
    </row>
    <row r="1034" spans="1:64" ht="12.75" hidden="1" customHeight="1">
      <c r="A1034" s="90"/>
      <c r="B1034" s="117"/>
      <c r="C1034" s="487"/>
      <c r="D1034" s="347"/>
      <c r="E1034" s="347"/>
      <c r="F1034" s="311"/>
      <c r="G1034" s="311"/>
      <c r="H1034" s="311"/>
      <c r="I1034" s="311"/>
      <c r="J1034" s="311"/>
      <c r="K1034" s="311"/>
      <c r="L1034" s="311"/>
      <c r="M1034" s="311"/>
      <c r="N1034" s="311"/>
      <c r="O1034" s="311"/>
      <c r="P1034" s="311"/>
      <c r="Q1034" s="311"/>
      <c r="R1034" s="311"/>
      <c r="S1034" s="311"/>
      <c r="T1034" s="311"/>
      <c r="U1034" s="311"/>
      <c r="V1034" s="311"/>
      <c r="W1034" s="311"/>
      <c r="X1034" s="311"/>
      <c r="Y1034" s="311"/>
      <c r="Z1034" s="311"/>
      <c r="AA1034" s="311"/>
      <c r="AB1034" s="311"/>
      <c r="AC1034" s="311"/>
      <c r="AD1034" s="311"/>
      <c r="AE1034" s="311"/>
      <c r="AF1034" s="311"/>
      <c r="AG1034" s="311"/>
      <c r="AH1034" s="311"/>
      <c r="AI1034" s="311"/>
      <c r="AJ1034" s="311"/>
      <c r="AK1034" s="311"/>
      <c r="AL1034" s="311"/>
      <c r="AM1034" s="311"/>
      <c r="AN1034" s="311"/>
      <c r="AO1034" s="313"/>
      <c r="AP1034" s="117"/>
      <c r="AQ1034" s="54" t="s">
        <v>645</v>
      </c>
      <c r="AU1034" s="292" t="str">
        <f t="shared" ca="1" si="165"/>
        <v>Q</v>
      </c>
      <c r="AV1034" s="292">
        <f t="shared" si="166"/>
        <v>1023</v>
      </c>
      <c r="AW1034" s="180" t="str">
        <f t="shared" ca="1" si="163"/>
        <v>Q1023</v>
      </c>
      <c r="AX1034" s="180">
        <f t="shared" si="160"/>
        <v>9</v>
      </c>
      <c r="AY1034" s="180" t="str">
        <f t="shared" ca="1" si="161"/>
        <v>6. Ownership - Operating Costs</v>
      </c>
      <c r="AZ1034" s="189" t="s">
        <v>702</v>
      </c>
      <c r="BA1034" s="180" t="s">
        <v>765</v>
      </c>
      <c r="BB1034" s="180">
        <f>$Q$8</f>
        <v>2031</v>
      </c>
      <c r="BC1034" s="180" t="str">
        <f t="shared" ca="1" si="164"/>
        <v>9_Q1023_Land_leases_2031</v>
      </c>
      <c r="BD1034" s="180" t="s">
        <v>407</v>
      </c>
      <c r="BE1034" s="180"/>
      <c r="BF1034" s="189" t="str">
        <f t="shared" si="162"/>
        <v>&gt;=0</v>
      </c>
      <c r="BG1034" s="189" t="s">
        <v>58</v>
      </c>
      <c r="BH1034" s="189" t="s">
        <v>58</v>
      </c>
      <c r="BI1034" s="189"/>
      <c r="BJ1034" s="189"/>
      <c r="BK1034" s="189"/>
      <c r="BL1034" s="189"/>
    </row>
    <row r="1035" spans="1:64" ht="12.75" hidden="1" customHeight="1">
      <c r="A1035" s="90"/>
      <c r="B1035" s="117"/>
      <c r="C1035" s="487"/>
      <c r="D1035" s="347"/>
      <c r="E1035" s="347"/>
      <c r="F1035" s="311"/>
      <c r="G1035" s="311"/>
      <c r="H1035" s="311"/>
      <c r="I1035" s="311"/>
      <c r="J1035" s="311"/>
      <c r="K1035" s="311"/>
      <c r="L1035" s="311"/>
      <c r="M1035" s="311"/>
      <c r="N1035" s="311"/>
      <c r="O1035" s="311"/>
      <c r="P1035" s="311"/>
      <c r="Q1035" s="311"/>
      <c r="R1035" s="311"/>
      <c r="S1035" s="311"/>
      <c r="T1035" s="311"/>
      <c r="U1035" s="311"/>
      <c r="V1035" s="311"/>
      <c r="W1035" s="311"/>
      <c r="X1035" s="311"/>
      <c r="Y1035" s="311"/>
      <c r="Z1035" s="311"/>
      <c r="AA1035" s="311"/>
      <c r="AB1035" s="311"/>
      <c r="AC1035" s="311"/>
      <c r="AD1035" s="311"/>
      <c r="AE1035" s="311"/>
      <c r="AF1035" s="311"/>
      <c r="AG1035" s="311"/>
      <c r="AH1035" s="311"/>
      <c r="AI1035" s="311"/>
      <c r="AJ1035" s="311"/>
      <c r="AK1035" s="311"/>
      <c r="AL1035" s="311"/>
      <c r="AM1035" s="311"/>
      <c r="AN1035" s="311"/>
      <c r="AO1035" s="313"/>
      <c r="AP1035" s="117"/>
      <c r="AQ1035" s="54" t="s">
        <v>645</v>
      </c>
      <c r="AU1035" s="292" t="str">
        <f t="shared" ca="1" si="165"/>
        <v>R</v>
      </c>
      <c r="AV1035" s="292">
        <f t="shared" si="166"/>
        <v>1023</v>
      </c>
      <c r="AW1035" s="180" t="str">
        <f t="shared" ca="1" si="163"/>
        <v>R1023</v>
      </c>
      <c r="AX1035" s="180">
        <f t="shared" si="160"/>
        <v>9</v>
      </c>
      <c r="AY1035" s="180" t="str">
        <f t="shared" ca="1" si="161"/>
        <v>6. Ownership - Operating Costs</v>
      </c>
      <c r="AZ1035" s="189" t="s">
        <v>702</v>
      </c>
      <c r="BA1035" s="180" t="s">
        <v>765</v>
      </c>
      <c r="BB1035" s="180">
        <f>$R$8</f>
        <v>2032</v>
      </c>
      <c r="BC1035" s="180" t="str">
        <f t="shared" ca="1" si="164"/>
        <v>9_R1023_Land_leases_2032</v>
      </c>
      <c r="BD1035" s="180" t="s">
        <v>407</v>
      </c>
      <c r="BE1035" s="180"/>
      <c r="BF1035" s="189" t="str">
        <f t="shared" si="162"/>
        <v>&gt;=0</v>
      </c>
      <c r="BG1035" s="189" t="s">
        <v>58</v>
      </c>
      <c r="BH1035" s="189" t="s">
        <v>58</v>
      </c>
      <c r="BI1035" s="189"/>
      <c r="BJ1035" s="189"/>
      <c r="BK1035" s="189"/>
      <c r="BL1035" s="189"/>
    </row>
    <row r="1036" spans="1:64" ht="12.75" hidden="1" customHeight="1">
      <c r="A1036" s="90"/>
      <c r="B1036" s="117"/>
      <c r="C1036" s="487"/>
      <c r="D1036" s="347"/>
      <c r="E1036" s="347"/>
      <c r="F1036" s="311"/>
      <c r="G1036" s="311"/>
      <c r="H1036" s="311"/>
      <c r="I1036" s="311"/>
      <c r="J1036" s="311"/>
      <c r="K1036" s="311"/>
      <c r="L1036" s="311"/>
      <c r="M1036" s="311"/>
      <c r="N1036" s="311"/>
      <c r="O1036" s="311"/>
      <c r="P1036" s="311"/>
      <c r="Q1036" s="311"/>
      <c r="R1036" s="311"/>
      <c r="S1036" s="311"/>
      <c r="T1036" s="311"/>
      <c r="U1036" s="311"/>
      <c r="V1036" s="311"/>
      <c r="W1036" s="311"/>
      <c r="X1036" s="311"/>
      <c r="Y1036" s="311"/>
      <c r="Z1036" s="311"/>
      <c r="AA1036" s="311"/>
      <c r="AB1036" s="311"/>
      <c r="AC1036" s="311"/>
      <c r="AD1036" s="311"/>
      <c r="AE1036" s="311"/>
      <c r="AF1036" s="311"/>
      <c r="AG1036" s="311"/>
      <c r="AH1036" s="311"/>
      <c r="AI1036" s="311"/>
      <c r="AJ1036" s="311"/>
      <c r="AK1036" s="311"/>
      <c r="AL1036" s="311"/>
      <c r="AM1036" s="311"/>
      <c r="AN1036" s="311"/>
      <c r="AO1036" s="313"/>
      <c r="AP1036" s="117"/>
      <c r="AQ1036" s="54" t="s">
        <v>645</v>
      </c>
      <c r="AU1036" s="292" t="str">
        <f t="shared" ca="1" si="165"/>
        <v>S</v>
      </c>
      <c r="AV1036" s="292">
        <f t="shared" si="166"/>
        <v>1023</v>
      </c>
      <c r="AW1036" s="180" t="str">
        <f t="shared" ca="1" si="163"/>
        <v>S1023</v>
      </c>
      <c r="AX1036" s="180">
        <f t="shared" si="160"/>
        <v>9</v>
      </c>
      <c r="AY1036" s="180" t="str">
        <f t="shared" ca="1" si="161"/>
        <v>6. Ownership - Operating Costs</v>
      </c>
      <c r="AZ1036" s="189" t="s">
        <v>702</v>
      </c>
      <c r="BA1036" s="180" t="s">
        <v>765</v>
      </c>
      <c r="BB1036" s="180">
        <f>$S$8</f>
        <v>2033</v>
      </c>
      <c r="BC1036" s="180" t="str">
        <f t="shared" ca="1" si="164"/>
        <v>9_S1023_Land_leases_2033</v>
      </c>
      <c r="BD1036" s="180" t="s">
        <v>407</v>
      </c>
      <c r="BE1036" s="180"/>
      <c r="BF1036" s="189" t="str">
        <f t="shared" si="162"/>
        <v>&gt;=0</v>
      </c>
      <c r="BG1036" s="189" t="s">
        <v>58</v>
      </c>
      <c r="BH1036" s="189" t="s">
        <v>58</v>
      </c>
      <c r="BI1036" s="189"/>
      <c r="BJ1036" s="189"/>
      <c r="BK1036" s="189"/>
      <c r="BL1036" s="189"/>
    </row>
    <row r="1037" spans="1:64" ht="12.75" hidden="1" customHeight="1">
      <c r="A1037" s="90"/>
      <c r="B1037" s="117"/>
      <c r="C1037" s="487"/>
      <c r="D1037" s="347"/>
      <c r="E1037" s="347"/>
      <c r="F1037" s="311"/>
      <c r="G1037" s="311"/>
      <c r="H1037" s="311"/>
      <c r="I1037" s="311"/>
      <c r="J1037" s="311"/>
      <c r="K1037" s="311"/>
      <c r="L1037" s="311"/>
      <c r="M1037" s="311"/>
      <c r="N1037" s="311"/>
      <c r="O1037" s="311"/>
      <c r="P1037" s="311"/>
      <c r="Q1037" s="311"/>
      <c r="R1037" s="311"/>
      <c r="S1037" s="311"/>
      <c r="T1037" s="311"/>
      <c r="U1037" s="311"/>
      <c r="V1037" s="311"/>
      <c r="W1037" s="311"/>
      <c r="X1037" s="311"/>
      <c r="Y1037" s="311"/>
      <c r="Z1037" s="311"/>
      <c r="AA1037" s="311"/>
      <c r="AB1037" s="311"/>
      <c r="AC1037" s="311"/>
      <c r="AD1037" s="311"/>
      <c r="AE1037" s="311"/>
      <c r="AF1037" s="311"/>
      <c r="AG1037" s="311"/>
      <c r="AH1037" s="311"/>
      <c r="AI1037" s="311"/>
      <c r="AJ1037" s="311"/>
      <c r="AK1037" s="311"/>
      <c r="AL1037" s="311"/>
      <c r="AM1037" s="311"/>
      <c r="AN1037" s="311"/>
      <c r="AO1037" s="313"/>
      <c r="AP1037" s="117"/>
      <c r="AQ1037" s="54" t="s">
        <v>645</v>
      </c>
      <c r="AU1037" s="292" t="str">
        <f t="shared" ca="1" si="165"/>
        <v>T</v>
      </c>
      <c r="AV1037" s="292">
        <f t="shared" si="166"/>
        <v>1023</v>
      </c>
      <c r="AW1037" s="180" t="str">
        <f t="shared" ca="1" si="163"/>
        <v>T1023</v>
      </c>
      <c r="AX1037" s="180">
        <f t="shared" si="160"/>
        <v>9</v>
      </c>
      <c r="AY1037" s="180" t="str">
        <f t="shared" ca="1" si="161"/>
        <v>6. Ownership - Operating Costs</v>
      </c>
      <c r="AZ1037" s="189" t="s">
        <v>702</v>
      </c>
      <c r="BA1037" s="180" t="s">
        <v>765</v>
      </c>
      <c r="BB1037" s="180">
        <f>$T$8</f>
        <v>2034</v>
      </c>
      <c r="BC1037" s="180" t="str">
        <f t="shared" ca="1" si="164"/>
        <v>9_T1023_Land_leases_2034</v>
      </c>
      <c r="BD1037" s="180" t="s">
        <v>407</v>
      </c>
      <c r="BE1037" s="180"/>
      <c r="BF1037" s="189" t="str">
        <f t="shared" si="162"/>
        <v>&gt;=0</v>
      </c>
      <c r="BG1037" s="189" t="s">
        <v>58</v>
      </c>
      <c r="BH1037" s="189" t="s">
        <v>58</v>
      </c>
      <c r="BI1037" s="189"/>
      <c r="BJ1037" s="189"/>
      <c r="BK1037" s="189"/>
      <c r="BL1037" s="189"/>
    </row>
    <row r="1038" spans="1:64" ht="12.75" hidden="1" customHeight="1">
      <c r="A1038" s="90"/>
      <c r="B1038" s="117"/>
      <c r="C1038" s="487"/>
      <c r="D1038" s="347"/>
      <c r="E1038" s="347"/>
      <c r="F1038" s="311"/>
      <c r="G1038" s="311"/>
      <c r="H1038" s="311"/>
      <c r="I1038" s="311"/>
      <c r="J1038" s="311"/>
      <c r="K1038" s="311"/>
      <c r="L1038" s="311"/>
      <c r="M1038" s="311"/>
      <c r="N1038" s="311"/>
      <c r="O1038" s="311"/>
      <c r="P1038" s="311"/>
      <c r="Q1038" s="311"/>
      <c r="R1038" s="311"/>
      <c r="S1038" s="311"/>
      <c r="T1038" s="311"/>
      <c r="U1038" s="311"/>
      <c r="V1038" s="311"/>
      <c r="W1038" s="311"/>
      <c r="X1038" s="311"/>
      <c r="Y1038" s="311"/>
      <c r="Z1038" s="311"/>
      <c r="AA1038" s="311"/>
      <c r="AB1038" s="311"/>
      <c r="AC1038" s="311"/>
      <c r="AD1038" s="311"/>
      <c r="AE1038" s="311"/>
      <c r="AF1038" s="311"/>
      <c r="AG1038" s="311"/>
      <c r="AH1038" s="311"/>
      <c r="AI1038" s="311"/>
      <c r="AJ1038" s="311"/>
      <c r="AK1038" s="311"/>
      <c r="AL1038" s="311"/>
      <c r="AM1038" s="311"/>
      <c r="AN1038" s="311"/>
      <c r="AO1038" s="313"/>
      <c r="AP1038" s="117"/>
      <c r="AQ1038" s="54" t="s">
        <v>645</v>
      </c>
      <c r="AU1038" s="292" t="str">
        <f t="shared" ca="1" si="165"/>
        <v>U</v>
      </c>
      <c r="AV1038" s="292">
        <f t="shared" si="166"/>
        <v>1023</v>
      </c>
      <c r="AW1038" s="180" t="str">
        <f t="shared" ca="1" si="163"/>
        <v>U1023</v>
      </c>
      <c r="AX1038" s="180">
        <f t="shared" si="160"/>
        <v>9</v>
      </c>
      <c r="AY1038" s="180" t="str">
        <f t="shared" ca="1" si="161"/>
        <v>6. Ownership - Operating Costs</v>
      </c>
      <c r="AZ1038" s="189" t="s">
        <v>702</v>
      </c>
      <c r="BA1038" s="180" t="s">
        <v>765</v>
      </c>
      <c r="BB1038" s="180">
        <f>$U$8</f>
        <v>2035</v>
      </c>
      <c r="BC1038" s="180" t="str">
        <f t="shared" ca="1" si="164"/>
        <v>9_U1023_Land_leases_2035</v>
      </c>
      <c r="BD1038" s="180" t="s">
        <v>407</v>
      </c>
      <c r="BE1038" s="180"/>
      <c r="BF1038" s="189" t="str">
        <f t="shared" si="162"/>
        <v>&gt;=0</v>
      </c>
      <c r="BG1038" s="189" t="s">
        <v>58</v>
      </c>
      <c r="BH1038" s="189" t="s">
        <v>58</v>
      </c>
      <c r="BI1038" s="189"/>
      <c r="BJ1038" s="189"/>
      <c r="BK1038" s="189"/>
      <c r="BL1038" s="189"/>
    </row>
    <row r="1039" spans="1:64" ht="12.75" hidden="1" customHeight="1">
      <c r="A1039" s="90"/>
      <c r="B1039" s="117"/>
      <c r="C1039" s="487"/>
      <c r="D1039" s="347"/>
      <c r="E1039" s="347"/>
      <c r="F1039" s="311"/>
      <c r="G1039" s="311"/>
      <c r="H1039" s="311"/>
      <c r="I1039" s="311"/>
      <c r="J1039" s="311"/>
      <c r="K1039" s="311"/>
      <c r="L1039" s="311"/>
      <c r="M1039" s="311"/>
      <c r="N1039" s="311"/>
      <c r="O1039" s="311"/>
      <c r="P1039" s="311"/>
      <c r="Q1039" s="311"/>
      <c r="R1039" s="311"/>
      <c r="S1039" s="311"/>
      <c r="T1039" s="311"/>
      <c r="U1039" s="311"/>
      <c r="V1039" s="311"/>
      <c r="W1039" s="311"/>
      <c r="X1039" s="311"/>
      <c r="Y1039" s="311"/>
      <c r="Z1039" s="311"/>
      <c r="AA1039" s="311"/>
      <c r="AB1039" s="311"/>
      <c r="AC1039" s="311"/>
      <c r="AD1039" s="311"/>
      <c r="AE1039" s="311"/>
      <c r="AF1039" s="311"/>
      <c r="AG1039" s="311"/>
      <c r="AH1039" s="311"/>
      <c r="AI1039" s="311"/>
      <c r="AJ1039" s="311"/>
      <c r="AK1039" s="311"/>
      <c r="AL1039" s="311"/>
      <c r="AM1039" s="311"/>
      <c r="AN1039" s="311"/>
      <c r="AO1039" s="313"/>
      <c r="AP1039" s="117"/>
      <c r="AQ1039" s="54" t="s">
        <v>645</v>
      </c>
      <c r="AU1039" s="292" t="str">
        <f t="shared" ca="1" si="165"/>
        <v>V</v>
      </c>
      <c r="AV1039" s="292">
        <f t="shared" si="166"/>
        <v>1023</v>
      </c>
      <c r="AW1039" s="180" t="str">
        <f t="shared" ca="1" si="163"/>
        <v>V1023</v>
      </c>
      <c r="AX1039" s="180">
        <f t="shared" si="160"/>
        <v>9</v>
      </c>
      <c r="AY1039" s="180" t="str">
        <f t="shared" ca="1" si="161"/>
        <v>6. Ownership - Operating Costs</v>
      </c>
      <c r="AZ1039" s="189" t="s">
        <v>702</v>
      </c>
      <c r="BA1039" s="180" t="s">
        <v>765</v>
      </c>
      <c r="BB1039" s="180">
        <f>$V$8</f>
        <v>2036</v>
      </c>
      <c r="BC1039" s="180" t="str">
        <f t="shared" ca="1" si="164"/>
        <v>9_V1023_Land_leases_2036</v>
      </c>
      <c r="BD1039" s="180" t="s">
        <v>407</v>
      </c>
      <c r="BE1039" s="180"/>
      <c r="BF1039" s="189" t="str">
        <f t="shared" si="162"/>
        <v>&gt;=0</v>
      </c>
      <c r="BG1039" s="189" t="s">
        <v>58</v>
      </c>
      <c r="BH1039" s="189" t="s">
        <v>58</v>
      </c>
      <c r="BI1039" s="189"/>
      <c r="BJ1039" s="189"/>
      <c r="BK1039" s="189"/>
      <c r="BL1039" s="189"/>
    </row>
    <row r="1040" spans="1:64" ht="12.75" hidden="1" customHeight="1">
      <c r="A1040" s="90"/>
      <c r="B1040" s="117"/>
      <c r="C1040" s="487"/>
      <c r="D1040" s="347"/>
      <c r="E1040" s="347"/>
      <c r="F1040" s="311"/>
      <c r="G1040" s="311"/>
      <c r="H1040" s="311"/>
      <c r="I1040" s="311"/>
      <c r="J1040" s="311"/>
      <c r="K1040" s="311"/>
      <c r="L1040" s="311"/>
      <c r="M1040" s="311"/>
      <c r="N1040" s="311"/>
      <c r="O1040" s="311"/>
      <c r="P1040" s="311"/>
      <c r="Q1040" s="311"/>
      <c r="R1040" s="311"/>
      <c r="S1040" s="311"/>
      <c r="T1040" s="311"/>
      <c r="U1040" s="311"/>
      <c r="V1040" s="311"/>
      <c r="W1040" s="311"/>
      <c r="X1040" s="311"/>
      <c r="Y1040" s="311"/>
      <c r="Z1040" s="311"/>
      <c r="AA1040" s="311"/>
      <c r="AB1040" s="311"/>
      <c r="AC1040" s="311"/>
      <c r="AD1040" s="311"/>
      <c r="AE1040" s="311"/>
      <c r="AF1040" s="311"/>
      <c r="AG1040" s="311"/>
      <c r="AH1040" s="311"/>
      <c r="AI1040" s="311"/>
      <c r="AJ1040" s="311"/>
      <c r="AK1040" s="311"/>
      <c r="AL1040" s="311"/>
      <c r="AM1040" s="311"/>
      <c r="AN1040" s="311"/>
      <c r="AO1040" s="313"/>
      <c r="AP1040" s="117"/>
      <c r="AQ1040" s="54" t="s">
        <v>645</v>
      </c>
      <c r="AU1040" s="292" t="str">
        <f t="shared" ca="1" si="165"/>
        <v>W</v>
      </c>
      <c r="AV1040" s="292">
        <f t="shared" si="166"/>
        <v>1023</v>
      </c>
      <c r="AW1040" s="180" t="str">
        <f t="shared" ca="1" si="163"/>
        <v>W1023</v>
      </c>
      <c r="AX1040" s="180">
        <f t="shared" si="160"/>
        <v>9</v>
      </c>
      <c r="AY1040" s="180" t="str">
        <f t="shared" ca="1" si="161"/>
        <v>6. Ownership - Operating Costs</v>
      </c>
      <c r="AZ1040" s="189" t="s">
        <v>702</v>
      </c>
      <c r="BA1040" s="180" t="s">
        <v>765</v>
      </c>
      <c r="BB1040" s="180">
        <f>$W$8</f>
        <v>2037</v>
      </c>
      <c r="BC1040" s="180" t="str">
        <f t="shared" ca="1" si="164"/>
        <v>9_W1023_Land_leases_2037</v>
      </c>
      <c r="BD1040" s="180" t="s">
        <v>407</v>
      </c>
      <c r="BE1040" s="180"/>
      <c r="BF1040" s="189" t="str">
        <f t="shared" si="162"/>
        <v>&gt;=0</v>
      </c>
      <c r="BG1040" s="189" t="s">
        <v>58</v>
      </c>
      <c r="BH1040" s="189" t="s">
        <v>58</v>
      </c>
      <c r="BI1040" s="189"/>
      <c r="BJ1040" s="189"/>
      <c r="BK1040" s="189"/>
      <c r="BL1040" s="189"/>
    </row>
    <row r="1041" spans="1:64" ht="12.75" hidden="1" customHeight="1">
      <c r="A1041" s="90"/>
      <c r="B1041" s="117"/>
      <c r="C1041" s="487"/>
      <c r="D1041" s="347"/>
      <c r="E1041" s="347"/>
      <c r="F1041" s="311"/>
      <c r="G1041" s="311"/>
      <c r="H1041" s="311"/>
      <c r="I1041" s="311"/>
      <c r="J1041" s="311"/>
      <c r="K1041" s="311"/>
      <c r="L1041" s="311"/>
      <c r="M1041" s="311"/>
      <c r="N1041" s="311"/>
      <c r="O1041" s="311"/>
      <c r="P1041" s="311"/>
      <c r="Q1041" s="311"/>
      <c r="R1041" s="311"/>
      <c r="S1041" s="311"/>
      <c r="T1041" s="311"/>
      <c r="U1041" s="311"/>
      <c r="V1041" s="311"/>
      <c r="W1041" s="311"/>
      <c r="X1041" s="311"/>
      <c r="Y1041" s="311"/>
      <c r="Z1041" s="311"/>
      <c r="AA1041" s="311"/>
      <c r="AB1041" s="311"/>
      <c r="AC1041" s="311"/>
      <c r="AD1041" s="311"/>
      <c r="AE1041" s="311"/>
      <c r="AF1041" s="311"/>
      <c r="AG1041" s="311"/>
      <c r="AH1041" s="311"/>
      <c r="AI1041" s="311"/>
      <c r="AJ1041" s="311"/>
      <c r="AK1041" s="311"/>
      <c r="AL1041" s="311"/>
      <c r="AM1041" s="311"/>
      <c r="AN1041" s="311"/>
      <c r="AO1041" s="313"/>
      <c r="AP1041" s="117"/>
      <c r="AQ1041" s="54" t="s">
        <v>645</v>
      </c>
      <c r="AU1041" s="292" t="str">
        <f t="shared" ca="1" si="165"/>
        <v>X</v>
      </c>
      <c r="AV1041" s="292">
        <f t="shared" si="166"/>
        <v>1023</v>
      </c>
      <c r="AW1041" s="180" t="str">
        <f t="shared" ca="1" si="163"/>
        <v>X1023</v>
      </c>
      <c r="AX1041" s="180">
        <f t="shared" si="160"/>
        <v>9</v>
      </c>
      <c r="AY1041" s="180" t="str">
        <f t="shared" ca="1" si="161"/>
        <v>6. Ownership - Operating Costs</v>
      </c>
      <c r="AZ1041" s="189" t="s">
        <v>702</v>
      </c>
      <c r="BA1041" s="180" t="s">
        <v>765</v>
      </c>
      <c r="BB1041" s="180">
        <f>$X$8</f>
        <v>2038</v>
      </c>
      <c r="BC1041" s="180" t="str">
        <f t="shared" ca="1" si="164"/>
        <v>9_X1023_Land_leases_2038</v>
      </c>
      <c r="BD1041" s="180" t="s">
        <v>407</v>
      </c>
      <c r="BE1041" s="180"/>
      <c r="BF1041" s="189" t="str">
        <f t="shared" si="162"/>
        <v>&gt;=0</v>
      </c>
      <c r="BG1041" s="189" t="s">
        <v>58</v>
      </c>
      <c r="BH1041" s="189" t="s">
        <v>58</v>
      </c>
      <c r="BI1041" s="189"/>
      <c r="BJ1041" s="189"/>
      <c r="BK1041" s="189"/>
      <c r="BL1041" s="189"/>
    </row>
    <row r="1042" spans="1:64" ht="12.75" hidden="1" customHeight="1">
      <c r="A1042" s="90"/>
      <c r="B1042" s="117"/>
      <c r="C1042" s="487"/>
      <c r="D1042" s="347"/>
      <c r="E1042" s="347"/>
      <c r="F1042" s="311"/>
      <c r="G1042" s="311"/>
      <c r="H1042" s="311"/>
      <c r="I1042" s="311"/>
      <c r="J1042" s="311"/>
      <c r="K1042" s="311"/>
      <c r="L1042" s="311"/>
      <c r="M1042" s="311"/>
      <c r="N1042" s="311"/>
      <c r="O1042" s="311"/>
      <c r="P1042" s="311"/>
      <c r="Q1042" s="311"/>
      <c r="R1042" s="311"/>
      <c r="S1042" s="311"/>
      <c r="T1042" s="311"/>
      <c r="U1042" s="311"/>
      <c r="V1042" s="311"/>
      <c r="W1042" s="311"/>
      <c r="X1042" s="311"/>
      <c r="Y1042" s="311"/>
      <c r="Z1042" s="311"/>
      <c r="AA1042" s="311"/>
      <c r="AB1042" s="311"/>
      <c r="AC1042" s="311"/>
      <c r="AD1042" s="311"/>
      <c r="AE1042" s="311"/>
      <c r="AF1042" s="311"/>
      <c r="AG1042" s="311"/>
      <c r="AH1042" s="311"/>
      <c r="AI1042" s="311"/>
      <c r="AJ1042" s="311"/>
      <c r="AK1042" s="311"/>
      <c r="AL1042" s="311"/>
      <c r="AM1042" s="311"/>
      <c r="AN1042" s="311"/>
      <c r="AO1042" s="313"/>
      <c r="AP1042" s="117"/>
      <c r="AQ1042" s="54" t="s">
        <v>645</v>
      </c>
      <c r="AU1042" s="292" t="str">
        <f t="shared" ca="1" si="165"/>
        <v>Y</v>
      </c>
      <c r="AV1042" s="292">
        <f t="shared" si="166"/>
        <v>1023</v>
      </c>
      <c r="AW1042" s="180" t="str">
        <f t="shared" ca="1" si="163"/>
        <v>Y1023</v>
      </c>
      <c r="AX1042" s="180">
        <f t="shared" si="160"/>
        <v>9</v>
      </c>
      <c r="AY1042" s="180" t="str">
        <f t="shared" ca="1" si="161"/>
        <v>6. Ownership - Operating Costs</v>
      </c>
      <c r="AZ1042" s="189" t="s">
        <v>702</v>
      </c>
      <c r="BA1042" s="180" t="s">
        <v>765</v>
      </c>
      <c r="BB1042" s="180">
        <f>$Y$8</f>
        <v>2039</v>
      </c>
      <c r="BC1042" s="180" t="str">
        <f t="shared" ca="1" si="164"/>
        <v>9_Y1023_Land_leases_2039</v>
      </c>
      <c r="BD1042" s="180" t="s">
        <v>407</v>
      </c>
      <c r="BE1042" s="180"/>
      <c r="BF1042" s="189" t="str">
        <f t="shared" si="162"/>
        <v>&gt;=0</v>
      </c>
      <c r="BG1042" s="189" t="s">
        <v>58</v>
      </c>
      <c r="BH1042" s="189" t="s">
        <v>58</v>
      </c>
      <c r="BI1042" s="189"/>
      <c r="BJ1042" s="189"/>
      <c r="BK1042" s="189"/>
      <c r="BL1042" s="189"/>
    </row>
    <row r="1043" spans="1:64" ht="12.75" hidden="1" customHeight="1">
      <c r="A1043" s="90"/>
      <c r="B1043" s="117"/>
      <c r="C1043" s="487"/>
      <c r="D1043" s="347"/>
      <c r="E1043" s="347"/>
      <c r="F1043" s="311"/>
      <c r="G1043" s="311"/>
      <c r="H1043" s="311"/>
      <c r="I1043" s="311"/>
      <c r="J1043" s="311"/>
      <c r="K1043" s="311"/>
      <c r="L1043" s="311"/>
      <c r="M1043" s="311"/>
      <c r="N1043" s="311"/>
      <c r="O1043" s="311"/>
      <c r="P1043" s="311"/>
      <c r="Q1043" s="311"/>
      <c r="R1043" s="311"/>
      <c r="S1043" s="311"/>
      <c r="T1043" s="311"/>
      <c r="U1043" s="311"/>
      <c r="V1043" s="311"/>
      <c r="W1043" s="311"/>
      <c r="X1043" s="311"/>
      <c r="Y1043" s="311"/>
      <c r="Z1043" s="311"/>
      <c r="AA1043" s="311"/>
      <c r="AB1043" s="311"/>
      <c r="AC1043" s="311"/>
      <c r="AD1043" s="311"/>
      <c r="AE1043" s="311"/>
      <c r="AF1043" s="311"/>
      <c r="AG1043" s="311"/>
      <c r="AH1043" s="311"/>
      <c r="AI1043" s="311"/>
      <c r="AJ1043" s="311"/>
      <c r="AK1043" s="311"/>
      <c r="AL1043" s="311"/>
      <c r="AM1043" s="311"/>
      <c r="AN1043" s="311"/>
      <c r="AO1043" s="313"/>
      <c r="AP1043" s="117"/>
      <c r="AQ1043" s="54" t="s">
        <v>645</v>
      </c>
      <c r="AU1043" s="292" t="str">
        <f t="shared" ca="1" si="165"/>
        <v>Z</v>
      </c>
      <c r="AV1043" s="292">
        <f t="shared" si="166"/>
        <v>1023</v>
      </c>
      <c r="AW1043" s="180" t="str">
        <f t="shared" ca="1" si="163"/>
        <v>Z1023</v>
      </c>
      <c r="AX1043" s="180">
        <f t="shared" si="160"/>
        <v>9</v>
      </c>
      <c r="AY1043" s="180" t="str">
        <f t="shared" ca="1" si="161"/>
        <v>6. Ownership - Operating Costs</v>
      </c>
      <c r="AZ1043" s="189" t="s">
        <v>702</v>
      </c>
      <c r="BA1043" s="180" t="s">
        <v>765</v>
      </c>
      <c r="BB1043" s="180">
        <f>$Z$8</f>
        <v>2040</v>
      </c>
      <c r="BC1043" s="180" t="str">
        <f t="shared" ca="1" si="164"/>
        <v>9_Z1023_Land_leases_2040</v>
      </c>
      <c r="BD1043" s="180" t="s">
        <v>407</v>
      </c>
      <c r="BE1043" s="180"/>
      <c r="BF1043" s="189" t="str">
        <f t="shared" si="162"/>
        <v>&gt;=0</v>
      </c>
      <c r="BG1043" s="189" t="s">
        <v>58</v>
      </c>
      <c r="BH1043" s="189" t="s">
        <v>58</v>
      </c>
      <c r="BI1043" s="189"/>
      <c r="BJ1043" s="189"/>
      <c r="BK1043" s="189"/>
      <c r="BL1043" s="189"/>
    </row>
    <row r="1044" spans="1:64" ht="12.75" hidden="1" customHeight="1">
      <c r="A1044" s="90"/>
      <c r="B1044" s="117"/>
      <c r="C1044" s="487"/>
      <c r="D1044" s="347"/>
      <c r="E1044" s="347"/>
      <c r="F1044" s="311"/>
      <c r="G1044" s="311"/>
      <c r="H1044" s="311"/>
      <c r="I1044" s="311"/>
      <c r="J1044" s="311"/>
      <c r="K1044" s="311"/>
      <c r="L1044" s="311"/>
      <c r="M1044" s="311"/>
      <c r="N1044" s="311"/>
      <c r="O1044" s="311"/>
      <c r="P1044" s="311"/>
      <c r="Q1044" s="311"/>
      <c r="R1044" s="311"/>
      <c r="S1044" s="311"/>
      <c r="T1044" s="311"/>
      <c r="U1044" s="311"/>
      <c r="V1044" s="311"/>
      <c r="W1044" s="311"/>
      <c r="X1044" s="311"/>
      <c r="Y1044" s="311"/>
      <c r="Z1044" s="311"/>
      <c r="AA1044" s="311"/>
      <c r="AB1044" s="311"/>
      <c r="AC1044" s="311"/>
      <c r="AD1044" s="311"/>
      <c r="AE1044" s="311"/>
      <c r="AF1044" s="311"/>
      <c r="AG1044" s="311"/>
      <c r="AH1044" s="311"/>
      <c r="AI1044" s="311"/>
      <c r="AJ1044" s="311"/>
      <c r="AK1044" s="311"/>
      <c r="AL1044" s="311"/>
      <c r="AM1044" s="311"/>
      <c r="AN1044" s="311"/>
      <c r="AO1044" s="313"/>
      <c r="AP1044" s="117"/>
      <c r="AQ1044" s="54" t="s">
        <v>645</v>
      </c>
      <c r="AU1044" s="292" t="str">
        <f t="shared" ca="1" si="165"/>
        <v>AA</v>
      </c>
      <c r="AV1044" s="292">
        <f t="shared" si="166"/>
        <v>1023</v>
      </c>
      <c r="AW1044" s="180" t="str">
        <f t="shared" ca="1" si="163"/>
        <v>AA1023</v>
      </c>
      <c r="AX1044" s="180">
        <f t="shared" si="160"/>
        <v>9</v>
      </c>
      <c r="AY1044" s="180" t="str">
        <f t="shared" ca="1" si="161"/>
        <v>6. Ownership - Operating Costs</v>
      </c>
      <c r="AZ1044" s="189" t="s">
        <v>702</v>
      </c>
      <c r="BA1044" s="180" t="s">
        <v>765</v>
      </c>
      <c r="BB1044" s="180">
        <f>$AA$8</f>
        <v>2041</v>
      </c>
      <c r="BC1044" s="180" t="str">
        <f t="shared" ca="1" si="164"/>
        <v>9_AA1023_Land_leases_2041</v>
      </c>
      <c r="BD1044" s="180" t="s">
        <v>407</v>
      </c>
      <c r="BE1044" s="180"/>
      <c r="BF1044" s="189" t="str">
        <f t="shared" si="162"/>
        <v>&gt;=0</v>
      </c>
      <c r="BG1044" s="189" t="s">
        <v>58</v>
      </c>
      <c r="BH1044" s="189" t="s">
        <v>58</v>
      </c>
      <c r="BI1044" s="189"/>
      <c r="BJ1044" s="189"/>
      <c r="BK1044" s="189"/>
      <c r="BL1044" s="189"/>
    </row>
    <row r="1045" spans="1:64" ht="12.75" hidden="1" customHeight="1">
      <c r="A1045" s="90"/>
      <c r="B1045" s="117"/>
      <c r="C1045" s="487"/>
      <c r="D1045" s="347"/>
      <c r="E1045" s="347"/>
      <c r="F1045" s="311"/>
      <c r="G1045" s="311"/>
      <c r="H1045" s="311"/>
      <c r="I1045" s="311"/>
      <c r="J1045" s="311"/>
      <c r="K1045" s="311"/>
      <c r="L1045" s="311"/>
      <c r="M1045" s="311"/>
      <c r="N1045" s="311"/>
      <c r="O1045" s="311"/>
      <c r="P1045" s="311"/>
      <c r="Q1045" s="311"/>
      <c r="R1045" s="311"/>
      <c r="S1045" s="311"/>
      <c r="T1045" s="311"/>
      <c r="U1045" s="311"/>
      <c r="V1045" s="311"/>
      <c r="W1045" s="311"/>
      <c r="X1045" s="311"/>
      <c r="Y1045" s="311"/>
      <c r="Z1045" s="311"/>
      <c r="AA1045" s="311"/>
      <c r="AB1045" s="311"/>
      <c r="AC1045" s="311"/>
      <c r="AD1045" s="311"/>
      <c r="AE1045" s="311"/>
      <c r="AF1045" s="311"/>
      <c r="AG1045" s="311"/>
      <c r="AH1045" s="311"/>
      <c r="AI1045" s="311"/>
      <c r="AJ1045" s="311"/>
      <c r="AK1045" s="311"/>
      <c r="AL1045" s="311"/>
      <c r="AM1045" s="311"/>
      <c r="AN1045" s="311"/>
      <c r="AO1045" s="313"/>
      <c r="AP1045" s="117"/>
      <c r="AQ1045" s="54" t="s">
        <v>645</v>
      </c>
      <c r="AU1045" s="292" t="str">
        <f t="shared" ca="1" si="165"/>
        <v>AB</v>
      </c>
      <c r="AV1045" s="292">
        <f t="shared" si="166"/>
        <v>1023</v>
      </c>
      <c r="AW1045" s="180" t="str">
        <f t="shared" ca="1" si="163"/>
        <v>AB1023</v>
      </c>
      <c r="AX1045" s="180">
        <f t="shared" si="160"/>
        <v>9</v>
      </c>
      <c r="AY1045" s="180" t="str">
        <f t="shared" ca="1" si="161"/>
        <v>6. Ownership - Operating Costs</v>
      </c>
      <c r="AZ1045" s="189" t="s">
        <v>702</v>
      </c>
      <c r="BA1045" s="180" t="s">
        <v>765</v>
      </c>
      <c r="BB1045" s="180">
        <f>$AB$8</f>
        <v>2042</v>
      </c>
      <c r="BC1045" s="180" t="str">
        <f t="shared" ca="1" si="164"/>
        <v>9_AB1023_Land_leases_2042</v>
      </c>
      <c r="BD1045" s="180" t="s">
        <v>407</v>
      </c>
      <c r="BE1045" s="180"/>
      <c r="BF1045" s="189" t="str">
        <f t="shared" si="162"/>
        <v>&gt;=0</v>
      </c>
      <c r="BG1045" s="189" t="s">
        <v>58</v>
      </c>
      <c r="BH1045" s="189" t="s">
        <v>58</v>
      </c>
      <c r="BI1045" s="189"/>
      <c r="BJ1045" s="189"/>
      <c r="BK1045" s="189"/>
      <c r="BL1045" s="189"/>
    </row>
    <row r="1046" spans="1:64" ht="12.75" hidden="1" customHeight="1">
      <c r="A1046" s="90"/>
      <c r="B1046" s="117"/>
      <c r="C1046" s="487"/>
      <c r="D1046" s="347"/>
      <c r="E1046" s="347"/>
      <c r="F1046" s="311"/>
      <c r="G1046" s="311"/>
      <c r="H1046" s="311"/>
      <c r="I1046" s="311"/>
      <c r="J1046" s="311"/>
      <c r="K1046" s="311"/>
      <c r="L1046" s="311"/>
      <c r="M1046" s="311"/>
      <c r="N1046" s="311"/>
      <c r="O1046" s="311"/>
      <c r="P1046" s="311"/>
      <c r="Q1046" s="311"/>
      <c r="R1046" s="311"/>
      <c r="S1046" s="311"/>
      <c r="T1046" s="311"/>
      <c r="U1046" s="311"/>
      <c r="V1046" s="311"/>
      <c r="W1046" s="311"/>
      <c r="X1046" s="311"/>
      <c r="Y1046" s="311"/>
      <c r="Z1046" s="311"/>
      <c r="AA1046" s="311"/>
      <c r="AB1046" s="311"/>
      <c r="AC1046" s="311"/>
      <c r="AD1046" s="311"/>
      <c r="AE1046" s="311"/>
      <c r="AF1046" s="311"/>
      <c r="AG1046" s="311"/>
      <c r="AH1046" s="311"/>
      <c r="AI1046" s="311"/>
      <c r="AJ1046" s="311"/>
      <c r="AK1046" s="311"/>
      <c r="AL1046" s="311"/>
      <c r="AM1046" s="311"/>
      <c r="AN1046" s="311"/>
      <c r="AO1046" s="313"/>
      <c r="AP1046" s="117"/>
      <c r="AQ1046" s="54" t="s">
        <v>645</v>
      </c>
      <c r="AU1046" s="292" t="str">
        <f t="shared" ca="1" si="165"/>
        <v>AC</v>
      </c>
      <c r="AV1046" s="292">
        <f t="shared" si="166"/>
        <v>1023</v>
      </c>
      <c r="AW1046" s="180" t="str">
        <f t="shared" ca="1" si="163"/>
        <v>AC1023</v>
      </c>
      <c r="AX1046" s="180">
        <f t="shared" si="160"/>
        <v>9</v>
      </c>
      <c r="AY1046" s="180" t="str">
        <f t="shared" ca="1" si="161"/>
        <v>6. Ownership - Operating Costs</v>
      </c>
      <c r="AZ1046" s="189" t="s">
        <v>702</v>
      </c>
      <c r="BA1046" s="180" t="s">
        <v>765</v>
      </c>
      <c r="BB1046" s="180">
        <f>$AC$8</f>
        <v>2043</v>
      </c>
      <c r="BC1046" s="180" t="str">
        <f t="shared" ca="1" si="164"/>
        <v>9_AC1023_Land_leases_2043</v>
      </c>
      <c r="BD1046" s="180" t="s">
        <v>407</v>
      </c>
      <c r="BE1046" s="180"/>
      <c r="BF1046" s="189" t="str">
        <f t="shared" si="162"/>
        <v>&gt;=0</v>
      </c>
      <c r="BG1046" s="189" t="s">
        <v>58</v>
      </c>
      <c r="BH1046" s="189" t="s">
        <v>58</v>
      </c>
      <c r="BI1046" s="189"/>
      <c r="BJ1046" s="189"/>
      <c r="BK1046" s="189"/>
      <c r="BL1046" s="189"/>
    </row>
    <row r="1047" spans="1:64" ht="12.75" hidden="1" customHeight="1">
      <c r="A1047" s="90"/>
      <c r="B1047" s="117"/>
      <c r="C1047" s="487"/>
      <c r="D1047" s="347"/>
      <c r="E1047" s="347"/>
      <c r="F1047" s="311"/>
      <c r="G1047" s="311"/>
      <c r="H1047" s="311"/>
      <c r="I1047" s="311"/>
      <c r="J1047" s="311"/>
      <c r="K1047" s="311"/>
      <c r="L1047" s="311"/>
      <c r="M1047" s="311"/>
      <c r="N1047" s="311"/>
      <c r="O1047" s="311"/>
      <c r="P1047" s="311"/>
      <c r="Q1047" s="311"/>
      <c r="R1047" s="311"/>
      <c r="S1047" s="311"/>
      <c r="T1047" s="311"/>
      <c r="U1047" s="311"/>
      <c r="V1047" s="311"/>
      <c r="W1047" s="311"/>
      <c r="X1047" s="311"/>
      <c r="Y1047" s="311"/>
      <c r="Z1047" s="311"/>
      <c r="AA1047" s="311"/>
      <c r="AB1047" s="311"/>
      <c r="AC1047" s="311"/>
      <c r="AD1047" s="311"/>
      <c r="AE1047" s="311"/>
      <c r="AF1047" s="311"/>
      <c r="AG1047" s="311"/>
      <c r="AH1047" s="311"/>
      <c r="AI1047" s="311"/>
      <c r="AJ1047" s="311"/>
      <c r="AK1047" s="311"/>
      <c r="AL1047" s="311"/>
      <c r="AM1047" s="311"/>
      <c r="AN1047" s="311"/>
      <c r="AO1047" s="313"/>
      <c r="AP1047" s="117"/>
      <c r="AQ1047" s="54" t="s">
        <v>645</v>
      </c>
      <c r="AU1047" s="292" t="str">
        <f t="shared" ca="1" si="165"/>
        <v>AD</v>
      </c>
      <c r="AV1047" s="292">
        <f t="shared" si="166"/>
        <v>1023</v>
      </c>
      <c r="AW1047" s="180" t="str">
        <f t="shared" ca="1" si="163"/>
        <v>AD1023</v>
      </c>
      <c r="AX1047" s="180">
        <f t="shared" si="160"/>
        <v>9</v>
      </c>
      <c r="AY1047" s="180" t="str">
        <f t="shared" ca="1" si="161"/>
        <v>6. Ownership - Operating Costs</v>
      </c>
      <c r="AZ1047" s="189" t="s">
        <v>702</v>
      </c>
      <c r="BA1047" s="180" t="s">
        <v>765</v>
      </c>
      <c r="BB1047" s="180">
        <f>$AD$8</f>
        <v>2044</v>
      </c>
      <c r="BC1047" s="180" t="str">
        <f t="shared" ca="1" si="164"/>
        <v>9_AD1023_Land_leases_2044</v>
      </c>
      <c r="BD1047" s="180" t="s">
        <v>407</v>
      </c>
      <c r="BE1047" s="180"/>
      <c r="BF1047" s="189" t="str">
        <f t="shared" si="162"/>
        <v>&gt;=0</v>
      </c>
      <c r="BG1047" s="189" t="s">
        <v>58</v>
      </c>
      <c r="BH1047" s="189" t="s">
        <v>58</v>
      </c>
      <c r="BI1047" s="189"/>
      <c r="BJ1047" s="189"/>
      <c r="BK1047" s="189"/>
      <c r="BL1047" s="189"/>
    </row>
    <row r="1048" spans="1:64" ht="12.75" hidden="1" customHeight="1">
      <c r="A1048" s="90"/>
      <c r="B1048" s="117"/>
      <c r="C1048" s="487"/>
      <c r="D1048" s="347"/>
      <c r="E1048" s="347"/>
      <c r="F1048" s="311"/>
      <c r="G1048" s="311"/>
      <c r="H1048" s="311"/>
      <c r="I1048" s="311"/>
      <c r="J1048" s="311"/>
      <c r="K1048" s="311"/>
      <c r="L1048" s="311"/>
      <c r="M1048" s="311"/>
      <c r="N1048" s="311"/>
      <c r="O1048" s="311"/>
      <c r="P1048" s="311"/>
      <c r="Q1048" s="311"/>
      <c r="R1048" s="311"/>
      <c r="S1048" s="311"/>
      <c r="T1048" s="311"/>
      <c r="U1048" s="311"/>
      <c r="V1048" s="311"/>
      <c r="W1048" s="311"/>
      <c r="X1048" s="311"/>
      <c r="Y1048" s="311"/>
      <c r="Z1048" s="311"/>
      <c r="AA1048" s="311"/>
      <c r="AB1048" s="311"/>
      <c r="AC1048" s="311"/>
      <c r="AD1048" s="311"/>
      <c r="AE1048" s="311"/>
      <c r="AF1048" s="311"/>
      <c r="AG1048" s="311"/>
      <c r="AH1048" s="311"/>
      <c r="AI1048" s="311"/>
      <c r="AJ1048" s="311"/>
      <c r="AK1048" s="311"/>
      <c r="AL1048" s="311"/>
      <c r="AM1048" s="311"/>
      <c r="AN1048" s="311"/>
      <c r="AO1048" s="313"/>
      <c r="AP1048" s="117"/>
      <c r="AQ1048" s="54" t="s">
        <v>645</v>
      </c>
      <c r="AU1048" s="292" t="str">
        <f t="shared" ca="1" si="165"/>
        <v>AE</v>
      </c>
      <c r="AV1048" s="292">
        <f t="shared" si="166"/>
        <v>1023</v>
      </c>
      <c r="AW1048" s="180" t="str">
        <f t="shared" ca="1" si="163"/>
        <v>AE1023</v>
      </c>
      <c r="AX1048" s="180">
        <f t="shared" si="160"/>
        <v>9</v>
      </c>
      <c r="AY1048" s="180" t="str">
        <f t="shared" ca="1" si="161"/>
        <v>6. Ownership - Operating Costs</v>
      </c>
      <c r="AZ1048" s="189" t="s">
        <v>702</v>
      </c>
      <c r="BA1048" s="180" t="s">
        <v>765</v>
      </c>
      <c r="BB1048" s="180">
        <f>$AE$8</f>
        <v>2045</v>
      </c>
      <c r="BC1048" s="180" t="str">
        <f t="shared" ca="1" si="164"/>
        <v>9_AE1023_Land_leases_2045</v>
      </c>
      <c r="BD1048" s="180" t="s">
        <v>407</v>
      </c>
      <c r="BE1048" s="180"/>
      <c r="BF1048" s="189" t="str">
        <f t="shared" si="162"/>
        <v>&gt;=0</v>
      </c>
      <c r="BG1048" s="189" t="s">
        <v>58</v>
      </c>
      <c r="BH1048" s="189" t="s">
        <v>58</v>
      </c>
      <c r="BI1048" s="189"/>
      <c r="BJ1048" s="189"/>
      <c r="BK1048" s="189"/>
      <c r="BL1048" s="189"/>
    </row>
    <row r="1049" spans="1:64" ht="12.75" hidden="1" customHeight="1">
      <c r="A1049" s="90"/>
      <c r="B1049" s="117"/>
      <c r="C1049" s="487"/>
      <c r="D1049" s="347"/>
      <c r="E1049" s="347"/>
      <c r="F1049" s="311"/>
      <c r="G1049" s="311"/>
      <c r="H1049" s="311"/>
      <c r="I1049" s="311"/>
      <c r="J1049" s="311"/>
      <c r="K1049" s="311"/>
      <c r="L1049" s="311"/>
      <c r="M1049" s="311"/>
      <c r="N1049" s="311"/>
      <c r="O1049" s="311"/>
      <c r="P1049" s="311"/>
      <c r="Q1049" s="311"/>
      <c r="R1049" s="311"/>
      <c r="S1049" s="311"/>
      <c r="T1049" s="311"/>
      <c r="U1049" s="311"/>
      <c r="V1049" s="311"/>
      <c r="W1049" s="311"/>
      <c r="X1049" s="311"/>
      <c r="Y1049" s="311"/>
      <c r="Z1049" s="311"/>
      <c r="AA1049" s="311"/>
      <c r="AB1049" s="311"/>
      <c r="AC1049" s="311"/>
      <c r="AD1049" s="311"/>
      <c r="AE1049" s="311"/>
      <c r="AF1049" s="311"/>
      <c r="AG1049" s="311"/>
      <c r="AH1049" s="311"/>
      <c r="AI1049" s="311"/>
      <c r="AJ1049" s="311"/>
      <c r="AK1049" s="311"/>
      <c r="AL1049" s="311"/>
      <c r="AM1049" s="311"/>
      <c r="AN1049" s="311"/>
      <c r="AO1049" s="313"/>
      <c r="AP1049" s="117"/>
      <c r="AQ1049" s="54" t="s">
        <v>645</v>
      </c>
      <c r="AU1049" s="292" t="str">
        <f t="shared" ca="1" si="165"/>
        <v>AF</v>
      </c>
      <c r="AV1049" s="292">
        <f t="shared" si="166"/>
        <v>1023</v>
      </c>
      <c r="AW1049" s="180" t="str">
        <f t="shared" ca="1" si="163"/>
        <v>AF1023</v>
      </c>
      <c r="AX1049" s="180">
        <f t="shared" si="160"/>
        <v>9</v>
      </c>
      <c r="AY1049" s="180" t="str">
        <f t="shared" ca="1" si="161"/>
        <v>6. Ownership - Operating Costs</v>
      </c>
      <c r="AZ1049" s="189" t="s">
        <v>702</v>
      </c>
      <c r="BA1049" s="180" t="s">
        <v>765</v>
      </c>
      <c r="BB1049" s="180">
        <f>$AF$8</f>
        <v>2046</v>
      </c>
      <c r="BC1049" s="180" t="str">
        <f t="shared" ca="1" si="164"/>
        <v>9_AF1023_Land_leases_2046</v>
      </c>
      <c r="BD1049" s="180" t="s">
        <v>407</v>
      </c>
      <c r="BE1049" s="180"/>
      <c r="BF1049" s="189" t="str">
        <f t="shared" si="162"/>
        <v>&gt;=0</v>
      </c>
      <c r="BG1049" s="189" t="s">
        <v>58</v>
      </c>
      <c r="BH1049" s="189" t="s">
        <v>58</v>
      </c>
      <c r="BI1049" s="189"/>
      <c r="BJ1049" s="189"/>
      <c r="BK1049" s="189"/>
      <c r="BL1049" s="189"/>
    </row>
    <row r="1050" spans="1:64" ht="12.75" hidden="1" customHeight="1">
      <c r="A1050" s="90"/>
      <c r="B1050" s="117"/>
      <c r="C1050" s="487"/>
      <c r="D1050" s="347"/>
      <c r="E1050" s="347"/>
      <c r="F1050" s="311"/>
      <c r="G1050" s="311"/>
      <c r="H1050" s="311"/>
      <c r="I1050" s="311"/>
      <c r="J1050" s="311"/>
      <c r="K1050" s="311"/>
      <c r="L1050" s="311"/>
      <c r="M1050" s="311"/>
      <c r="N1050" s="311"/>
      <c r="O1050" s="311"/>
      <c r="P1050" s="311"/>
      <c r="Q1050" s="311"/>
      <c r="R1050" s="311"/>
      <c r="S1050" s="311"/>
      <c r="T1050" s="311"/>
      <c r="U1050" s="311"/>
      <c r="V1050" s="311"/>
      <c r="W1050" s="311"/>
      <c r="X1050" s="311"/>
      <c r="Y1050" s="311"/>
      <c r="Z1050" s="311"/>
      <c r="AA1050" s="311"/>
      <c r="AB1050" s="311"/>
      <c r="AC1050" s="311"/>
      <c r="AD1050" s="311"/>
      <c r="AE1050" s="311"/>
      <c r="AF1050" s="311"/>
      <c r="AG1050" s="311"/>
      <c r="AH1050" s="311"/>
      <c r="AI1050" s="311"/>
      <c r="AJ1050" s="311"/>
      <c r="AK1050" s="311"/>
      <c r="AL1050" s="311"/>
      <c r="AM1050" s="311"/>
      <c r="AN1050" s="311"/>
      <c r="AO1050" s="313"/>
      <c r="AP1050" s="117"/>
      <c r="AQ1050" s="54" t="s">
        <v>645</v>
      </c>
      <c r="AU1050" s="292" t="str">
        <f t="shared" ca="1" si="165"/>
        <v>AG</v>
      </c>
      <c r="AV1050" s="292">
        <f t="shared" si="166"/>
        <v>1023</v>
      </c>
      <c r="AW1050" s="180" t="str">
        <f t="shared" ca="1" si="163"/>
        <v>AG1023</v>
      </c>
      <c r="AX1050" s="180">
        <f t="shared" si="160"/>
        <v>9</v>
      </c>
      <c r="AY1050" s="180" t="str">
        <f t="shared" ca="1" si="161"/>
        <v>6. Ownership - Operating Costs</v>
      </c>
      <c r="AZ1050" s="189" t="s">
        <v>702</v>
      </c>
      <c r="BA1050" s="180" t="s">
        <v>765</v>
      </c>
      <c r="BB1050" s="180">
        <f>$AG$8</f>
        <v>2047</v>
      </c>
      <c r="BC1050" s="180" t="str">
        <f t="shared" ca="1" si="164"/>
        <v>9_AG1023_Land_leases_2047</v>
      </c>
      <c r="BD1050" s="180" t="s">
        <v>407</v>
      </c>
      <c r="BE1050" s="180"/>
      <c r="BF1050" s="189" t="str">
        <f t="shared" si="162"/>
        <v>&gt;=0</v>
      </c>
      <c r="BG1050" s="189" t="s">
        <v>58</v>
      </c>
      <c r="BH1050" s="189" t="s">
        <v>58</v>
      </c>
      <c r="BI1050" s="189"/>
      <c r="BJ1050" s="189"/>
      <c r="BK1050" s="189"/>
      <c r="BL1050" s="189"/>
    </row>
    <row r="1051" spans="1:64" ht="12.75" hidden="1" customHeight="1">
      <c r="A1051" s="90"/>
      <c r="B1051" s="117"/>
      <c r="C1051" s="487"/>
      <c r="D1051" s="347"/>
      <c r="E1051" s="347"/>
      <c r="F1051" s="311"/>
      <c r="G1051" s="311"/>
      <c r="H1051" s="311"/>
      <c r="I1051" s="311"/>
      <c r="J1051" s="311"/>
      <c r="K1051" s="311"/>
      <c r="L1051" s="311"/>
      <c r="M1051" s="311"/>
      <c r="N1051" s="311"/>
      <c r="O1051" s="311"/>
      <c r="P1051" s="311"/>
      <c r="Q1051" s="311"/>
      <c r="R1051" s="311"/>
      <c r="S1051" s="311"/>
      <c r="T1051" s="311"/>
      <c r="U1051" s="311"/>
      <c r="V1051" s="311"/>
      <c r="W1051" s="311"/>
      <c r="X1051" s="311"/>
      <c r="Y1051" s="311"/>
      <c r="Z1051" s="311"/>
      <c r="AA1051" s="311"/>
      <c r="AB1051" s="311"/>
      <c r="AC1051" s="311"/>
      <c r="AD1051" s="311"/>
      <c r="AE1051" s="311"/>
      <c r="AF1051" s="311"/>
      <c r="AG1051" s="311"/>
      <c r="AH1051" s="311"/>
      <c r="AI1051" s="311"/>
      <c r="AJ1051" s="311"/>
      <c r="AK1051" s="311"/>
      <c r="AL1051" s="311"/>
      <c r="AM1051" s="311"/>
      <c r="AN1051" s="311"/>
      <c r="AO1051" s="313"/>
      <c r="AP1051" s="117"/>
      <c r="AQ1051" s="54" t="s">
        <v>645</v>
      </c>
      <c r="AU1051" s="292" t="str">
        <f t="shared" ca="1" si="165"/>
        <v>AH</v>
      </c>
      <c r="AV1051" s="292">
        <f t="shared" si="166"/>
        <v>1023</v>
      </c>
      <c r="AW1051" s="180" t="str">
        <f t="shared" ca="1" si="163"/>
        <v>AH1023</v>
      </c>
      <c r="AX1051" s="180">
        <f t="shared" si="160"/>
        <v>9</v>
      </c>
      <c r="AY1051" s="180" t="str">
        <f t="shared" ca="1" si="161"/>
        <v>6. Ownership - Operating Costs</v>
      </c>
      <c r="AZ1051" s="189" t="s">
        <v>702</v>
      </c>
      <c r="BA1051" s="180" t="s">
        <v>765</v>
      </c>
      <c r="BB1051" s="180">
        <f>$AH$8</f>
        <v>2048</v>
      </c>
      <c r="BC1051" s="180" t="str">
        <f t="shared" ca="1" si="164"/>
        <v>9_AH1023_Land_leases_2048</v>
      </c>
      <c r="BD1051" s="180" t="s">
        <v>407</v>
      </c>
      <c r="BE1051" s="180"/>
      <c r="BF1051" s="189" t="str">
        <f t="shared" si="162"/>
        <v>&gt;=0</v>
      </c>
      <c r="BG1051" s="189" t="s">
        <v>58</v>
      </c>
      <c r="BH1051" s="189" t="s">
        <v>58</v>
      </c>
      <c r="BI1051" s="189"/>
      <c r="BJ1051" s="189"/>
      <c r="BK1051" s="189"/>
      <c r="BL1051" s="189"/>
    </row>
    <row r="1052" spans="1:64" ht="12.75" hidden="1" customHeight="1">
      <c r="A1052" s="90"/>
      <c r="B1052" s="117"/>
      <c r="C1052" s="487"/>
      <c r="D1052" s="347"/>
      <c r="E1052" s="347"/>
      <c r="F1052" s="311"/>
      <c r="G1052" s="311"/>
      <c r="H1052" s="311"/>
      <c r="I1052" s="311"/>
      <c r="J1052" s="311"/>
      <c r="K1052" s="311"/>
      <c r="L1052" s="311"/>
      <c r="M1052" s="311"/>
      <c r="N1052" s="311"/>
      <c r="O1052" s="311"/>
      <c r="P1052" s="311"/>
      <c r="Q1052" s="311"/>
      <c r="R1052" s="311"/>
      <c r="S1052" s="311"/>
      <c r="T1052" s="311"/>
      <c r="U1052" s="311"/>
      <c r="V1052" s="311"/>
      <c r="W1052" s="311"/>
      <c r="X1052" s="311"/>
      <c r="Y1052" s="311"/>
      <c r="Z1052" s="311"/>
      <c r="AA1052" s="311"/>
      <c r="AB1052" s="311"/>
      <c r="AC1052" s="311"/>
      <c r="AD1052" s="311"/>
      <c r="AE1052" s="311"/>
      <c r="AF1052" s="311"/>
      <c r="AG1052" s="311"/>
      <c r="AH1052" s="311"/>
      <c r="AI1052" s="311"/>
      <c r="AJ1052" s="311"/>
      <c r="AK1052" s="311"/>
      <c r="AL1052" s="311"/>
      <c r="AM1052" s="311"/>
      <c r="AN1052" s="311"/>
      <c r="AO1052" s="313"/>
      <c r="AP1052" s="117"/>
      <c r="AQ1052" s="54" t="s">
        <v>645</v>
      </c>
      <c r="AU1052" s="292" t="str">
        <f t="shared" ca="1" si="165"/>
        <v>AI</v>
      </c>
      <c r="AV1052" s="292">
        <f t="shared" si="166"/>
        <v>1023</v>
      </c>
      <c r="AW1052" s="180" t="str">
        <f t="shared" ca="1" si="163"/>
        <v>AI1023</v>
      </c>
      <c r="AX1052" s="180">
        <f t="shared" si="160"/>
        <v>9</v>
      </c>
      <c r="AY1052" s="180" t="str">
        <f t="shared" ca="1" si="161"/>
        <v>6. Ownership - Operating Costs</v>
      </c>
      <c r="AZ1052" s="189" t="s">
        <v>702</v>
      </c>
      <c r="BA1052" s="180" t="s">
        <v>765</v>
      </c>
      <c r="BB1052" s="180">
        <f>$AI$8</f>
        <v>2049</v>
      </c>
      <c r="BC1052" s="180" t="str">
        <f t="shared" ca="1" si="164"/>
        <v>9_AI1023_Land_leases_2049</v>
      </c>
      <c r="BD1052" s="180" t="s">
        <v>407</v>
      </c>
      <c r="BE1052" s="180"/>
      <c r="BF1052" s="189" t="str">
        <f t="shared" si="162"/>
        <v>&gt;=0</v>
      </c>
      <c r="BG1052" s="189" t="s">
        <v>58</v>
      </c>
      <c r="BH1052" s="189" t="s">
        <v>58</v>
      </c>
      <c r="BI1052" s="189"/>
      <c r="BJ1052" s="189"/>
      <c r="BK1052" s="189"/>
      <c r="BL1052" s="189"/>
    </row>
    <row r="1053" spans="1:64" ht="12.75" hidden="1" customHeight="1">
      <c r="A1053" s="90"/>
      <c r="B1053" s="117"/>
      <c r="C1053" s="487"/>
      <c r="D1053" s="347"/>
      <c r="E1053" s="347"/>
      <c r="F1053" s="311"/>
      <c r="G1053" s="311"/>
      <c r="H1053" s="311"/>
      <c r="I1053" s="311"/>
      <c r="J1053" s="311"/>
      <c r="K1053" s="311"/>
      <c r="L1053" s="311"/>
      <c r="M1053" s="311"/>
      <c r="N1053" s="311"/>
      <c r="O1053" s="311"/>
      <c r="P1053" s="311"/>
      <c r="Q1053" s="311"/>
      <c r="R1053" s="311"/>
      <c r="S1053" s="311"/>
      <c r="T1053" s="311"/>
      <c r="U1053" s="311"/>
      <c r="V1053" s="311"/>
      <c r="W1053" s="311"/>
      <c r="X1053" s="311"/>
      <c r="Y1053" s="311"/>
      <c r="Z1053" s="311"/>
      <c r="AA1053" s="311"/>
      <c r="AB1053" s="311"/>
      <c r="AC1053" s="311"/>
      <c r="AD1053" s="311"/>
      <c r="AE1053" s="311"/>
      <c r="AF1053" s="311"/>
      <c r="AG1053" s="311"/>
      <c r="AH1053" s="311"/>
      <c r="AI1053" s="311"/>
      <c r="AJ1053" s="311"/>
      <c r="AK1053" s="311"/>
      <c r="AL1053" s="311"/>
      <c r="AM1053" s="311"/>
      <c r="AN1053" s="311"/>
      <c r="AO1053" s="313"/>
      <c r="AP1053" s="117"/>
      <c r="AQ1053" s="54" t="s">
        <v>645</v>
      </c>
      <c r="AU1053" s="292" t="str">
        <f t="shared" ca="1" si="165"/>
        <v>AJ</v>
      </c>
      <c r="AV1053" s="292">
        <f t="shared" si="166"/>
        <v>1023</v>
      </c>
      <c r="AW1053" s="180" t="str">
        <f t="shared" ca="1" si="163"/>
        <v>AJ1023</v>
      </c>
      <c r="AX1053" s="180">
        <f t="shared" si="160"/>
        <v>9</v>
      </c>
      <c r="AY1053" s="180" t="str">
        <f t="shared" ca="1" si="161"/>
        <v>6. Ownership - Operating Costs</v>
      </c>
      <c r="AZ1053" s="189" t="s">
        <v>702</v>
      </c>
      <c r="BA1053" s="180" t="s">
        <v>765</v>
      </c>
      <c r="BB1053" s="180">
        <f>$AJ$8</f>
        <v>2050</v>
      </c>
      <c r="BC1053" s="180" t="str">
        <f t="shared" ca="1" si="164"/>
        <v>9_AJ1023_Land_leases_2050</v>
      </c>
      <c r="BD1053" s="180" t="s">
        <v>407</v>
      </c>
      <c r="BE1053" s="180"/>
      <c r="BF1053" s="189" t="str">
        <f t="shared" si="162"/>
        <v>&gt;=0</v>
      </c>
      <c r="BG1053" s="189" t="s">
        <v>58</v>
      </c>
      <c r="BH1053" s="189" t="s">
        <v>58</v>
      </c>
      <c r="BI1053" s="189"/>
      <c r="BJ1053" s="189"/>
      <c r="BK1053" s="189"/>
      <c r="BL1053" s="189"/>
    </row>
    <row r="1054" spans="1:64" ht="12.75" hidden="1" customHeight="1">
      <c r="A1054" s="90"/>
      <c r="B1054" s="117"/>
      <c r="C1054" s="487"/>
      <c r="D1054" s="347"/>
      <c r="E1054" s="347"/>
      <c r="F1054" s="311"/>
      <c r="G1054" s="311"/>
      <c r="H1054" s="311"/>
      <c r="I1054" s="311"/>
      <c r="J1054" s="311"/>
      <c r="K1054" s="311"/>
      <c r="L1054" s="311"/>
      <c r="M1054" s="311"/>
      <c r="N1054" s="311"/>
      <c r="O1054" s="311"/>
      <c r="P1054" s="311"/>
      <c r="Q1054" s="311"/>
      <c r="R1054" s="311"/>
      <c r="S1054" s="311"/>
      <c r="T1054" s="311"/>
      <c r="U1054" s="311"/>
      <c r="V1054" s="311"/>
      <c r="W1054" s="311"/>
      <c r="X1054" s="311"/>
      <c r="Y1054" s="311"/>
      <c r="Z1054" s="311"/>
      <c r="AA1054" s="311"/>
      <c r="AB1054" s="311"/>
      <c r="AC1054" s="311"/>
      <c r="AD1054" s="311"/>
      <c r="AE1054" s="311"/>
      <c r="AF1054" s="311"/>
      <c r="AG1054" s="311"/>
      <c r="AH1054" s="311"/>
      <c r="AI1054" s="311"/>
      <c r="AJ1054" s="311"/>
      <c r="AK1054" s="311"/>
      <c r="AL1054" s="311"/>
      <c r="AM1054" s="311"/>
      <c r="AN1054" s="311"/>
      <c r="AO1054" s="313"/>
      <c r="AP1054" s="117"/>
      <c r="AQ1054" s="54" t="s">
        <v>645</v>
      </c>
      <c r="AU1054" s="292" t="str">
        <f t="shared" ca="1" si="165"/>
        <v>AK</v>
      </c>
      <c r="AV1054" s="292">
        <f t="shared" si="166"/>
        <v>1023</v>
      </c>
      <c r="AW1054" s="180" t="str">
        <f t="shared" ca="1" si="163"/>
        <v>AK1023</v>
      </c>
      <c r="AX1054" s="180">
        <f t="shared" si="160"/>
        <v>9</v>
      </c>
      <c r="AY1054" s="180" t="str">
        <f t="shared" ca="1" si="161"/>
        <v>6. Ownership - Operating Costs</v>
      </c>
      <c r="AZ1054" s="189" t="s">
        <v>702</v>
      </c>
      <c r="BA1054" s="180" t="s">
        <v>765</v>
      </c>
      <c r="BB1054" s="180">
        <f>$AK$8</f>
        <v>2051</v>
      </c>
      <c r="BC1054" s="180" t="str">
        <f t="shared" ca="1" si="164"/>
        <v>9_AK1023_Land_leases_2051</v>
      </c>
      <c r="BD1054" s="180" t="s">
        <v>407</v>
      </c>
      <c r="BE1054" s="180"/>
      <c r="BF1054" s="189" t="str">
        <f t="shared" si="162"/>
        <v>&gt;=0</v>
      </c>
      <c r="BG1054" s="189" t="s">
        <v>58</v>
      </c>
      <c r="BH1054" s="189" t="s">
        <v>58</v>
      </c>
      <c r="BI1054" s="189"/>
      <c r="BJ1054" s="189"/>
      <c r="BK1054" s="189"/>
      <c r="BL1054" s="189"/>
    </row>
    <row r="1055" spans="1:64" ht="12.75" hidden="1" customHeight="1">
      <c r="A1055" s="90"/>
      <c r="B1055" s="117"/>
      <c r="C1055" s="487"/>
      <c r="D1055" s="347"/>
      <c r="E1055" s="347"/>
      <c r="F1055" s="311"/>
      <c r="G1055" s="311"/>
      <c r="H1055" s="311"/>
      <c r="I1055" s="311"/>
      <c r="J1055" s="311"/>
      <c r="K1055" s="311"/>
      <c r="L1055" s="311"/>
      <c r="M1055" s="311"/>
      <c r="N1055" s="311"/>
      <c r="O1055" s="311"/>
      <c r="P1055" s="311"/>
      <c r="Q1055" s="311"/>
      <c r="R1055" s="311"/>
      <c r="S1055" s="311"/>
      <c r="T1055" s="311"/>
      <c r="U1055" s="311"/>
      <c r="V1055" s="311"/>
      <c r="W1055" s="311"/>
      <c r="X1055" s="311"/>
      <c r="Y1055" s="311"/>
      <c r="Z1055" s="311"/>
      <c r="AA1055" s="311"/>
      <c r="AB1055" s="311"/>
      <c r="AC1055" s="311"/>
      <c r="AD1055" s="311"/>
      <c r="AE1055" s="311"/>
      <c r="AF1055" s="311"/>
      <c r="AG1055" s="311"/>
      <c r="AH1055" s="311"/>
      <c r="AI1055" s="311"/>
      <c r="AJ1055" s="311"/>
      <c r="AK1055" s="311"/>
      <c r="AL1055" s="311"/>
      <c r="AM1055" s="311"/>
      <c r="AN1055" s="311"/>
      <c r="AO1055" s="313"/>
      <c r="AP1055" s="117"/>
      <c r="AQ1055" s="54" t="s">
        <v>645</v>
      </c>
      <c r="AU1055" s="292" t="str">
        <f t="shared" ca="1" si="165"/>
        <v>AL</v>
      </c>
      <c r="AV1055" s="292">
        <f t="shared" si="166"/>
        <v>1023</v>
      </c>
      <c r="AW1055" s="180" t="str">
        <f t="shared" ca="1" si="163"/>
        <v>AL1023</v>
      </c>
      <c r="AX1055" s="180">
        <f t="shared" si="160"/>
        <v>9</v>
      </c>
      <c r="AY1055" s="180" t="str">
        <f t="shared" ca="1" si="161"/>
        <v>6. Ownership - Operating Costs</v>
      </c>
      <c r="AZ1055" s="189" t="s">
        <v>702</v>
      </c>
      <c r="BA1055" s="180" t="s">
        <v>765</v>
      </c>
      <c r="BB1055" s="180">
        <f>$AL$8</f>
        <v>2052</v>
      </c>
      <c r="BC1055" s="180" t="str">
        <f t="shared" ca="1" si="164"/>
        <v>9_AL1023_Land_leases_2052</v>
      </c>
      <c r="BD1055" s="180" t="s">
        <v>407</v>
      </c>
      <c r="BE1055" s="180"/>
      <c r="BF1055" s="189" t="str">
        <f t="shared" si="162"/>
        <v>&gt;=0</v>
      </c>
      <c r="BG1055" s="189" t="s">
        <v>58</v>
      </c>
      <c r="BH1055" s="189" t="s">
        <v>58</v>
      </c>
      <c r="BI1055" s="189"/>
      <c r="BJ1055" s="189"/>
      <c r="BK1055" s="189"/>
      <c r="BL1055" s="189"/>
    </row>
    <row r="1056" spans="1:64" ht="12.75" hidden="1" customHeight="1">
      <c r="A1056" s="90"/>
      <c r="B1056" s="117"/>
      <c r="C1056" s="487"/>
      <c r="D1056" s="347"/>
      <c r="E1056" s="347"/>
      <c r="F1056" s="311"/>
      <c r="G1056" s="311"/>
      <c r="H1056" s="311"/>
      <c r="I1056" s="311"/>
      <c r="J1056" s="311"/>
      <c r="K1056" s="311"/>
      <c r="L1056" s="311"/>
      <c r="M1056" s="311"/>
      <c r="N1056" s="311"/>
      <c r="O1056" s="311"/>
      <c r="P1056" s="311"/>
      <c r="Q1056" s="311"/>
      <c r="R1056" s="311"/>
      <c r="S1056" s="311"/>
      <c r="T1056" s="311"/>
      <c r="U1056" s="311"/>
      <c r="V1056" s="311"/>
      <c r="W1056" s="311"/>
      <c r="X1056" s="311"/>
      <c r="Y1056" s="311"/>
      <c r="Z1056" s="311"/>
      <c r="AA1056" s="311"/>
      <c r="AB1056" s="311"/>
      <c r="AC1056" s="311"/>
      <c r="AD1056" s="311"/>
      <c r="AE1056" s="311"/>
      <c r="AF1056" s="311"/>
      <c r="AG1056" s="311"/>
      <c r="AH1056" s="311"/>
      <c r="AI1056" s="311"/>
      <c r="AJ1056" s="311"/>
      <c r="AK1056" s="311"/>
      <c r="AL1056" s="311"/>
      <c r="AM1056" s="311"/>
      <c r="AN1056" s="311"/>
      <c r="AO1056" s="313"/>
      <c r="AP1056" s="117"/>
      <c r="AQ1056" s="54" t="s">
        <v>645</v>
      </c>
      <c r="AU1056" s="292" t="str">
        <f t="shared" ca="1" si="165"/>
        <v>AM</v>
      </c>
      <c r="AV1056" s="292">
        <f t="shared" si="166"/>
        <v>1023</v>
      </c>
      <c r="AW1056" s="180" t="str">
        <f t="shared" ca="1" si="163"/>
        <v>AM1023</v>
      </c>
      <c r="AX1056" s="180">
        <f t="shared" si="160"/>
        <v>9</v>
      </c>
      <c r="AY1056" s="180" t="str">
        <f t="shared" ca="1" si="161"/>
        <v>6. Ownership - Operating Costs</v>
      </c>
      <c r="AZ1056" s="189" t="s">
        <v>702</v>
      </c>
      <c r="BA1056" s="180" t="s">
        <v>765</v>
      </c>
      <c r="BB1056" s="180">
        <f>$AM$8</f>
        <v>2053</v>
      </c>
      <c r="BC1056" s="180" t="str">
        <f t="shared" ca="1" si="164"/>
        <v>9_AM1023_Land_leases_2053</v>
      </c>
      <c r="BD1056" s="180" t="s">
        <v>407</v>
      </c>
      <c r="BE1056" s="180"/>
      <c r="BF1056" s="189" t="str">
        <f t="shared" si="162"/>
        <v>&gt;=0</v>
      </c>
      <c r="BG1056" s="189" t="s">
        <v>58</v>
      </c>
      <c r="BH1056" s="189" t="s">
        <v>58</v>
      </c>
      <c r="BI1056" s="189"/>
      <c r="BJ1056" s="189"/>
      <c r="BK1056" s="189"/>
      <c r="BL1056" s="189"/>
    </row>
    <row r="1057" spans="1:64" ht="12.75" hidden="1" customHeight="1">
      <c r="A1057" s="90"/>
      <c r="B1057" s="117"/>
      <c r="C1057" s="487"/>
      <c r="D1057" s="347"/>
      <c r="E1057" s="347"/>
      <c r="F1057" s="311"/>
      <c r="G1057" s="311"/>
      <c r="H1057" s="311"/>
      <c r="I1057" s="311"/>
      <c r="J1057" s="311"/>
      <c r="K1057" s="311"/>
      <c r="L1057" s="311"/>
      <c r="M1057" s="311"/>
      <c r="N1057" s="311"/>
      <c r="O1057" s="311"/>
      <c r="P1057" s="311"/>
      <c r="Q1057" s="311"/>
      <c r="R1057" s="311"/>
      <c r="S1057" s="311"/>
      <c r="T1057" s="311"/>
      <c r="U1057" s="311"/>
      <c r="V1057" s="311"/>
      <c r="W1057" s="311"/>
      <c r="X1057" s="311"/>
      <c r="Y1057" s="311"/>
      <c r="Z1057" s="311"/>
      <c r="AA1057" s="311"/>
      <c r="AB1057" s="311"/>
      <c r="AC1057" s="311"/>
      <c r="AD1057" s="311"/>
      <c r="AE1057" s="311"/>
      <c r="AF1057" s="311"/>
      <c r="AG1057" s="311"/>
      <c r="AH1057" s="311"/>
      <c r="AI1057" s="311"/>
      <c r="AJ1057" s="311"/>
      <c r="AK1057" s="311"/>
      <c r="AL1057" s="311"/>
      <c r="AM1057" s="311"/>
      <c r="AN1057" s="311"/>
      <c r="AO1057" s="313"/>
      <c r="AP1057" s="117"/>
      <c r="AQ1057" s="54" t="s">
        <v>645</v>
      </c>
      <c r="AU1057" s="292" t="str">
        <f t="shared" ca="1" si="165"/>
        <v>AN</v>
      </c>
      <c r="AV1057" s="292">
        <f t="shared" si="166"/>
        <v>1023</v>
      </c>
      <c r="AW1057" s="180" t="str">
        <f t="shared" ca="1" si="163"/>
        <v>AN1023</v>
      </c>
      <c r="AX1057" s="180">
        <f t="shared" si="160"/>
        <v>9</v>
      </c>
      <c r="AY1057" s="180" t="str">
        <f t="shared" ca="1" si="161"/>
        <v>6. Ownership - Operating Costs</v>
      </c>
      <c r="AZ1057" s="189" t="s">
        <v>702</v>
      </c>
      <c r="BA1057" s="180" t="s">
        <v>765</v>
      </c>
      <c r="BB1057" s="180">
        <f>$AN$8</f>
        <v>2054</v>
      </c>
      <c r="BC1057" s="180" t="str">
        <f t="shared" ca="1" si="164"/>
        <v>9_AN1023_Land_leases_2054</v>
      </c>
      <c r="BD1057" s="180" t="s">
        <v>407</v>
      </c>
      <c r="BE1057" s="180"/>
      <c r="BF1057" s="189" t="str">
        <f t="shared" si="162"/>
        <v>&gt;=0</v>
      </c>
      <c r="BG1057" s="189" t="s">
        <v>58</v>
      </c>
      <c r="BH1057" s="189" t="s">
        <v>58</v>
      </c>
      <c r="BI1057" s="189"/>
      <c r="BJ1057" s="189"/>
      <c r="BK1057" s="189"/>
      <c r="BL1057" s="189"/>
    </row>
    <row r="1058" spans="1:64" ht="12.75" hidden="1" customHeight="1">
      <c r="A1058" s="90"/>
      <c r="B1058" s="117"/>
      <c r="C1058" s="487"/>
      <c r="D1058" s="347"/>
      <c r="E1058" s="347"/>
      <c r="F1058" s="311"/>
      <c r="G1058" s="311"/>
      <c r="H1058" s="311"/>
      <c r="I1058" s="311"/>
      <c r="J1058" s="311"/>
      <c r="K1058" s="311"/>
      <c r="L1058" s="311"/>
      <c r="M1058" s="311"/>
      <c r="N1058" s="311"/>
      <c r="O1058" s="311"/>
      <c r="P1058" s="311"/>
      <c r="Q1058" s="311"/>
      <c r="R1058" s="311"/>
      <c r="S1058" s="311"/>
      <c r="T1058" s="311"/>
      <c r="U1058" s="311"/>
      <c r="V1058" s="311"/>
      <c r="W1058" s="311"/>
      <c r="X1058" s="311"/>
      <c r="Y1058" s="311"/>
      <c r="Z1058" s="311"/>
      <c r="AA1058" s="311"/>
      <c r="AB1058" s="311"/>
      <c r="AC1058" s="311"/>
      <c r="AD1058" s="311"/>
      <c r="AE1058" s="311"/>
      <c r="AF1058" s="311"/>
      <c r="AG1058" s="311"/>
      <c r="AH1058" s="311"/>
      <c r="AI1058" s="311"/>
      <c r="AJ1058" s="311"/>
      <c r="AK1058" s="311"/>
      <c r="AL1058" s="311"/>
      <c r="AM1058" s="311"/>
      <c r="AN1058" s="311"/>
      <c r="AO1058" s="313"/>
      <c r="AP1058" s="117"/>
      <c r="AQ1058" s="307" t="s">
        <v>645</v>
      </c>
      <c r="AR1058" s="307"/>
      <c r="AS1058" s="307"/>
      <c r="AT1058" s="307"/>
      <c r="AU1058" s="308" t="str">
        <f t="shared" ca="1" si="165"/>
        <v>AO</v>
      </c>
      <c r="AV1058" s="308">
        <f t="shared" si="166"/>
        <v>1023</v>
      </c>
      <c r="AW1058" s="254" t="str">
        <f t="shared" ca="1" si="163"/>
        <v>AO1023</v>
      </c>
      <c r="AX1058" s="254">
        <f t="shared" si="160"/>
        <v>9</v>
      </c>
      <c r="AY1058" s="254" t="str">
        <f t="shared" ca="1" si="161"/>
        <v>6. Ownership - Operating Costs</v>
      </c>
      <c r="AZ1058" s="259" t="s">
        <v>702</v>
      </c>
      <c r="BA1058" s="254" t="s">
        <v>765</v>
      </c>
      <c r="BB1058" s="254" t="s">
        <v>646</v>
      </c>
      <c r="BC1058" s="254" t="str">
        <f t="shared" ca="1" si="164"/>
        <v>9_AO1023_Land_leases_Additional_Info</v>
      </c>
      <c r="BD1058" s="259" t="s">
        <v>133</v>
      </c>
      <c r="BE1058" s="259">
        <v>100</v>
      </c>
      <c r="BF1058" s="259"/>
      <c r="BG1058" s="259" t="s">
        <v>58</v>
      </c>
      <c r="BH1058" s="259" t="s">
        <v>58</v>
      </c>
      <c r="BI1058" s="189"/>
      <c r="BJ1058" s="189"/>
      <c r="BK1058" s="189"/>
      <c r="BL1058" s="189"/>
    </row>
    <row r="1059" spans="1:64">
      <c r="A1059" s="90">
        <f>+A1023+1</f>
        <v>36</v>
      </c>
      <c r="B1059" s="117"/>
      <c r="C1059" s="126"/>
      <c r="D1059" s="124"/>
      <c r="E1059" s="124"/>
      <c r="F1059" s="117"/>
      <c r="G1059" s="117"/>
      <c r="H1059" s="117"/>
      <c r="I1059" s="117"/>
      <c r="J1059" s="117"/>
      <c r="K1059" s="117"/>
      <c r="L1059" s="117"/>
      <c r="M1059" s="117"/>
      <c r="N1059" s="117"/>
      <c r="O1059" s="117"/>
      <c r="P1059" s="117"/>
      <c r="Q1059" s="117"/>
      <c r="R1059" s="117"/>
      <c r="S1059" s="117"/>
      <c r="T1059" s="117"/>
      <c r="U1059" s="117"/>
      <c r="V1059" s="117"/>
      <c r="W1059" s="117"/>
      <c r="X1059" s="117"/>
      <c r="Y1059" s="117"/>
      <c r="Z1059" s="117"/>
      <c r="AA1059" s="117"/>
      <c r="AB1059" s="117"/>
      <c r="AC1059" s="117"/>
      <c r="AD1059" s="117"/>
      <c r="AE1059" s="117"/>
      <c r="AF1059" s="117"/>
      <c r="AG1059" s="117"/>
      <c r="AH1059" s="117"/>
      <c r="AI1059" s="117"/>
      <c r="AJ1059" s="117"/>
      <c r="AK1059" s="117"/>
      <c r="AL1059" s="117"/>
      <c r="AM1059" s="117"/>
      <c r="AN1059" s="117"/>
      <c r="AO1059" s="121"/>
      <c r="AP1059" s="117"/>
      <c r="AQ1059" s="117"/>
      <c r="AR1059" s="117"/>
      <c r="AS1059" s="117"/>
      <c r="AT1059" s="117"/>
      <c r="AU1059" s="117"/>
      <c r="AV1059" s="117"/>
      <c r="AW1059" s="180"/>
      <c r="AX1059" s="180"/>
      <c r="AY1059" s="180"/>
      <c r="BA1059" s="180"/>
      <c r="BB1059" s="180"/>
      <c r="BC1059" s="180"/>
      <c r="BD1059" s="180"/>
      <c r="BE1059" s="180"/>
      <c r="BH1059" s="189"/>
      <c r="BI1059" s="189"/>
      <c r="BJ1059" s="189"/>
      <c r="BK1059" s="189"/>
      <c r="BL1059" s="189"/>
    </row>
    <row r="1060" spans="1:64">
      <c r="A1060" s="90">
        <f>+A1059+1</f>
        <v>37</v>
      </c>
      <c r="B1060" s="117"/>
      <c r="C1060" s="126"/>
      <c r="D1060" s="124"/>
      <c r="E1060" s="124"/>
      <c r="F1060" s="117"/>
      <c r="G1060" s="117"/>
      <c r="H1060" s="117"/>
      <c r="I1060" s="117"/>
      <c r="J1060" s="117"/>
      <c r="K1060" s="117"/>
      <c r="L1060" s="117"/>
      <c r="M1060" s="117"/>
      <c r="N1060" s="117"/>
      <c r="O1060" s="117"/>
      <c r="P1060" s="117"/>
      <c r="Q1060" s="117"/>
      <c r="R1060" s="117"/>
      <c r="S1060" s="117"/>
      <c r="T1060" s="117"/>
      <c r="U1060" s="117"/>
      <c r="V1060" s="117"/>
      <c r="W1060" s="117"/>
      <c r="X1060" s="117"/>
      <c r="Y1060" s="117"/>
      <c r="Z1060" s="117"/>
      <c r="AA1060" s="117"/>
      <c r="AB1060" s="117"/>
      <c r="AC1060" s="117"/>
      <c r="AD1060" s="117"/>
      <c r="AE1060" s="117"/>
      <c r="AF1060" s="117"/>
      <c r="AG1060" s="117"/>
      <c r="AH1060" s="117"/>
      <c r="AI1060" s="117"/>
      <c r="AJ1060" s="117"/>
      <c r="AK1060" s="117"/>
      <c r="AL1060" s="117"/>
      <c r="AM1060" s="117"/>
      <c r="AN1060" s="117"/>
      <c r="AO1060" s="121"/>
      <c r="AP1060" s="117"/>
      <c r="AQ1060" s="117"/>
      <c r="AR1060" s="117"/>
      <c r="AS1060" s="117"/>
      <c r="AT1060" s="117"/>
      <c r="AU1060" s="117"/>
      <c r="AV1060" s="117"/>
      <c r="AW1060" s="180"/>
      <c r="AX1060" s="180"/>
      <c r="AY1060" s="180"/>
      <c r="BA1060" s="180"/>
      <c r="BB1060" s="180"/>
      <c r="BC1060" s="180"/>
      <c r="BD1060" s="180"/>
      <c r="BE1060" s="180"/>
      <c r="BH1060" s="189"/>
      <c r="BI1060" s="189"/>
      <c r="BJ1060" s="189"/>
      <c r="BK1060" s="189"/>
      <c r="BL1060" s="189"/>
    </row>
    <row r="1061" spans="1:64" ht="13.5" thickBot="1">
      <c r="A1061" s="90">
        <f>+A1060+1</f>
        <v>38</v>
      </c>
      <c r="B1061" s="117"/>
      <c r="C1061" s="128"/>
      <c r="D1061" s="124"/>
      <c r="E1061" s="124"/>
      <c r="F1061" s="117"/>
      <c r="G1061" s="117"/>
      <c r="H1061" s="117"/>
      <c r="I1061" s="117"/>
      <c r="J1061" s="117"/>
      <c r="K1061" s="117"/>
      <c r="L1061" s="117"/>
      <c r="M1061" s="117"/>
      <c r="N1061" s="117"/>
      <c r="O1061" s="117"/>
      <c r="P1061" s="117"/>
      <c r="Q1061" s="117"/>
      <c r="R1061" s="117"/>
      <c r="S1061" s="117"/>
      <c r="T1061" s="117"/>
      <c r="U1061" s="117"/>
      <c r="V1061" s="117"/>
      <c r="W1061" s="117"/>
      <c r="X1061" s="117"/>
      <c r="Y1061" s="117"/>
      <c r="Z1061" s="117"/>
      <c r="AA1061" s="117"/>
      <c r="AB1061" s="117"/>
      <c r="AC1061" s="117"/>
      <c r="AD1061" s="117"/>
      <c r="AE1061" s="117"/>
      <c r="AF1061" s="117"/>
      <c r="AG1061" s="117"/>
      <c r="AH1061" s="117"/>
      <c r="AI1061" s="117"/>
      <c r="AJ1061" s="117"/>
      <c r="AK1061" s="117"/>
      <c r="AL1061" s="117"/>
      <c r="AM1061" s="117"/>
      <c r="AN1061" s="117"/>
      <c r="AO1061" s="121"/>
      <c r="AP1061" s="117"/>
      <c r="AQ1061" s="117"/>
      <c r="AR1061" s="117"/>
      <c r="AS1061" s="117"/>
      <c r="AT1061" s="117"/>
      <c r="AU1061" s="117"/>
      <c r="AV1061" s="117"/>
      <c r="AW1061" s="180"/>
      <c r="AX1061" s="180"/>
      <c r="AY1061" s="180"/>
      <c r="BA1061" s="180"/>
      <c r="BB1061" s="180"/>
      <c r="BC1061" s="180"/>
      <c r="BD1061" s="180"/>
      <c r="BE1061" s="180"/>
      <c r="BH1061" s="189"/>
      <c r="BI1061" s="189"/>
      <c r="BJ1061" s="189"/>
      <c r="BK1061" s="189"/>
      <c r="BL1061" s="189"/>
    </row>
    <row r="1062" spans="1:64" ht="15.75" thickBot="1">
      <c r="A1062" s="90">
        <f>+A1061+1</f>
        <v>39</v>
      </c>
      <c r="B1062" s="157" t="s">
        <v>766</v>
      </c>
      <c r="C1062" s="128"/>
      <c r="D1062" s="124"/>
      <c r="E1062" s="124"/>
      <c r="F1062" s="140">
        <v>2020</v>
      </c>
      <c r="G1062" s="140">
        <f>+F1062+1</f>
        <v>2021</v>
      </c>
      <c r="H1062" s="140">
        <f t="shared" ref="H1062:AN1062" si="167">+G1062+1</f>
        <v>2022</v>
      </c>
      <c r="I1062" s="140">
        <f t="shared" si="167"/>
        <v>2023</v>
      </c>
      <c r="J1062" s="140">
        <f t="shared" si="167"/>
        <v>2024</v>
      </c>
      <c r="K1062" s="140">
        <f t="shared" si="167"/>
        <v>2025</v>
      </c>
      <c r="L1062" s="140">
        <f t="shared" si="167"/>
        <v>2026</v>
      </c>
      <c r="M1062" s="140">
        <f t="shared" si="167"/>
        <v>2027</v>
      </c>
      <c r="N1062" s="140">
        <f t="shared" si="167"/>
        <v>2028</v>
      </c>
      <c r="O1062" s="140">
        <f t="shared" si="167"/>
        <v>2029</v>
      </c>
      <c r="P1062" s="140">
        <f t="shared" si="167"/>
        <v>2030</v>
      </c>
      <c r="Q1062" s="140">
        <f t="shared" si="167"/>
        <v>2031</v>
      </c>
      <c r="R1062" s="140">
        <f t="shared" si="167"/>
        <v>2032</v>
      </c>
      <c r="S1062" s="140">
        <f t="shared" si="167"/>
        <v>2033</v>
      </c>
      <c r="T1062" s="140">
        <f t="shared" si="167"/>
        <v>2034</v>
      </c>
      <c r="U1062" s="140">
        <f t="shared" si="167"/>
        <v>2035</v>
      </c>
      <c r="V1062" s="140">
        <f t="shared" si="167"/>
        <v>2036</v>
      </c>
      <c r="W1062" s="140">
        <f t="shared" si="167"/>
        <v>2037</v>
      </c>
      <c r="X1062" s="140">
        <f t="shared" si="167"/>
        <v>2038</v>
      </c>
      <c r="Y1062" s="140">
        <f t="shared" si="167"/>
        <v>2039</v>
      </c>
      <c r="Z1062" s="140">
        <f t="shared" si="167"/>
        <v>2040</v>
      </c>
      <c r="AA1062" s="140">
        <f t="shared" si="167"/>
        <v>2041</v>
      </c>
      <c r="AB1062" s="140">
        <f t="shared" si="167"/>
        <v>2042</v>
      </c>
      <c r="AC1062" s="140">
        <f t="shared" si="167"/>
        <v>2043</v>
      </c>
      <c r="AD1062" s="140">
        <f t="shared" si="167"/>
        <v>2044</v>
      </c>
      <c r="AE1062" s="140">
        <f t="shared" si="167"/>
        <v>2045</v>
      </c>
      <c r="AF1062" s="140">
        <f t="shared" si="167"/>
        <v>2046</v>
      </c>
      <c r="AG1062" s="140">
        <f t="shared" si="167"/>
        <v>2047</v>
      </c>
      <c r="AH1062" s="140">
        <f t="shared" si="167"/>
        <v>2048</v>
      </c>
      <c r="AI1062" s="140">
        <f t="shared" si="167"/>
        <v>2049</v>
      </c>
      <c r="AJ1062" s="140">
        <f t="shared" si="167"/>
        <v>2050</v>
      </c>
      <c r="AK1062" s="140">
        <f t="shared" si="167"/>
        <v>2051</v>
      </c>
      <c r="AL1062" s="140">
        <f t="shared" si="167"/>
        <v>2052</v>
      </c>
      <c r="AM1062" s="140">
        <f t="shared" si="167"/>
        <v>2053</v>
      </c>
      <c r="AN1062" s="140">
        <f t="shared" si="167"/>
        <v>2054</v>
      </c>
      <c r="AO1062" s="125" t="s">
        <v>705</v>
      </c>
      <c r="AP1062" s="117"/>
      <c r="AQ1062" s="117"/>
      <c r="AR1062" s="117"/>
      <c r="AS1062" s="117"/>
      <c r="AT1062" s="117"/>
      <c r="AU1062" s="117"/>
      <c r="AV1062" s="117"/>
      <c r="AW1062" s="180"/>
      <c r="AX1062" s="180"/>
      <c r="AY1062" s="180"/>
      <c r="BA1062" s="180"/>
      <c r="BB1062" s="180"/>
      <c r="BC1062" s="180"/>
      <c r="BD1062" s="180"/>
      <c r="BE1062" s="180"/>
      <c r="BH1062" s="189"/>
      <c r="BI1062" s="189"/>
      <c r="BJ1062" s="189"/>
      <c r="BK1062" s="189"/>
      <c r="BL1062" s="189"/>
    </row>
    <row r="1063" spans="1:64" ht="13.5" thickBot="1">
      <c r="A1063" s="90">
        <f>+A1061+1</f>
        <v>39</v>
      </c>
      <c r="B1063" s="123"/>
      <c r="C1063" s="487" t="s">
        <v>767</v>
      </c>
      <c r="D1063" s="347" t="s">
        <v>768</v>
      </c>
      <c r="E1063" s="347"/>
      <c r="F1063" s="280"/>
      <c r="G1063" s="280"/>
      <c r="H1063" s="280"/>
      <c r="I1063" s="280"/>
      <c r="J1063" s="280"/>
      <c r="K1063" s="280"/>
      <c r="L1063" s="280"/>
      <c r="M1063" s="280"/>
      <c r="N1063" s="280"/>
      <c r="O1063" s="280"/>
      <c r="P1063" s="280"/>
      <c r="Q1063" s="280"/>
      <c r="R1063" s="280"/>
      <c r="S1063" s="280"/>
      <c r="T1063" s="280"/>
      <c r="U1063" s="280"/>
      <c r="V1063" s="280"/>
      <c r="W1063" s="280"/>
      <c r="X1063" s="280"/>
      <c r="Y1063" s="280"/>
      <c r="Z1063" s="280"/>
      <c r="AA1063" s="280"/>
      <c r="AB1063" s="280"/>
      <c r="AC1063" s="280"/>
      <c r="AD1063" s="280"/>
      <c r="AE1063" s="281"/>
      <c r="AF1063" s="281"/>
      <c r="AG1063" s="281"/>
      <c r="AH1063" s="281"/>
      <c r="AI1063" s="281"/>
      <c r="AJ1063" s="281"/>
      <c r="AK1063" s="281"/>
      <c r="AL1063" s="281"/>
      <c r="AM1063" s="281"/>
      <c r="AN1063" s="281"/>
      <c r="AO1063" s="222"/>
      <c r="AP1063" s="117"/>
      <c r="AS1063" s="54" t="s">
        <v>125</v>
      </c>
      <c r="AT1063" s="54" t="str">
        <f ca="1">SUBSTITUTE(CELL("address",F1063),"$","")</f>
        <v>F1063</v>
      </c>
      <c r="AU1063" s="227" t="str">
        <f ca="1">CHAR(CODE(AT1063))</f>
        <v>F</v>
      </c>
      <c r="AV1063" s="227">
        <f>ROW(AT1063)</f>
        <v>1063</v>
      </c>
      <c r="AW1063" s="180" t="str">
        <f ca="1">CONCATENATE(AU1063&amp;AV1063)</f>
        <v>F1063</v>
      </c>
      <c r="AX1063" s="180">
        <f t="shared" ref="AX1063:AX1126" si="168">$AX$5</f>
        <v>9</v>
      </c>
      <c r="AY1063" s="180" t="str">
        <f t="shared" ref="AY1063:AY1098" ca="1" si="169">MID(CELL("filename",AX1063),FIND("]",CELL("filename",AX1063))+1,256)</f>
        <v>6. Ownership - Operating Costs</v>
      </c>
      <c r="AZ1063" s="189" t="s">
        <v>702</v>
      </c>
      <c r="BA1063" s="180" t="s">
        <v>723</v>
      </c>
      <c r="BB1063" s="180">
        <f>$F$8</f>
        <v>2020</v>
      </c>
      <c r="BC1063" s="180" t="str">
        <f ca="1">AX1063&amp;"_"&amp;AW1063&amp;"_"&amp;BA1063&amp;"_"&amp;BB1063</f>
        <v>9_F1063_OM_general_2020</v>
      </c>
      <c r="BD1063" s="180" t="s">
        <v>407</v>
      </c>
      <c r="BE1063" s="180"/>
      <c r="BF1063" s="189" t="str">
        <f t="shared" ref="BF1063:BF1126" si="170">"&gt;=0"</f>
        <v>&gt;=0</v>
      </c>
      <c r="BG1063" s="189" t="s">
        <v>58</v>
      </c>
      <c r="BH1063" s="189" t="s">
        <v>58</v>
      </c>
      <c r="BI1063" s="189"/>
      <c r="BJ1063" s="189"/>
      <c r="BK1063" s="189"/>
      <c r="BL1063" s="189"/>
    </row>
    <row r="1064" spans="1:64" ht="13.5" hidden="1" customHeight="1" thickBot="1">
      <c r="A1064" s="90"/>
      <c r="B1064" s="123"/>
      <c r="C1064" s="487"/>
      <c r="D1064" s="347"/>
      <c r="E1064" s="347"/>
      <c r="F1064" s="304"/>
      <c r="G1064" s="304"/>
      <c r="H1064" s="304"/>
      <c r="I1064" s="304"/>
      <c r="J1064" s="304"/>
      <c r="K1064" s="304"/>
      <c r="L1064" s="304"/>
      <c r="M1064" s="304"/>
      <c r="N1064" s="304"/>
      <c r="O1064" s="304"/>
      <c r="P1064" s="304"/>
      <c r="Q1064" s="304"/>
      <c r="R1064" s="304"/>
      <c r="S1064" s="304"/>
      <c r="T1064" s="304"/>
      <c r="U1064" s="304"/>
      <c r="V1064" s="304"/>
      <c r="W1064" s="304"/>
      <c r="X1064" s="304"/>
      <c r="Y1064" s="304"/>
      <c r="Z1064" s="304"/>
      <c r="AA1064" s="304"/>
      <c r="AB1064" s="304"/>
      <c r="AC1064" s="304"/>
      <c r="AD1064" s="304"/>
      <c r="AE1064" s="305"/>
      <c r="AF1064" s="305"/>
      <c r="AG1064" s="305"/>
      <c r="AH1064" s="305"/>
      <c r="AI1064" s="305"/>
      <c r="AJ1064" s="305"/>
      <c r="AK1064" s="305"/>
      <c r="AL1064" s="305"/>
      <c r="AM1064" s="305"/>
      <c r="AN1064" s="305"/>
      <c r="AO1064" s="314"/>
      <c r="AP1064" s="117"/>
      <c r="AQ1064" s="54" t="s">
        <v>645</v>
      </c>
      <c r="AU1064" s="292" t="str">
        <f ca="1">IF(AU1063="Z","AA",IF(LEN(AU1063)=1,CHAR(CODE(AU1063)+1),IF(RIGHT(AU1063,1)="Z",CHAR(CODE(LEFT(AU1063,1))+1),LEFT(AU1063,1))&amp;CHAR(65+MOD(CODE(RIGHT(AU1063,1))+1-65,26))))</f>
        <v>G</v>
      </c>
      <c r="AV1064" s="292">
        <f>AV1063</f>
        <v>1063</v>
      </c>
      <c r="AW1064" s="180" t="str">
        <f t="shared" ref="AW1064:AW1098" ca="1" si="171">CONCATENATE(AU1064&amp;AV1064)</f>
        <v>G1063</v>
      </c>
      <c r="AX1064" s="180">
        <f t="shared" si="168"/>
        <v>9</v>
      </c>
      <c r="AY1064" s="180" t="str">
        <f t="shared" ca="1" si="169"/>
        <v>6. Ownership - Operating Costs</v>
      </c>
      <c r="AZ1064" s="189" t="s">
        <v>702</v>
      </c>
      <c r="BA1064" s="180" t="s">
        <v>723</v>
      </c>
      <c r="BB1064" s="180">
        <f>$G$8</f>
        <v>2021</v>
      </c>
      <c r="BC1064" s="180" t="str">
        <f t="shared" ref="BC1064:BC1098" ca="1" si="172">AX1064&amp;"_"&amp;AW1064&amp;"_"&amp;BA1064&amp;"_"&amp;BB1064</f>
        <v>9_G1063_OM_general_2021</v>
      </c>
      <c r="BD1064" s="180" t="s">
        <v>407</v>
      </c>
      <c r="BE1064" s="180"/>
      <c r="BF1064" s="189" t="str">
        <f t="shared" si="170"/>
        <v>&gt;=0</v>
      </c>
      <c r="BG1064" s="189" t="s">
        <v>58</v>
      </c>
      <c r="BH1064" s="189" t="s">
        <v>58</v>
      </c>
      <c r="BI1064" s="189"/>
      <c r="BJ1064" s="189"/>
      <c r="BK1064" s="189"/>
      <c r="BL1064" s="189"/>
    </row>
    <row r="1065" spans="1:64" ht="13.5" hidden="1" customHeight="1" thickBot="1">
      <c r="A1065" s="90"/>
      <c r="B1065" s="123"/>
      <c r="C1065" s="487"/>
      <c r="D1065" s="347"/>
      <c r="E1065" s="347"/>
      <c r="F1065" s="304"/>
      <c r="G1065" s="304"/>
      <c r="H1065" s="304"/>
      <c r="I1065" s="304"/>
      <c r="J1065" s="304"/>
      <c r="K1065" s="304"/>
      <c r="L1065" s="304"/>
      <c r="M1065" s="304"/>
      <c r="N1065" s="304"/>
      <c r="O1065" s="304"/>
      <c r="P1065" s="304"/>
      <c r="Q1065" s="304"/>
      <c r="R1065" s="304"/>
      <c r="S1065" s="304"/>
      <c r="T1065" s="304"/>
      <c r="U1065" s="304"/>
      <c r="V1065" s="304"/>
      <c r="W1065" s="304"/>
      <c r="X1065" s="304"/>
      <c r="Y1065" s="304"/>
      <c r="Z1065" s="304"/>
      <c r="AA1065" s="304"/>
      <c r="AB1065" s="304"/>
      <c r="AC1065" s="304"/>
      <c r="AD1065" s="304"/>
      <c r="AE1065" s="305"/>
      <c r="AF1065" s="305"/>
      <c r="AG1065" s="305"/>
      <c r="AH1065" s="305"/>
      <c r="AI1065" s="305"/>
      <c r="AJ1065" s="305"/>
      <c r="AK1065" s="305"/>
      <c r="AL1065" s="305"/>
      <c r="AM1065" s="305"/>
      <c r="AN1065" s="305"/>
      <c r="AO1065" s="314"/>
      <c r="AP1065" s="117"/>
      <c r="AQ1065" s="54" t="s">
        <v>645</v>
      </c>
      <c r="AU1065" s="292" t="str">
        <f t="shared" ref="AU1065:AU1098" ca="1" si="173">IF(AU1064="Z","AA",IF(LEN(AU1064)=1,CHAR(CODE(AU1064)+1),IF(RIGHT(AU1064,1)="Z",CHAR(CODE(LEFT(AU1064,1))+1),LEFT(AU1064,1))&amp;CHAR(65+MOD(CODE(RIGHT(AU1064,1))+1-65,26))))</f>
        <v>H</v>
      </c>
      <c r="AV1065" s="292">
        <f t="shared" ref="AV1065:AV1098" si="174">AV1064</f>
        <v>1063</v>
      </c>
      <c r="AW1065" s="180" t="str">
        <f t="shared" ca="1" si="171"/>
        <v>H1063</v>
      </c>
      <c r="AX1065" s="180">
        <f t="shared" si="168"/>
        <v>9</v>
      </c>
      <c r="AY1065" s="180" t="str">
        <f t="shared" ca="1" si="169"/>
        <v>6. Ownership - Operating Costs</v>
      </c>
      <c r="AZ1065" s="189" t="s">
        <v>702</v>
      </c>
      <c r="BA1065" s="180" t="s">
        <v>723</v>
      </c>
      <c r="BB1065" s="180">
        <f>$H$8</f>
        <v>2022</v>
      </c>
      <c r="BC1065" s="180" t="str">
        <f t="shared" ca="1" si="172"/>
        <v>9_H1063_OM_general_2022</v>
      </c>
      <c r="BD1065" s="180" t="s">
        <v>407</v>
      </c>
      <c r="BE1065" s="180"/>
      <c r="BF1065" s="189" t="str">
        <f t="shared" si="170"/>
        <v>&gt;=0</v>
      </c>
      <c r="BG1065" s="189" t="s">
        <v>58</v>
      </c>
      <c r="BH1065" s="189" t="s">
        <v>58</v>
      </c>
      <c r="BI1065" s="189"/>
      <c r="BJ1065" s="189"/>
      <c r="BK1065" s="189"/>
      <c r="BL1065" s="189"/>
    </row>
    <row r="1066" spans="1:64" ht="13.5" hidden="1" customHeight="1" thickBot="1">
      <c r="A1066" s="90"/>
      <c r="B1066" s="123"/>
      <c r="C1066" s="487"/>
      <c r="D1066" s="347"/>
      <c r="E1066" s="347"/>
      <c r="F1066" s="304"/>
      <c r="G1066" s="304"/>
      <c r="H1066" s="304"/>
      <c r="I1066" s="304"/>
      <c r="J1066" s="304"/>
      <c r="K1066" s="304"/>
      <c r="L1066" s="304"/>
      <c r="M1066" s="304"/>
      <c r="N1066" s="304"/>
      <c r="O1066" s="304"/>
      <c r="P1066" s="304"/>
      <c r="Q1066" s="304"/>
      <c r="R1066" s="304"/>
      <c r="S1066" s="304"/>
      <c r="T1066" s="304"/>
      <c r="U1066" s="304"/>
      <c r="V1066" s="304"/>
      <c r="W1066" s="304"/>
      <c r="X1066" s="304"/>
      <c r="Y1066" s="304"/>
      <c r="Z1066" s="304"/>
      <c r="AA1066" s="304"/>
      <c r="AB1066" s="304"/>
      <c r="AC1066" s="304"/>
      <c r="AD1066" s="304"/>
      <c r="AE1066" s="305"/>
      <c r="AF1066" s="305"/>
      <c r="AG1066" s="305"/>
      <c r="AH1066" s="305"/>
      <c r="AI1066" s="305"/>
      <c r="AJ1066" s="305"/>
      <c r="AK1066" s="305"/>
      <c r="AL1066" s="305"/>
      <c r="AM1066" s="305"/>
      <c r="AN1066" s="305"/>
      <c r="AO1066" s="314"/>
      <c r="AP1066" s="117"/>
      <c r="AQ1066" s="54" t="s">
        <v>645</v>
      </c>
      <c r="AU1066" s="292" t="str">
        <f t="shared" ca="1" si="173"/>
        <v>I</v>
      </c>
      <c r="AV1066" s="292">
        <f t="shared" si="174"/>
        <v>1063</v>
      </c>
      <c r="AW1066" s="180" t="str">
        <f t="shared" ca="1" si="171"/>
        <v>I1063</v>
      </c>
      <c r="AX1066" s="180">
        <f t="shared" si="168"/>
        <v>9</v>
      </c>
      <c r="AY1066" s="180" t="str">
        <f t="shared" ca="1" si="169"/>
        <v>6. Ownership - Operating Costs</v>
      </c>
      <c r="AZ1066" s="189" t="s">
        <v>702</v>
      </c>
      <c r="BA1066" s="180" t="s">
        <v>723</v>
      </c>
      <c r="BB1066" s="180">
        <f>$I$8</f>
        <v>2023</v>
      </c>
      <c r="BC1066" s="180" t="str">
        <f t="shared" ca="1" si="172"/>
        <v>9_I1063_OM_general_2023</v>
      </c>
      <c r="BD1066" s="180" t="s">
        <v>407</v>
      </c>
      <c r="BE1066" s="180"/>
      <c r="BF1066" s="189" t="str">
        <f t="shared" si="170"/>
        <v>&gt;=0</v>
      </c>
      <c r="BG1066" s="189" t="s">
        <v>58</v>
      </c>
      <c r="BH1066" s="189" t="s">
        <v>58</v>
      </c>
      <c r="BI1066" s="189"/>
      <c r="BJ1066" s="189"/>
      <c r="BK1066" s="189"/>
      <c r="BL1066" s="189"/>
    </row>
    <row r="1067" spans="1:64" ht="13.5" hidden="1" customHeight="1" thickBot="1">
      <c r="A1067" s="90"/>
      <c r="B1067" s="123"/>
      <c r="C1067" s="487"/>
      <c r="D1067" s="347"/>
      <c r="E1067" s="347"/>
      <c r="F1067" s="304"/>
      <c r="G1067" s="304"/>
      <c r="H1067" s="304"/>
      <c r="I1067" s="304"/>
      <c r="J1067" s="304"/>
      <c r="K1067" s="304"/>
      <c r="L1067" s="304"/>
      <c r="M1067" s="304"/>
      <c r="N1067" s="304"/>
      <c r="O1067" s="304"/>
      <c r="P1067" s="304"/>
      <c r="Q1067" s="304"/>
      <c r="R1067" s="304"/>
      <c r="S1067" s="304"/>
      <c r="T1067" s="304"/>
      <c r="U1067" s="304"/>
      <c r="V1067" s="304"/>
      <c r="W1067" s="304"/>
      <c r="X1067" s="304"/>
      <c r="Y1067" s="304"/>
      <c r="Z1067" s="304"/>
      <c r="AA1067" s="304"/>
      <c r="AB1067" s="304"/>
      <c r="AC1067" s="304"/>
      <c r="AD1067" s="304"/>
      <c r="AE1067" s="305"/>
      <c r="AF1067" s="305"/>
      <c r="AG1067" s="305"/>
      <c r="AH1067" s="305"/>
      <c r="AI1067" s="305"/>
      <c r="AJ1067" s="305"/>
      <c r="AK1067" s="305"/>
      <c r="AL1067" s="305"/>
      <c r="AM1067" s="305"/>
      <c r="AN1067" s="305"/>
      <c r="AO1067" s="314"/>
      <c r="AP1067" s="117"/>
      <c r="AQ1067" s="54" t="s">
        <v>645</v>
      </c>
      <c r="AU1067" s="292" t="str">
        <f t="shared" ca="1" si="173"/>
        <v>J</v>
      </c>
      <c r="AV1067" s="292">
        <f t="shared" si="174"/>
        <v>1063</v>
      </c>
      <c r="AW1067" s="180" t="str">
        <f t="shared" ca="1" si="171"/>
        <v>J1063</v>
      </c>
      <c r="AX1067" s="180">
        <f t="shared" si="168"/>
        <v>9</v>
      </c>
      <c r="AY1067" s="180" t="str">
        <f t="shared" ca="1" si="169"/>
        <v>6. Ownership - Operating Costs</v>
      </c>
      <c r="AZ1067" s="189" t="s">
        <v>702</v>
      </c>
      <c r="BA1067" s="180" t="s">
        <v>723</v>
      </c>
      <c r="BB1067" s="180">
        <f>$J$8</f>
        <v>2024</v>
      </c>
      <c r="BC1067" s="180" t="str">
        <f t="shared" ca="1" si="172"/>
        <v>9_J1063_OM_general_2024</v>
      </c>
      <c r="BD1067" s="180" t="s">
        <v>407</v>
      </c>
      <c r="BE1067" s="180"/>
      <c r="BF1067" s="189" t="str">
        <f t="shared" si="170"/>
        <v>&gt;=0</v>
      </c>
      <c r="BG1067" s="189" t="s">
        <v>58</v>
      </c>
      <c r="BH1067" s="189" t="s">
        <v>58</v>
      </c>
      <c r="BI1067" s="189"/>
      <c r="BJ1067" s="189"/>
      <c r="BK1067" s="189"/>
      <c r="BL1067" s="189"/>
    </row>
    <row r="1068" spans="1:64" ht="13.5" hidden="1" customHeight="1" thickBot="1">
      <c r="A1068" s="90"/>
      <c r="B1068" s="123"/>
      <c r="C1068" s="487"/>
      <c r="D1068" s="347"/>
      <c r="E1068" s="347"/>
      <c r="F1068" s="304"/>
      <c r="G1068" s="304"/>
      <c r="H1068" s="304"/>
      <c r="I1068" s="304"/>
      <c r="J1068" s="304"/>
      <c r="K1068" s="304"/>
      <c r="L1068" s="304"/>
      <c r="M1068" s="304"/>
      <c r="N1068" s="304"/>
      <c r="O1068" s="304"/>
      <c r="P1068" s="304"/>
      <c r="Q1068" s="304"/>
      <c r="R1068" s="304"/>
      <c r="S1068" s="304"/>
      <c r="T1068" s="304"/>
      <c r="U1068" s="304"/>
      <c r="V1068" s="304"/>
      <c r="W1068" s="304"/>
      <c r="X1068" s="304"/>
      <c r="Y1068" s="304"/>
      <c r="Z1068" s="304"/>
      <c r="AA1068" s="304"/>
      <c r="AB1068" s="304"/>
      <c r="AC1068" s="304"/>
      <c r="AD1068" s="304"/>
      <c r="AE1068" s="305"/>
      <c r="AF1068" s="305"/>
      <c r="AG1068" s="305"/>
      <c r="AH1068" s="305"/>
      <c r="AI1068" s="305"/>
      <c r="AJ1068" s="305"/>
      <c r="AK1068" s="305"/>
      <c r="AL1068" s="305"/>
      <c r="AM1068" s="305"/>
      <c r="AN1068" s="305"/>
      <c r="AO1068" s="314"/>
      <c r="AP1068" s="117"/>
      <c r="AQ1068" s="54" t="s">
        <v>645</v>
      </c>
      <c r="AU1068" s="292" t="str">
        <f t="shared" ca="1" si="173"/>
        <v>K</v>
      </c>
      <c r="AV1068" s="292">
        <f t="shared" si="174"/>
        <v>1063</v>
      </c>
      <c r="AW1068" s="180" t="str">
        <f t="shared" ca="1" si="171"/>
        <v>K1063</v>
      </c>
      <c r="AX1068" s="180">
        <f t="shared" si="168"/>
        <v>9</v>
      </c>
      <c r="AY1068" s="180" t="str">
        <f t="shared" ca="1" si="169"/>
        <v>6. Ownership - Operating Costs</v>
      </c>
      <c r="AZ1068" s="189" t="s">
        <v>702</v>
      </c>
      <c r="BA1068" s="180" t="s">
        <v>723</v>
      </c>
      <c r="BB1068" s="180">
        <f>$K$8</f>
        <v>2025</v>
      </c>
      <c r="BC1068" s="180" t="str">
        <f t="shared" ca="1" si="172"/>
        <v>9_K1063_OM_general_2025</v>
      </c>
      <c r="BD1068" s="180" t="s">
        <v>407</v>
      </c>
      <c r="BE1068" s="180"/>
      <c r="BF1068" s="189" t="str">
        <f t="shared" si="170"/>
        <v>&gt;=0</v>
      </c>
      <c r="BG1068" s="189" t="s">
        <v>58</v>
      </c>
      <c r="BH1068" s="189" t="s">
        <v>58</v>
      </c>
      <c r="BI1068" s="189"/>
      <c r="BJ1068" s="189"/>
      <c r="BK1068" s="189"/>
      <c r="BL1068" s="189"/>
    </row>
    <row r="1069" spans="1:64" ht="13.5" hidden="1" customHeight="1" thickBot="1">
      <c r="A1069" s="90"/>
      <c r="B1069" s="123"/>
      <c r="C1069" s="487"/>
      <c r="D1069" s="347"/>
      <c r="E1069" s="347"/>
      <c r="F1069" s="304"/>
      <c r="G1069" s="304"/>
      <c r="H1069" s="304"/>
      <c r="I1069" s="304"/>
      <c r="J1069" s="304"/>
      <c r="K1069" s="304"/>
      <c r="L1069" s="304"/>
      <c r="M1069" s="304"/>
      <c r="N1069" s="304"/>
      <c r="O1069" s="304"/>
      <c r="P1069" s="304"/>
      <c r="Q1069" s="304"/>
      <c r="R1069" s="304"/>
      <c r="S1069" s="304"/>
      <c r="T1069" s="304"/>
      <c r="U1069" s="304"/>
      <c r="V1069" s="304"/>
      <c r="W1069" s="304"/>
      <c r="X1069" s="304"/>
      <c r="Y1069" s="304"/>
      <c r="Z1069" s="304"/>
      <c r="AA1069" s="304"/>
      <c r="AB1069" s="304"/>
      <c r="AC1069" s="304"/>
      <c r="AD1069" s="304"/>
      <c r="AE1069" s="305"/>
      <c r="AF1069" s="305"/>
      <c r="AG1069" s="305"/>
      <c r="AH1069" s="305"/>
      <c r="AI1069" s="305"/>
      <c r="AJ1069" s="305"/>
      <c r="AK1069" s="305"/>
      <c r="AL1069" s="305"/>
      <c r="AM1069" s="305"/>
      <c r="AN1069" s="305"/>
      <c r="AO1069" s="314"/>
      <c r="AP1069" s="117"/>
      <c r="AQ1069" s="54" t="s">
        <v>645</v>
      </c>
      <c r="AU1069" s="292" t="str">
        <f t="shared" ca="1" si="173"/>
        <v>L</v>
      </c>
      <c r="AV1069" s="292">
        <f t="shared" si="174"/>
        <v>1063</v>
      </c>
      <c r="AW1069" s="180" t="str">
        <f t="shared" ca="1" si="171"/>
        <v>L1063</v>
      </c>
      <c r="AX1069" s="180">
        <f t="shared" si="168"/>
        <v>9</v>
      </c>
      <c r="AY1069" s="180" t="str">
        <f t="shared" ca="1" si="169"/>
        <v>6. Ownership - Operating Costs</v>
      </c>
      <c r="AZ1069" s="189" t="s">
        <v>702</v>
      </c>
      <c r="BA1069" s="180" t="s">
        <v>723</v>
      </c>
      <c r="BB1069" s="180">
        <f>$L$8</f>
        <v>2026</v>
      </c>
      <c r="BC1069" s="180" t="str">
        <f t="shared" ca="1" si="172"/>
        <v>9_L1063_OM_general_2026</v>
      </c>
      <c r="BD1069" s="180" t="s">
        <v>407</v>
      </c>
      <c r="BE1069" s="180"/>
      <c r="BF1069" s="189" t="str">
        <f t="shared" si="170"/>
        <v>&gt;=0</v>
      </c>
      <c r="BG1069" s="189" t="s">
        <v>58</v>
      </c>
      <c r="BH1069" s="189" t="s">
        <v>58</v>
      </c>
      <c r="BI1069" s="189"/>
      <c r="BJ1069" s="189"/>
      <c r="BK1069" s="189"/>
      <c r="BL1069" s="189"/>
    </row>
    <row r="1070" spans="1:64" ht="13.5" hidden="1" customHeight="1" thickBot="1">
      <c r="A1070" s="90"/>
      <c r="B1070" s="123"/>
      <c r="C1070" s="487"/>
      <c r="D1070" s="347"/>
      <c r="E1070" s="347"/>
      <c r="F1070" s="304"/>
      <c r="G1070" s="304"/>
      <c r="H1070" s="304"/>
      <c r="I1070" s="304"/>
      <c r="J1070" s="304"/>
      <c r="K1070" s="304"/>
      <c r="L1070" s="304"/>
      <c r="M1070" s="304"/>
      <c r="N1070" s="304"/>
      <c r="O1070" s="304"/>
      <c r="P1070" s="304"/>
      <c r="Q1070" s="304"/>
      <c r="R1070" s="304"/>
      <c r="S1070" s="304"/>
      <c r="T1070" s="304"/>
      <c r="U1070" s="304"/>
      <c r="V1070" s="304"/>
      <c r="W1070" s="304"/>
      <c r="X1070" s="304"/>
      <c r="Y1070" s="304"/>
      <c r="Z1070" s="304"/>
      <c r="AA1070" s="304"/>
      <c r="AB1070" s="304"/>
      <c r="AC1070" s="304"/>
      <c r="AD1070" s="304"/>
      <c r="AE1070" s="305"/>
      <c r="AF1070" s="305"/>
      <c r="AG1070" s="305"/>
      <c r="AH1070" s="305"/>
      <c r="AI1070" s="305"/>
      <c r="AJ1070" s="305"/>
      <c r="AK1070" s="305"/>
      <c r="AL1070" s="305"/>
      <c r="AM1070" s="305"/>
      <c r="AN1070" s="305"/>
      <c r="AO1070" s="314"/>
      <c r="AP1070" s="117"/>
      <c r="AQ1070" s="54" t="s">
        <v>645</v>
      </c>
      <c r="AU1070" s="292" t="str">
        <f t="shared" ca="1" si="173"/>
        <v>M</v>
      </c>
      <c r="AV1070" s="292">
        <f t="shared" si="174"/>
        <v>1063</v>
      </c>
      <c r="AW1070" s="180" t="str">
        <f t="shared" ca="1" si="171"/>
        <v>M1063</v>
      </c>
      <c r="AX1070" s="180">
        <f t="shared" si="168"/>
        <v>9</v>
      </c>
      <c r="AY1070" s="180" t="str">
        <f t="shared" ca="1" si="169"/>
        <v>6. Ownership - Operating Costs</v>
      </c>
      <c r="AZ1070" s="189" t="s">
        <v>702</v>
      </c>
      <c r="BA1070" s="180" t="s">
        <v>723</v>
      </c>
      <c r="BB1070" s="180">
        <f>$M$8</f>
        <v>2027</v>
      </c>
      <c r="BC1070" s="180" t="str">
        <f t="shared" ca="1" si="172"/>
        <v>9_M1063_OM_general_2027</v>
      </c>
      <c r="BD1070" s="180" t="s">
        <v>407</v>
      </c>
      <c r="BE1070" s="180"/>
      <c r="BF1070" s="189" t="str">
        <f t="shared" si="170"/>
        <v>&gt;=0</v>
      </c>
      <c r="BG1070" s="189" t="s">
        <v>58</v>
      </c>
      <c r="BH1070" s="189" t="s">
        <v>58</v>
      </c>
      <c r="BI1070" s="189"/>
      <c r="BJ1070" s="189"/>
      <c r="BK1070" s="189"/>
      <c r="BL1070" s="189"/>
    </row>
    <row r="1071" spans="1:64" ht="13.5" hidden="1" customHeight="1" thickBot="1">
      <c r="A1071" s="90"/>
      <c r="B1071" s="123"/>
      <c r="C1071" s="487"/>
      <c r="D1071" s="347"/>
      <c r="E1071" s="347"/>
      <c r="F1071" s="304"/>
      <c r="G1071" s="304"/>
      <c r="H1071" s="304"/>
      <c r="I1071" s="304"/>
      <c r="J1071" s="304"/>
      <c r="K1071" s="304"/>
      <c r="L1071" s="304"/>
      <c r="M1071" s="304"/>
      <c r="N1071" s="304"/>
      <c r="O1071" s="304"/>
      <c r="P1071" s="304"/>
      <c r="Q1071" s="304"/>
      <c r="R1071" s="304"/>
      <c r="S1071" s="304"/>
      <c r="T1071" s="304"/>
      <c r="U1071" s="304"/>
      <c r="V1071" s="304"/>
      <c r="W1071" s="304"/>
      <c r="X1071" s="304"/>
      <c r="Y1071" s="304"/>
      <c r="Z1071" s="304"/>
      <c r="AA1071" s="304"/>
      <c r="AB1071" s="304"/>
      <c r="AC1071" s="304"/>
      <c r="AD1071" s="304"/>
      <c r="AE1071" s="305"/>
      <c r="AF1071" s="305"/>
      <c r="AG1071" s="305"/>
      <c r="AH1071" s="305"/>
      <c r="AI1071" s="305"/>
      <c r="AJ1071" s="305"/>
      <c r="AK1071" s="305"/>
      <c r="AL1071" s="305"/>
      <c r="AM1071" s="305"/>
      <c r="AN1071" s="305"/>
      <c r="AO1071" s="314"/>
      <c r="AP1071" s="117"/>
      <c r="AQ1071" s="54" t="s">
        <v>645</v>
      </c>
      <c r="AU1071" s="292" t="str">
        <f t="shared" ca="1" si="173"/>
        <v>N</v>
      </c>
      <c r="AV1071" s="292">
        <f t="shared" si="174"/>
        <v>1063</v>
      </c>
      <c r="AW1071" s="180" t="str">
        <f t="shared" ca="1" si="171"/>
        <v>N1063</v>
      </c>
      <c r="AX1071" s="180">
        <f t="shared" si="168"/>
        <v>9</v>
      </c>
      <c r="AY1071" s="180" t="str">
        <f t="shared" ca="1" si="169"/>
        <v>6. Ownership - Operating Costs</v>
      </c>
      <c r="AZ1071" s="189" t="s">
        <v>702</v>
      </c>
      <c r="BA1071" s="180" t="s">
        <v>723</v>
      </c>
      <c r="BB1071" s="180">
        <f>$N$8</f>
        <v>2028</v>
      </c>
      <c r="BC1071" s="180" t="str">
        <f t="shared" ca="1" si="172"/>
        <v>9_N1063_OM_general_2028</v>
      </c>
      <c r="BD1071" s="180" t="s">
        <v>407</v>
      </c>
      <c r="BE1071" s="180"/>
      <c r="BF1071" s="189" t="str">
        <f t="shared" si="170"/>
        <v>&gt;=0</v>
      </c>
      <c r="BG1071" s="189" t="s">
        <v>58</v>
      </c>
      <c r="BH1071" s="189" t="s">
        <v>58</v>
      </c>
      <c r="BI1071" s="189"/>
      <c r="BJ1071" s="189"/>
      <c r="BK1071" s="189"/>
      <c r="BL1071" s="189"/>
    </row>
    <row r="1072" spans="1:64" ht="13.5" hidden="1" customHeight="1" thickBot="1">
      <c r="A1072" s="90"/>
      <c r="B1072" s="123"/>
      <c r="C1072" s="487"/>
      <c r="D1072" s="347"/>
      <c r="E1072" s="347"/>
      <c r="F1072" s="304"/>
      <c r="G1072" s="304"/>
      <c r="H1072" s="304"/>
      <c r="I1072" s="304"/>
      <c r="J1072" s="304"/>
      <c r="K1072" s="304"/>
      <c r="L1072" s="304"/>
      <c r="M1072" s="304"/>
      <c r="N1072" s="304"/>
      <c r="O1072" s="304"/>
      <c r="P1072" s="304"/>
      <c r="Q1072" s="304"/>
      <c r="R1072" s="304"/>
      <c r="S1072" s="304"/>
      <c r="T1072" s="304"/>
      <c r="U1072" s="304"/>
      <c r="V1072" s="304"/>
      <c r="W1072" s="304"/>
      <c r="X1072" s="304"/>
      <c r="Y1072" s="304"/>
      <c r="Z1072" s="304"/>
      <c r="AA1072" s="304"/>
      <c r="AB1072" s="304"/>
      <c r="AC1072" s="304"/>
      <c r="AD1072" s="304"/>
      <c r="AE1072" s="305"/>
      <c r="AF1072" s="305"/>
      <c r="AG1072" s="305"/>
      <c r="AH1072" s="305"/>
      <c r="AI1072" s="305"/>
      <c r="AJ1072" s="305"/>
      <c r="AK1072" s="305"/>
      <c r="AL1072" s="305"/>
      <c r="AM1072" s="305"/>
      <c r="AN1072" s="305"/>
      <c r="AO1072" s="314"/>
      <c r="AP1072" s="117"/>
      <c r="AQ1072" s="54" t="s">
        <v>645</v>
      </c>
      <c r="AU1072" s="292" t="str">
        <f t="shared" ca="1" si="173"/>
        <v>O</v>
      </c>
      <c r="AV1072" s="292">
        <f t="shared" si="174"/>
        <v>1063</v>
      </c>
      <c r="AW1072" s="180" t="str">
        <f t="shared" ca="1" si="171"/>
        <v>O1063</v>
      </c>
      <c r="AX1072" s="180">
        <f t="shared" si="168"/>
        <v>9</v>
      </c>
      <c r="AY1072" s="180" t="str">
        <f t="shared" ca="1" si="169"/>
        <v>6. Ownership - Operating Costs</v>
      </c>
      <c r="AZ1072" s="189" t="s">
        <v>702</v>
      </c>
      <c r="BA1072" s="180" t="s">
        <v>723</v>
      </c>
      <c r="BB1072" s="180">
        <f>$O$8</f>
        <v>2029</v>
      </c>
      <c r="BC1072" s="180" t="str">
        <f t="shared" ca="1" si="172"/>
        <v>9_O1063_OM_general_2029</v>
      </c>
      <c r="BD1072" s="180" t="s">
        <v>407</v>
      </c>
      <c r="BE1072" s="180"/>
      <c r="BF1072" s="189" t="str">
        <f t="shared" si="170"/>
        <v>&gt;=0</v>
      </c>
      <c r="BG1072" s="189" t="s">
        <v>58</v>
      </c>
      <c r="BH1072" s="189" t="s">
        <v>58</v>
      </c>
      <c r="BI1072" s="189"/>
      <c r="BJ1072" s="189"/>
      <c r="BK1072" s="189"/>
      <c r="BL1072" s="189"/>
    </row>
    <row r="1073" spans="1:64" ht="13.5" hidden="1" customHeight="1" thickBot="1">
      <c r="A1073" s="90"/>
      <c r="B1073" s="123"/>
      <c r="C1073" s="487"/>
      <c r="D1073" s="347"/>
      <c r="E1073" s="347"/>
      <c r="F1073" s="304"/>
      <c r="G1073" s="304"/>
      <c r="H1073" s="304"/>
      <c r="I1073" s="304"/>
      <c r="J1073" s="304"/>
      <c r="K1073" s="304"/>
      <c r="L1073" s="304"/>
      <c r="M1073" s="304"/>
      <c r="N1073" s="304"/>
      <c r="O1073" s="304"/>
      <c r="P1073" s="304"/>
      <c r="Q1073" s="304"/>
      <c r="R1073" s="304"/>
      <c r="S1073" s="304"/>
      <c r="T1073" s="304"/>
      <c r="U1073" s="304"/>
      <c r="V1073" s="304"/>
      <c r="W1073" s="304"/>
      <c r="X1073" s="304"/>
      <c r="Y1073" s="304"/>
      <c r="Z1073" s="304"/>
      <c r="AA1073" s="304"/>
      <c r="AB1073" s="304"/>
      <c r="AC1073" s="304"/>
      <c r="AD1073" s="304"/>
      <c r="AE1073" s="305"/>
      <c r="AF1073" s="305"/>
      <c r="AG1073" s="305"/>
      <c r="AH1073" s="305"/>
      <c r="AI1073" s="305"/>
      <c r="AJ1073" s="305"/>
      <c r="AK1073" s="305"/>
      <c r="AL1073" s="305"/>
      <c r="AM1073" s="305"/>
      <c r="AN1073" s="305"/>
      <c r="AO1073" s="314"/>
      <c r="AP1073" s="117"/>
      <c r="AQ1073" s="54" t="s">
        <v>645</v>
      </c>
      <c r="AU1073" s="292" t="str">
        <f t="shared" ca="1" si="173"/>
        <v>P</v>
      </c>
      <c r="AV1073" s="292">
        <f t="shared" si="174"/>
        <v>1063</v>
      </c>
      <c r="AW1073" s="180" t="str">
        <f t="shared" ca="1" si="171"/>
        <v>P1063</v>
      </c>
      <c r="AX1073" s="180">
        <f t="shared" si="168"/>
        <v>9</v>
      </c>
      <c r="AY1073" s="180" t="str">
        <f t="shared" ca="1" si="169"/>
        <v>6. Ownership - Operating Costs</v>
      </c>
      <c r="AZ1073" s="189" t="s">
        <v>702</v>
      </c>
      <c r="BA1073" s="180" t="s">
        <v>723</v>
      </c>
      <c r="BB1073" s="180">
        <f>$P$8</f>
        <v>2030</v>
      </c>
      <c r="BC1073" s="180" t="str">
        <f t="shared" ca="1" si="172"/>
        <v>9_P1063_OM_general_2030</v>
      </c>
      <c r="BD1073" s="180" t="s">
        <v>407</v>
      </c>
      <c r="BE1073" s="180"/>
      <c r="BF1073" s="189" t="str">
        <f t="shared" si="170"/>
        <v>&gt;=0</v>
      </c>
      <c r="BG1073" s="189" t="s">
        <v>58</v>
      </c>
      <c r="BH1073" s="189" t="s">
        <v>58</v>
      </c>
      <c r="BI1073" s="189"/>
      <c r="BJ1073" s="189"/>
      <c r="BK1073" s="189"/>
      <c r="BL1073" s="189"/>
    </row>
    <row r="1074" spans="1:64" ht="13.5" hidden="1" customHeight="1" thickBot="1">
      <c r="A1074" s="90"/>
      <c r="B1074" s="123"/>
      <c r="C1074" s="487"/>
      <c r="D1074" s="347"/>
      <c r="E1074" s="347"/>
      <c r="F1074" s="304"/>
      <c r="G1074" s="304"/>
      <c r="H1074" s="304"/>
      <c r="I1074" s="304"/>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304"/>
      <c r="AE1074" s="305"/>
      <c r="AF1074" s="305"/>
      <c r="AG1074" s="305"/>
      <c r="AH1074" s="305"/>
      <c r="AI1074" s="305"/>
      <c r="AJ1074" s="305"/>
      <c r="AK1074" s="305"/>
      <c r="AL1074" s="305"/>
      <c r="AM1074" s="305"/>
      <c r="AN1074" s="305"/>
      <c r="AO1074" s="314"/>
      <c r="AP1074" s="117"/>
      <c r="AQ1074" s="54" t="s">
        <v>645</v>
      </c>
      <c r="AU1074" s="292" t="str">
        <f t="shared" ca="1" si="173"/>
        <v>Q</v>
      </c>
      <c r="AV1074" s="292">
        <f t="shared" si="174"/>
        <v>1063</v>
      </c>
      <c r="AW1074" s="180" t="str">
        <f t="shared" ca="1" si="171"/>
        <v>Q1063</v>
      </c>
      <c r="AX1074" s="180">
        <f t="shared" si="168"/>
        <v>9</v>
      </c>
      <c r="AY1074" s="180" t="str">
        <f t="shared" ca="1" si="169"/>
        <v>6. Ownership - Operating Costs</v>
      </c>
      <c r="AZ1074" s="189" t="s">
        <v>702</v>
      </c>
      <c r="BA1074" s="180" t="s">
        <v>723</v>
      </c>
      <c r="BB1074" s="180">
        <f>$Q$8</f>
        <v>2031</v>
      </c>
      <c r="BC1074" s="180" t="str">
        <f t="shared" ca="1" si="172"/>
        <v>9_Q1063_OM_general_2031</v>
      </c>
      <c r="BD1074" s="180" t="s">
        <v>407</v>
      </c>
      <c r="BE1074" s="180"/>
      <c r="BF1074" s="189" t="str">
        <f t="shared" si="170"/>
        <v>&gt;=0</v>
      </c>
      <c r="BG1074" s="189" t="s">
        <v>58</v>
      </c>
      <c r="BH1074" s="189" t="s">
        <v>58</v>
      </c>
      <c r="BI1074" s="189"/>
      <c r="BJ1074" s="189"/>
      <c r="BK1074" s="189"/>
      <c r="BL1074" s="189"/>
    </row>
    <row r="1075" spans="1:64" ht="13.5" hidden="1" customHeight="1" thickBot="1">
      <c r="A1075" s="90"/>
      <c r="B1075" s="123"/>
      <c r="C1075" s="487"/>
      <c r="D1075" s="347"/>
      <c r="E1075" s="347"/>
      <c r="F1075" s="304"/>
      <c r="G1075" s="304"/>
      <c r="H1075" s="304"/>
      <c r="I1075" s="304"/>
      <c r="J1075" s="304"/>
      <c r="K1075" s="304"/>
      <c r="L1075" s="304"/>
      <c r="M1075" s="304"/>
      <c r="N1075" s="304"/>
      <c r="O1075" s="304"/>
      <c r="P1075" s="304"/>
      <c r="Q1075" s="304"/>
      <c r="R1075" s="304"/>
      <c r="S1075" s="304"/>
      <c r="T1075" s="304"/>
      <c r="U1075" s="304"/>
      <c r="V1075" s="304"/>
      <c r="W1075" s="304"/>
      <c r="X1075" s="304"/>
      <c r="Y1075" s="304"/>
      <c r="Z1075" s="304"/>
      <c r="AA1075" s="304"/>
      <c r="AB1075" s="304"/>
      <c r="AC1075" s="304"/>
      <c r="AD1075" s="304"/>
      <c r="AE1075" s="305"/>
      <c r="AF1075" s="305"/>
      <c r="AG1075" s="305"/>
      <c r="AH1075" s="305"/>
      <c r="AI1075" s="305"/>
      <c r="AJ1075" s="305"/>
      <c r="AK1075" s="305"/>
      <c r="AL1075" s="305"/>
      <c r="AM1075" s="305"/>
      <c r="AN1075" s="305"/>
      <c r="AO1075" s="314"/>
      <c r="AP1075" s="117"/>
      <c r="AQ1075" s="54" t="s">
        <v>645</v>
      </c>
      <c r="AU1075" s="292" t="str">
        <f t="shared" ca="1" si="173"/>
        <v>R</v>
      </c>
      <c r="AV1075" s="292">
        <f t="shared" si="174"/>
        <v>1063</v>
      </c>
      <c r="AW1075" s="180" t="str">
        <f t="shared" ca="1" si="171"/>
        <v>R1063</v>
      </c>
      <c r="AX1075" s="180">
        <f t="shared" si="168"/>
        <v>9</v>
      </c>
      <c r="AY1075" s="180" t="str">
        <f t="shared" ca="1" si="169"/>
        <v>6. Ownership - Operating Costs</v>
      </c>
      <c r="AZ1075" s="189" t="s">
        <v>702</v>
      </c>
      <c r="BA1075" s="180" t="s">
        <v>723</v>
      </c>
      <c r="BB1075" s="180">
        <f>$R$8</f>
        <v>2032</v>
      </c>
      <c r="BC1075" s="180" t="str">
        <f t="shared" ca="1" si="172"/>
        <v>9_R1063_OM_general_2032</v>
      </c>
      <c r="BD1075" s="180" t="s">
        <v>407</v>
      </c>
      <c r="BE1075" s="180"/>
      <c r="BF1075" s="189" t="str">
        <f t="shared" si="170"/>
        <v>&gt;=0</v>
      </c>
      <c r="BG1075" s="189" t="s">
        <v>58</v>
      </c>
      <c r="BH1075" s="189" t="s">
        <v>58</v>
      </c>
      <c r="BI1075" s="189"/>
      <c r="BJ1075" s="189"/>
      <c r="BK1075" s="189"/>
      <c r="BL1075" s="189"/>
    </row>
    <row r="1076" spans="1:64" ht="13.5" hidden="1" customHeight="1" thickBot="1">
      <c r="A1076" s="90"/>
      <c r="B1076" s="123"/>
      <c r="C1076" s="487"/>
      <c r="D1076" s="347"/>
      <c r="E1076" s="347"/>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304"/>
      <c r="AE1076" s="305"/>
      <c r="AF1076" s="305"/>
      <c r="AG1076" s="305"/>
      <c r="AH1076" s="305"/>
      <c r="AI1076" s="305"/>
      <c r="AJ1076" s="305"/>
      <c r="AK1076" s="305"/>
      <c r="AL1076" s="305"/>
      <c r="AM1076" s="305"/>
      <c r="AN1076" s="305"/>
      <c r="AO1076" s="314"/>
      <c r="AP1076" s="117"/>
      <c r="AQ1076" s="54" t="s">
        <v>645</v>
      </c>
      <c r="AU1076" s="292" t="str">
        <f t="shared" ca="1" si="173"/>
        <v>S</v>
      </c>
      <c r="AV1076" s="292">
        <f t="shared" si="174"/>
        <v>1063</v>
      </c>
      <c r="AW1076" s="180" t="str">
        <f t="shared" ca="1" si="171"/>
        <v>S1063</v>
      </c>
      <c r="AX1076" s="180">
        <f t="shared" si="168"/>
        <v>9</v>
      </c>
      <c r="AY1076" s="180" t="str">
        <f t="shared" ca="1" si="169"/>
        <v>6. Ownership - Operating Costs</v>
      </c>
      <c r="AZ1076" s="189" t="s">
        <v>702</v>
      </c>
      <c r="BA1076" s="180" t="s">
        <v>723</v>
      </c>
      <c r="BB1076" s="180">
        <f>$S$8</f>
        <v>2033</v>
      </c>
      <c r="BC1076" s="180" t="str">
        <f t="shared" ca="1" si="172"/>
        <v>9_S1063_OM_general_2033</v>
      </c>
      <c r="BD1076" s="180" t="s">
        <v>407</v>
      </c>
      <c r="BE1076" s="180"/>
      <c r="BF1076" s="189" t="str">
        <f t="shared" si="170"/>
        <v>&gt;=0</v>
      </c>
      <c r="BG1076" s="189" t="s">
        <v>58</v>
      </c>
      <c r="BH1076" s="189" t="s">
        <v>58</v>
      </c>
      <c r="BI1076" s="189"/>
      <c r="BJ1076" s="189"/>
      <c r="BK1076" s="189"/>
      <c r="BL1076" s="189"/>
    </row>
    <row r="1077" spans="1:64" ht="13.5" hidden="1" customHeight="1" thickBot="1">
      <c r="A1077" s="90"/>
      <c r="B1077" s="123"/>
      <c r="C1077" s="487"/>
      <c r="D1077" s="347"/>
      <c r="E1077" s="347"/>
      <c r="F1077" s="304"/>
      <c r="G1077" s="304"/>
      <c r="H1077" s="304"/>
      <c r="I1077" s="304"/>
      <c r="J1077" s="304"/>
      <c r="K1077" s="304"/>
      <c r="L1077" s="304"/>
      <c r="M1077" s="304"/>
      <c r="N1077" s="304"/>
      <c r="O1077" s="304"/>
      <c r="P1077" s="304"/>
      <c r="Q1077" s="304"/>
      <c r="R1077" s="304"/>
      <c r="S1077" s="304"/>
      <c r="T1077" s="304"/>
      <c r="U1077" s="304"/>
      <c r="V1077" s="304"/>
      <c r="W1077" s="304"/>
      <c r="X1077" s="304"/>
      <c r="Y1077" s="304"/>
      <c r="Z1077" s="304"/>
      <c r="AA1077" s="304"/>
      <c r="AB1077" s="304"/>
      <c r="AC1077" s="304"/>
      <c r="AD1077" s="304"/>
      <c r="AE1077" s="305"/>
      <c r="AF1077" s="305"/>
      <c r="AG1077" s="305"/>
      <c r="AH1077" s="305"/>
      <c r="AI1077" s="305"/>
      <c r="AJ1077" s="305"/>
      <c r="AK1077" s="305"/>
      <c r="AL1077" s="305"/>
      <c r="AM1077" s="305"/>
      <c r="AN1077" s="305"/>
      <c r="AO1077" s="314"/>
      <c r="AP1077" s="117"/>
      <c r="AQ1077" s="54" t="s">
        <v>645</v>
      </c>
      <c r="AU1077" s="292" t="str">
        <f t="shared" ca="1" si="173"/>
        <v>T</v>
      </c>
      <c r="AV1077" s="292">
        <f t="shared" si="174"/>
        <v>1063</v>
      </c>
      <c r="AW1077" s="180" t="str">
        <f t="shared" ca="1" si="171"/>
        <v>T1063</v>
      </c>
      <c r="AX1077" s="180">
        <f t="shared" si="168"/>
        <v>9</v>
      </c>
      <c r="AY1077" s="180" t="str">
        <f t="shared" ca="1" si="169"/>
        <v>6. Ownership - Operating Costs</v>
      </c>
      <c r="AZ1077" s="189" t="s">
        <v>702</v>
      </c>
      <c r="BA1077" s="180" t="s">
        <v>723</v>
      </c>
      <c r="BB1077" s="180">
        <f>$T$8</f>
        <v>2034</v>
      </c>
      <c r="BC1077" s="180" t="str">
        <f t="shared" ca="1" si="172"/>
        <v>9_T1063_OM_general_2034</v>
      </c>
      <c r="BD1077" s="180" t="s">
        <v>407</v>
      </c>
      <c r="BE1077" s="180"/>
      <c r="BF1077" s="189" t="str">
        <f t="shared" si="170"/>
        <v>&gt;=0</v>
      </c>
      <c r="BG1077" s="189" t="s">
        <v>58</v>
      </c>
      <c r="BH1077" s="189" t="s">
        <v>58</v>
      </c>
      <c r="BI1077" s="189"/>
      <c r="BJ1077" s="189"/>
      <c r="BK1077" s="189"/>
      <c r="BL1077" s="189"/>
    </row>
    <row r="1078" spans="1:64" ht="13.5" hidden="1" customHeight="1" thickBot="1">
      <c r="A1078" s="90"/>
      <c r="B1078" s="123"/>
      <c r="C1078" s="487"/>
      <c r="D1078" s="347"/>
      <c r="E1078" s="347"/>
      <c r="F1078" s="304"/>
      <c r="G1078" s="304"/>
      <c r="H1078" s="304"/>
      <c r="I1078" s="304"/>
      <c r="J1078" s="304"/>
      <c r="K1078" s="304"/>
      <c r="L1078" s="304"/>
      <c r="M1078" s="304"/>
      <c r="N1078" s="304"/>
      <c r="O1078" s="304"/>
      <c r="P1078" s="304"/>
      <c r="Q1078" s="304"/>
      <c r="R1078" s="304"/>
      <c r="S1078" s="304"/>
      <c r="T1078" s="304"/>
      <c r="U1078" s="304"/>
      <c r="V1078" s="304"/>
      <c r="W1078" s="304"/>
      <c r="X1078" s="304"/>
      <c r="Y1078" s="304"/>
      <c r="Z1078" s="304"/>
      <c r="AA1078" s="304"/>
      <c r="AB1078" s="304"/>
      <c r="AC1078" s="304"/>
      <c r="AD1078" s="304"/>
      <c r="AE1078" s="305"/>
      <c r="AF1078" s="305"/>
      <c r="AG1078" s="305"/>
      <c r="AH1078" s="305"/>
      <c r="AI1078" s="305"/>
      <c r="AJ1078" s="305"/>
      <c r="AK1078" s="305"/>
      <c r="AL1078" s="305"/>
      <c r="AM1078" s="305"/>
      <c r="AN1078" s="305"/>
      <c r="AO1078" s="314"/>
      <c r="AP1078" s="117"/>
      <c r="AQ1078" s="54" t="s">
        <v>645</v>
      </c>
      <c r="AU1078" s="292" t="str">
        <f t="shared" ca="1" si="173"/>
        <v>U</v>
      </c>
      <c r="AV1078" s="292">
        <f t="shared" si="174"/>
        <v>1063</v>
      </c>
      <c r="AW1078" s="180" t="str">
        <f t="shared" ca="1" si="171"/>
        <v>U1063</v>
      </c>
      <c r="AX1078" s="180">
        <f t="shared" si="168"/>
        <v>9</v>
      </c>
      <c r="AY1078" s="180" t="str">
        <f t="shared" ca="1" si="169"/>
        <v>6. Ownership - Operating Costs</v>
      </c>
      <c r="AZ1078" s="189" t="s">
        <v>702</v>
      </c>
      <c r="BA1078" s="180" t="s">
        <v>723</v>
      </c>
      <c r="BB1078" s="180">
        <f>$U$8</f>
        <v>2035</v>
      </c>
      <c r="BC1078" s="180" t="str">
        <f t="shared" ca="1" si="172"/>
        <v>9_U1063_OM_general_2035</v>
      </c>
      <c r="BD1078" s="180" t="s">
        <v>407</v>
      </c>
      <c r="BE1078" s="180"/>
      <c r="BF1078" s="189" t="str">
        <f t="shared" si="170"/>
        <v>&gt;=0</v>
      </c>
      <c r="BG1078" s="189" t="s">
        <v>58</v>
      </c>
      <c r="BH1078" s="189" t="s">
        <v>58</v>
      </c>
      <c r="BI1078" s="189"/>
      <c r="BJ1078" s="189"/>
      <c r="BK1078" s="189"/>
      <c r="BL1078" s="189"/>
    </row>
    <row r="1079" spans="1:64" ht="13.5" hidden="1" customHeight="1" thickBot="1">
      <c r="A1079" s="90"/>
      <c r="B1079" s="123"/>
      <c r="C1079" s="487"/>
      <c r="D1079" s="347"/>
      <c r="E1079" s="347"/>
      <c r="F1079" s="304"/>
      <c r="G1079" s="304"/>
      <c r="H1079" s="304"/>
      <c r="I1079" s="304"/>
      <c r="J1079" s="304"/>
      <c r="K1079" s="304"/>
      <c r="L1079" s="304"/>
      <c r="M1079" s="304"/>
      <c r="N1079" s="304"/>
      <c r="O1079" s="304"/>
      <c r="P1079" s="304"/>
      <c r="Q1079" s="304"/>
      <c r="R1079" s="304"/>
      <c r="S1079" s="304"/>
      <c r="T1079" s="304"/>
      <c r="U1079" s="304"/>
      <c r="V1079" s="304"/>
      <c r="W1079" s="304"/>
      <c r="X1079" s="304"/>
      <c r="Y1079" s="304"/>
      <c r="Z1079" s="304"/>
      <c r="AA1079" s="304"/>
      <c r="AB1079" s="304"/>
      <c r="AC1079" s="304"/>
      <c r="AD1079" s="304"/>
      <c r="AE1079" s="305"/>
      <c r="AF1079" s="305"/>
      <c r="AG1079" s="305"/>
      <c r="AH1079" s="305"/>
      <c r="AI1079" s="305"/>
      <c r="AJ1079" s="305"/>
      <c r="AK1079" s="305"/>
      <c r="AL1079" s="305"/>
      <c r="AM1079" s="305"/>
      <c r="AN1079" s="305"/>
      <c r="AO1079" s="314"/>
      <c r="AP1079" s="117"/>
      <c r="AQ1079" s="54" t="s">
        <v>645</v>
      </c>
      <c r="AU1079" s="292" t="str">
        <f t="shared" ca="1" si="173"/>
        <v>V</v>
      </c>
      <c r="AV1079" s="292">
        <f t="shared" si="174"/>
        <v>1063</v>
      </c>
      <c r="AW1079" s="180" t="str">
        <f t="shared" ca="1" si="171"/>
        <v>V1063</v>
      </c>
      <c r="AX1079" s="180">
        <f t="shared" si="168"/>
        <v>9</v>
      </c>
      <c r="AY1079" s="180" t="str">
        <f t="shared" ca="1" si="169"/>
        <v>6. Ownership - Operating Costs</v>
      </c>
      <c r="AZ1079" s="189" t="s">
        <v>702</v>
      </c>
      <c r="BA1079" s="180" t="s">
        <v>723</v>
      </c>
      <c r="BB1079" s="180">
        <f>$V$8</f>
        <v>2036</v>
      </c>
      <c r="BC1079" s="180" t="str">
        <f t="shared" ca="1" si="172"/>
        <v>9_V1063_OM_general_2036</v>
      </c>
      <c r="BD1079" s="180" t="s">
        <v>407</v>
      </c>
      <c r="BE1079" s="180"/>
      <c r="BF1079" s="189" t="str">
        <f t="shared" si="170"/>
        <v>&gt;=0</v>
      </c>
      <c r="BG1079" s="189" t="s">
        <v>58</v>
      </c>
      <c r="BH1079" s="189" t="s">
        <v>58</v>
      </c>
      <c r="BI1079" s="189"/>
      <c r="BJ1079" s="189"/>
      <c r="BK1079" s="189"/>
      <c r="BL1079" s="189"/>
    </row>
    <row r="1080" spans="1:64" ht="13.5" hidden="1" customHeight="1" thickBot="1">
      <c r="A1080" s="90"/>
      <c r="B1080" s="123"/>
      <c r="C1080" s="487"/>
      <c r="D1080" s="347"/>
      <c r="E1080" s="347"/>
      <c r="F1080" s="304"/>
      <c r="G1080" s="304"/>
      <c r="H1080" s="304"/>
      <c r="I1080" s="304"/>
      <c r="J1080" s="304"/>
      <c r="K1080" s="304"/>
      <c r="L1080" s="304"/>
      <c r="M1080" s="304"/>
      <c r="N1080" s="304"/>
      <c r="O1080" s="304"/>
      <c r="P1080" s="304"/>
      <c r="Q1080" s="304"/>
      <c r="R1080" s="304"/>
      <c r="S1080" s="304"/>
      <c r="T1080" s="304"/>
      <c r="U1080" s="304"/>
      <c r="V1080" s="304"/>
      <c r="W1080" s="304"/>
      <c r="X1080" s="304"/>
      <c r="Y1080" s="304"/>
      <c r="Z1080" s="304"/>
      <c r="AA1080" s="304"/>
      <c r="AB1080" s="304"/>
      <c r="AC1080" s="304"/>
      <c r="AD1080" s="304"/>
      <c r="AE1080" s="305"/>
      <c r="AF1080" s="305"/>
      <c r="AG1080" s="305"/>
      <c r="AH1080" s="305"/>
      <c r="AI1080" s="305"/>
      <c r="AJ1080" s="305"/>
      <c r="AK1080" s="305"/>
      <c r="AL1080" s="305"/>
      <c r="AM1080" s="305"/>
      <c r="AN1080" s="305"/>
      <c r="AO1080" s="314"/>
      <c r="AP1080" s="117"/>
      <c r="AQ1080" s="54" t="s">
        <v>645</v>
      </c>
      <c r="AU1080" s="292" t="str">
        <f t="shared" ca="1" si="173"/>
        <v>W</v>
      </c>
      <c r="AV1080" s="292">
        <f t="shared" si="174"/>
        <v>1063</v>
      </c>
      <c r="AW1080" s="180" t="str">
        <f t="shared" ca="1" si="171"/>
        <v>W1063</v>
      </c>
      <c r="AX1080" s="180">
        <f t="shared" si="168"/>
        <v>9</v>
      </c>
      <c r="AY1080" s="180" t="str">
        <f t="shared" ca="1" si="169"/>
        <v>6. Ownership - Operating Costs</v>
      </c>
      <c r="AZ1080" s="189" t="s">
        <v>702</v>
      </c>
      <c r="BA1080" s="180" t="s">
        <v>723</v>
      </c>
      <c r="BB1080" s="180">
        <f>$W$8</f>
        <v>2037</v>
      </c>
      <c r="BC1080" s="180" t="str">
        <f t="shared" ca="1" si="172"/>
        <v>9_W1063_OM_general_2037</v>
      </c>
      <c r="BD1080" s="180" t="s">
        <v>407</v>
      </c>
      <c r="BE1080" s="180"/>
      <c r="BF1080" s="189" t="str">
        <f t="shared" si="170"/>
        <v>&gt;=0</v>
      </c>
      <c r="BG1080" s="189" t="s">
        <v>58</v>
      </c>
      <c r="BH1080" s="189" t="s">
        <v>58</v>
      </c>
      <c r="BI1080" s="189"/>
      <c r="BJ1080" s="189"/>
      <c r="BK1080" s="189"/>
      <c r="BL1080" s="189"/>
    </row>
    <row r="1081" spans="1:64" ht="13.5" hidden="1" customHeight="1" thickBot="1">
      <c r="A1081" s="90"/>
      <c r="B1081" s="123"/>
      <c r="C1081" s="487"/>
      <c r="D1081" s="347"/>
      <c r="E1081" s="347"/>
      <c r="F1081" s="304"/>
      <c r="G1081" s="304"/>
      <c r="H1081" s="304"/>
      <c r="I1081" s="304"/>
      <c r="J1081" s="304"/>
      <c r="K1081" s="304"/>
      <c r="L1081" s="304"/>
      <c r="M1081" s="304"/>
      <c r="N1081" s="304"/>
      <c r="O1081" s="304"/>
      <c r="P1081" s="304"/>
      <c r="Q1081" s="304"/>
      <c r="R1081" s="304"/>
      <c r="S1081" s="304"/>
      <c r="T1081" s="304"/>
      <c r="U1081" s="304"/>
      <c r="V1081" s="304"/>
      <c r="W1081" s="304"/>
      <c r="X1081" s="304"/>
      <c r="Y1081" s="304"/>
      <c r="Z1081" s="304"/>
      <c r="AA1081" s="304"/>
      <c r="AB1081" s="304"/>
      <c r="AC1081" s="304"/>
      <c r="AD1081" s="304"/>
      <c r="AE1081" s="305"/>
      <c r="AF1081" s="305"/>
      <c r="AG1081" s="305"/>
      <c r="AH1081" s="305"/>
      <c r="AI1081" s="305"/>
      <c r="AJ1081" s="305"/>
      <c r="AK1081" s="305"/>
      <c r="AL1081" s="305"/>
      <c r="AM1081" s="305"/>
      <c r="AN1081" s="305"/>
      <c r="AO1081" s="314"/>
      <c r="AP1081" s="117"/>
      <c r="AQ1081" s="54" t="s">
        <v>645</v>
      </c>
      <c r="AU1081" s="292" t="str">
        <f t="shared" ca="1" si="173"/>
        <v>X</v>
      </c>
      <c r="AV1081" s="292">
        <f t="shared" si="174"/>
        <v>1063</v>
      </c>
      <c r="AW1081" s="180" t="str">
        <f t="shared" ca="1" si="171"/>
        <v>X1063</v>
      </c>
      <c r="AX1081" s="180">
        <f t="shared" si="168"/>
        <v>9</v>
      </c>
      <c r="AY1081" s="180" t="str">
        <f t="shared" ca="1" si="169"/>
        <v>6. Ownership - Operating Costs</v>
      </c>
      <c r="AZ1081" s="189" t="s">
        <v>702</v>
      </c>
      <c r="BA1081" s="180" t="s">
        <v>723</v>
      </c>
      <c r="BB1081" s="180">
        <f>$X$8</f>
        <v>2038</v>
      </c>
      <c r="BC1081" s="180" t="str">
        <f t="shared" ca="1" si="172"/>
        <v>9_X1063_OM_general_2038</v>
      </c>
      <c r="BD1081" s="180" t="s">
        <v>407</v>
      </c>
      <c r="BE1081" s="180"/>
      <c r="BF1081" s="189" t="str">
        <f t="shared" si="170"/>
        <v>&gt;=0</v>
      </c>
      <c r="BG1081" s="189" t="s">
        <v>58</v>
      </c>
      <c r="BH1081" s="189" t="s">
        <v>58</v>
      </c>
      <c r="BI1081" s="189"/>
      <c r="BJ1081" s="189"/>
      <c r="BK1081" s="189"/>
      <c r="BL1081" s="189"/>
    </row>
    <row r="1082" spans="1:64" ht="13.5" hidden="1" customHeight="1" thickBot="1">
      <c r="A1082" s="90"/>
      <c r="B1082" s="123"/>
      <c r="C1082" s="487"/>
      <c r="D1082" s="347"/>
      <c r="E1082" s="347"/>
      <c r="F1082" s="304"/>
      <c r="G1082" s="304"/>
      <c r="H1082" s="304"/>
      <c r="I1082" s="304"/>
      <c r="J1082" s="304"/>
      <c r="K1082" s="304"/>
      <c r="L1082" s="304"/>
      <c r="M1082" s="304"/>
      <c r="N1082" s="304"/>
      <c r="O1082" s="304"/>
      <c r="P1082" s="304"/>
      <c r="Q1082" s="304"/>
      <c r="R1082" s="304"/>
      <c r="S1082" s="304"/>
      <c r="T1082" s="304"/>
      <c r="U1082" s="304"/>
      <c r="V1082" s="304"/>
      <c r="W1082" s="304"/>
      <c r="X1082" s="304"/>
      <c r="Y1082" s="304"/>
      <c r="Z1082" s="304"/>
      <c r="AA1082" s="304"/>
      <c r="AB1082" s="304"/>
      <c r="AC1082" s="304"/>
      <c r="AD1082" s="304"/>
      <c r="AE1082" s="305"/>
      <c r="AF1082" s="305"/>
      <c r="AG1082" s="305"/>
      <c r="AH1082" s="305"/>
      <c r="AI1082" s="305"/>
      <c r="AJ1082" s="305"/>
      <c r="AK1082" s="305"/>
      <c r="AL1082" s="305"/>
      <c r="AM1082" s="305"/>
      <c r="AN1082" s="305"/>
      <c r="AO1082" s="314"/>
      <c r="AP1082" s="117"/>
      <c r="AQ1082" s="54" t="s">
        <v>645</v>
      </c>
      <c r="AU1082" s="292" t="str">
        <f t="shared" ca="1" si="173"/>
        <v>Y</v>
      </c>
      <c r="AV1082" s="292">
        <f t="shared" si="174"/>
        <v>1063</v>
      </c>
      <c r="AW1082" s="180" t="str">
        <f t="shared" ca="1" si="171"/>
        <v>Y1063</v>
      </c>
      <c r="AX1082" s="180">
        <f t="shared" si="168"/>
        <v>9</v>
      </c>
      <c r="AY1082" s="180" t="str">
        <f t="shared" ca="1" si="169"/>
        <v>6. Ownership - Operating Costs</v>
      </c>
      <c r="AZ1082" s="189" t="s">
        <v>702</v>
      </c>
      <c r="BA1082" s="180" t="s">
        <v>723</v>
      </c>
      <c r="BB1082" s="180">
        <f>$Y$8</f>
        <v>2039</v>
      </c>
      <c r="BC1082" s="180" t="str">
        <f t="shared" ca="1" si="172"/>
        <v>9_Y1063_OM_general_2039</v>
      </c>
      <c r="BD1082" s="180" t="s">
        <v>407</v>
      </c>
      <c r="BE1082" s="180"/>
      <c r="BF1082" s="189" t="str">
        <f t="shared" si="170"/>
        <v>&gt;=0</v>
      </c>
      <c r="BG1082" s="189" t="s">
        <v>58</v>
      </c>
      <c r="BH1082" s="189" t="s">
        <v>58</v>
      </c>
      <c r="BI1082" s="189"/>
      <c r="BJ1082" s="189"/>
      <c r="BK1082" s="189"/>
      <c r="BL1082" s="189"/>
    </row>
    <row r="1083" spans="1:64" ht="13.5" hidden="1" customHeight="1" thickBot="1">
      <c r="A1083" s="90"/>
      <c r="B1083" s="123"/>
      <c r="C1083" s="487"/>
      <c r="D1083" s="347"/>
      <c r="E1083" s="347"/>
      <c r="F1083" s="304"/>
      <c r="G1083" s="304"/>
      <c r="H1083" s="304"/>
      <c r="I1083" s="304"/>
      <c r="J1083" s="304"/>
      <c r="K1083" s="304"/>
      <c r="L1083" s="304"/>
      <c r="M1083" s="304"/>
      <c r="N1083" s="304"/>
      <c r="O1083" s="304"/>
      <c r="P1083" s="304"/>
      <c r="Q1083" s="304"/>
      <c r="R1083" s="304"/>
      <c r="S1083" s="304"/>
      <c r="T1083" s="304"/>
      <c r="U1083" s="304"/>
      <c r="V1083" s="304"/>
      <c r="W1083" s="304"/>
      <c r="X1083" s="304"/>
      <c r="Y1083" s="304"/>
      <c r="Z1083" s="304"/>
      <c r="AA1083" s="304"/>
      <c r="AB1083" s="304"/>
      <c r="AC1083" s="304"/>
      <c r="AD1083" s="304"/>
      <c r="AE1083" s="305"/>
      <c r="AF1083" s="305"/>
      <c r="AG1083" s="305"/>
      <c r="AH1083" s="305"/>
      <c r="AI1083" s="305"/>
      <c r="AJ1083" s="305"/>
      <c r="AK1083" s="305"/>
      <c r="AL1083" s="305"/>
      <c r="AM1083" s="305"/>
      <c r="AN1083" s="305"/>
      <c r="AO1083" s="314"/>
      <c r="AP1083" s="117"/>
      <c r="AQ1083" s="54" t="s">
        <v>645</v>
      </c>
      <c r="AU1083" s="292" t="str">
        <f t="shared" ca="1" si="173"/>
        <v>Z</v>
      </c>
      <c r="AV1083" s="292">
        <f t="shared" si="174"/>
        <v>1063</v>
      </c>
      <c r="AW1083" s="180" t="str">
        <f t="shared" ca="1" si="171"/>
        <v>Z1063</v>
      </c>
      <c r="AX1083" s="180">
        <f t="shared" si="168"/>
        <v>9</v>
      </c>
      <c r="AY1083" s="180" t="str">
        <f t="shared" ca="1" si="169"/>
        <v>6. Ownership - Operating Costs</v>
      </c>
      <c r="AZ1083" s="189" t="s">
        <v>702</v>
      </c>
      <c r="BA1083" s="180" t="s">
        <v>723</v>
      </c>
      <c r="BB1083" s="180">
        <f>$Z$8</f>
        <v>2040</v>
      </c>
      <c r="BC1083" s="180" t="str">
        <f t="shared" ca="1" si="172"/>
        <v>9_Z1063_OM_general_2040</v>
      </c>
      <c r="BD1083" s="180" t="s">
        <v>407</v>
      </c>
      <c r="BE1083" s="180"/>
      <c r="BF1083" s="189" t="str">
        <f t="shared" si="170"/>
        <v>&gt;=0</v>
      </c>
      <c r="BG1083" s="189" t="s">
        <v>58</v>
      </c>
      <c r="BH1083" s="189" t="s">
        <v>58</v>
      </c>
      <c r="BI1083" s="189"/>
      <c r="BJ1083" s="189"/>
      <c r="BK1083" s="189"/>
      <c r="BL1083" s="189"/>
    </row>
    <row r="1084" spans="1:64" ht="13.5" hidden="1" customHeight="1" thickBot="1">
      <c r="A1084" s="90"/>
      <c r="B1084" s="123"/>
      <c r="C1084" s="487"/>
      <c r="D1084" s="347"/>
      <c r="E1084" s="347"/>
      <c r="F1084" s="304"/>
      <c r="G1084" s="304"/>
      <c r="H1084" s="304"/>
      <c r="I1084" s="304"/>
      <c r="J1084" s="304"/>
      <c r="K1084" s="304"/>
      <c r="L1084" s="304"/>
      <c r="M1084" s="304"/>
      <c r="N1084" s="304"/>
      <c r="O1084" s="304"/>
      <c r="P1084" s="304"/>
      <c r="Q1084" s="304"/>
      <c r="R1084" s="304"/>
      <c r="S1084" s="304"/>
      <c r="T1084" s="304"/>
      <c r="U1084" s="304"/>
      <c r="V1084" s="304"/>
      <c r="W1084" s="304"/>
      <c r="X1084" s="304"/>
      <c r="Y1084" s="304"/>
      <c r="Z1084" s="304"/>
      <c r="AA1084" s="304"/>
      <c r="AB1084" s="304"/>
      <c r="AC1084" s="304"/>
      <c r="AD1084" s="304"/>
      <c r="AE1084" s="305"/>
      <c r="AF1084" s="305"/>
      <c r="AG1084" s="305"/>
      <c r="AH1084" s="305"/>
      <c r="AI1084" s="305"/>
      <c r="AJ1084" s="305"/>
      <c r="AK1084" s="305"/>
      <c r="AL1084" s="305"/>
      <c r="AM1084" s="305"/>
      <c r="AN1084" s="305"/>
      <c r="AO1084" s="314"/>
      <c r="AP1084" s="117"/>
      <c r="AQ1084" s="54" t="s">
        <v>645</v>
      </c>
      <c r="AU1084" s="292" t="str">
        <f t="shared" ca="1" si="173"/>
        <v>AA</v>
      </c>
      <c r="AV1084" s="292">
        <f t="shared" si="174"/>
        <v>1063</v>
      </c>
      <c r="AW1084" s="180" t="str">
        <f t="shared" ca="1" si="171"/>
        <v>AA1063</v>
      </c>
      <c r="AX1084" s="180">
        <f t="shared" si="168"/>
        <v>9</v>
      </c>
      <c r="AY1084" s="180" t="str">
        <f t="shared" ca="1" si="169"/>
        <v>6. Ownership - Operating Costs</v>
      </c>
      <c r="AZ1084" s="189" t="s">
        <v>702</v>
      </c>
      <c r="BA1084" s="180" t="s">
        <v>723</v>
      </c>
      <c r="BB1084" s="180">
        <f>$AA$8</f>
        <v>2041</v>
      </c>
      <c r="BC1084" s="180" t="str">
        <f t="shared" ca="1" si="172"/>
        <v>9_AA1063_OM_general_2041</v>
      </c>
      <c r="BD1084" s="180" t="s">
        <v>407</v>
      </c>
      <c r="BE1084" s="180"/>
      <c r="BF1084" s="189" t="str">
        <f t="shared" si="170"/>
        <v>&gt;=0</v>
      </c>
      <c r="BG1084" s="189" t="s">
        <v>58</v>
      </c>
      <c r="BH1084" s="189" t="s">
        <v>58</v>
      </c>
      <c r="BI1084" s="189"/>
      <c r="BJ1084" s="189"/>
      <c r="BK1084" s="189"/>
      <c r="BL1084" s="189"/>
    </row>
    <row r="1085" spans="1:64" ht="13.5" hidden="1" customHeight="1" thickBot="1">
      <c r="A1085" s="90"/>
      <c r="B1085" s="123"/>
      <c r="C1085" s="487"/>
      <c r="D1085" s="347"/>
      <c r="E1085" s="347"/>
      <c r="F1085" s="304"/>
      <c r="G1085" s="304"/>
      <c r="H1085" s="304"/>
      <c r="I1085" s="304"/>
      <c r="J1085" s="304"/>
      <c r="K1085" s="304"/>
      <c r="L1085" s="304"/>
      <c r="M1085" s="304"/>
      <c r="N1085" s="304"/>
      <c r="O1085" s="304"/>
      <c r="P1085" s="304"/>
      <c r="Q1085" s="304"/>
      <c r="R1085" s="304"/>
      <c r="S1085" s="304"/>
      <c r="T1085" s="304"/>
      <c r="U1085" s="304"/>
      <c r="V1085" s="304"/>
      <c r="W1085" s="304"/>
      <c r="X1085" s="304"/>
      <c r="Y1085" s="304"/>
      <c r="Z1085" s="304"/>
      <c r="AA1085" s="304"/>
      <c r="AB1085" s="304"/>
      <c r="AC1085" s="304"/>
      <c r="AD1085" s="304"/>
      <c r="AE1085" s="305"/>
      <c r="AF1085" s="305"/>
      <c r="AG1085" s="305"/>
      <c r="AH1085" s="305"/>
      <c r="AI1085" s="305"/>
      <c r="AJ1085" s="305"/>
      <c r="AK1085" s="305"/>
      <c r="AL1085" s="305"/>
      <c r="AM1085" s="305"/>
      <c r="AN1085" s="305"/>
      <c r="AO1085" s="314"/>
      <c r="AP1085" s="117"/>
      <c r="AQ1085" s="54" t="s">
        <v>645</v>
      </c>
      <c r="AU1085" s="292" t="str">
        <f t="shared" ca="1" si="173"/>
        <v>AB</v>
      </c>
      <c r="AV1085" s="292">
        <f t="shared" si="174"/>
        <v>1063</v>
      </c>
      <c r="AW1085" s="180" t="str">
        <f t="shared" ca="1" si="171"/>
        <v>AB1063</v>
      </c>
      <c r="AX1085" s="180">
        <f t="shared" si="168"/>
        <v>9</v>
      </c>
      <c r="AY1085" s="180" t="str">
        <f t="shared" ca="1" si="169"/>
        <v>6. Ownership - Operating Costs</v>
      </c>
      <c r="AZ1085" s="189" t="s">
        <v>702</v>
      </c>
      <c r="BA1085" s="180" t="s">
        <v>723</v>
      </c>
      <c r="BB1085" s="180">
        <f>$AB$8</f>
        <v>2042</v>
      </c>
      <c r="BC1085" s="180" t="str">
        <f t="shared" ca="1" si="172"/>
        <v>9_AB1063_OM_general_2042</v>
      </c>
      <c r="BD1085" s="180" t="s">
        <v>407</v>
      </c>
      <c r="BE1085" s="180"/>
      <c r="BF1085" s="189" t="str">
        <f t="shared" si="170"/>
        <v>&gt;=0</v>
      </c>
      <c r="BG1085" s="189" t="s">
        <v>58</v>
      </c>
      <c r="BH1085" s="189" t="s">
        <v>58</v>
      </c>
      <c r="BI1085" s="189"/>
      <c r="BJ1085" s="189"/>
      <c r="BK1085" s="189"/>
      <c r="BL1085" s="189"/>
    </row>
    <row r="1086" spans="1:64" ht="13.5" hidden="1" customHeight="1" thickBot="1">
      <c r="A1086" s="90"/>
      <c r="B1086" s="123"/>
      <c r="C1086" s="487"/>
      <c r="D1086" s="347"/>
      <c r="E1086" s="347"/>
      <c r="F1086" s="304"/>
      <c r="G1086" s="304"/>
      <c r="H1086" s="304"/>
      <c r="I1086" s="304"/>
      <c r="J1086" s="304"/>
      <c r="K1086" s="304"/>
      <c r="L1086" s="304"/>
      <c r="M1086" s="304"/>
      <c r="N1086" s="304"/>
      <c r="O1086" s="304"/>
      <c r="P1086" s="304"/>
      <c r="Q1086" s="304"/>
      <c r="R1086" s="304"/>
      <c r="S1086" s="304"/>
      <c r="T1086" s="304"/>
      <c r="U1086" s="304"/>
      <c r="V1086" s="304"/>
      <c r="W1086" s="304"/>
      <c r="X1086" s="304"/>
      <c r="Y1086" s="304"/>
      <c r="Z1086" s="304"/>
      <c r="AA1086" s="304"/>
      <c r="AB1086" s="304"/>
      <c r="AC1086" s="304"/>
      <c r="AD1086" s="304"/>
      <c r="AE1086" s="305"/>
      <c r="AF1086" s="305"/>
      <c r="AG1086" s="305"/>
      <c r="AH1086" s="305"/>
      <c r="AI1086" s="305"/>
      <c r="AJ1086" s="305"/>
      <c r="AK1086" s="305"/>
      <c r="AL1086" s="305"/>
      <c r="AM1086" s="305"/>
      <c r="AN1086" s="305"/>
      <c r="AO1086" s="314"/>
      <c r="AP1086" s="117"/>
      <c r="AQ1086" s="54" t="s">
        <v>645</v>
      </c>
      <c r="AU1086" s="292" t="str">
        <f t="shared" ca="1" si="173"/>
        <v>AC</v>
      </c>
      <c r="AV1086" s="292">
        <f t="shared" si="174"/>
        <v>1063</v>
      </c>
      <c r="AW1086" s="180" t="str">
        <f t="shared" ca="1" si="171"/>
        <v>AC1063</v>
      </c>
      <c r="AX1086" s="180">
        <f t="shared" si="168"/>
        <v>9</v>
      </c>
      <c r="AY1086" s="180" t="str">
        <f t="shared" ca="1" si="169"/>
        <v>6. Ownership - Operating Costs</v>
      </c>
      <c r="AZ1086" s="189" t="s">
        <v>702</v>
      </c>
      <c r="BA1086" s="180" t="s">
        <v>723</v>
      </c>
      <c r="BB1086" s="180">
        <f>$AC$8</f>
        <v>2043</v>
      </c>
      <c r="BC1086" s="180" t="str">
        <f t="shared" ca="1" si="172"/>
        <v>9_AC1063_OM_general_2043</v>
      </c>
      <c r="BD1086" s="180" t="s">
        <v>407</v>
      </c>
      <c r="BE1086" s="180"/>
      <c r="BF1086" s="189" t="str">
        <f t="shared" si="170"/>
        <v>&gt;=0</v>
      </c>
      <c r="BG1086" s="189" t="s">
        <v>58</v>
      </c>
      <c r="BH1086" s="189" t="s">
        <v>58</v>
      </c>
      <c r="BI1086" s="189"/>
      <c r="BJ1086" s="189"/>
      <c r="BK1086" s="189"/>
      <c r="BL1086" s="189"/>
    </row>
    <row r="1087" spans="1:64" ht="13.5" hidden="1" customHeight="1" thickBot="1">
      <c r="A1087" s="90"/>
      <c r="B1087" s="123"/>
      <c r="C1087" s="487"/>
      <c r="D1087" s="347"/>
      <c r="E1087" s="347"/>
      <c r="F1087" s="304"/>
      <c r="G1087" s="304"/>
      <c r="H1087" s="304"/>
      <c r="I1087" s="304"/>
      <c r="J1087" s="304"/>
      <c r="K1087" s="304"/>
      <c r="L1087" s="304"/>
      <c r="M1087" s="304"/>
      <c r="N1087" s="304"/>
      <c r="O1087" s="304"/>
      <c r="P1087" s="304"/>
      <c r="Q1087" s="304"/>
      <c r="R1087" s="304"/>
      <c r="S1087" s="304"/>
      <c r="T1087" s="304"/>
      <c r="U1087" s="304"/>
      <c r="V1087" s="304"/>
      <c r="W1087" s="304"/>
      <c r="X1087" s="304"/>
      <c r="Y1087" s="304"/>
      <c r="Z1087" s="304"/>
      <c r="AA1087" s="304"/>
      <c r="AB1087" s="304"/>
      <c r="AC1087" s="304"/>
      <c r="AD1087" s="304"/>
      <c r="AE1087" s="305"/>
      <c r="AF1087" s="305"/>
      <c r="AG1087" s="305"/>
      <c r="AH1087" s="305"/>
      <c r="AI1087" s="305"/>
      <c r="AJ1087" s="305"/>
      <c r="AK1087" s="305"/>
      <c r="AL1087" s="305"/>
      <c r="AM1087" s="305"/>
      <c r="AN1087" s="305"/>
      <c r="AO1087" s="314"/>
      <c r="AP1087" s="117"/>
      <c r="AQ1087" s="54" t="s">
        <v>645</v>
      </c>
      <c r="AU1087" s="292" t="str">
        <f t="shared" ca="1" si="173"/>
        <v>AD</v>
      </c>
      <c r="AV1087" s="292">
        <f t="shared" si="174"/>
        <v>1063</v>
      </c>
      <c r="AW1087" s="180" t="str">
        <f t="shared" ca="1" si="171"/>
        <v>AD1063</v>
      </c>
      <c r="AX1087" s="180">
        <f t="shared" si="168"/>
        <v>9</v>
      </c>
      <c r="AY1087" s="180" t="str">
        <f t="shared" ca="1" si="169"/>
        <v>6. Ownership - Operating Costs</v>
      </c>
      <c r="AZ1087" s="189" t="s">
        <v>702</v>
      </c>
      <c r="BA1087" s="180" t="s">
        <v>723</v>
      </c>
      <c r="BB1087" s="180">
        <f>$AD$8</f>
        <v>2044</v>
      </c>
      <c r="BC1087" s="180" t="str">
        <f t="shared" ca="1" si="172"/>
        <v>9_AD1063_OM_general_2044</v>
      </c>
      <c r="BD1087" s="180" t="s">
        <v>407</v>
      </c>
      <c r="BE1087" s="180"/>
      <c r="BF1087" s="189" t="str">
        <f t="shared" si="170"/>
        <v>&gt;=0</v>
      </c>
      <c r="BG1087" s="189" t="s">
        <v>58</v>
      </c>
      <c r="BH1087" s="189" t="s">
        <v>58</v>
      </c>
      <c r="BI1087" s="189"/>
      <c r="BJ1087" s="189"/>
      <c r="BK1087" s="189"/>
      <c r="BL1087" s="189"/>
    </row>
    <row r="1088" spans="1:64" ht="13.5" hidden="1" customHeight="1" thickBot="1">
      <c r="A1088" s="90"/>
      <c r="B1088" s="123"/>
      <c r="C1088" s="487"/>
      <c r="D1088" s="347"/>
      <c r="E1088" s="347"/>
      <c r="F1088" s="304"/>
      <c r="G1088" s="304"/>
      <c r="H1088" s="304"/>
      <c r="I1088" s="304"/>
      <c r="J1088" s="304"/>
      <c r="K1088" s="304"/>
      <c r="L1088" s="304"/>
      <c r="M1088" s="304"/>
      <c r="N1088" s="304"/>
      <c r="O1088" s="304"/>
      <c r="P1088" s="304"/>
      <c r="Q1088" s="304"/>
      <c r="R1088" s="304"/>
      <c r="S1088" s="304"/>
      <c r="T1088" s="304"/>
      <c r="U1088" s="304"/>
      <c r="V1088" s="304"/>
      <c r="W1088" s="304"/>
      <c r="X1088" s="304"/>
      <c r="Y1088" s="304"/>
      <c r="Z1088" s="304"/>
      <c r="AA1088" s="304"/>
      <c r="AB1088" s="304"/>
      <c r="AC1088" s="304"/>
      <c r="AD1088" s="304"/>
      <c r="AE1088" s="305"/>
      <c r="AF1088" s="305"/>
      <c r="AG1088" s="305"/>
      <c r="AH1088" s="305"/>
      <c r="AI1088" s="305"/>
      <c r="AJ1088" s="305"/>
      <c r="AK1088" s="305"/>
      <c r="AL1088" s="305"/>
      <c r="AM1088" s="305"/>
      <c r="AN1088" s="305"/>
      <c r="AO1088" s="314"/>
      <c r="AP1088" s="117"/>
      <c r="AQ1088" s="54" t="s">
        <v>645</v>
      </c>
      <c r="AU1088" s="292" t="str">
        <f t="shared" ca="1" si="173"/>
        <v>AE</v>
      </c>
      <c r="AV1088" s="292">
        <f t="shared" si="174"/>
        <v>1063</v>
      </c>
      <c r="AW1088" s="180" t="str">
        <f t="shared" ca="1" si="171"/>
        <v>AE1063</v>
      </c>
      <c r="AX1088" s="180">
        <f t="shared" si="168"/>
        <v>9</v>
      </c>
      <c r="AY1088" s="180" t="str">
        <f t="shared" ca="1" si="169"/>
        <v>6. Ownership - Operating Costs</v>
      </c>
      <c r="AZ1088" s="189" t="s">
        <v>702</v>
      </c>
      <c r="BA1088" s="180" t="s">
        <v>723</v>
      </c>
      <c r="BB1088" s="180">
        <f>$AE$8</f>
        <v>2045</v>
      </c>
      <c r="BC1088" s="180" t="str">
        <f t="shared" ca="1" si="172"/>
        <v>9_AE1063_OM_general_2045</v>
      </c>
      <c r="BD1088" s="180" t="s">
        <v>407</v>
      </c>
      <c r="BE1088" s="180"/>
      <c r="BF1088" s="189" t="str">
        <f t="shared" si="170"/>
        <v>&gt;=0</v>
      </c>
      <c r="BG1088" s="189" t="s">
        <v>58</v>
      </c>
      <c r="BH1088" s="189" t="s">
        <v>58</v>
      </c>
      <c r="BI1088" s="189"/>
      <c r="BJ1088" s="189"/>
      <c r="BK1088" s="189"/>
      <c r="BL1088" s="189"/>
    </row>
    <row r="1089" spans="1:65" ht="13.5" hidden="1" customHeight="1" thickBot="1">
      <c r="A1089" s="90"/>
      <c r="B1089" s="123"/>
      <c r="C1089" s="487"/>
      <c r="D1089" s="347"/>
      <c r="E1089" s="347"/>
      <c r="F1089" s="304"/>
      <c r="G1089" s="304"/>
      <c r="H1089" s="304"/>
      <c r="I1089" s="304"/>
      <c r="J1089" s="304"/>
      <c r="K1089" s="304"/>
      <c r="L1089" s="304"/>
      <c r="M1089" s="304"/>
      <c r="N1089" s="304"/>
      <c r="O1089" s="304"/>
      <c r="P1089" s="304"/>
      <c r="Q1089" s="304"/>
      <c r="R1089" s="304"/>
      <c r="S1089" s="304"/>
      <c r="T1089" s="304"/>
      <c r="U1089" s="304"/>
      <c r="V1089" s="304"/>
      <c r="W1089" s="304"/>
      <c r="X1089" s="304"/>
      <c r="Y1089" s="304"/>
      <c r="Z1089" s="304"/>
      <c r="AA1089" s="304"/>
      <c r="AB1089" s="304"/>
      <c r="AC1089" s="304"/>
      <c r="AD1089" s="304"/>
      <c r="AE1089" s="305"/>
      <c r="AF1089" s="305"/>
      <c r="AG1089" s="305"/>
      <c r="AH1089" s="305"/>
      <c r="AI1089" s="305"/>
      <c r="AJ1089" s="305"/>
      <c r="AK1089" s="305"/>
      <c r="AL1089" s="305"/>
      <c r="AM1089" s="305"/>
      <c r="AN1089" s="305"/>
      <c r="AO1089" s="314"/>
      <c r="AP1089" s="117"/>
      <c r="AQ1089" s="54" t="s">
        <v>645</v>
      </c>
      <c r="AU1089" s="292" t="str">
        <f t="shared" ca="1" si="173"/>
        <v>AF</v>
      </c>
      <c r="AV1089" s="292">
        <f t="shared" si="174"/>
        <v>1063</v>
      </c>
      <c r="AW1089" s="180" t="str">
        <f t="shared" ca="1" si="171"/>
        <v>AF1063</v>
      </c>
      <c r="AX1089" s="180">
        <f t="shared" si="168"/>
        <v>9</v>
      </c>
      <c r="AY1089" s="180" t="str">
        <f t="shared" ca="1" si="169"/>
        <v>6. Ownership - Operating Costs</v>
      </c>
      <c r="AZ1089" s="189" t="s">
        <v>702</v>
      </c>
      <c r="BA1089" s="180" t="s">
        <v>723</v>
      </c>
      <c r="BB1089" s="180">
        <f>$AF$8</f>
        <v>2046</v>
      </c>
      <c r="BC1089" s="180" t="str">
        <f t="shared" ca="1" si="172"/>
        <v>9_AF1063_OM_general_2046</v>
      </c>
      <c r="BD1089" s="180" t="s">
        <v>407</v>
      </c>
      <c r="BE1089" s="180"/>
      <c r="BF1089" s="189" t="str">
        <f t="shared" si="170"/>
        <v>&gt;=0</v>
      </c>
      <c r="BG1089" s="189" t="s">
        <v>58</v>
      </c>
      <c r="BH1089" s="189" t="s">
        <v>58</v>
      </c>
      <c r="BI1089" s="189"/>
      <c r="BJ1089" s="189"/>
      <c r="BK1089" s="189"/>
      <c r="BL1089" s="189"/>
    </row>
    <row r="1090" spans="1:65" ht="13.5" hidden="1" customHeight="1" thickBot="1">
      <c r="A1090" s="90"/>
      <c r="B1090" s="123"/>
      <c r="C1090" s="487"/>
      <c r="D1090" s="347"/>
      <c r="E1090" s="347"/>
      <c r="F1090" s="304"/>
      <c r="G1090" s="304"/>
      <c r="H1090" s="304"/>
      <c r="I1090" s="304"/>
      <c r="J1090" s="304"/>
      <c r="K1090" s="304"/>
      <c r="L1090" s="304"/>
      <c r="M1090" s="304"/>
      <c r="N1090" s="304"/>
      <c r="O1090" s="304"/>
      <c r="P1090" s="304"/>
      <c r="Q1090" s="304"/>
      <c r="R1090" s="304"/>
      <c r="S1090" s="304"/>
      <c r="T1090" s="304"/>
      <c r="U1090" s="304"/>
      <c r="V1090" s="304"/>
      <c r="W1090" s="304"/>
      <c r="X1090" s="304"/>
      <c r="Y1090" s="304"/>
      <c r="Z1090" s="304"/>
      <c r="AA1090" s="304"/>
      <c r="AB1090" s="304"/>
      <c r="AC1090" s="304"/>
      <c r="AD1090" s="304"/>
      <c r="AE1090" s="305"/>
      <c r="AF1090" s="305"/>
      <c r="AG1090" s="305"/>
      <c r="AH1090" s="305"/>
      <c r="AI1090" s="305"/>
      <c r="AJ1090" s="305"/>
      <c r="AK1090" s="305"/>
      <c r="AL1090" s="305"/>
      <c r="AM1090" s="305"/>
      <c r="AN1090" s="305"/>
      <c r="AO1090" s="314"/>
      <c r="AP1090" s="117"/>
      <c r="AQ1090" s="54" t="s">
        <v>645</v>
      </c>
      <c r="AU1090" s="292" t="str">
        <f t="shared" ca="1" si="173"/>
        <v>AG</v>
      </c>
      <c r="AV1090" s="292">
        <f t="shared" si="174"/>
        <v>1063</v>
      </c>
      <c r="AW1090" s="180" t="str">
        <f t="shared" ca="1" si="171"/>
        <v>AG1063</v>
      </c>
      <c r="AX1090" s="180">
        <f t="shared" si="168"/>
        <v>9</v>
      </c>
      <c r="AY1090" s="180" t="str">
        <f t="shared" ca="1" si="169"/>
        <v>6. Ownership - Operating Costs</v>
      </c>
      <c r="AZ1090" s="189" t="s">
        <v>702</v>
      </c>
      <c r="BA1090" s="180" t="s">
        <v>723</v>
      </c>
      <c r="BB1090" s="180">
        <f>$AG$8</f>
        <v>2047</v>
      </c>
      <c r="BC1090" s="180" t="str">
        <f t="shared" ca="1" si="172"/>
        <v>9_AG1063_OM_general_2047</v>
      </c>
      <c r="BD1090" s="180" t="s">
        <v>407</v>
      </c>
      <c r="BE1090" s="180"/>
      <c r="BF1090" s="189" t="str">
        <f t="shared" si="170"/>
        <v>&gt;=0</v>
      </c>
      <c r="BG1090" s="189" t="s">
        <v>58</v>
      </c>
      <c r="BH1090" s="189" t="s">
        <v>58</v>
      </c>
      <c r="BI1090" s="189"/>
      <c r="BJ1090" s="189"/>
      <c r="BK1090" s="189"/>
      <c r="BL1090" s="189"/>
    </row>
    <row r="1091" spans="1:65" ht="13.5" hidden="1" customHeight="1" thickBot="1">
      <c r="A1091" s="90"/>
      <c r="B1091" s="123"/>
      <c r="C1091" s="487"/>
      <c r="D1091" s="347"/>
      <c r="E1091" s="347"/>
      <c r="F1091" s="304"/>
      <c r="G1091" s="304"/>
      <c r="H1091" s="304"/>
      <c r="I1091" s="304"/>
      <c r="J1091" s="304"/>
      <c r="K1091" s="304"/>
      <c r="L1091" s="304"/>
      <c r="M1091" s="304"/>
      <c r="N1091" s="304"/>
      <c r="O1091" s="304"/>
      <c r="P1091" s="304"/>
      <c r="Q1091" s="304"/>
      <c r="R1091" s="304"/>
      <c r="S1091" s="304"/>
      <c r="T1091" s="304"/>
      <c r="U1091" s="304"/>
      <c r="V1091" s="304"/>
      <c r="W1091" s="304"/>
      <c r="X1091" s="304"/>
      <c r="Y1091" s="304"/>
      <c r="Z1091" s="304"/>
      <c r="AA1091" s="304"/>
      <c r="AB1091" s="304"/>
      <c r="AC1091" s="304"/>
      <c r="AD1091" s="304"/>
      <c r="AE1091" s="305"/>
      <c r="AF1091" s="305"/>
      <c r="AG1091" s="305"/>
      <c r="AH1091" s="305"/>
      <c r="AI1091" s="305"/>
      <c r="AJ1091" s="305"/>
      <c r="AK1091" s="305"/>
      <c r="AL1091" s="305"/>
      <c r="AM1091" s="305"/>
      <c r="AN1091" s="305"/>
      <c r="AO1091" s="314"/>
      <c r="AP1091" s="117"/>
      <c r="AQ1091" s="54" t="s">
        <v>645</v>
      </c>
      <c r="AU1091" s="292" t="str">
        <f t="shared" ca="1" si="173"/>
        <v>AH</v>
      </c>
      <c r="AV1091" s="292">
        <f t="shared" si="174"/>
        <v>1063</v>
      </c>
      <c r="AW1091" s="180" t="str">
        <f t="shared" ca="1" si="171"/>
        <v>AH1063</v>
      </c>
      <c r="AX1091" s="180">
        <f t="shared" si="168"/>
        <v>9</v>
      </c>
      <c r="AY1091" s="180" t="str">
        <f t="shared" ca="1" si="169"/>
        <v>6. Ownership - Operating Costs</v>
      </c>
      <c r="AZ1091" s="189" t="s">
        <v>702</v>
      </c>
      <c r="BA1091" s="180" t="s">
        <v>723</v>
      </c>
      <c r="BB1091" s="180">
        <f>$AH$8</f>
        <v>2048</v>
      </c>
      <c r="BC1091" s="180" t="str">
        <f t="shared" ca="1" si="172"/>
        <v>9_AH1063_OM_general_2048</v>
      </c>
      <c r="BD1091" s="180" t="s">
        <v>407</v>
      </c>
      <c r="BE1091" s="180"/>
      <c r="BF1091" s="189" t="str">
        <f t="shared" si="170"/>
        <v>&gt;=0</v>
      </c>
      <c r="BG1091" s="189" t="s">
        <v>58</v>
      </c>
      <c r="BH1091" s="189" t="s">
        <v>58</v>
      </c>
      <c r="BI1091" s="189"/>
      <c r="BJ1091" s="189"/>
      <c r="BK1091" s="189"/>
      <c r="BL1091" s="189"/>
    </row>
    <row r="1092" spans="1:65" ht="13.5" hidden="1" customHeight="1" thickBot="1">
      <c r="A1092" s="90"/>
      <c r="B1092" s="123"/>
      <c r="C1092" s="487"/>
      <c r="D1092" s="347"/>
      <c r="E1092" s="347"/>
      <c r="F1092" s="304"/>
      <c r="G1092" s="304"/>
      <c r="H1092" s="304"/>
      <c r="I1092" s="304"/>
      <c r="J1092" s="304"/>
      <c r="K1092" s="304"/>
      <c r="L1092" s="304"/>
      <c r="M1092" s="304"/>
      <c r="N1092" s="304"/>
      <c r="O1092" s="304"/>
      <c r="P1092" s="304"/>
      <c r="Q1092" s="304"/>
      <c r="R1092" s="304"/>
      <c r="S1092" s="304"/>
      <c r="T1092" s="304"/>
      <c r="U1092" s="304"/>
      <c r="V1092" s="304"/>
      <c r="W1092" s="304"/>
      <c r="X1092" s="304"/>
      <c r="Y1092" s="304"/>
      <c r="Z1092" s="304"/>
      <c r="AA1092" s="304"/>
      <c r="AB1092" s="304"/>
      <c r="AC1092" s="304"/>
      <c r="AD1092" s="304"/>
      <c r="AE1092" s="305"/>
      <c r="AF1092" s="305"/>
      <c r="AG1092" s="305"/>
      <c r="AH1092" s="305"/>
      <c r="AI1092" s="305"/>
      <c r="AJ1092" s="305"/>
      <c r="AK1092" s="305"/>
      <c r="AL1092" s="305"/>
      <c r="AM1092" s="305"/>
      <c r="AN1092" s="305"/>
      <c r="AO1092" s="314"/>
      <c r="AP1092" s="117"/>
      <c r="AQ1092" s="54" t="s">
        <v>645</v>
      </c>
      <c r="AU1092" s="292" t="str">
        <f t="shared" ca="1" si="173"/>
        <v>AI</v>
      </c>
      <c r="AV1092" s="292">
        <f t="shared" si="174"/>
        <v>1063</v>
      </c>
      <c r="AW1092" s="180" t="str">
        <f t="shared" ca="1" si="171"/>
        <v>AI1063</v>
      </c>
      <c r="AX1092" s="180">
        <f t="shared" si="168"/>
        <v>9</v>
      </c>
      <c r="AY1092" s="180" t="str">
        <f t="shared" ca="1" si="169"/>
        <v>6. Ownership - Operating Costs</v>
      </c>
      <c r="AZ1092" s="189" t="s">
        <v>702</v>
      </c>
      <c r="BA1092" s="180" t="s">
        <v>723</v>
      </c>
      <c r="BB1092" s="180">
        <f>$AI$8</f>
        <v>2049</v>
      </c>
      <c r="BC1092" s="180" t="str">
        <f t="shared" ca="1" si="172"/>
        <v>9_AI1063_OM_general_2049</v>
      </c>
      <c r="BD1092" s="180" t="s">
        <v>407</v>
      </c>
      <c r="BE1092" s="180"/>
      <c r="BF1092" s="189" t="str">
        <f t="shared" si="170"/>
        <v>&gt;=0</v>
      </c>
      <c r="BG1092" s="189" t="s">
        <v>58</v>
      </c>
      <c r="BH1092" s="189" t="s">
        <v>58</v>
      </c>
      <c r="BI1092" s="189"/>
      <c r="BJ1092" s="189"/>
      <c r="BK1092" s="189"/>
      <c r="BL1092" s="189"/>
    </row>
    <row r="1093" spans="1:65" ht="13.5" hidden="1" customHeight="1" thickBot="1">
      <c r="A1093" s="90"/>
      <c r="B1093" s="123"/>
      <c r="C1093" s="487"/>
      <c r="D1093" s="347"/>
      <c r="E1093" s="347"/>
      <c r="F1093" s="304"/>
      <c r="G1093" s="304"/>
      <c r="H1093" s="304"/>
      <c r="I1093" s="304"/>
      <c r="J1093" s="304"/>
      <c r="K1093" s="304"/>
      <c r="L1093" s="304"/>
      <c r="M1093" s="304"/>
      <c r="N1093" s="304"/>
      <c r="O1093" s="304"/>
      <c r="P1093" s="304"/>
      <c r="Q1093" s="304"/>
      <c r="R1093" s="304"/>
      <c r="S1093" s="304"/>
      <c r="T1093" s="304"/>
      <c r="U1093" s="304"/>
      <c r="V1093" s="304"/>
      <c r="W1093" s="304"/>
      <c r="X1093" s="304"/>
      <c r="Y1093" s="304"/>
      <c r="Z1093" s="304"/>
      <c r="AA1093" s="304"/>
      <c r="AB1093" s="304"/>
      <c r="AC1093" s="304"/>
      <c r="AD1093" s="304"/>
      <c r="AE1093" s="305"/>
      <c r="AF1093" s="305"/>
      <c r="AG1093" s="305"/>
      <c r="AH1093" s="305"/>
      <c r="AI1093" s="305"/>
      <c r="AJ1093" s="305"/>
      <c r="AK1093" s="305"/>
      <c r="AL1093" s="305"/>
      <c r="AM1093" s="305"/>
      <c r="AN1093" s="305"/>
      <c r="AO1093" s="314"/>
      <c r="AP1093" s="117"/>
      <c r="AQ1093" s="54" t="s">
        <v>645</v>
      </c>
      <c r="AU1093" s="292" t="str">
        <f t="shared" ca="1" si="173"/>
        <v>AJ</v>
      </c>
      <c r="AV1093" s="292">
        <f t="shared" si="174"/>
        <v>1063</v>
      </c>
      <c r="AW1093" s="180" t="str">
        <f t="shared" ca="1" si="171"/>
        <v>AJ1063</v>
      </c>
      <c r="AX1093" s="180">
        <f t="shared" si="168"/>
        <v>9</v>
      </c>
      <c r="AY1093" s="180" t="str">
        <f t="shared" ca="1" si="169"/>
        <v>6. Ownership - Operating Costs</v>
      </c>
      <c r="AZ1093" s="189" t="s">
        <v>702</v>
      </c>
      <c r="BA1093" s="180" t="s">
        <v>723</v>
      </c>
      <c r="BB1093" s="180">
        <f>$AJ$8</f>
        <v>2050</v>
      </c>
      <c r="BC1093" s="180" t="str">
        <f t="shared" ca="1" si="172"/>
        <v>9_AJ1063_OM_general_2050</v>
      </c>
      <c r="BD1093" s="180" t="s">
        <v>407</v>
      </c>
      <c r="BE1093" s="180"/>
      <c r="BF1093" s="189" t="str">
        <f t="shared" si="170"/>
        <v>&gt;=0</v>
      </c>
      <c r="BG1093" s="189" t="s">
        <v>58</v>
      </c>
      <c r="BH1093" s="189" t="s">
        <v>58</v>
      </c>
      <c r="BI1093" s="189"/>
      <c r="BJ1093" s="189"/>
      <c r="BK1093" s="189"/>
      <c r="BL1093" s="189"/>
    </row>
    <row r="1094" spans="1:65" ht="13.5" hidden="1" customHeight="1" thickBot="1">
      <c r="A1094" s="90"/>
      <c r="B1094" s="123"/>
      <c r="C1094" s="487"/>
      <c r="D1094" s="347"/>
      <c r="E1094" s="347"/>
      <c r="F1094" s="304"/>
      <c r="G1094" s="304"/>
      <c r="H1094" s="304"/>
      <c r="I1094" s="304"/>
      <c r="J1094" s="304"/>
      <c r="K1094" s="304"/>
      <c r="L1094" s="304"/>
      <c r="M1094" s="304"/>
      <c r="N1094" s="304"/>
      <c r="O1094" s="304"/>
      <c r="P1094" s="304"/>
      <c r="Q1094" s="304"/>
      <c r="R1094" s="304"/>
      <c r="S1094" s="304"/>
      <c r="T1094" s="304"/>
      <c r="U1094" s="304"/>
      <c r="V1094" s="304"/>
      <c r="W1094" s="304"/>
      <c r="X1094" s="304"/>
      <c r="Y1094" s="304"/>
      <c r="Z1094" s="304"/>
      <c r="AA1094" s="304"/>
      <c r="AB1094" s="304"/>
      <c r="AC1094" s="304"/>
      <c r="AD1094" s="304"/>
      <c r="AE1094" s="305"/>
      <c r="AF1094" s="305"/>
      <c r="AG1094" s="305"/>
      <c r="AH1094" s="305"/>
      <c r="AI1094" s="305"/>
      <c r="AJ1094" s="305"/>
      <c r="AK1094" s="305"/>
      <c r="AL1094" s="305"/>
      <c r="AM1094" s="305"/>
      <c r="AN1094" s="305"/>
      <c r="AO1094" s="314"/>
      <c r="AP1094" s="117"/>
      <c r="AQ1094" s="54" t="s">
        <v>645</v>
      </c>
      <c r="AU1094" s="292" t="str">
        <f t="shared" ca="1" si="173"/>
        <v>AK</v>
      </c>
      <c r="AV1094" s="292">
        <f t="shared" si="174"/>
        <v>1063</v>
      </c>
      <c r="AW1094" s="180" t="str">
        <f t="shared" ca="1" si="171"/>
        <v>AK1063</v>
      </c>
      <c r="AX1094" s="180">
        <f t="shared" si="168"/>
        <v>9</v>
      </c>
      <c r="AY1094" s="180" t="str">
        <f t="shared" ca="1" si="169"/>
        <v>6. Ownership - Operating Costs</v>
      </c>
      <c r="AZ1094" s="189" t="s">
        <v>702</v>
      </c>
      <c r="BA1094" s="180" t="s">
        <v>723</v>
      </c>
      <c r="BB1094" s="180">
        <f>$AK$8</f>
        <v>2051</v>
      </c>
      <c r="BC1094" s="180" t="str">
        <f t="shared" ca="1" si="172"/>
        <v>9_AK1063_OM_general_2051</v>
      </c>
      <c r="BD1094" s="180" t="s">
        <v>407</v>
      </c>
      <c r="BE1094" s="180"/>
      <c r="BF1094" s="189" t="str">
        <f t="shared" si="170"/>
        <v>&gt;=0</v>
      </c>
      <c r="BG1094" s="189" t="s">
        <v>58</v>
      </c>
      <c r="BH1094" s="189" t="s">
        <v>58</v>
      </c>
      <c r="BI1094" s="189"/>
      <c r="BJ1094" s="189"/>
      <c r="BK1094" s="189"/>
      <c r="BL1094" s="189"/>
    </row>
    <row r="1095" spans="1:65" ht="13.5" hidden="1" customHeight="1" thickBot="1">
      <c r="A1095" s="90"/>
      <c r="B1095" s="123"/>
      <c r="C1095" s="487"/>
      <c r="D1095" s="347"/>
      <c r="E1095" s="347"/>
      <c r="F1095" s="304"/>
      <c r="G1095" s="304"/>
      <c r="H1095" s="304"/>
      <c r="I1095" s="304"/>
      <c r="J1095" s="304"/>
      <c r="K1095" s="304"/>
      <c r="L1095" s="304"/>
      <c r="M1095" s="304"/>
      <c r="N1095" s="304"/>
      <c r="O1095" s="304"/>
      <c r="P1095" s="304"/>
      <c r="Q1095" s="304"/>
      <c r="R1095" s="304"/>
      <c r="S1095" s="304"/>
      <c r="T1095" s="304"/>
      <c r="U1095" s="304"/>
      <c r="V1095" s="304"/>
      <c r="W1095" s="304"/>
      <c r="X1095" s="304"/>
      <c r="Y1095" s="304"/>
      <c r="Z1095" s="304"/>
      <c r="AA1095" s="304"/>
      <c r="AB1095" s="304"/>
      <c r="AC1095" s="304"/>
      <c r="AD1095" s="304"/>
      <c r="AE1095" s="305"/>
      <c r="AF1095" s="305"/>
      <c r="AG1095" s="305"/>
      <c r="AH1095" s="305"/>
      <c r="AI1095" s="305"/>
      <c r="AJ1095" s="305"/>
      <c r="AK1095" s="305"/>
      <c r="AL1095" s="305"/>
      <c r="AM1095" s="305"/>
      <c r="AN1095" s="305"/>
      <c r="AO1095" s="314"/>
      <c r="AP1095" s="117"/>
      <c r="AQ1095" s="54" t="s">
        <v>645</v>
      </c>
      <c r="AU1095" s="292" t="str">
        <f t="shared" ca="1" si="173"/>
        <v>AL</v>
      </c>
      <c r="AV1095" s="292">
        <f t="shared" si="174"/>
        <v>1063</v>
      </c>
      <c r="AW1095" s="180" t="str">
        <f t="shared" ca="1" si="171"/>
        <v>AL1063</v>
      </c>
      <c r="AX1095" s="180">
        <f t="shared" si="168"/>
        <v>9</v>
      </c>
      <c r="AY1095" s="180" t="str">
        <f t="shared" ca="1" si="169"/>
        <v>6. Ownership - Operating Costs</v>
      </c>
      <c r="AZ1095" s="189" t="s">
        <v>702</v>
      </c>
      <c r="BA1095" s="180" t="s">
        <v>723</v>
      </c>
      <c r="BB1095" s="180">
        <f>$AL$8</f>
        <v>2052</v>
      </c>
      <c r="BC1095" s="180" t="str">
        <f t="shared" ca="1" si="172"/>
        <v>9_AL1063_OM_general_2052</v>
      </c>
      <c r="BD1095" s="180" t="s">
        <v>407</v>
      </c>
      <c r="BE1095" s="180"/>
      <c r="BF1095" s="189" t="str">
        <f t="shared" si="170"/>
        <v>&gt;=0</v>
      </c>
      <c r="BG1095" s="189" t="s">
        <v>58</v>
      </c>
      <c r="BH1095" s="189" t="s">
        <v>58</v>
      </c>
      <c r="BI1095" s="189"/>
      <c r="BJ1095" s="189"/>
      <c r="BK1095" s="189"/>
      <c r="BL1095" s="189"/>
    </row>
    <row r="1096" spans="1:65" ht="13.5" hidden="1" customHeight="1" thickBot="1">
      <c r="A1096" s="90"/>
      <c r="B1096" s="123"/>
      <c r="C1096" s="487"/>
      <c r="D1096" s="347"/>
      <c r="E1096" s="347"/>
      <c r="F1096" s="304"/>
      <c r="G1096" s="304"/>
      <c r="H1096" s="304"/>
      <c r="I1096" s="304"/>
      <c r="J1096" s="304"/>
      <c r="K1096" s="304"/>
      <c r="L1096" s="304"/>
      <c r="M1096" s="304"/>
      <c r="N1096" s="304"/>
      <c r="O1096" s="304"/>
      <c r="P1096" s="304"/>
      <c r="Q1096" s="304"/>
      <c r="R1096" s="304"/>
      <c r="S1096" s="304"/>
      <c r="T1096" s="304"/>
      <c r="U1096" s="304"/>
      <c r="V1096" s="304"/>
      <c r="W1096" s="304"/>
      <c r="X1096" s="304"/>
      <c r="Y1096" s="304"/>
      <c r="Z1096" s="304"/>
      <c r="AA1096" s="304"/>
      <c r="AB1096" s="304"/>
      <c r="AC1096" s="304"/>
      <c r="AD1096" s="304"/>
      <c r="AE1096" s="305"/>
      <c r="AF1096" s="305"/>
      <c r="AG1096" s="305"/>
      <c r="AH1096" s="305"/>
      <c r="AI1096" s="305"/>
      <c r="AJ1096" s="305"/>
      <c r="AK1096" s="305"/>
      <c r="AL1096" s="305"/>
      <c r="AM1096" s="305"/>
      <c r="AN1096" s="305"/>
      <c r="AO1096" s="314"/>
      <c r="AP1096" s="117"/>
      <c r="AQ1096" s="54" t="s">
        <v>645</v>
      </c>
      <c r="AU1096" s="292" t="str">
        <f t="shared" ca="1" si="173"/>
        <v>AM</v>
      </c>
      <c r="AV1096" s="292">
        <f t="shared" si="174"/>
        <v>1063</v>
      </c>
      <c r="AW1096" s="180" t="str">
        <f t="shared" ca="1" si="171"/>
        <v>AM1063</v>
      </c>
      <c r="AX1096" s="180">
        <f t="shared" si="168"/>
        <v>9</v>
      </c>
      <c r="AY1096" s="180" t="str">
        <f t="shared" ca="1" si="169"/>
        <v>6. Ownership - Operating Costs</v>
      </c>
      <c r="AZ1096" s="189" t="s">
        <v>702</v>
      </c>
      <c r="BA1096" s="180" t="s">
        <v>723</v>
      </c>
      <c r="BB1096" s="180">
        <f>$AM$8</f>
        <v>2053</v>
      </c>
      <c r="BC1096" s="180" t="str">
        <f t="shared" ca="1" si="172"/>
        <v>9_AM1063_OM_general_2053</v>
      </c>
      <c r="BD1096" s="180" t="s">
        <v>407</v>
      </c>
      <c r="BE1096" s="180"/>
      <c r="BF1096" s="189" t="str">
        <f t="shared" si="170"/>
        <v>&gt;=0</v>
      </c>
      <c r="BG1096" s="189" t="s">
        <v>58</v>
      </c>
      <c r="BH1096" s="189" t="s">
        <v>58</v>
      </c>
      <c r="BI1096" s="189"/>
      <c r="BJ1096" s="189"/>
      <c r="BK1096" s="189"/>
      <c r="BL1096" s="189"/>
    </row>
    <row r="1097" spans="1:65" ht="13.5" hidden="1" customHeight="1" thickBot="1">
      <c r="A1097" s="90"/>
      <c r="B1097" s="123"/>
      <c r="C1097" s="487"/>
      <c r="D1097" s="347"/>
      <c r="E1097" s="347"/>
      <c r="F1097" s="304"/>
      <c r="G1097" s="304"/>
      <c r="H1097" s="304"/>
      <c r="I1097" s="304"/>
      <c r="J1097" s="304"/>
      <c r="K1097" s="304"/>
      <c r="L1097" s="304"/>
      <c r="M1097" s="304"/>
      <c r="N1097" s="304"/>
      <c r="O1097" s="304"/>
      <c r="P1097" s="304"/>
      <c r="Q1097" s="304"/>
      <c r="R1097" s="304"/>
      <c r="S1097" s="304"/>
      <c r="T1097" s="304"/>
      <c r="U1097" s="304"/>
      <c r="V1097" s="304"/>
      <c r="W1097" s="304"/>
      <c r="X1097" s="304"/>
      <c r="Y1097" s="304"/>
      <c r="Z1097" s="304"/>
      <c r="AA1097" s="304"/>
      <c r="AB1097" s="304"/>
      <c r="AC1097" s="304"/>
      <c r="AD1097" s="304"/>
      <c r="AE1097" s="305"/>
      <c r="AF1097" s="305"/>
      <c r="AG1097" s="305"/>
      <c r="AH1097" s="305"/>
      <c r="AI1097" s="305"/>
      <c r="AJ1097" s="305"/>
      <c r="AK1097" s="305"/>
      <c r="AL1097" s="305"/>
      <c r="AM1097" s="305"/>
      <c r="AN1097" s="305"/>
      <c r="AO1097" s="314"/>
      <c r="AP1097" s="117"/>
      <c r="AQ1097" s="54" t="s">
        <v>645</v>
      </c>
      <c r="AU1097" s="292" t="str">
        <f t="shared" ca="1" si="173"/>
        <v>AN</v>
      </c>
      <c r="AV1097" s="292">
        <f t="shared" si="174"/>
        <v>1063</v>
      </c>
      <c r="AW1097" s="180" t="str">
        <f t="shared" ca="1" si="171"/>
        <v>AN1063</v>
      </c>
      <c r="AX1097" s="180">
        <f t="shared" si="168"/>
        <v>9</v>
      </c>
      <c r="AY1097" s="180" t="str">
        <f t="shared" ca="1" si="169"/>
        <v>6. Ownership - Operating Costs</v>
      </c>
      <c r="AZ1097" s="189" t="s">
        <v>702</v>
      </c>
      <c r="BA1097" s="180" t="s">
        <v>723</v>
      </c>
      <c r="BB1097" s="180">
        <f>$AN$8</f>
        <v>2054</v>
      </c>
      <c r="BC1097" s="180" t="str">
        <f t="shared" ca="1" si="172"/>
        <v>9_AN1063_OM_general_2054</v>
      </c>
      <c r="BD1097" s="180" t="s">
        <v>407</v>
      </c>
      <c r="BE1097" s="180"/>
      <c r="BF1097" s="189" t="str">
        <f t="shared" si="170"/>
        <v>&gt;=0</v>
      </c>
      <c r="BG1097" s="189" t="s">
        <v>58</v>
      </c>
      <c r="BH1097" s="189" t="s">
        <v>58</v>
      </c>
      <c r="BI1097" s="189"/>
      <c r="BJ1097" s="189"/>
      <c r="BK1097" s="189"/>
      <c r="BL1097" s="189"/>
    </row>
    <row r="1098" spans="1:65" ht="13.5" hidden="1" customHeight="1" thickBot="1">
      <c r="A1098" s="90"/>
      <c r="B1098" s="123"/>
      <c r="C1098" s="487"/>
      <c r="D1098" s="347"/>
      <c r="E1098" s="347"/>
      <c r="F1098" s="304"/>
      <c r="G1098" s="304"/>
      <c r="H1098" s="304"/>
      <c r="I1098" s="304"/>
      <c r="J1098" s="304"/>
      <c r="K1098" s="304"/>
      <c r="L1098" s="304"/>
      <c r="M1098" s="304"/>
      <c r="N1098" s="304"/>
      <c r="O1098" s="304"/>
      <c r="P1098" s="304"/>
      <c r="Q1098" s="304"/>
      <c r="R1098" s="304"/>
      <c r="S1098" s="304"/>
      <c r="T1098" s="304"/>
      <c r="U1098" s="304"/>
      <c r="V1098" s="304"/>
      <c r="W1098" s="304"/>
      <c r="X1098" s="304"/>
      <c r="Y1098" s="304"/>
      <c r="Z1098" s="304"/>
      <c r="AA1098" s="304"/>
      <c r="AB1098" s="304"/>
      <c r="AC1098" s="304"/>
      <c r="AD1098" s="304"/>
      <c r="AE1098" s="305"/>
      <c r="AF1098" s="305"/>
      <c r="AG1098" s="305"/>
      <c r="AH1098" s="305"/>
      <c r="AI1098" s="305"/>
      <c r="AJ1098" s="305"/>
      <c r="AK1098" s="305"/>
      <c r="AL1098" s="305"/>
      <c r="AM1098" s="305"/>
      <c r="AN1098" s="305"/>
      <c r="AO1098" s="314"/>
      <c r="AP1098" s="117"/>
      <c r="AQ1098" s="307" t="s">
        <v>645</v>
      </c>
      <c r="AR1098" s="307"/>
      <c r="AS1098" s="307"/>
      <c r="AT1098" s="307"/>
      <c r="AU1098" s="308" t="str">
        <f t="shared" ca="1" si="173"/>
        <v>AO</v>
      </c>
      <c r="AV1098" s="308">
        <f t="shared" si="174"/>
        <v>1063</v>
      </c>
      <c r="AW1098" s="254" t="str">
        <f t="shared" ca="1" si="171"/>
        <v>AO1063</v>
      </c>
      <c r="AX1098" s="254">
        <f t="shared" si="168"/>
        <v>9</v>
      </c>
      <c r="AY1098" s="254" t="str">
        <f t="shared" ca="1" si="169"/>
        <v>6. Ownership - Operating Costs</v>
      </c>
      <c r="AZ1098" s="259" t="s">
        <v>702</v>
      </c>
      <c r="BA1098" s="254" t="s">
        <v>723</v>
      </c>
      <c r="BB1098" s="254" t="s">
        <v>646</v>
      </c>
      <c r="BC1098" s="254" t="str">
        <f t="shared" ca="1" si="172"/>
        <v>9_AO1063_OM_general_Additional_Info</v>
      </c>
      <c r="BD1098" s="259" t="s">
        <v>133</v>
      </c>
      <c r="BE1098" s="259">
        <v>100</v>
      </c>
      <c r="BF1098" s="259"/>
      <c r="BG1098" s="259" t="s">
        <v>58</v>
      </c>
      <c r="BH1098" s="259" t="s">
        <v>58</v>
      </c>
      <c r="BI1098" s="189"/>
      <c r="BJ1098" s="189"/>
      <c r="BK1098" s="189"/>
      <c r="BL1098" s="189"/>
    </row>
    <row r="1099" spans="1:65" ht="26.25" hidden="1" customHeight="1" thickBot="1">
      <c r="A1099" s="90">
        <f>+A1063+1</f>
        <v>40</v>
      </c>
      <c r="B1099" s="123"/>
      <c r="C1099" s="384" t="s">
        <v>769</v>
      </c>
      <c r="D1099" s="383" t="s">
        <v>770</v>
      </c>
      <c r="E1099" s="383"/>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281"/>
      <c r="AF1099" s="281"/>
      <c r="AG1099" s="281"/>
      <c r="AH1099" s="281"/>
      <c r="AI1099" s="281"/>
      <c r="AJ1099" s="281"/>
      <c r="AK1099" s="281"/>
      <c r="AL1099" s="281"/>
      <c r="AM1099" s="281"/>
      <c r="AN1099" s="281"/>
      <c r="AO1099" s="222"/>
      <c r="AP1099" s="117"/>
      <c r="AS1099" s="54" t="s">
        <v>125</v>
      </c>
      <c r="AT1099" s="54" t="str">
        <f ca="1">SUBSTITUTE(CELL("address",F1099),"$","")</f>
        <v>F1099</v>
      </c>
      <c r="AU1099" s="227" t="str">
        <f ca="1">CHAR(CODE(AT1099))</f>
        <v>F</v>
      </c>
      <c r="AV1099" s="227">
        <f>ROW(AT1099)</f>
        <v>1099</v>
      </c>
      <c r="AW1099" s="183" t="str">
        <f ca="1">CONCATENATE(AU1099&amp;AV1099)</f>
        <v>F1099</v>
      </c>
      <c r="AX1099" s="183">
        <f>$AX$5</f>
        <v>9</v>
      </c>
      <c r="AY1099" s="183" t="str">
        <f ca="1">MID(CELL("filename",AX1099),FIND("]",CELL("filename",AX1099))+1,256)</f>
        <v>6. Ownership - Operating Costs</v>
      </c>
      <c r="AZ1099" s="182" t="s">
        <v>702</v>
      </c>
      <c r="BA1099" s="183" t="s">
        <v>771</v>
      </c>
      <c r="BB1099" s="183">
        <f>$F$8</f>
        <v>2020</v>
      </c>
      <c r="BC1099" s="183" t="str">
        <f ca="1">AX1099&amp;"_"&amp;AW1099&amp;"_"&amp;BA1099&amp;"_"&amp;BB1099</f>
        <v>9_F1099_Running_Costs_2020</v>
      </c>
      <c r="BD1099" s="183" t="s">
        <v>407</v>
      </c>
      <c r="BE1099" s="183"/>
      <c r="BF1099" s="182" t="str">
        <f>"&gt;=0"</f>
        <v>&gt;=0</v>
      </c>
      <c r="BG1099" s="182" t="s">
        <v>58</v>
      </c>
      <c r="BH1099" s="182" t="s">
        <v>58</v>
      </c>
      <c r="BI1099" s="182"/>
      <c r="BJ1099" s="182"/>
      <c r="BK1099" s="182"/>
      <c r="BL1099" s="182"/>
      <c r="BM1099"/>
    </row>
    <row r="1100" spans="1:65" ht="13.5" hidden="1" customHeight="1" thickBot="1">
      <c r="A1100" s="90"/>
      <c r="B1100" s="123"/>
      <c r="C1100" s="162"/>
      <c r="D1100" s="347"/>
      <c r="E1100" s="347"/>
      <c r="F1100" s="304"/>
      <c r="G1100" s="304"/>
      <c r="H1100" s="304"/>
      <c r="I1100" s="304"/>
      <c r="J1100" s="304"/>
      <c r="K1100" s="304"/>
      <c r="L1100" s="304"/>
      <c r="M1100" s="304"/>
      <c r="N1100" s="304"/>
      <c r="O1100" s="304"/>
      <c r="P1100" s="304"/>
      <c r="Q1100" s="304"/>
      <c r="R1100" s="304"/>
      <c r="S1100" s="304"/>
      <c r="T1100" s="304"/>
      <c r="U1100" s="304"/>
      <c r="V1100" s="304"/>
      <c r="W1100" s="304"/>
      <c r="X1100" s="304"/>
      <c r="Y1100" s="304"/>
      <c r="Z1100" s="304"/>
      <c r="AA1100" s="304"/>
      <c r="AB1100" s="304"/>
      <c r="AC1100" s="304"/>
      <c r="AD1100" s="304"/>
      <c r="AE1100" s="305"/>
      <c r="AF1100" s="305"/>
      <c r="AG1100" s="305"/>
      <c r="AH1100" s="305"/>
      <c r="AI1100" s="305"/>
      <c r="AJ1100" s="305"/>
      <c r="AK1100" s="305"/>
      <c r="AL1100" s="305"/>
      <c r="AM1100" s="305"/>
      <c r="AN1100" s="305"/>
      <c r="AO1100" s="314"/>
      <c r="AP1100" s="117"/>
      <c r="AQ1100" s="54" t="s">
        <v>645</v>
      </c>
      <c r="AU1100" s="292" t="str">
        <f ca="1">IF(AU1099="Z","AA",IF(LEN(AU1099)=1,CHAR(CODE(AU1099)+1),IF(RIGHT(AU1099,1)="Z",CHAR(CODE(LEFT(AU1099,1))+1),LEFT(AU1099,1))&amp;CHAR(65+MOD(CODE(RIGHT(AU1099,1))+1-65,26))))</f>
        <v>G</v>
      </c>
      <c r="AV1100" s="292">
        <f>AV1099</f>
        <v>1099</v>
      </c>
      <c r="AW1100" s="180" t="str">
        <f t="shared" ref="AW1100:AW1134" ca="1" si="175">CONCATENATE(AU1100&amp;AV1100)</f>
        <v>G1099</v>
      </c>
      <c r="AX1100" s="180">
        <f t="shared" si="168"/>
        <v>9</v>
      </c>
      <c r="AY1100" s="180" t="str">
        <f t="shared" ref="AY1100:AY1163" ca="1" si="176">MID(CELL("filename",AX1100),FIND("]",CELL("filename",AX1100))+1,256)</f>
        <v>6. Ownership - Operating Costs</v>
      </c>
      <c r="AZ1100" s="189" t="s">
        <v>702</v>
      </c>
      <c r="BA1100" s="180" t="s">
        <v>771</v>
      </c>
      <c r="BB1100" s="180">
        <f>$G$8</f>
        <v>2021</v>
      </c>
      <c r="BC1100" s="180" t="str">
        <f t="shared" ref="BC1100:BC1134" ca="1" si="177">AX1100&amp;"_"&amp;AW1100&amp;"_"&amp;BA1100&amp;"_"&amp;BB1100</f>
        <v>9_G1099_Running_Costs_2021</v>
      </c>
      <c r="BD1100" s="180" t="s">
        <v>407</v>
      </c>
      <c r="BE1100" s="180"/>
      <c r="BF1100" s="189" t="str">
        <f t="shared" si="170"/>
        <v>&gt;=0</v>
      </c>
      <c r="BG1100" s="189" t="s">
        <v>58</v>
      </c>
      <c r="BH1100" s="189" t="s">
        <v>58</v>
      </c>
      <c r="BI1100" s="189"/>
      <c r="BJ1100" s="189"/>
      <c r="BK1100" s="189"/>
      <c r="BL1100" s="189"/>
    </row>
    <row r="1101" spans="1:65" ht="13.5" hidden="1" customHeight="1" thickBot="1">
      <c r="A1101" s="90"/>
      <c r="B1101" s="123"/>
      <c r="C1101" s="162"/>
      <c r="D1101" s="347"/>
      <c r="E1101" s="347"/>
      <c r="F1101" s="304"/>
      <c r="G1101" s="304"/>
      <c r="H1101" s="304"/>
      <c r="I1101" s="304"/>
      <c r="J1101" s="304"/>
      <c r="K1101" s="304"/>
      <c r="L1101" s="304"/>
      <c r="M1101" s="304"/>
      <c r="N1101" s="304"/>
      <c r="O1101" s="304"/>
      <c r="P1101" s="304"/>
      <c r="Q1101" s="304"/>
      <c r="R1101" s="304"/>
      <c r="S1101" s="304"/>
      <c r="T1101" s="304"/>
      <c r="U1101" s="304"/>
      <c r="V1101" s="304"/>
      <c r="W1101" s="304"/>
      <c r="X1101" s="304"/>
      <c r="Y1101" s="304"/>
      <c r="Z1101" s="304"/>
      <c r="AA1101" s="304"/>
      <c r="AB1101" s="304"/>
      <c r="AC1101" s="304"/>
      <c r="AD1101" s="304"/>
      <c r="AE1101" s="305"/>
      <c r="AF1101" s="305"/>
      <c r="AG1101" s="305"/>
      <c r="AH1101" s="305"/>
      <c r="AI1101" s="305"/>
      <c r="AJ1101" s="305"/>
      <c r="AK1101" s="305"/>
      <c r="AL1101" s="305"/>
      <c r="AM1101" s="305"/>
      <c r="AN1101" s="305"/>
      <c r="AO1101" s="314"/>
      <c r="AP1101" s="117"/>
      <c r="AQ1101" s="54" t="s">
        <v>645</v>
      </c>
      <c r="AU1101" s="292" t="str">
        <f t="shared" ref="AU1101:AU1134" ca="1" si="178">IF(AU1100="Z","AA",IF(LEN(AU1100)=1,CHAR(CODE(AU1100)+1),IF(RIGHT(AU1100,1)="Z",CHAR(CODE(LEFT(AU1100,1))+1),LEFT(AU1100,1))&amp;CHAR(65+MOD(CODE(RIGHT(AU1100,1))+1-65,26))))</f>
        <v>H</v>
      </c>
      <c r="AV1101" s="292">
        <f t="shared" ref="AV1101:AV1134" si="179">AV1100</f>
        <v>1099</v>
      </c>
      <c r="AW1101" s="180" t="str">
        <f t="shared" ca="1" si="175"/>
        <v>H1099</v>
      </c>
      <c r="AX1101" s="180">
        <f t="shared" si="168"/>
        <v>9</v>
      </c>
      <c r="AY1101" s="180" t="str">
        <f t="shared" ca="1" si="176"/>
        <v>6. Ownership - Operating Costs</v>
      </c>
      <c r="AZ1101" s="189" t="s">
        <v>702</v>
      </c>
      <c r="BA1101" s="180" t="s">
        <v>771</v>
      </c>
      <c r="BB1101" s="180">
        <f>$H$8</f>
        <v>2022</v>
      </c>
      <c r="BC1101" s="180" t="str">
        <f t="shared" ca="1" si="177"/>
        <v>9_H1099_Running_Costs_2022</v>
      </c>
      <c r="BD1101" s="180" t="s">
        <v>407</v>
      </c>
      <c r="BE1101" s="180"/>
      <c r="BF1101" s="189" t="str">
        <f t="shared" si="170"/>
        <v>&gt;=0</v>
      </c>
      <c r="BG1101" s="189" t="s">
        <v>58</v>
      </c>
      <c r="BH1101" s="189" t="s">
        <v>58</v>
      </c>
      <c r="BI1101" s="189"/>
      <c r="BJ1101" s="189"/>
      <c r="BK1101" s="189"/>
      <c r="BL1101" s="189"/>
    </row>
    <row r="1102" spans="1:65" ht="13.5" hidden="1" customHeight="1" thickBot="1">
      <c r="A1102" s="90"/>
      <c r="B1102" s="123"/>
      <c r="C1102" s="162"/>
      <c r="D1102" s="347"/>
      <c r="E1102" s="347"/>
      <c r="F1102" s="304"/>
      <c r="G1102" s="304"/>
      <c r="H1102" s="304"/>
      <c r="I1102" s="304"/>
      <c r="J1102" s="304"/>
      <c r="K1102" s="304"/>
      <c r="L1102" s="304"/>
      <c r="M1102" s="304"/>
      <c r="N1102" s="304"/>
      <c r="O1102" s="304"/>
      <c r="P1102" s="304"/>
      <c r="Q1102" s="304"/>
      <c r="R1102" s="304"/>
      <c r="S1102" s="304"/>
      <c r="T1102" s="304"/>
      <c r="U1102" s="304"/>
      <c r="V1102" s="304"/>
      <c r="W1102" s="304"/>
      <c r="X1102" s="304"/>
      <c r="Y1102" s="304"/>
      <c r="Z1102" s="304"/>
      <c r="AA1102" s="304"/>
      <c r="AB1102" s="304"/>
      <c r="AC1102" s="304"/>
      <c r="AD1102" s="304"/>
      <c r="AE1102" s="305"/>
      <c r="AF1102" s="305"/>
      <c r="AG1102" s="305"/>
      <c r="AH1102" s="305"/>
      <c r="AI1102" s="305"/>
      <c r="AJ1102" s="305"/>
      <c r="AK1102" s="305"/>
      <c r="AL1102" s="305"/>
      <c r="AM1102" s="305"/>
      <c r="AN1102" s="305"/>
      <c r="AO1102" s="314"/>
      <c r="AP1102" s="117"/>
      <c r="AQ1102" s="54" t="s">
        <v>645</v>
      </c>
      <c r="AU1102" s="292" t="str">
        <f t="shared" ca="1" si="178"/>
        <v>I</v>
      </c>
      <c r="AV1102" s="292">
        <f t="shared" si="179"/>
        <v>1099</v>
      </c>
      <c r="AW1102" s="180" t="str">
        <f t="shared" ca="1" si="175"/>
        <v>I1099</v>
      </c>
      <c r="AX1102" s="180">
        <f t="shared" si="168"/>
        <v>9</v>
      </c>
      <c r="AY1102" s="180" t="str">
        <f t="shared" ca="1" si="176"/>
        <v>6. Ownership - Operating Costs</v>
      </c>
      <c r="AZ1102" s="189" t="s">
        <v>702</v>
      </c>
      <c r="BA1102" s="180" t="s">
        <v>771</v>
      </c>
      <c r="BB1102" s="180">
        <f>$I$8</f>
        <v>2023</v>
      </c>
      <c r="BC1102" s="180" t="str">
        <f t="shared" ca="1" si="177"/>
        <v>9_I1099_Running_Costs_2023</v>
      </c>
      <c r="BD1102" s="180" t="s">
        <v>407</v>
      </c>
      <c r="BE1102" s="180"/>
      <c r="BF1102" s="189" t="str">
        <f t="shared" si="170"/>
        <v>&gt;=0</v>
      </c>
      <c r="BG1102" s="189" t="s">
        <v>58</v>
      </c>
      <c r="BH1102" s="189" t="s">
        <v>58</v>
      </c>
      <c r="BI1102" s="189"/>
      <c r="BJ1102" s="189"/>
      <c r="BK1102" s="189"/>
      <c r="BL1102" s="189"/>
    </row>
    <row r="1103" spans="1:65" ht="13.5" hidden="1" customHeight="1" thickBot="1">
      <c r="A1103" s="90"/>
      <c r="B1103" s="123"/>
      <c r="C1103" s="162"/>
      <c r="D1103" s="347"/>
      <c r="E1103" s="347"/>
      <c r="F1103" s="304"/>
      <c r="G1103" s="304"/>
      <c r="H1103" s="304"/>
      <c r="I1103" s="304"/>
      <c r="J1103" s="304"/>
      <c r="K1103" s="304"/>
      <c r="L1103" s="304"/>
      <c r="M1103" s="304"/>
      <c r="N1103" s="304"/>
      <c r="O1103" s="304"/>
      <c r="P1103" s="304"/>
      <c r="Q1103" s="304"/>
      <c r="R1103" s="304"/>
      <c r="S1103" s="304"/>
      <c r="T1103" s="304"/>
      <c r="U1103" s="304"/>
      <c r="V1103" s="304"/>
      <c r="W1103" s="304"/>
      <c r="X1103" s="304"/>
      <c r="Y1103" s="304"/>
      <c r="Z1103" s="304"/>
      <c r="AA1103" s="304"/>
      <c r="AB1103" s="304"/>
      <c r="AC1103" s="304"/>
      <c r="AD1103" s="304"/>
      <c r="AE1103" s="305"/>
      <c r="AF1103" s="305"/>
      <c r="AG1103" s="305"/>
      <c r="AH1103" s="305"/>
      <c r="AI1103" s="305"/>
      <c r="AJ1103" s="305"/>
      <c r="AK1103" s="305"/>
      <c r="AL1103" s="305"/>
      <c r="AM1103" s="305"/>
      <c r="AN1103" s="305"/>
      <c r="AO1103" s="314"/>
      <c r="AP1103" s="117"/>
      <c r="AQ1103" s="54" t="s">
        <v>645</v>
      </c>
      <c r="AU1103" s="292" t="str">
        <f t="shared" ca="1" si="178"/>
        <v>J</v>
      </c>
      <c r="AV1103" s="292">
        <f t="shared" si="179"/>
        <v>1099</v>
      </c>
      <c r="AW1103" s="180" t="str">
        <f t="shared" ca="1" si="175"/>
        <v>J1099</v>
      </c>
      <c r="AX1103" s="180">
        <f t="shared" si="168"/>
        <v>9</v>
      </c>
      <c r="AY1103" s="180" t="str">
        <f t="shared" ca="1" si="176"/>
        <v>6. Ownership - Operating Costs</v>
      </c>
      <c r="AZ1103" s="189" t="s">
        <v>702</v>
      </c>
      <c r="BA1103" s="180" t="s">
        <v>771</v>
      </c>
      <c r="BB1103" s="180">
        <f>$J$8</f>
        <v>2024</v>
      </c>
      <c r="BC1103" s="180" t="str">
        <f t="shared" ca="1" si="177"/>
        <v>9_J1099_Running_Costs_2024</v>
      </c>
      <c r="BD1103" s="180" t="s">
        <v>407</v>
      </c>
      <c r="BE1103" s="180"/>
      <c r="BF1103" s="189" t="str">
        <f t="shared" si="170"/>
        <v>&gt;=0</v>
      </c>
      <c r="BG1103" s="189" t="s">
        <v>58</v>
      </c>
      <c r="BH1103" s="189" t="s">
        <v>58</v>
      </c>
      <c r="BI1103" s="189"/>
      <c r="BJ1103" s="189"/>
      <c r="BK1103" s="189"/>
      <c r="BL1103" s="189"/>
    </row>
    <row r="1104" spans="1:65" ht="13.5" hidden="1" customHeight="1" thickBot="1">
      <c r="A1104" s="90"/>
      <c r="B1104" s="123"/>
      <c r="C1104" s="162"/>
      <c r="D1104" s="347"/>
      <c r="E1104" s="347"/>
      <c r="F1104" s="304"/>
      <c r="G1104" s="304"/>
      <c r="H1104" s="304"/>
      <c r="I1104" s="304"/>
      <c r="J1104" s="304"/>
      <c r="K1104" s="304"/>
      <c r="L1104" s="304"/>
      <c r="M1104" s="304"/>
      <c r="N1104" s="304"/>
      <c r="O1104" s="304"/>
      <c r="P1104" s="304"/>
      <c r="Q1104" s="304"/>
      <c r="R1104" s="304"/>
      <c r="S1104" s="304"/>
      <c r="T1104" s="304"/>
      <c r="U1104" s="304"/>
      <c r="V1104" s="304"/>
      <c r="W1104" s="304"/>
      <c r="X1104" s="304"/>
      <c r="Y1104" s="304"/>
      <c r="Z1104" s="304"/>
      <c r="AA1104" s="304"/>
      <c r="AB1104" s="304"/>
      <c r="AC1104" s="304"/>
      <c r="AD1104" s="304"/>
      <c r="AE1104" s="305"/>
      <c r="AF1104" s="305"/>
      <c r="AG1104" s="305"/>
      <c r="AH1104" s="305"/>
      <c r="AI1104" s="305"/>
      <c r="AJ1104" s="305"/>
      <c r="AK1104" s="305"/>
      <c r="AL1104" s="305"/>
      <c r="AM1104" s="305"/>
      <c r="AN1104" s="305"/>
      <c r="AO1104" s="314"/>
      <c r="AP1104" s="117"/>
      <c r="AQ1104" s="54" t="s">
        <v>645</v>
      </c>
      <c r="AU1104" s="292" t="str">
        <f t="shared" ca="1" si="178"/>
        <v>K</v>
      </c>
      <c r="AV1104" s="292">
        <f t="shared" si="179"/>
        <v>1099</v>
      </c>
      <c r="AW1104" s="180" t="str">
        <f t="shared" ca="1" si="175"/>
        <v>K1099</v>
      </c>
      <c r="AX1104" s="180">
        <f t="shared" si="168"/>
        <v>9</v>
      </c>
      <c r="AY1104" s="180" t="str">
        <f t="shared" ca="1" si="176"/>
        <v>6. Ownership - Operating Costs</v>
      </c>
      <c r="AZ1104" s="189" t="s">
        <v>702</v>
      </c>
      <c r="BA1104" s="180" t="s">
        <v>771</v>
      </c>
      <c r="BB1104" s="180">
        <f>$K$8</f>
        <v>2025</v>
      </c>
      <c r="BC1104" s="180" t="str">
        <f t="shared" ca="1" si="177"/>
        <v>9_K1099_Running_Costs_2025</v>
      </c>
      <c r="BD1104" s="180" t="s">
        <v>407</v>
      </c>
      <c r="BE1104" s="180"/>
      <c r="BF1104" s="189" t="str">
        <f t="shared" si="170"/>
        <v>&gt;=0</v>
      </c>
      <c r="BG1104" s="189" t="s">
        <v>58</v>
      </c>
      <c r="BH1104" s="189" t="s">
        <v>58</v>
      </c>
      <c r="BI1104" s="189"/>
      <c r="BJ1104" s="189"/>
      <c r="BK1104" s="189"/>
      <c r="BL1104" s="189"/>
    </row>
    <row r="1105" spans="1:64" ht="13.5" hidden="1" customHeight="1" thickBot="1">
      <c r="A1105" s="90"/>
      <c r="B1105" s="123"/>
      <c r="C1105" s="162"/>
      <c r="D1105" s="347"/>
      <c r="E1105" s="347"/>
      <c r="F1105" s="304"/>
      <c r="G1105" s="304"/>
      <c r="H1105" s="304"/>
      <c r="I1105" s="304"/>
      <c r="J1105" s="304"/>
      <c r="K1105" s="304"/>
      <c r="L1105" s="304"/>
      <c r="M1105" s="304"/>
      <c r="N1105" s="304"/>
      <c r="O1105" s="304"/>
      <c r="P1105" s="304"/>
      <c r="Q1105" s="304"/>
      <c r="R1105" s="304"/>
      <c r="S1105" s="304"/>
      <c r="T1105" s="304"/>
      <c r="U1105" s="304"/>
      <c r="V1105" s="304"/>
      <c r="W1105" s="304"/>
      <c r="X1105" s="304"/>
      <c r="Y1105" s="304"/>
      <c r="Z1105" s="304"/>
      <c r="AA1105" s="304"/>
      <c r="AB1105" s="304"/>
      <c r="AC1105" s="304"/>
      <c r="AD1105" s="304"/>
      <c r="AE1105" s="305"/>
      <c r="AF1105" s="305"/>
      <c r="AG1105" s="305"/>
      <c r="AH1105" s="305"/>
      <c r="AI1105" s="305"/>
      <c r="AJ1105" s="305"/>
      <c r="AK1105" s="305"/>
      <c r="AL1105" s="305"/>
      <c r="AM1105" s="305"/>
      <c r="AN1105" s="305"/>
      <c r="AO1105" s="314"/>
      <c r="AP1105" s="117"/>
      <c r="AQ1105" s="54" t="s">
        <v>645</v>
      </c>
      <c r="AU1105" s="292" t="str">
        <f t="shared" ca="1" si="178"/>
        <v>L</v>
      </c>
      <c r="AV1105" s="292">
        <f t="shared" si="179"/>
        <v>1099</v>
      </c>
      <c r="AW1105" s="180" t="str">
        <f t="shared" ca="1" si="175"/>
        <v>L1099</v>
      </c>
      <c r="AX1105" s="180">
        <f t="shared" si="168"/>
        <v>9</v>
      </c>
      <c r="AY1105" s="180" t="str">
        <f t="shared" ca="1" si="176"/>
        <v>6. Ownership - Operating Costs</v>
      </c>
      <c r="AZ1105" s="189" t="s">
        <v>702</v>
      </c>
      <c r="BA1105" s="180" t="s">
        <v>771</v>
      </c>
      <c r="BB1105" s="180">
        <f>$L$8</f>
        <v>2026</v>
      </c>
      <c r="BC1105" s="180" t="str">
        <f t="shared" ca="1" si="177"/>
        <v>9_L1099_Running_Costs_2026</v>
      </c>
      <c r="BD1105" s="180" t="s">
        <v>407</v>
      </c>
      <c r="BE1105" s="180"/>
      <c r="BF1105" s="189" t="str">
        <f t="shared" si="170"/>
        <v>&gt;=0</v>
      </c>
      <c r="BG1105" s="189" t="s">
        <v>58</v>
      </c>
      <c r="BH1105" s="189" t="s">
        <v>58</v>
      </c>
      <c r="BI1105" s="189"/>
      <c r="BJ1105" s="189"/>
      <c r="BK1105" s="189"/>
      <c r="BL1105" s="189"/>
    </row>
    <row r="1106" spans="1:64" ht="13.5" hidden="1" customHeight="1" thickBot="1">
      <c r="A1106" s="90"/>
      <c r="B1106" s="123"/>
      <c r="C1106" s="162"/>
      <c r="D1106" s="347"/>
      <c r="E1106" s="347"/>
      <c r="F1106" s="304"/>
      <c r="G1106" s="304"/>
      <c r="H1106" s="304"/>
      <c r="I1106" s="304"/>
      <c r="J1106" s="304"/>
      <c r="K1106" s="304"/>
      <c r="L1106" s="304"/>
      <c r="M1106" s="304"/>
      <c r="N1106" s="304"/>
      <c r="O1106" s="304"/>
      <c r="P1106" s="304"/>
      <c r="Q1106" s="304"/>
      <c r="R1106" s="304"/>
      <c r="S1106" s="304"/>
      <c r="T1106" s="304"/>
      <c r="U1106" s="304"/>
      <c r="V1106" s="304"/>
      <c r="W1106" s="304"/>
      <c r="X1106" s="304"/>
      <c r="Y1106" s="304"/>
      <c r="Z1106" s="304"/>
      <c r="AA1106" s="304"/>
      <c r="AB1106" s="304"/>
      <c r="AC1106" s="304"/>
      <c r="AD1106" s="304"/>
      <c r="AE1106" s="305"/>
      <c r="AF1106" s="305"/>
      <c r="AG1106" s="305"/>
      <c r="AH1106" s="305"/>
      <c r="AI1106" s="305"/>
      <c r="AJ1106" s="305"/>
      <c r="AK1106" s="305"/>
      <c r="AL1106" s="305"/>
      <c r="AM1106" s="305"/>
      <c r="AN1106" s="305"/>
      <c r="AO1106" s="314"/>
      <c r="AP1106" s="117"/>
      <c r="AQ1106" s="54" t="s">
        <v>645</v>
      </c>
      <c r="AU1106" s="292" t="str">
        <f t="shared" ca="1" si="178"/>
        <v>M</v>
      </c>
      <c r="AV1106" s="292">
        <f t="shared" si="179"/>
        <v>1099</v>
      </c>
      <c r="AW1106" s="180" t="str">
        <f t="shared" ca="1" si="175"/>
        <v>M1099</v>
      </c>
      <c r="AX1106" s="180">
        <f t="shared" si="168"/>
        <v>9</v>
      </c>
      <c r="AY1106" s="180" t="str">
        <f t="shared" ca="1" si="176"/>
        <v>6. Ownership - Operating Costs</v>
      </c>
      <c r="AZ1106" s="189" t="s">
        <v>702</v>
      </c>
      <c r="BA1106" s="180" t="s">
        <v>771</v>
      </c>
      <c r="BB1106" s="180">
        <f>$M$8</f>
        <v>2027</v>
      </c>
      <c r="BC1106" s="180" t="str">
        <f t="shared" ca="1" si="177"/>
        <v>9_M1099_Running_Costs_2027</v>
      </c>
      <c r="BD1106" s="180" t="s">
        <v>407</v>
      </c>
      <c r="BE1106" s="180"/>
      <c r="BF1106" s="189" t="str">
        <f t="shared" si="170"/>
        <v>&gt;=0</v>
      </c>
      <c r="BG1106" s="189" t="s">
        <v>58</v>
      </c>
      <c r="BH1106" s="189" t="s">
        <v>58</v>
      </c>
      <c r="BI1106" s="189"/>
      <c r="BJ1106" s="189"/>
      <c r="BK1106" s="189"/>
      <c r="BL1106" s="189"/>
    </row>
    <row r="1107" spans="1:64" ht="13.5" hidden="1" customHeight="1" thickBot="1">
      <c r="A1107" s="90"/>
      <c r="B1107" s="123"/>
      <c r="C1107" s="162"/>
      <c r="D1107" s="347"/>
      <c r="E1107" s="347"/>
      <c r="F1107" s="304"/>
      <c r="G1107" s="304"/>
      <c r="H1107" s="304"/>
      <c r="I1107" s="304"/>
      <c r="J1107" s="304"/>
      <c r="K1107" s="304"/>
      <c r="L1107" s="304"/>
      <c r="M1107" s="304"/>
      <c r="N1107" s="304"/>
      <c r="O1107" s="304"/>
      <c r="P1107" s="304"/>
      <c r="Q1107" s="304"/>
      <c r="R1107" s="304"/>
      <c r="S1107" s="304"/>
      <c r="T1107" s="304"/>
      <c r="U1107" s="304"/>
      <c r="V1107" s="304"/>
      <c r="W1107" s="304"/>
      <c r="X1107" s="304"/>
      <c r="Y1107" s="304"/>
      <c r="Z1107" s="304"/>
      <c r="AA1107" s="304"/>
      <c r="AB1107" s="304"/>
      <c r="AC1107" s="304"/>
      <c r="AD1107" s="304"/>
      <c r="AE1107" s="305"/>
      <c r="AF1107" s="305"/>
      <c r="AG1107" s="305"/>
      <c r="AH1107" s="305"/>
      <c r="AI1107" s="305"/>
      <c r="AJ1107" s="305"/>
      <c r="AK1107" s="305"/>
      <c r="AL1107" s="305"/>
      <c r="AM1107" s="305"/>
      <c r="AN1107" s="305"/>
      <c r="AO1107" s="314"/>
      <c r="AP1107" s="117"/>
      <c r="AQ1107" s="54" t="s">
        <v>645</v>
      </c>
      <c r="AU1107" s="292" t="str">
        <f t="shared" ca="1" si="178"/>
        <v>N</v>
      </c>
      <c r="AV1107" s="292">
        <f t="shared" si="179"/>
        <v>1099</v>
      </c>
      <c r="AW1107" s="180" t="str">
        <f t="shared" ca="1" si="175"/>
        <v>N1099</v>
      </c>
      <c r="AX1107" s="180">
        <f t="shared" si="168"/>
        <v>9</v>
      </c>
      <c r="AY1107" s="180" t="str">
        <f t="shared" ca="1" si="176"/>
        <v>6. Ownership - Operating Costs</v>
      </c>
      <c r="AZ1107" s="189" t="s">
        <v>702</v>
      </c>
      <c r="BA1107" s="180" t="s">
        <v>771</v>
      </c>
      <c r="BB1107" s="180">
        <f>$N$8</f>
        <v>2028</v>
      </c>
      <c r="BC1107" s="180" t="str">
        <f t="shared" ca="1" si="177"/>
        <v>9_N1099_Running_Costs_2028</v>
      </c>
      <c r="BD1107" s="180" t="s">
        <v>407</v>
      </c>
      <c r="BE1107" s="180"/>
      <c r="BF1107" s="189" t="str">
        <f t="shared" si="170"/>
        <v>&gt;=0</v>
      </c>
      <c r="BG1107" s="189" t="s">
        <v>58</v>
      </c>
      <c r="BH1107" s="189" t="s">
        <v>58</v>
      </c>
      <c r="BI1107" s="189"/>
      <c r="BJ1107" s="189"/>
      <c r="BK1107" s="189"/>
      <c r="BL1107" s="189"/>
    </row>
    <row r="1108" spans="1:64" ht="13.5" hidden="1" customHeight="1" thickBot="1">
      <c r="A1108" s="90"/>
      <c r="B1108" s="123"/>
      <c r="C1108" s="162"/>
      <c r="D1108" s="347"/>
      <c r="E1108" s="347"/>
      <c r="F1108" s="304"/>
      <c r="G1108" s="304"/>
      <c r="H1108" s="304"/>
      <c r="I1108" s="304"/>
      <c r="J1108" s="304"/>
      <c r="K1108" s="304"/>
      <c r="L1108" s="304"/>
      <c r="M1108" s="304"/>
      <c r="N1108" s="304"/>
      <c r="O1108" s="304"/>
      <c r="P1108" s="304"/>
      <c r="Q1108" s="304"/>
      <c r="R1108" s="304"/>
      <c r="S1108" s="304"/>
      <c r="T1108" s="304"/>
      <c r="U1108" s="304"/>
      <c r="V1108" s="304"/>
      <c r="W1108" s="304"/>
      <c r="X1108" s="304"/>
      <c r="Y1108" s="304"/>
      <c r="Z1108" s="304"/>
      <c r="AA1108" s="304"/>
      <c r="AB1108" s="304"/>
      <c r="AC1108" s="304"/>
      <c r="AD1108" s="304"/>
      <c r="AE1108" s="305"/>
      <c r="AF1108" s="305"/>
      <c r="AG1108" s="305"/>
      <c r="AH1108" s="305"/>
      <c r="AI1108" s="305"/>
      <c r="AJ1108" s="305"/>
      <c r="AK1108" s="305"/>
      <c r="AL1108" s="305"/>
      <c r="AM1108" s="305"/>
      <c r="AN1108" s="305"/>
      <c r="AO1108" s="314"/>
      <c r="AP1108" s="117"/>
      <c r="AQ1108" s="54" t="s">
        <v>645</v>
      </c>
      <c r="AU1108" s="292" t="str">
        <f t="shared" ca="1" si="178"/>
        <v>O</v>
      </c>
      <c r="AV1108" s="292">
        <f t="shared" si="179"/>
        <v>1099</v>
      </c>
      <c r="AW1108" s="180" t="str">
        <f t="shared" ca="1" si="175"/>
        <v>O1099</v>
      </c>
      <c r="AX1108" s="180">
        <f t="shared" si="168"/>
        <v>9</v>
      </c>
      <c r="AY1108" s="180" t="str">
        <f t="shared" ca="1" si="176"/>
        <v>6. Ownership - Operating Costs</v>
      </c>
      <c r="AZ1108" s="189" t="s">
        <v>702</v>
      </c>
      <c r="BA1108" s="180" t="s">
        <v>771</v>
      </c>
      <c r="BB1108" s="180">
        <f>$O$8</f>
        <v>2029</v>
      </c>
      <c r="BC1108" s="180" t="str">
        <f t="shared" ca="1" si="177"/>
        <v>9_O1099_Running_Costs_2029</v>
      </c>
      <c r="BD1108" s="180" t="s">
        <v>407</v>
      </c>
      <c r="BE1108" s="180"/>
      <c r="BF1108" s="189" t="str">
        <f t="shared" si="170"/>
        <v>&gt;=0</v>
      </c>
      <c r="BG1108" s="189" t="s">
        <v>58</v>
      </c>
      <c r="BH1108" s="189" t="s">
        <v>58</v>
      </c>
      <c r="BI1108" s="189"/>
      <c r="BJ1108" s="189"/>
      <c r="BK1108" s="189"/>
      <c r="BL1108" s="189"/>
    </row>
    <row r="1109" spans="1:64" ht="13.5" hidden="1" customHeight="1" thickBot="1">
      <c r="A1109" s="90"/>
      <c r="B1109" s="123"/>
      <c r="C1109" s="162"/>
      <c r="D1109" s="347"/>
      <c r="E1109" s="347"/>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304"/>
      <c r="AE1109" s="305"/>
      <c r="AF1109" s="305"/>
      <c r="AG1109" s="305"/>
      <c r="AH1109" s="305"/>
      <c r="AI1109" s="305"/>
      <c r="AJ1109" s="305"/>
      <c r="AK1109" s="305"/>
      <c r="AL1109" s="305"/>
      <c r="AM1109" s="305"/>
      <c r="AN1109" s="305"/>
      <c r="AO1109" s="314"/>
      <c r="AP1109" s="117"/>
      <c r="AQ1109" s="54" t="s">
        <v>645</v>
      </c>
      <c r="AU1109" s="292" t="str">
        <f t="shared" ca="1" si="178"/>
        <v>P</v>
      </c>
      <c r="AV1109" s="292">
        <f t="shared" si="179"/>
        <v>1099</v>
      </c>
      <c r="AW1109" s="180" t="str">
        <f t="shared" ca="1" si="175"/>
        <v>P1099</v>
      </c>
      <c r="AX1109" s="180">
        <f t="shared" si="168"/>
        <v>9</v>
      </c>
      <c r="AY1109" s="180" t="str">
        <f t="shared" ca="1" si="176"/>
        <v>6. Ownership - Operating Costs</v>
      </c>
      <c r="AZ1109" s="189" t="s">
        <v>702</v>
      </c>
      <c r="BA1109" s="180" t="s">
        <v>771</v>
      </c>
      <c r="BB1109" s="180">
        <f>$P$8</f>
        <v>2030</v>
      </c>
      <c r="BC1109" s="180" t="str">
        <f t="shared" ca="1" si="177"/>
        <v>9_P1099_Running_Costs_2030</v>
      </c>
      <c r="BD1109" s="180" t="s">
        <v>407</v>
      </c>
      <c r="BE1109" s="180"/>
      <c r="BF1109" s="189" t="str">
        <f t="shared" si="170"/>
        <v>&gt;=0</v>
      </c>
      <c r="BG1109" s="189" t="s">
        <v>58</v>
      </c>
      <c r="BH1109" s="189" t="s">
        <v>58</v>
      </c>
      <c r="BI1109" s="189"/>
      <c r="BJ1109" s="189"/>
      <c r="BK1109" s="189"/>
      <c r="BL1109" s="189"/>
    </row>
    <row r="1110" spans="1:64" ht="13.5" hidden="1" customHeight="1" thickBot="1">
      <c r="A1110" s="90"/>
      <c r="B1110" s="123"/>
      <c r="C1110" s="162"/>
      <c r="D1110" s="347"/>
      <c r="E1110" s="347"/>
      <c r="F1110" s="304"/>
      <c r="G1110" s="304"/>
      <c r="H1110" s="304"/>
      <c r="I1110" s="304"/>
      <c r="J1110" s="304"/>
      <c r="K1110" s="304"/>
      <c r="L1110" s="304"/>
      <c r="M1110" s="304"/>
      <c r="N1110" s="304"/>
      <c r="O1110" s="304"/>
      <c r="P1110" s="304"/>
      <c r="Q1110" s="304"/>
      <c r="R1110" s="304"/>
      <c r="S1110" s="304"/>
      <c r="T1110" s="304"/>
      <c r="U1110" s="304"/>
      <c r="V1110" s="304"/>
      <c r="W1110" s="304"/>
      <c r="X1110" s="304"/>
      <c r="Y1110" s="304"/>
      <c r="Z1110" s="304"/>
      <c r="AA1110" s="304"/>
      <c r="AB1110" s="304"/>
      <c r="AC1110" s="304"/>
      <c r="AD1110" s="304"/>
      <c r="AE1110" s="305"/>
      <c r="AF1110" s="305"/>
      <c r="AG1110" s="305"/>
      <c r="AH1110" s="305"/>
      <c r="AI1110" s="305"/>
      <c r="AJ1110" s="305"/>
      <c r="AK1110" s="305"/>
      <c r="AL1110" s="305"/>
      <c r="AM1110" s="305"/>
      <c r="AN1110" s="305"/>
      <c r="AO1110" s="314"/>
      <c r="AP1110" s="117"/>
      <c r="AQ1110" s="54" t="s">
        <v>645</v>
      </c>
      <c r="AU1110" s="292" t="str">
        <f t="shared" ca="1" si="178"/>
        <v>Q</v>
      </c>
      <c r="AV1110" s="292">
        <f t="shared" si="179"/>
        <v>1099</v>
      </c>
      <c r="AW1110" s="180" t="str">
        <f t="shared" ca="1" si="175"/>
        <v>Q1099</v>
      </c>
      <c r="AX1110" s="180">
        <f t="shared" si="168"/>
        <v>9</v>
      </c>
      <c r="AY1110" s="180" t="str">
        <f t="shared" ca="1" si="176"/>
        <v>6. Ownership - Operating Costs</v>
      </c>
      <c r="AZ1110" s="189" t="s">
        <v>702</v>
      </c>
      <c r="BA1110" s="180" t="s">
        <v>771</v>
      </c>
      <c r="BB1110" s="180">
        <f>$Q$8</f>
        <v>2031</v>
      </c>
      <c r="BC1110" s="180" t="str">
        <f t="shared" ca="1" si="177"/>
        <v>9_Q1099_Running_Costs_2031</v>
      </c>
      <c r="BD1110" s="180" t="s">
        <v>407</v>
      </c>
      <c r="BE1110" s="180"/>
      <c r="BF1110" s="189" t="str">
        <f t="shared" si="170"/>
        <v>&gt;=0</v>
      </c>
      <c r="BG1110" s="189" t="s">
        <v>58</v>
      </c>
      <c r="BH1110" s="189" t="s">
        <v>58</v>
      </c>
      <c r="BI1110" s="189"/>
      <c r="BJ1110" s="189"/>
      <c r="BK1110" s="189"/>
      <c r="BL1110" s="189"/>
    </row>
    <row r="1111" spans="1:64" ht="13.5" hidden="1" customHeight="1" thickBot="1">
      <c r="A1111" s="90"/>
      <c r="B1111" s="123"/>
      <c r="C1111" s="162"/>
      <c r="D1111" s="347"/>
      <c r="E1111" s="347"/>
      <c r="F1111" s="304"/>
      <c r="G1111" s="304"/>
      <c r="H1111" s="304"/>
      <c r="I1111" s="304"/>
      <c r="J1111" s="304"/>
      <c r="K1111" s="304"/>
      <c r="L1111" s="304"/>
      <c r="M1111" s="304"/>
      <c r="N1111" s="304"/>
      <c r="O1111" s="304"/>
      <c r="P1111" s="304"/>
      <c r="Q1111" s="304"/>
      <c r="R1111" s="304"/>
      <c r="S1111" s="304"/>
      <c r="T1111" s="304"/>
      <c r="U1111" s="304"/>
      <c r="V1111" s="304"/>
      <c r="W1111" s="304"/>
      <c r="X1111" s="304"/>
      <c r="Y1111" s="304"/>
      <c r="Z1111" s="304"/>
      <c r="AA1111" s="304"/>
      <c r="AB1111" s="304"/>
      <c r="AC1111" s="304"/>
      <c r="AD1111" s="304"/>
      <c r="AE1111" s="305"/>
      <c r="AF1111" s="305"/>
      <c r="AG1111" s="305"/>
      <c r="AH1111" s="305"/>
      <c r="AI1111" s="305"/>
      <c r="AJ1111" s="305"/>
      <c r="AK1111" s="305"/>
      <c r="AL1111" s="305"/>
      <c r="AM1111" s="305"/>
      <c r="AN1111" s="305"/>
      <c r="AO1111" s="314"/>
      <c r="AP1111" s="117"/>
      <c r="AQ1111" s="54" t="s">
        <v>645</v>
      </c>
      <c r="AU1111" s="292" t="str">
        <f t="shared" ca="1" si="178"/>
        <v>R</v>
      </c>
      <c r="AV1111" s="292">
        <f t="shared" si="179"/>
        <v>1099</v>
      </c>
      <c r="AW1111" s="180" t="str">
        <f t="shared" ca="1" si="175"/>
        <v>R1099</v>
      </c>
      <c r="AX1111" s="180">
        <f t="shared" si="168"/>
        <v>9</v>
      </c>
      <c r="AY1111" s="180" t="str">
        <f t="shared" ca="1" si="176"/>
        <v>6. Ownership - Operating Costs</v>
      </c>
      <c r="AZ1111" s="189" t="s">
        <v>702</v>
      </c>
      <c r="BA1111" s="180" t="s">
        <v>771</v>
      </c>
      <c r="BB1111" s="180">
        <f>$R$8</f>
        <v>2032</v>
      </c>
      <c r="BC1111" s="180" t="str">
        <f t="shared" ca="1" si="177"/>
        <v>9_R1099_Running_Costs_2032</v>
      </c>
      <c r="BD1111" s="180" t="s">
        <v>407</v>
      </c>
      <c r="BE1111" s="180"/>
      <c r="BF1111" s="189" t="str">
        <f t="shared" si="170"/>
        <v>&gt;=0</v>
      </c>
      <c r="BG1111" s="189" t="s">
        <v>58</v>
      </c>
      <c r="BH1111" s="189" t="s">
        <v>58</v>
      </c>
      <c r="BI1111" s="189"/>
      <c r="BJ1111" s="189"/>
      <c r="BK1111" s="189"/>
      <c r="BL1111" s="189"/>
    </row>
    <row r="1112" spans="1:64" ht="13.5" hidden="1" customHeight="1" thickBot="1">
      <c r="A1112" s="90"/>
      <c r="B1112" s="123"/>
      <c r="C1112" s="162"/>
      <c r="D1112" s="347"/>
      <c r="E1112" s="347"/>
      <c r="F1112" s="304"/>
      <c r="G1112" s="304"/>
      <c r="H1112" s="304"/>
      <c r="I1112" s="304"/>
      <c r="J1112" s="304"/>
      <c r="K1112" s="304"/>
      <c r="L1112" s="304"/>
      <c r="M1112" s="304"/>
      <c r="N1112" s="304"/>
      <c r="O1112" s="304"/>
      <c r="P1112" s="304"/>
      <c r="Q1112" s="304"/>
      <c r="R1112" s="304"/>
      <c r="S1112" s="304"/>
      <c r="T1112" s="304"/>
      <c r="U1112" s="304"/>
      <c r="V1112" s="304"/>
      <c r="W1112" s="304"/>
      <c r="X1112" s="304"/>
      <c r="Y1112" s="304"/>
      <c r="Z1112" s="304"/>
      <c r="AA1112" s="304"/>
      <c r="AB1112" s="304"/>
      <c r="AC1112" s="304"/>
      <c r="AD1112" s="304"/>
      <c r="AE1112" s="305"/>
      <c r="AF1112" s="305"/>
      <c r="AG1112" s="305"/>
      <c r="AH1112" s="305"/>
      <c r="AI1112" s="305"/>
      <c r="AJ1112" s="305"/>
      <c r="AK1112" s="305"/>
      <c r="AL1112" s="305"/>
      <c r="AM1112" s="305"/>
      <c r="AN1112" s="305"/>
      <c r="AO1112" s="314"/>
      <c r="AP1112" s="117"/>
      <c r="AQ1112" s="54" t="s">
        <v>645</v>
      </c>
      <c r="AU1112" s="292" t="str">
        <f t="shared" ca="1" si="178"/>
        <v>S</v>
      </c>
      <c r="AV1112" s="292">
        <f t="shared" si="179"/>
        <v>1099</v>
      </c>
      <c r="AW1112" s="180" t="str">
        <f t="shared" ca="1" si="175"/>
        <v>S1099</v>
      </c>
      <c r="AX1112" s="180">
        <f t="shared" si="168"/>
        <v>9</v>
      </c>
      <c r="AY1112" s="180" t="str">
        <f t="shared" ca="1" si="176"/>
        <v>6. Ownership - Operating Costs</v>
      </c>
      <c r="AZ1112" s="189" t="s">
        <v>702</v>
      </c>
      <c r="BA1112" s="180" t="s">
        <v>771</v>
      </c>
      <c r="BB1112" s="180">
        <f>$S$8</f>
        <v>2033</v>
      </c>
      <c r="BC1112" s="180" t="str">
        <f t="shared" ca="1" si="177"/>
        <v>9_S1099_Running_Costs_2033</v>
      </c>
      <c r="BD1112" s="180" t="s">
        <v>407</v>
      </c>
      <c r="BE1112" s="180"/>
      <c r="BF1112" s="189" t="str">
        <f t="shared" si="170"/>
        <v>&gt;=0</v>
      </c>
      <c r="BG1112" s="189" t="s">
        <v>58</v>
      </c>
      <c r="BH1112" s="189" t="s">
        <v>58</v>
      </c>
      <c r="BI1112" s="189"/>
      <c r="BJ1112" s="189"/>
      <c r="BK1112" s="189"/>
      <c r="BL1112" s="189"/>
    </row>
    <row r="1113" spans="1:64" ht="13.5" hidden="1" customHeight="1" thickBot="1">
      <c r="A1113" s="90"/>
      <c r="B1113" s="123"/>
      <c r="C1113" s="162"/>
      <c r="D1113" s="347"/>
      <c r="E1113" s="347"/>
      <c r="F1113" s="304"/>
      <c r="G1113" s="304"/>
      <c r="H1113" s="304"/>
      <c r="I1113" s="304"/>
      <c r="J1113" s="304"/>
      <c r="K1113" s="304"/>
      <c r="L1113" s="304"/>
      <c r="M1113" s="304"/>
      <c r="N1113" s="304"/>
      <c r="O1113" s="304"/>
      <c r="P1113" s="304"/>
      <c r="Q1113" s="304"/>
      <c r="R1113" s="304"/>
      <c r="S1113" s="304"/>
      <c r="T1113" s="304"/>
      <c r="U1113" s="304"/>
      <c r="V1113" s="304"/>
      <c r="W1113" s="304"/>
      <c r="X1113" s="304"/>
      <c r="Y1113" s="304"/>
      <c r="Z1113" s="304"/>
      <c r="AA1113" s="304"/>
      <c r="AB1113" s="304"/>
      <c r="AC1113" s="304"/>
      <c r="AD1113" s="304"/>
      <c r="AE1113" s="305"/>
      <c r="AF1113" s="305"/>
      <c r="AG1113" s="305"/>
      <c r="AH1113" s="305"/>
      <c r="AI1113" s="305"/>
      <c r="AJ1113" s="305"/>
      <c r="AK1113" s="305"/>
      <c r="AL1113" s="305"/>
      <c r="AM1113" s="305"/>
      <c r="AN1113" s="305"/>
      <c r="AO1113" s="314"/>
      <c r="AP1113" s="117"/>
      <c r="AQ1113" s="54" t="s">
        <v>645</v>
      </c>
      <c r="AU1113" s="292" t="str">
        <f t="shared" ca="1" si="178"/>
        <v>T</v>
      </c>
      <c r="AV1113" s="292">
        <f t="shared" si="179"/>
        <v>1099</v>
      </c>
      <c r="AW1113" s="180" t="str">
        <f t="shared" ca="1" si="175"/>
        <v>T1099</v>
      </c>
      <c r="AX1113" s="180">
        <f t="shared" si="168"/>
        <v>9</v>
      </c>
      <c r="AY1113" s="180" t="str">
        <f t="shared" ca="1" si="176"/>
        <v>6. Ownership - Operating Costs</v>
      </c>
      <c r="AZ1113" s="189" t="s">
        <v>702</v>
      </c>
      <c r="BA1113" s="180" t="s">
        <v>771</v>
      </c>
      <c r="BB1113" s="180">
        <f>$T$8</f>
        <v>2034</v>
      </c>
      <c r="BC1113" s="180" t="str">
        <f t="shared" ca="1" si="177"/>
        <v>9_T1099_Running_Costs_2034</v>
      </c>
      <c r="BD1113" s="180" t="s">
        <v>407</v>
      </c>
      <c r="BE1113" s="180"/>
      <c r="BF1113" s="189" t="str">
        <f t="shared" si="170"/>
        <v>&gt;=0</v>
      </c>
      <c r="BG1113" s="189" t="s">
        <v>58</v>
      </c>
      <c r="BH1113" s="189" t="s">
        <v>58</v>
      </c>
      <c r="BI1113" s="189"/>
      <c r="BJ1113" s="189"/>
      <c r="BK1113" s="189"/>
      <c r="BL1113" s="189"/>
    </row>
    <row r="1114" spans="1:64" ht="13.5" hidden="1" customHeight="1" thickBot="1">
      <c r="A1114" s="90"/>
      <c r="B1114" s="123"/>
      <c r="C1114" s="162"/>
      <c r="D1114" s="347"/>
      <c r="E1114" s="347"/>
      <c r="F1114" s="304"/>
      <c r="G1114" s="304"/>
      <c r="H1114" s="304"/>
      <c r="I1114" s="304"/>
      <c r="J1114" s="304"/>
      <c r="K1114" s="304"/>
      <c r="L1114" s="304"/>
      <c r="M1114" s="304"/>
      <c r="N1114" s="304"/>
      <c r="O1114" s="304"/>
      <c r="P1114" s="304"/>
      <c r="Q1114" s="304"/>
      <c r="R1114" s="304"/>
      <c r="S1114" s="304"/>
      <c r="T1114" s="304"/>
      <c r="U1114" s="304"/>
      <c r="V1114" s="304"/>
      <c r="W1114" s="304"/>
      <c r="X1114" s="304"/>
      <c r="Y1114" s="304"/>
      <c r="Z1114" s="304"/>
      <c r="AA1114" s="304"/>
      <c r="AB1114" s="304"/>
      <c r="AC1114" s="304"/>
      <c r="AD1114" s="304"/>
      <c r="AE1114" s="305"/>
      <c r="AF1114" s="305"/>
      <c r="AG1114" s="305"/>
      <c r="AH1114" s="305"/>
      <c r="AI1114" s="305"/>
      <c r="AJ1114" s="305"/>
      <c r="AK1114" s="305"/>
      <c r="AL1114" s="305"/>
      <c r="AM1114" s="305"/>
      <c r="AN1114" s="305"/>
      <c r="AO1114" s="314"/>
      <c r="AP1114" s="117"/>
      <c r="AQ1114" s="54" t="s">
        <v>645</v>
      </c>
      <c r="AU1114" s="292" t="str">
        <f t="shared" ca="1" si="178"/>
        <v>U</v>
      </c>
      <c r="AV1114" s="292">
        <f t="shared" si="179"/>
        <v>1099</v>
      </c>
      <c r="AW1114" s="180" t="str">
        <f t="shared" ca="1" si="175"/>
        <v>U1099</v>
      </c>
      <c r="AX1114" s="180">
        <f t="shared" si="168"/>
        <v>9</v>
      </c>
      <c r="AY1114" s="180" t="str">
        <f t="shared" ca="1" si="176"/>
        <v>6. Ownership - Operating Costs</v>
      </c>
      <c r="AZ1114" s="189" t="s">
        <v>702</v>
      </c>
      <c r="BA1114" s="180" t="s">
        <v>771</v>
      </c>
      <c r="BB1114" s="180">
        <f>$U$8</f>
        <v>2035</v>
      </c>
      <c r="BC1114" s="180" t="str">
        <f t="shared" ca="1" si="177"/>
        <v>9_U1099_Running_Costs_2035</v>
      </c>
      <c r="BD1114" s="180" t="s">
        <v>407</v>
      </c>
      <c r="BE1114" s="180"/>
      <c r="BF1114" s="189" t="str">
        <f t="shared" si="170"/>
        <v>&gt;=0</v>
      </c>
      <c r="BG1114" s="189" t="s">
        <v>58</v>
      </c>
      <c r="BH1114" s="189" t="s">
        <v>58</v>
      </c>
      <c r="BI1114" s="189"/>
      <c r="BJ1114" s="189"/>
      <c r="BK1114" s="189"/>
      <c r="BL1114" s="189"/>
    </row>
    <row r="1115" spans="1:64" ht="13.5" hidden="1" customHeight="1" thickBot="1">
      <c r="A1115" s="90"/>
      <c r="B1115" s="123"/>
      <c r="C1115" s="162"/>
      <c r="D1115" s="347"/>
      <c r="E1115" s="347"/>
      <c r="F1115" s="304"/>
      <c r="G1115" s="304"/>
      <c r="H1115" s="304"/>
      <c r="I1115" s="304"/>
      <c r="J1115" s="304"/>
      <c r="K1115" s="304"/>
      <c r="L1115" s="304"/>
      <c r="M1115" s="304"/>
      <c r="N1115" s="304"/>
      <c r="O1115" s="304"/>
      <c r="P1115" s="304"/>
      <c r="Q1115" s="304"/>
      <c r="R1115" s="304"/>
      <c r="S1115" s="304"/>
      <c r="T1115" s="304"/>
      <c r="U1115" s="304"/>
      <c r="V1115" s="304"/>
      <c r="W1115" s="304"/>
      <c r="X1115" s="304"/>
      <c r="Y1115" s="304"/>
      <c r="Z1115" s="304"/>
      <c r="AA1115" s="304"/>
      <c r="AB1115" s="304"/>
      <c r="AC1115" s="304"/>
      <c r="AD1115" s="304"/>
      <c r="AE1115" s="305"/>
      <c r="AF1115" s="305"/>
      <c r="AG1115" s="305"/>
      <c r="AH1115" s="305"/>
      <c r="AI1115" s="305"/>
      <c r="AJ1115" s="305"/>
      <c r="AK1115" s="305"/>
      <c r="AL1115" s="305"/>
      <c r="AM1115" s="305"/>
      <c r="AN1115" s="305"/>
      <c r="AO1115" s="314"/>
      <c r="AP1115" s="117"/>
      <c r="AQ1115" s="54" t="s">
        <v>645</v>
      </c>
      <c r="AU1115" s="292" t="str">
        <f t="shared" ca="1" si="178"/>
        <v>V</v>
      </c>
      <c r="AV1115" s="292">
        <f t="shared" si="179"/>
        <v>1099</v>
      </c>
      <c r="AW1115" s="180" t="str">
        <f t="shared" ca="1" si="175"/>
        <v>V1099</v>
      </c>
      <c r="AX1115" s="180">
        <f t="shared" si="168"/>
        <v>9</v>
      </c>
      <c r="AY1115" s="180" t="str">
        <f t="shared" ca="1" si="176"/>
        <v>6. Ownership - Operating Costs</v>
      </c>
      <c r="AZ1115" s="189" t="s">
        <v>702</v>
      </c>
      <c r="BA1115" s="180" t="s">
        <v>771</v>
      </c>
      <c r="BB1115" s="180">
        <f>$V$8</f>
        <v>2036</v>
      </c>
      <c r="BC1115" s="180" t="str">
        <f t="shared" ca="1" si="177"/>
        <v>9_V1099_Running_Costs_2036</v>
      </c>
      <c r="BD1115" s="180" t="s">
        <v>407</v>
      </c>
      <c r="BE1115" s="180"/>
      <c r="BF1115" s="189" t="str">
        <f t="shared" si="170"/>
        <v>&gt;=0</v>
      </c>
      <c r="BG1115" s="189" t="s">
        <v>58</v>
      </c>
      <c r="BH1115" s="189" t="s">
        <v>58</v>
      </c>
      <c r="BI1115" s="189"/>
      <c r="BJ1115" s="189"/>
      <c r="BK1115" s="189"/>
      <c r="BL1115" s="189"/>
    </row>
    <row r="1116" spans="1:64" ht="13.5" hidden="1" customHeight="1" thickBot="1">
      <c r="A1116" s="90"/>
      <c r="B1116" s="123"/>
      <c r="C1116" s="162"/>
      <c r="D1116" s="347"/>
      <c r="E1116" s="347"/>
      <c r="F1116" s="304"/>
      <c r="G1116" s="304"/>
      <c r="H1116" s="304"/>
      <c r="I1116" s="304"/>
      <c r="J1116" s="304"/>
      <c r="K1116" s="304"/>
      <c r="L1116" s="304"/>
      <c r="M1116" s="304"/>
      <c r="N1116" s="304"/>
      <c r="O1116" s="304"/>
      <c r="P1116" s="304"/>
      <c r="Q1116" s="304"/>
      <c r="R1116" s="304"/>
      <c r="S1116" s="304"/>
      <c r="T1116" s="304"/>
      <c r="U1116" s="304"/>
      <c r="V1116" s="304"/>
      <c r="W1116" s="304"/>
      <c r="X1116" s="304"/>
      <c r="Y1116" s="304"/>
      <c r="Z1116" s="304"/>
      <c r="AA1116" s="304"/>
      <c r="AB1116" s="304"/>
      <c r="AC1116" s="304"/>
      <c r="AD1116" s="304"/>
      <c r="AE1116" s="305"/>
      <c r="AF1116" s="305"/>
      <c r="AG1116" s="305"/>
      <c r="AH1116" s="305"/>
      <c r="AI1116" s="305"/>
      <c r="AJ1116" s="305"/>
      <c r="AK1116" s="305"/>
      <c r="AL1116" s="305"/>
      <c r="AM1116" s="305"/>
      <c r="AN1116" s="305"/>
      <c r="AO1116" s="314"/>
      <c r="AP1116" s="117"/>
      <c r="AQ1116" s="54" t="s">
        <v>645</v>
      </c>
      <c r="AU1116" s="292" t="str">
        <f t="shared" ca="1" si="178"/>
        <v>W</v>
      </c>
      <c r="AV1116" s="292">
        <f t="shared" si="179"/>
        <v>1099</v>
      </c>
      <c r="AW1116" s="180" t="str">
        <f t="shared" ca="1" si="175"/>
        <v>W1099</v>
      </c>
      <c r="AX1116" s="180">
        <f t="shared" si="168"/>
        <v>9</v>
      </c>
      <c r="AY1116" s="180" t="str">
        <f t="shared" ca="1" si="176"/>
        <v>6. Ownership - Operating Costs</v>
      </c>
      <c r="AZ1116" s="189" t="s">
        <v>702</v>
      </c>
      <c r="BA1116" s="180" t="s">
        <v>771</v>
      </c>
      <c r="BB1116" s="180">
        <f>$W$8</f>
        <v>2037</v>
      </c>
      <c r="BC1116" s="180" t="str">
        <f t="shared" ca="1" si="177"/>
        <v>9_W1099_Running_Costs_2037</v>
      </c>
      <c r="BD1116" s="180" t="s">
        <v>407</v>
      </c>
      <c r="BE1116" s="180"/>
      <c r="BF1116" s="189" t="str">
        <f t="shared" si="170"/>
        <v>&gt;=0</v>
      </c>
      <c r="BG1116" s="189" t="s">
        <v>58</v>
      </c>
      <c r="BH1116" s="189" t="s">
        <v>58</v>
      </c>
      <c r="BI1116" s="189"/>
      <c r="BJ1116" s="189"/>
      <c r="BK1116" s="189"/>
      <c r="BL1116" s="189"/>
    </row>
    <row r="1117" spans="1:64" ht="13.5" hidden="1" customHeight="1" thickBot="1">
      <c r="A1117" s="90"/>
      <c r="B1117" s="123"/>
      <c r="C1117" s="162"/>
      <c r="D1117" s="347"/>
      <c r="E1117" s="347"/>
      <c r="F1117" s="304"/>
      <c r="G1117" s="304"/>
      <c r="H1117" s="304"/>
      <c r="I1117" s="304"/>
      <c r="J1117" s="304"/>
      <c r="K1117" s="304"/>
      <c r="L1117" s="304"/>
      <c r="M1117" s="304"/>
      <c r="N1117" s="304"/>
      <c r="O1117" s="304"/>
      <c r="P1117" s="304"/>
      <c r="Q1117" s="304"/>
      <c r="R1117" s="304"/>
      <c r="S1117" s="304"/>
      <c r="T1117" s="304"/>
      <c r="U1117" s="304"/>
      <c r="V1117" s="304"/>
      <c r="W1117" s="304"/>
      <c r="X1117" s="304"/>
      <c r="Y1117" s="304"/>
      <c r="Z1117" s="304"/>
      <c r="AA1117" s="304"/>
      <c r="AB1117" s="304"/>
      <c r="AC1117" s="304"/>
      <c r="AD1117" s="304"/>
      <c r="AE1117" s="305"/>
      <c r="AF1117" s="305"/>
      <c r="AG1117" s="305"/>
      <c r="AH1117" s="305"/>
      <c r="AI1117" s="305"/>
      <c r="AJ1117" s="305"/>
      <c r="AK1117" s="305"/>
      <c r="AL1117" s="305"/>
      <c r="AM1117" s="305"/>
      <c r="AN1117" s="305"/>
      <c r="AO1117" s="314"/>
      <c r="AP1117" s="117"/>
      <c r="AQ1117" s="54" t="s">
        <v>645</v>
      </c>
      <c r="AU1117" s="292" t="str">
        <f t="shared" ca="1" si="178"/>
        <v>X</v>
      </c>
      <c r="AV1117" s="292">
        <f t="shared" si="179"/>
        <v>1099</v>
      </c>
      <c r="AW1117" s="180" t="str">
        <f t="shared" ca="1" si="175"/>
        <v>X1099</v>
      </c>
      <c r="AX1117" s="180">
        <f t="shared" si="168"/>
        <v>9</v>
      </c>
      <c r="AY1117" s="180" t="str">
        <f t="shared" ca="1" si="176"/>
        <v>6. Ownership - Operating Costs</v>
      </c>
      <c r="AZ1117" s="189" t="s">
        <v>702</v>
      </c>
      <c r="BA1117" s="180" t="s">
        <v>771</v>
      </c>
      <c r="BB1117" s="180">
        <f>$X$8</f>
        <v>2038</v>
      </c>
      <c r="BC1117" s="180" t="str">
        <f t="shared" ca="1" si="177"/>
        <v>9_X1099_Running_Costs_2038</v>
      </c>
      <c r="BD1117" s="180" t="s">
        <v>407</v>
      </c>
      <c r="BE1117" s="180"/>
      <c r="BF1117" s="189" t="str">
        <f t="shared" si="170"/>
        <v>&gt;=0</v>
      </c>
      <c r="BG1117" s="189" t="s">
        <v>58</v>
      </c>
      <c r="BH1117" s="189" t="s">
        <v>58</v>
      </c>
      <c r="BI1117" s="189"/>
      <c r="BJ1117" s="189"/>
      <c r="BK1117" s="189"/>
      <c r="BL1117" s="189"/>
    </row>
    <row r="1118" spans="1:64" ht="13.5" hidden="1" customHeight="1" thickBot="1">
      <c r="A1118" s="90"/>
      <c r="B1118" s="123"/>
      <c r="C1118" s="162"/>
      <c r="D1118" s="347"/>
      <c r="E1118" s="347"/>
      <c r="F1118" s="304"/>
      <c r="G1118" s="304"/>
      <c r="H1118" s="304"/>
      <c r="I1118" s="304"/>
      <c r="J1118" s="304"/>
      <c r="K1118" s="304"/>
      <c r="L1118" s="304"/>
      <c r="M1118" s="304"/>
      <c r="N1118" s="304"/>
      <c r="O1118" s="304"/>
      <c r="P1118" s="304"/>
      <c r="Q1118" s="304"/>
      <c r="R1118" s="304"/>
      <c r="S1118" s="304"/>
      <c r="T1118" s="304"/>
      <c r="U1118" s="304"/>
      <c r="V1118" s="304"/>
      <c r="W1118" s="304"/>
      <c r="X1118" s="304"/>
      <c r="Y1118" s="304"/>
      <c r="Z1118" s="304"/>
      <c r="AA1118" s="304"/>
      <c r="AB1118" s="304"/>
      <c r="AC1118" s="304"/>
      <c r="AD1118" s="304"/>
      <c r="AE1118" s="305"/>
      <c r="AF1118" s="305"/>
      <c r="AG1118" s="305"/>
      <c r="AH1118" s="305"/>
      <c r="AI1118" s="305"/>
      <c r="AJ1118" s="305"/>
      <c r="AK1118" s="305"/>
      <c r="AL1118" s="305"/>
      <c r="AM1118" s="305"/>
      <c r="AN1118" s="305"/>
      <c r="AO1118" s="314"/>
      <c r="AP1118" s="117"/>
      <c r="AQ1118" s="54" t="s">
        <v>645</v>
      </c>
      <c r="AU1118" s="292" t="str">
        <f t="shared" ca="1" si="178"/>
        <v>Y</v>
      </c>
      <c r="AV1118" s="292">
        <f t="shared" si="179"/>
        <v>1099</v>
      </c>
      <c r="AW1118" s="180" t="str">
        <f t="shared" ca="1" si="175"/>
        <v>Y1099</v>
      </c>
      <c r="AX1118" s="180">
        <f t="shared" si="168"/>
        <v>9</v>
      </c>
      <c r="AY1118" s="180" t="str">
        <f t="shared" ca="1" si="176"/>
        <v>6. Ownership - Operating Costs</v>
      </c>
      <c r="AZ1118" s="189" t="s">
        <v>702</v>
      </c>
      <c r="BA1118" s="180" t="s">
        <v>771</v>
      </c>
      <c r="BB1118" s="180">
        <f>$Y$8</f>
        <v>2039</v>
      </c>
      <c r="BC1118" s="180" t="str">
        <f t="shared" ca="1" si="177"/>
        <v>9_Y1099_Running_Costs_2039</v>
      </c>
      <c r="BD1118" s="180" t="s">
        <v>407</v>
      </c>
      <c r="BE1118" s="180"/>
      <c r="BF1118" s="189" t="str">
        <f t="shared" si="170"/>
        <v>&gt;=0</v>
      </c>
      <c r="BG1118" s="189" t="s">
        <v>58</v>
      </c>
      <c r="BH1118" s="189" t="s">
        <v>58</v>
      </c>
      <c r="BI1118" s="189"/>
      <c r="BJ1118" s="189"/>
      <c r="BK1118" s="189"/>
      <c r="BL1118" s="189"/>
    </row>
    <row r="1119" spans="1:64" ht="13.5" hidden="1" customHeight="1" thickBot="1">
      <c r="A1119" s="90"/>
      <c r="B1119" s="123"/>
      <c r="C1119" s="162"/>
      <c r="D1119" s="347"/>
      <c r="E1119" s="347"/>
      <c r="F1119" s="304"/>
      <c r="G1119" s="304"/>
      <c r="H1119" s="304"/>
      <c r="I1119" s="304"/>
      <c r="J1119" s="304"/>
      <c r="K1119" s="304"/>
      <c r="L1119" s="304"/>
      <c r="M1119" s="304"/>
      <c r="N1119" s="304"/>
      <c r="O1119" s="304"/>
      <c r="P1119" s="304"/>
      <c r="Q1119" s="304"/>
      <c r="R1119" s="304"/>
      <c r="S1119" s="304"/>
      <c r="T1119" s="304"/>
      <c r="U1119" s="304"/>
      <c r="V1119" s="304"/>
      <c r="W1119" s="304"/>
      <c r="X1119" s="304"/>
      <c r="Y1119" s="304"/>
      <c r="Z1119" s="304"/>
      <c r="AA1119" s="304"/>
      <c r="AB1119" s="304"/>
      <c r="AC1119" s="304"/>
      <c r="AD1119" s="304"/>
      <c r="AE1119" s="305"/>
      <c r="AF1119" s="305"/>
      <c r="AG1119" s="305"/>
      <c r="AH1119" s="305"/>
      <c r="AI1119" s="305"/>
      <c r="AJ1119" s="305"/>
      <c r="AK1119" s="305"/>
      <c r="AL1119" s="305"/>
      <c r="AM1119" s="305"/>
      <c r="AN1119" s="305"/>
      <c r="AO1119" s="314"/>
      <c r="AP1119" s="117"/>
      <c r="AQ1119" s="54" t="s">
        <v>645</v>
      </c>
      <c r="AU1119" s="292" t="str">
        <f t="shared" ca="1" si="178"/>
        <v>Z</v>
      </c>
      <c r="AV1119" s="292">
        <f t="shared" si="179"/>
        <v>1099</v>
      </c>
      <c r="AW1119" s="180" t="str">
        <f t="shared" ca="1" si="175"/>
        <v>Z1099</v>
      </c>
      <c r="AX1119" s="180">
        <f t="shared" si="168"/>
        <v>9</v>
      </c>
      <c r="AY1119" s="180" t="str">
        <f t="shared" ca="1" si="176"/>
        <v>6. Ownership - Operating Costs</v>
      </c>
      <c r="AZ1119" s="189" t="s">
        <v>702</v>
      </c>
      <c r="BA1119" s="180" t="s">
        <v>771</v>
      </c>
      <c r="BB1119" s="180">
        <f>$Z$8</f>
        <v>2040</v>
      </c>
      <c r="BC1119" s="180" t="str">
        <f t="shared" ca="1" si="177"/>
        <v>9_Z1099_Running_Costs_2040</v>
      </c>
      <c r="BD1119" s="180" t="s">
        <v>407</v>
      </c>
      <c r="BE1119" s="180"/>
      <c r="BF1119" s="189" t="str">
        <f t="shared" si="170"/>
        <v>&gt;=0</v>
      </c>
      <c r="BG1119" s="189" t="s">
        <v>58</v>
      </c>
      <c r="BH1119" s="189" t="s">
        <v>58</v>
      </c>
      <c r="BI1119" s="189"/>
      <c r="BJ1119" s="189"/>
      <c r="BK1119" s="189"/>
      <c r="BL1119" s="189"/>
    </row>
    <row r="1120" spans="1:64" ht="13.5" hidden="1" customHeight="1" thickBot="1">
      <c r="A1120" s="90"/>
      <c r="B1120" s="123"/>
      <c r="C1120" s="162"/>
      <c r="D1120" s="347"/>
      <c r="E1120" s="347"/>
      <c r="F1120" s="304"/>
      <c r="G1120" s="304"/>
      <c r="H1120" s="304"/>
      <c r="I1120" s="304"/>
      <c r="J1120" s="304"/>
      <c r="K1120" s="304"/>
      <c r="L1120" s="304"/>
      <c r="M1120" s="304"/>
      <c r="N1120" s="304"/>
      <c r="O1120" s="304"/>
      <c r="P1120" s="304"/>
      <c r="Q1120" s="304"/>
      <c r="R1120" s="304"/>
      <c r="S1120" s="304"/>
      <c r="T1120" s="304"/>
      <c r="U1120" s="304"/>
      <c r="V1120" s="304"/>
      <c r="W1120" s="304"/>
      <c r="X1120" s="304"/>
      <c r="Y1120" s="304"/>
      <c r="Z1120" s="304"/>
      <c r="AA1120" s="304"/>
      <c r="AB1120" s="304"/>
      <c r="AC1120" s="304"/>
      <c r="AD1120" s="304"/>
      <c r="AE1120" s="305"/>
      <c r="AF1120" s="305"/>
      <c r="AG1120" s="305"/>
      <c r="AH1120" s="305"/>
      <c r="AI1120" s="305"/>
      <c r="AJ1120" s="305"/>
      <c r="AK1120" s="305"/>
      <c r="AL1120" s="305"/>
      <c r="AM1120" s="305"/>
      <c r="AN1120" s="305"/>
      <c r="AO1120" s="314"/>
      <c r="AP1120" s="117"/>
      <c r="AQ1120" s="54" t="s">
        <v>645</v>
      </c>
      <c r="AU1120" s="292" t="str">
        <f t="shared" ca="1" si="178"/>
        <v>AA</v>
      </c>
      <c r="AV1120" s="292">
        <f t="shared" si="179"/>
        <v>1099</v>
      </c>
      <c r="AW1120" s="180" t="str">
        <f t="shared" ca="1" si="175"/>
        <v>AA1099</v>
      </c>
      <c r="AX1120" s="180">
        <f t="shared" si="168"/>
        <v>9</v>
      </c>
      <c r="AY1120" s="180" t="str">
        <f t="shared" ca="1" si="176"/>
        <v>6. Ownership - Operating Costs</v>
      </c>
      <c r="AZ1120" s="189" t="s">
        <v>702</v>
      </c>
      <c r="BA1120" s="180" t="s">
        <v>771</v>
      </c>
      <c r="BB1120" s="180">
        <f>$AA$8</f>
        <v>2041</v>
      </c>
      <c r="BC1120" s="180" t="str">
        <f t="shared" ca="1" si="177"/>
        <v>9_AA1099_Running_Costs_2041</v>
      </c>
      <c r="BD1120" s="180" t="s">
        <v>407</v>
      </c>
      <c r="BE1120" s="180"/>
      <c r="BF1120" s="189" t="str">
        <f t="shared" si="170"/>
        <v>&gt;=0</v>
      </c>
      <c r="BG1120" s="189" t="s">
        <v>58</v>
      </c>
      <c r="BH1120" s="189" t="s">
        <v>58</v>
      </c>
      <c r="BI1120" s="189"/>
      <c r="BJ1120" s="189"/>
      <c r="BK1120" s="189"/>
      <c r="BL1120" s="189"/>
    </row>
    <row r="1121" spans="1:64" ht="13.5" hidden="1" customHeight="1" thickBot="1">
      <c r="A1121" s="90"/>
      <c r="B1121" s="123"/>
      <c r="C1121" s="162"/>
      <c r="D1121" s="347"/>
      <c r="E1121" s="347"/>
      <c r="F1121" s="304"/>
      <c r="G1121" s="304"/>
      <c r="H1121" s="304"/>
      <c r="I1121" s="304"/>
      <c r="J1121" s="304"/>
      <c r="K1121" s="304"/>
      <c r="L1121" s="304"/>
      <c r="M1121" s="304"/>
      <c r="N1121" s="304"/>
      <c r="O1121" s="304"/>
      <c r="P1121" s="304"/>
      <c r="Q1121" s="304"/>
      <c r="R1121" s="304"/>
      <c r="S1121" s="304"/>
      <c r="T1121" s="304"/>
      <c r="U1121" s="304"/>
      <c r="V1121" s="304"/>
      <c r="W1121" s="304"/>
      <c r="X1121" s="304"/>
      <c r="Y1121" s="304"/>
      <c r="Z1121" s="304"/>
      <c r="AA1121" s="304"/>
      <c r="AB1121" s="304"/>
      <c r="AC1121" s="304"/>
      <c r="AD1121" s="304"/>
      <c r="AE1121" s="305"/>
      <c r="AF1121" s="305"/>
      <c r="AG1121" s="305"/>
      <c r="AH1121" s="305"/>
      <c r="AI1121" s="305"/>
      <c r="AJ1121" s="305"/>
      <c r="AK1121" s="305"/>
      <c r="AL1121" s="305"/>
      <c r="AM1121" s="305"/>
      <c r="AN1121" s="305"/>
      <c r="AO1121" s="314"/>
      <c r="AP1121" s="117"/>
      <c r="AQ1121" s="54" t="s">
        <v>645</v>
      </c>
      <c r="AU1121" s="292" t="str">
        <f t="shared" ca="1" si="178"/>
        <v>AB</v>
      </c>
      <c r="AV1121" s="292">
        <f t="shared" si="179"/>
        <v>1099</v>
      </c>
      <c r="AW1121" s="180" t="str">
        <f t="shared" ca="1" si="175"/>
        <v>AB1099</v>
      </c>
      <c r="AX1121" s="180">
        <f t="shared" si="168"/>
        <v>9</v>
      </c>
      <c r="AY1121" s="180" t="str">
        <f t="shared" ca="1" si="176"/>
        <v>6. Ownership - Operating Costs</v>
      </c>
      <c r="AZ1121" s="189" t="s">
        <v>702</v>
      </c>
      <c r="BA1121" s="180" t="s">
        <v>771</v>
      </c>
      <c r="BB1121" s="180">
        <f>$AB$8</f>
        <v>2042</v>
      </c>
      <c r="BC1121" s="180" t="str">
        <f t="shared" ca="1" si="177"/>
        <v>9_AB1099_Running_Costs_2042</v>
      </c>
      <c r="BD1121" s="180" t="s">
        <v>407</v>
      </c>
      <c r="BE1121" s="180"/>
      <c r="BF1121" s="189" t="str">
        <f t="shared" si="170"/>
        <v>&gt;=0</v>
      </c>
      <c r="BG1121" s="189" t="s">
        <v>58</v>
      </c>
      <c r="BH1121" s="189" t="s">
        <v>58</v>
      </c>
      <c r="BI1121" s="189"/>
      <c r="BJ1121" s="189"/>
      <c r="BK1121" s="189"/>
      <c r="BL1121" s="189"/>
    </row>
    <row r="1122" spans="1:64" ht="13.5" hidden="1" customHeight="1" thickBot="1">
      <c r="A1122" s="90"/>
      <c r="B1122" s="123"/>
      <c r="C1122" s="162"/>
      <c r="D1122" s="347"/>
      <c r="E1122" s="347"/>
      <c r="F1122" s="304"/>
      <c r="G1122" s="304"/>
      <c r="H1122" s="304"/>
      <c r="I1122" s="304"/>
      <c r="J1122" s="304"/>
      <c r="K1122" s="304"/>
      <c r="L1122" s="304"/>
      <c r="M1122" s="304"/>
      <c r="N1122" s="304"/>
      <c r="O1122" s="304"/>
      <c r="P1122" s="304"/>
      <c r="Q1122" s="304"/>
      <c r="R1122" s="304"/>
      <c r="S1122" s="304"/>
      <c r="T1122" s="304"/>
      <c r="U1122" s="304"/>
      <c r="V1122" s="304"/>
      <c r="W1122" s="304"/>
      <c r="X1122" s="304"/>
      <c r="Y1122" s="304"/>
      <c r="Z1122" s="304"/>
      <c r="AA1122" s="304"/>
      <c r="AB1122" s="304"/>
      <c r="AC1122" s="304"/>
      <c r="AD1122" s="304"/>
      <c r="AE1122" s="305"/>
      <c r="AF1122" s="305"/>
      <c r="AG1122" s="305"/>
      <c r="AH1122" s="305"/>
      <c r="AI1122" s="305"/>
      <c r="AJ1122" s="305"/>
      <c r="AK1122" s="305"/>
      <c r="AL1122" s="305"/>
      <c r="AM1122" s="305"/>
      <c r="AN1122" s="305"/>
      <c r="AO1122" s="314"/>
      <c r="AP1122" s="117"/>
      <c r="AQ1122" s="54" t="s">
        <v>645</v>
      </c>
      <c r="AU1122" s="292" t="str">
        <f t="shared" ca="1" si="178"/>
        <v>AC</v>
      </c>
      <c r="AV1122" s="292">
        <f t="shared" si="179"/>
        <v>1099</v>
      </c>
      <c r="AW1122" s="180" t="str">
        <f t="shared" ca="1" si="175"/>
        <v>AC1099</v>
      </c>
      <c r="AX1122" s="180">
        <f t="shared" si="168"/>
        <v>9</v>
      </c>
      <c r="AY1122" s="180" t="str">
        <f t="shared" ca="1" si="176"/>
        <v>6. Ownership - Operating Costs</v>
      </c>
      <c r="AZ1122" s="189" t="s">
        <v>702</v>
      </c>
      <c r="BA1122" s="180" t="s">
        <v>771</v>
      </c>
      <c r="BB1122" s="180">
        <f>$AC$8</f>
        <v>2043</v>
      </c>
      <c r="BC1122" s="180" t="str">
        <f t="shared" ca="1" si="177"/>
        <v>9_AC1099_Running_Costs_2043</v>
      </c>
      <c r="BD1122" s="180" t="s">
        <v>407</v>
      </c>
      <c r="BE1122" s="180"/>
      <c r="BF1122" s="189" t="str">
        <f t="shared" si="170"/>
        <v>&gt;=0</v>
      </c>
      <c r="BG1122" s="189" t="s">
        <v>58</v>
      </c>
      <c r="BH1122" s="189" t="s">
        <v>58</v>
      </c>
      <c r="BI1122" s="189"/>
      <c r="BJ1122" s="189"/>
      <c r="BK1122" s="189"/>
      <c r="BL1122" s="189"/>
    </row>
    <row r="1123" spans="1:64" ht="13.5" hidden="1" customHeight="1" thickBot="1">
      <c r="A1123" s="90"/>
      <c r="B1123" s="123"/>
      <c r="C1123" s="162"/>
      <c r="D1123" s="347"/>
      <c r="E1123" s="347"/>
      <c r="F1123" s="304"/>
      <c r="G1123" s="304"/>
      <c r="H1123" s="304"/>
      <c r="I1123" s="304"/>
      <c r="J1123" s="304"/>
      <c r="K1123" s="304"/>
      <c r="L1123" s="304"/>
      <c r="M1123" s="304"/>
      <c r="N1123" s="304"/>
      <c r="O1123" s="304"/>
      <c r="P1123" s="304"/>
      <c r="Q1123" s="304"/>
      <c r="R1123" s="304"/>
      <c r="S1123" s="304"/>
      <c r="T1123" s="304"/>
      <c r="U1123" s="304"/>
      <c r="V1123" s="304"/>
      <c r="W1123" s="304"/>
      <c r="X1123" s="304"/>
      <c r="Y1123" s="304"/>
      <c r="Z1123" s="304"/>
      <c r="AA1123" s="304"/>
      <c r="AB1123" s="304"/>
      <c r="AC1123" s="304"/>
      <c r="AD1123" s="304"/>
      <c r="AE1123" s="305"/>
      <c r="AF1123" s="305"/>
      <c r="AG1123" s="305"/>
      <c r="AH1123" s="305"/>
      <c r="AI1123" s="305"/>
      <c r="AJ1123" s="305"/>
      <c r="AK1123" s="305"/>
      <c r="AL1123" s="305"/>
      <c r="AM1123" s="305"/>
      <c r="AN1123" s="305"/>
      <c r="AO1123" s="314"/>
      <c r="AP1123" s="117"/>
      <c r="AQ1123" s="54" t="s">
        <v>645</v>
      </c>
      <c r="AU1123" s="292" t="str">
        <f t="shared" ca="1" si="178"/>
        <v>AD</v>
      </c>
      <c r="AV1123" s="292">
        <f t="shared" si="179"/>
        <v>1099</v>
      </c>
      <c r="AW1123" s="180" t="str">
        <f t="shared" ca="1" si="175"/>
        <v>AD1099</v>
      </c>
      <c r="AX1123" s="180">
        <f t="shared" si="168"/>
        <v>9</v>
      </c>
      <c r="AY1123" s="180" t="str">
        <f t="shared" ca="1" si="176"/>
        <v>6. Ownership - Operating Costs</v>
      </c>
      <c r="AZ1123" s="189" t="s">
        <v>702</v>
      </c>
      <c r="BA1123" s="180" t="s">
        <v>771</v>
      </c>
      <c r="BB1123" s="180">
        <f>$AD$8</f>
        <v>2044</v>
      </c>
      <c r="BC1123" s="180" t="str">
        <f t="shared" ca="1" si="177"/>
        <v>9_AD1099_Running_Costs_2044</v>
      </c>
      <c r="BD1123" s="180" t="s">
        <v>407</v>
      </c>
      <c r="BE1123" s="180"/>
      <c r="BF1123" s="189" t="str">
        <f t="shared" si="170"/>
        <v>&gt;=0</v>
      </c>
      <c r="BG1123" s="189" t="s">
        <v>58</v>
      </c>
      <c r="BH1123" s="189" t="s">
        <v>58</v>
      </c>
      <c r="BI1123" s="189"/>
      <c r="BJ1123" s="189"/>
      <c r="BK1123" s="189"/>
      <c r="BL1123" s="189"/>
    </row>
    <row r="1124" spans="1:64" ht="13.5" hidden="1" customHeight="1" thickBot="1">
      <c r="A1124" s="90"/>
      <c r="B1124" s="123"/>
      <c r="C1124" s="162"/>
      <c r="D1124" s="347"/>
      <c r="E1124" s="347"/>
      <c r="F1124" s="304"/>
      <c r="G1124" s="304"/>
      <c r="H1124" s="304"/>
      <c r="I1124" s="304"/>
      <c r="J1124" s="304"/>
      <c r="K1124" s="304"/>
      <c r="L1124" s="304"/>
      <c r="M1124" s="304"/>
      <c r="N1124" s="304"/>
      <c r="O1124" s="304"/>
      <c r="P1124" s="304"/>
      <c r="Q1124" s="304"/>
      <c r="R1124" s="304"/>
      <c r="S1124" s="304"/>
      <c r="T1124" s="304"/>
      <c r="U1124" s="304"/>
      <c r="V1124" s="304"/>
      <c r="W1124" s="304"/>
      <c r="X1124" s="304"/>
      <c r="Y1124" s="304"/>
      <c r="Z1124" s="304"/>
      <c r="AA1124" s="304"/>
      <c r="AB1124" s="304"/>
      <c r="AC1124" s="304"/>
      <c r="AD1124" s="304"/>
      <c r="AE1124" s="305"/>
      <c r="AF1124" s="305"/>
      <c r="AG1124" s="305"/>
      <c r="AH1124" s="305"/>
      <c r="AI1124" s="305"/>
      <c r="AJ1124" s="305"/>
      <c r="AK1124" s="305"/>
      <c r="AL1124" s="305"/>
      <c r="AM1124" s="305"/>
      <c r="AN1124" s="305"/>
      <c r="AO1124" s="314"/>
      <c r="AP1124" s="117"/>
      <c r="AQ1124" s="54" t="s">
        <v>645</v>
      </c>
      <c r="AU1124" s="292" t="str">
        <f t="shared" ca="1" si="178"/>
        <v>AE</v>
      </c>
      <c r="AV1124" s="292">
        <f t="shared" si="179"/>
        <v>1099</v>
      </c>
      <c r="AW1124" s="180" t="str">
        <f t="shared" ca="1" si="175"/>
        <v>AE1099</v>
      </c>
      <c r="AX1124" s="180">
        <f t="shared" si="168"/>
        <v>9</v>
      </c>
      <c r="AY1124" s="180" t="str">
        <f t="shared" ca="1" si="176"/>
        <v>6. Ownership - Operating Costs</v>
      </c>
      <c r="AZ1124" s="189" t="s">
        <v>702</v>
      </c>
      <c r="BA1124" s="180" t="s">
        <v>771</v>
      </c>
      <c r="BB1124" s="180">
        <f>$AE$8</f>
        <v>2045</v>
      </c>
      <c r="BC1124" s="180" t="str">
        <f t="shared" ca="1" si="177"/>
        <v>9_AE1099_Running_Costs_2045</v>
      </c>
      <c r="BD1124" s="180" t="s">
        <v>407</v>
      </c>
      <c r="BE1124" s="180"/>
      <c r="BF1124" s="189" t="str">
        <f t="shared" si="170"/>
        <v>&gt;=0</v>
      </c>
      <c r="BG1124" s="189" t="s">
        <v>58</v>
      </c>
      <c r="BH1124" s="189" t="s">
        <v>58</v>
      </c>
      <c r="BI1124" s="189"/>
      <c r="BJ1124" s="189"/>
      <c r="BK1124" s="189"/>
      <c r="BL1124" s="189"/>
    </row>
    <row r="1125" spans="1:64" ht="13.5" hidden="1" customHeight="1" thickBot="1">
      <c r="A1125" s="90"/>
      <c r="B1125" s="123"/>
      <c r="C1125" s="162"/>
      <c r="D1125" s="347"/>
      <c r="E1125" s="347"/>
      <c r="F1125" s="304"/>
      <c r="G1125" s="304"/>
      <c r="H1125" s="304"/>
      <c r="I1125" s="304"/>
      <c r="J1125" s="304"/>
      <c r="K1125" s="304"/>
      <c r="L1125" s="304"/>
      <c r="M1125" s="304"/>
      <c r="N1125" s="304"/>
      <c r="O1125" s="304"/>
      <c r="P1125" s="304"/>
      <c r="Q1125" s="304"/>
      <c r="R1125" s="304"/>
      <c r="S1125" s="304"/>
      <c r="T1125" s="304"/>
      <c r="U1125" s="304"/>
      <c r="V1125" s="304"/>
      <c r="W1125" s="304"/>
      <c r="X1125" s="304"/>
      <c r="Y1125" s="304"/>
      <c r="Z1125" s="304"/>
      <c r="AA1125" s="304"/>
      <c r="AB1125" s="304"/>
      <c r="AC1125" s="304"/>
      <c r="AD1125" s="304"/>
      <c r="AE1125" s="305"/>
      <c r="AF1125" s="305"/>
      <c r="AG1125" s="305"/>
      <c r="AH1125" s="305"/>
      <c r="AI1125" s="305"/>
      <c r="AJ1125" s="305"/>
      <c r="AK1125" s="305"/>
      <c r="AL1125" s="305"/>
      <c r="AM1125" s="305"/>
      <c r="AN1125" s="305"/>
      <c r="AO1125" s="314"/>
      <c r="AP1125" s="117"/>
      <c r="AQ1125" s="54" t="s">
        <v>645</v>
      </c>
      <c r="AU1125" s="292" t="str">
        <f t="shared" ca="1" si="178"/>
        <v>AF</v>
      </c>
      <c r="AV1125" s="292">
        <f t="shared" si="179"/>
        <v>1099</v>
      </c>
      <c r="AW1125" s="180" t="str">
        <f t="shared" ca="1" si="175"/>
        <v>AF1099</v>
      </c>
      <c r="AX1125" s="180">
        <f t="shared" si="168"/>
        <v>9</v>
      </c>
      <c r="AY1125" s="180" t="str">
        <f t="shared" ca="1" si="176"/>
        <v>6. Ownership - Operating Costs</v>
      </c>
      <c r="AZ1125" s="189" t="s">
        <v>702</v>
      </c>
      <c r="BA1125" s="180" t="s">
        <v>771</v>
      </c>
      <c r="BB1125" s="180">
        <f>$AF$8</f>
        <v>2046</v>
      </c>
      <c r="BC1125" s="180" t="str">
        <f t="shared" ca="1" si="177"/>
        <v>9_AF1099_Running_Costs_2046</v>
      </c>
      <c r="BD1125" s="180" t="s">
        <v>407</v>
      </c>
      <c r="BE1125" s="180"/>
      <c r="BF1125" s="189" t="str">
        <f t="shared" si="170"/>
        <v>&gt;=0</v>
      </c>
      <c r="BG1125" s="189" t="s">
        <v>58</v>
      </c>
      <c r="BH1125" s="189" t="s">
        <v>58</v>
      </c>
      <c r="BI1125" s="189"/>
      <c r="BJ1125" s="189"/>
      <c r="BK1125" s="189"/>
      <c r="BL1125" s="189"/>
    </row>
    <row r="1126" spans="1:64" ht="13.5" hidden="1" customHeight="1" thickBot="1">
      <c r="A1126" s="90"/>
      <c r="B1126" s="123"/>
      <c r="C1126" s="162"/>
      <c r="D1126" s="347"/>
      <c r="E1126" s="347"/>
      <c r="F1126" s="304"/>
      <c r="G1126" s="304"/>
      <c r="H1126" s="304"/>
      <c r="I1126" s="304"/>
      <c r="J1126" s="304"/>
      <c r="K1126" s="304"/>
      <c r="L1126" s="304"/>
      <c r="M1126" s="304"/>
      <c r="N1126" s="304"/>
      <c r="O1126" s="304"/>
      <c r="P1126" s="304"/>
      <c r="Q1126" s="304"/>
      <c r="R1126" s="304"/>
      <c r="S1126" s="304"/>
      <c r="T1126" s="304"/>
      <c r="U1126" s="304"/>
      <c r="V1126" s="304"/>
      <c r="W1126" s="304"/>
      <c r="X1126" s="304"/>
      <c r="Y1126" s="304"/>
      <c r="Z1126" s="304"/>
      <c r="AA1126" s="304"/>
      <c r="AB1126" s="304"/>
      <c r="AC1126" s="304"/>
      <c r="AD1126" s="304"/>
      <c r="AE1126" s="305"/>
      <c r="AF1126" s="305"/>
      <c r="AG1126" s="305"/>
      <c r="AH1126" s="305"/>
      <c r="AI1126" s="305"/>
      <c r="AJ1126" s="305"/>
      <c r="AK1126" s="305"/>
      <c r="AL1126" s="305"/>
      <c r="AM1126" s="305"/>
      <c r="AN1126" s="305"/>
      <c r="AO1126" s="314"/>
      <c r="AP1126" s="117"/>
      <c r="AQ1126" s="54" t="s">
        <v>645</v>
      </c>
      <c r="AU1126" s="292" t="str">
        <f t="shared" ca="1" si="178"/>
        <v>AG</v>
      </c>
      <c r="AV1126" s="292">
        <f t="shared" si="179"/>
        <v>1099</v>
      </c>
      <c r="AW1126" s="180" t="str">
        <f t="shared" ca="1" si="175"/>
        <v>AG1099</v>
      </c>
      <c r="AX1126" s="180">
        <f t="shared" si="168"/>
        <v>9</v>
      </c>
      <c r="AY1126" s="180" t="str">
        <f t="shared" ca="1" si="176"/>
        <v>6. Ownership - Operating Costs</v>
      </c>
      <c r="AZ1126" s="189" t="s">
        <v>702</v>
      </c>
      <c r="BA1126" s="180" t="s">
        <v>771</v>
      </c>
      <c r="BB1126" s="180">
        <f>$AG$8</f>
        <v>2047</v>
      </c>
      <c r="BC1126" s="180" t="str">
        <f t="shared" ca="1" si="177"/>
        <v>9_AG1099_Running_Costs_2047</v>
      </c>
      <c r="BD1126" s="180" t="s">
        <v>407</v>
      </c>
      <c r="BE1126" s="180"/>
      <c r="BF1126" s="189" t="str">
        <f t="shared" si="170"/>
        <v>&gt;=0</v>
      </c>
      <c r="BG1126" s="189" t="s">
        <v>58</v>
      </c>
      <c r="BH1126" s="189" t="s">
        <v>58</v>
      </c>
      <c r="BI1126" s="189"/>
      <c r="BJ1126" s="189"/>
      <c r="BK1126" s="189"/>
      <c r="BL1126" s="189"/>
    </row>
    <row r="1127" spans="1:64" ht="13.5" hidden="1" customHeight="1" thickBot="1">
      <c r="A1127" s="90"/>
      <c r="B1127" s="123"/>
      <c r="C1127" s="162"/>
      <c r="D1127" s="347"/>
      <c r="E1127" s="347"/>
      <c r="F1127" s="304"/>
      <c r="G1127" s="304"/>
      <c r="H1127" s="304"/>
      <c r="I1127" s="304"/>
      <c r="J1127" s="304"/>
      <c r="K1127" s="304"/>
      <c r="L1127" s="304"/>
      <c r="M1127" s="304"/>
      <c r="N1127" s="304"/>
      <c r="O1127" s="304"/>
      <c r="P1127" s="304"/>
      <c r="Q1127" s="304"/>
      <c r="R1127" s="304"/>
      <c r="S1127" s="304"/>
      <c r="T1127" s="304"/>
      <c r="U1127" s="304"/>
      <c r="V1127" s="304"/>
      <c r="W1127" s="304"/>
      <c r="X1127" s="304"/>
      <c r="Y1127" s="304"/>
      <c r="Z1127" s="304"/>
      <c r="AA1127" s="304"/>
      <c r="AB1127" s="304"/>
      <c r="AC1127" s="304"/>
      <c r="AD1127" s="304"/>
      <c r="AE1127" s="305"/>
      <c r="AF1127" s="305"/>
      <c r="AG1127" s="305"/>
      <c r="AH1127" s="305"/>
      <c r="AI1127" s="305"/>
      <c r="AJ1127" s="305"/>
      <c r="AK1127" s="305"/>
      <c r="AL1127" s="305"/>
      <c r="AM1127" s="305"/>
      <c r="AN1127" s="305"/>
      <c r="AO1127" s="314"/>
      <c r="AP1127" s="117"/>
      <c r="AQ1127" s="54" t="s">
        <v>645</v>
      </c>
      <c r="AU1127" s="292" t="str">
        <f t="shared" ca="1" si="178"/>
        <v>AH</v>
      </c>
      <c r="AV1127" s="292">
        <f t="shared" si="179"/>
        <v>1099</v>
      </c>
      <c r="AW1127" s="180" t="str">
        <f t="shared" ca="1" si="175"/>
        <v>AH1099</v>
      </c>
      <c r="AX1127" s="180">
        <f t="shared" ref="AX1127:AX1190" si="180">$AX$5</f>
        <v>9</v>
      </c>
      <c r="AY1127" s="180" t="str">
        <f t="shared" ca="1" si="176"/>
        <v>6. Ownership - Operating Costs</v>
      </c>
      <c r="AZ1127" s="189" t="s">
        <v>702</v>
      </c>
      <c r="BA1127" s="180" t="s">
        <v>771</v>
      </c>
      <c r="BB1127" s="180">
        <f>$AH$8</f>
        <v>2048</v>
      </c>
      <c r="BC1127" s="180" t="str">
        <f t="shared" ca="1" si="177"/>
        <v>9_AH1099_Running_Costs_2048</v>
      </c>
      <c r="BD1127" s="180" t="s">
        <v>407</v>
      </c>
      <c r="BE1127" s="180"/>
      <c r="BF1127" s="189" t="str">
        <f t="shared" ref="BF1127:BF1169" si="181">"&gt;=0"</f>
        <v>&gt;=0</v>
      </c>
      <c r="BG1127" s="189" t="s">
        <v>58</v>
      </c>
      <c r="BH1127" s="189" t="s">
        <v>58</v>
      </c>
      <c r="BI1127" s="189"/>
      <c r="BJ1127" s="189"/>
      <c r="BK1127" s="189"/>
      <c r="BL1127" s="189"/>
    </row>
    <row r="1128" spans="1:64" ht="13.5" hidden="1" customHeight="1" thickBot="1">
      <c r="A1128" s="90"/>
      <c r="B1128" s="123"/>
      <c r="C1128" s="162"/>
      <c r="D1128" s="347"/>
      <c r="E1128" s="347"/>
      <c r="F1128" s="304"/>
      <c r="G1128" s="304"/>
      <c r="H1128" s="304"/>
      <c r="I1128" s="304"/>
      <c r="J1128" s="304"/>
      <c r="K1128" s="304"/>
      <c r="L1128" s="304"/>
      <c r="M1128" s="304"/>
      <c r="N1128" s="304"/>
      <c r="O1128" s="304"/>
      <c r="P1128" s="304"/>
      <c r="Q1128" s="304"/>
      <c r="R1128" s="304"/>
      <c r="S1128" s="304"/>
      <c r="T1128" s="304"/>
      <c r="U1128" s="304"/>
      <c r="V1128" s="304"/>
      <c r="W1128" s="304"/>
      <c r="X1128" s="304"/>
      <c r="Y1128" s="304"/>
      <c r="Z1128" s="304"/>
      <c r="AA1128" s="304"/>
      <c r="AB1128" s="304"/>
      <c r="AC1128" s="304"/>
      <c r="AD1128" s="304"/>
      <c r="AE1128" s="305"/>
      <c r="AF1128" s="305"/>
      <c r="AG1128" s="305"/>
      <c r="AH1128" s="305"/>
      <c r="AI1128" s="305"/>
      <c r="AJ1128" s="305"/>
      <c r="AK1128" s="305"/>
      <c r="AL1128" s="305"/>
      <c r="AM1128" s="305"/>
      <c r="AN1128" s="305"/>
      <c r="AO1128" s="314"/>
      <c r="AP1128" s="117"/>
      <c r="AQ1128" s="54" t="s">
        <v>645</v>
      </c>
      <c r="AU1128" s="292" t="str">
        <f t="shared" ca="1" si="178"/>
        <v>AI</v>
      </c>
      <c r="AV1128" s="292">
        <f t="shared" si="179"/>
        <v>1099</v>
      </c>
      <c r="AW1128" s="180" t="str">
        <f t="shared" ca="1" si="175"/>
        <v>AI1099</v>
      </c>
      <c r="AX1128" s="180">
        <f t="shared" si="180"/>
        <v>9</v>
      </c>
      <c r="AY1128" s="180" t="str">
        <f t="shared" ca="1" si="176"/>
        <v>6. Ownership - Operating Costs</v>
      </c>
      <c r="AZ1128" s="189" t="s">
        <v>702</v>
      </c>
      <c r="BA1128" s="180" t="s">
        <v>771</v>
      </c>
      <c r="BB1128" s="180">
        <f>$AI$8</f>
        <v>2049</v>
      </c>
      <c r="BC1128" s="180" t="str">
        <f t="shared" ca="1" si="177"/>
        <v>9_AI1099_Running_Costs_2049</v>
      </c>
      <c r="BD1128" s="180" t="s">
        <v>407</v>
      </c>
      <c r="BE1128" s="180"/>
      <c r="BF1128" s="189" t="str">
        <f t="shared" si="181"/>
        <v>&gt;=0</v>
      </c>
      <c r="BG1128" s="189" t="s">
        <v>58</v>
      </c>
      <c r="BH1128" s="189" t="s">
        <v>58</v>
      </c>
      <c r="BI1128" s="189"/>
      <c r="BJ1128" s="189"/>
      <c r="BK1128" s="189"/>
      <c r="BL1128" s="189"/>
    </row>
    <row r="1129" spans="1:64" ht="13.5" hidden="1" customHeight="1" thickBot="1">
      <c r="A1129" s="90"/>
      <c r="B1129" s="123"/>
      <c r="C1129" s="162"/>
      <c r="D1129" s="347"/>
      <c r="E1129" s="347"/>
      <c r="F1129" s="304"/>
      <c r="G1129" s="304"/>
      <c r="H1129" s="304"/>
      <c r="I1129" s="304"/>
      <c r="J1129" s="304"/>
      <c r="K1129" s="304"/>
      <c r="L1129" s="304"/>
      <c r="M1129" s="304"/>
      <c r="N1129" s="304"/>
      <c r="O1129" s="304"/>
      <c r="P1129" s="304"/>
      <c r="Q1129" s="304"/>
      <c r="R1129" s="304"/>
      <c r="S1129" s="304"/>
      <c r="T1129" s="304"/>
      <c r="U1129" s="304"/>
      <c r="V1129" s="304"/>
      <c r="W1129" s="304"/>
      <c r="X1129" s="304"/>
      <c r="Y1129" s="304"/>
      <c r="Z1129" s="304"/>
      <c r="AA1129" s="304"/>
      <c r="AB1129" s="304"/>
      <c r="AC1129" s="304"/>
      <c r="AD1129" s="304"/>
      <c r="AE1129" s="305"/>
      <c r="AF1129" s="305"/>
      <c r="AG1129" s="305"/>
      <c r="AH1129" s="305"/>
      <c r="AI1129" s="305"/>
      <c r="AJ1129" s="305"/>
      <c r="AK1129" s="305"/>
      <c r="AL1129" s="305"/>
      <c r="AM1129" s="305"/>
      <c r="AN1129" s="305"/>
      <c r="AO1129" s="314"/>
      <c r="AP1129" s="117"/>
      <c r="AQ1129" s="54" t="s">
        <v>645</v>
      </c>
      <c r="AU1129" s="292" t="str">
        <f t="shared" ca="1" si="178"/>
        <v>AJ</v>
      </c>
      <c r="AV1129" s="292">
        <f t="shared" si="179"/>
        <v>1099</v>
      </c>
      <c r="AW1129" s="180" t="str">
        <f t="shared" ca="1" si="175"/>
        <v>AJ1099</v>
      </c>
      <c r="AX1129" s="180">
        <f t="shared" si="180"/>
        <v>9</v>
      </c>
      <c r="AY1129" s="180" t="str">
        <f t="shared" ca="1" si="176"/>
        <v>6. Ownership - Operating Costs</v>
      </c>
      <c r="AZ1129" s="189" t="s">
        <v>702</v>
      </c>
      <c r="BA1129" s="180" t="s">
        <v>771</v>
      </c>
      <c r="BB1129" s="180">
        <f>$AJ$8</f>
        <v>2050</v>
      </c>
      <c r="BC1129" s="180" t="str">
        <f t="shared" ca="1" si="177"/>
        <v>9_AJ1099_Running_Costs_2050</v>
      </c>
      <c r="BD1129" s="180" t="s">
        <v>407</v>
      </c>
      <c r="BE1129" s="180"/>
      <c r="BF1129" s="189" t="str">
        <f t="shared" si="181"/>
        <v>&gt;=0</v>
      </c>
      <c r="BG1129" s="189" t="s">
        <v>58</v>
      </c>
      <c r="BH1129" s="189" t="s">
        <v>58</v>
      </c>
      <c r="BI1129" s="189"/>
      <c r="BJ1129" s="189"/>
      <c r="BK1129" s="189"/>
      <c r="BL1129" s="189"/>
    </row>
    <row r="1130" spans="1:64" ht="13.5" hidden="1" customHeight="1" thickBot="1">
      <c r="A1130" s="90"/>
      <c r="B1130" s="123"/>
      <c r="C1130" s="162"/>
      <c r="D1130" s="347"/>
      <c r="E1130" s="347"/>
      <c r="F1130" s="304"/>
      <c r="G1130" s="304"/>
      <c r="H1130" s="304"/>
      <c r="I1130" s="304"/>
      <c r="J1130" s="304"/>
      <c r="K1130" s="304"/>
      <c r="L1130" s="304"/>
      <c r="M1130" s="304"/>
      <c r="N1130" s="304"/>
      <c r="O1130" s="304"/>
      <c r="P1130" s="304"/>
      <c r="Q1130" s="304"/>
      <c r="R1130" s="304"/>
      <c r="S1130" s="304"/>
      <c r="T1130" s="304"/>
      <c r="U1130" s="304"/>
      <c r="V1130" s="304"/>
      <c r="W1130" s="304"/>
      <c r="X1130" s="304"/>
      <c r="Y1130" s="304"/>
      <c r="Z1130" s="304"/>
      <c r="AA1130" s="304"/>
      <c r="AB1130" s="304"/>
      <c r="AC1130" s="304"/>
      <c r="AD1130" s="304"/>
      <c r="AE1130" s="305"/>
      <c r="AF1130" s="305"/>
      <c r="AG1130" s="305"/>
      <c r="AH1130" s="305"/>
      <c r="AI1130" s="305"/>
      <c r="AJ1130" s="305"/>
      <c r="AK1130" s="305"/>
      <c r="AL1130" s="305"/>
      <c r="AM1130" s="305"/>
      <c r="AN1130" s="305"/>
      <c r="AO1130" s="314"/>
      <c r="AP1130" s="117"/>
      <c r="AQ1130" s="54" t="s">
        <v>645</v>
      </c>
      <c r="AU1130" s="292" t="str">
        <f t="shared" ca="1" si="178"/>
        <v>AK</v>
      </c>
      <c r="AV1130" s="292">
        <f t="shared" si="179"/>
        <v>1099</v>
      </c>
      <c r="AW1130" s="180" t="str">
        <f t="shared" ca="1" si="175"/>
        <v>AK1099</v>
      </c>
      <c r="AX1130" s="180">
        <f t="shared" si="180"/>
        <v>9</v>
      </c>
      <c r="AY1130" s="180" t="str">
        <f t="shared" ca="1" si="176"/>
        <v>6. Ownership - Operating Costs</v>
      </c>
      <c r="AZ1130" s="189" t="s">
        <v>702</v>
      </c>
      <c r="BA1130" s="180" t="s">
        <v>771</v>
      </c>
      <c r="BB1130" s="180">
        <f>$AK$8</f>
        <v>2051</v>
      </c>
      <c r="BC1130" s="180" t="str">
        <f t="shared" ca="1" si="177"/>
        <v>9_AK1099_Running_Costs_2051</v>
      </c>
      <c r="BD1130" s="180" t="s">
        <v>407</v>
      </c>
      <c r="BE1130" s="180"/>
      <c r="BF1130" s="189" t="str">
        <f t="shared" si="181"/>
        <v>&gt;=0</v>
      </c>
      <c r="BG1130" s="189" t="s">
        <v>58</v>
      </c>
      <c r="BH1130" s="189" t="s">
        <v>58</v>
      </c>
      <c r="BI1130" s="189"/>
      <c r="BJ1130" s="189"/>
      <c r="BK1130" s="189"/>
      <c r="BL1130" s="189"/>
    </row>
    <row r="1131" spans="1:64" ht="13.5" hidden="1" customHeight="1" thickBot="1">
      <c r="A1131" s="90"/>
      <c r="B1131" s="123"/>
      <c r="C1131" s="162"/>
      <c r="D1131" s="347"/>
      <c r="E1131" s="347"/>
      <c r="F1131" s="304"/>
      <c r="G1131" s="304"/>
      <c r="H1131" s="304"/>
      <c r="I1131" s="304"/>
      <c r="J1131" s="304"/>
      <c r="K1131" s="304"/>
      <c r="L1131" s="304"/>
      <c r="M1131" s="304"/>
      <c r="N1131" s="304"/>
      <c r="O1131" s="304"/>
      <c r="P1131" s="304"/>
      <c r="Q1131" s="304"/>
      <c r="R1131" s="304"/>
      <c r="S1131" s="304"/>
      <c r="T1131" s="304"/>
      <c r="U1131" s="304"/>
      <c r="V1131" s="304"/>
      <c r="W1131" s="304"/>
      <c r="X1131" s="304"/>
      <c r="Y1131" s="304"/>
      <c r="Z1131" s="304"/>
      <c r="AA1131" s="304"/>
      <c r="AB1131" s="304"/>
      <c r="AC1131" s="304"/>
      <c r="AD1131" s="304"/>
      <c r="AE1131" s="305"/>
      <c r="AF1131" s="305"/>
      <c r="AG1131" s="305"/>
      <c r="AH1131" s="305"/>
      <c r="AI1131" s="305"/>
      <c r="AJ1131" s="305"/>
      <c r="AK1131" s="305"/>
      <c r="AL1131" s="305"/>
      <c r="AM1131" s="305"/>
      <c r="AN1131" s="305"/>
      <c r="AO1131" s="314"/>
      <c r="AP1131" s="117"/>
      <c r="AQ1131" s="54" t="s">
        <v>645</v>
      </c>
      <c r="AU1131" s="292" t="str">
        <f t="shared" ca="1" si="178"/>
        <v>AL</v>
      </c>
      <c r="AV1131" s="292">
        <f t="shared" si="179"/>
        <v>1099</v>
      </c>
      <c r="AW1131" s="180" t="str">
        <f t="shared" ca="1" si="175"/>
        <v>AL1099</v>
      </c>
      <c r="AX1131" s="180">
        <f t="shared" si="180"/>
        <v>9</v>
      </c>
      <c r="AY1131" s="180" t="str">
        <f t="shared" ca="1" si="176"/>
        <v>6. Ownership - Operating Costs</v>
      </c>
      <c r="AZ1131" s="189" t="s">
        <v>702</v>
      </c>
      <c r="BA1131" s="180" t="s">
        <v>771</v>
      </c>
      <c r="BB1131" s="180">
        <f>$AL$8</f>
        <v>2052</v>
      </c>
      <c r="BC1131" s="180" t="str">
        <f t="shared" ca="1" si="177"/>
        <v>9_AL1099_Running_Costs_2052</v>
      </c>
      <c r="BD1131" s="180" t="s">
        <v>407</v>
      </c>
      <c r="BE1131" s="180"/>
      <c r="BF1131" s="189" t="str">
        <f t="shared" si="181"/>
        <v>&gt;=0</v>
      </c>
      <c r="BG1131" s="189" t="s">
        <v>58</v>
      </c>
      <c r="BH1131" s="189" t="s">
        <v>58</v>
      </c>
      <c r="BI1131" s="189"/>
      <c r="BJ1131" s="189"/>
      <c r="BK1131" s="189"/>
      <c r="BL1131" s="189"/>
    </row>
    <row r="1132" spans="1:64" ht="13.5" hidden="1" customHeight="1" thickBot="1">
      <c r="A1132" s="90"/>
      <c r="B1132" s="123"/>
      <c r="C1132" s="162"/>
      <c r="D1132" s="347"/>
      <c r="E1132" s="347"/>
      <c r="F1132" s="304"/>
      <c r="G1132" s="304"/>
      <c r="H1132" s="304"/>
      <c r="I1132" s="304"/>
      <c r="J1132" s="304"/>
      <c r="K1132" s="304"/>
      <c r="L1132" s="304"/>
      <c r="M1132" s="304"/>
      <c r="N1132" s="304"/>
      <c r="O1132" s="304"/>
      <c r="P1132" s="304"/>
      <c r="Q1132" s="304"/>
      <c r="R1132" s="304"/>
      <c r="S1132" s="304"/>
      <c r="T1132" s="304"/>
      <c r="U1132" s="304"/>
      <c r="V1132" s="304"/>
      <c r="W1132" s="304"/>
      <c r="X1132" s="304"/>
      <c r="Y1132" s="304"/>
      <c r="Z1132" s="304"/>
      <c r="AA1132" s="304"/>
      <c r="AB1132" s="304"/>
      <c r="AC1132" s="304"/>
      <c r="AD1132" s="304"/>
      <c r="AE1132" s="305"/>
      <c r="AF1132" s="305"/>
      <c r="AG1132" s="305"/>
      <c r="AH1132" s="305"/>
      <c r="AI1132" s="305"/>
      <c r="AJ1132" s="305"/>
      <c r="AK1132" s="305"/>
      <c r="AL1132" s="305"/>
      <c r="AM1132" s="305"/>
      <c r="AN1132" s="305"/>
      <c r="AO1132" s="314"/>
      <c r="AP1132" s="117"/>
      <c r="AQ1132" s="54" t="s">
        <v>645</v>
      </c>
      <c r="AU1132" s="292" t="str">
        <f t="shared" ca="1" si="178"/>
        <v>AM</v>
      </c>
      <c r="AV1132" s="292">
        <f t="shared" si="179"/>
        <v>1099</v>
      </c>
      <c r="AW1132" s="180" t="str">
        <f t="shared" ca="1" si="175"/>
        <v>AM1099</v>
      </c>
      <c r="AX1132" s="180">
        <f t="shared" si="180"/>
        <v>9</v>
      </c>
      <c r="AY1132" s="180" t="str">
        <f t="shared" ca="1" si="176"/>
        <v>6. Ownership - Operating Costs</v>
      </c>
      <c r="AZ1132" s="189" t="s">
        <v>702</v>
      </c>
      <c r="BA1132" s="180" t="s">
        <v>771</v>
      </c>
      <c r="BB1132" s="180">
        <f>$AM$8</f>
        <v>2053</v>
      </c>
      <c r="BC1132" s="180" t="str">
        <f t="shared" ca="1" si="177"/>
        <v>9_AM1099_Running_Costs_2053</v>
      </c>
      <c r="BD1132" s="180" t="s">
        <v>407</v>
      </c>
      <c r="BE1132" s="180"/>
      <c r="BF1132" s="189" t="str">
        <f t="shared" si="181"/>
        <v>&gt;=0</v>
      </c>
      <c r="BG1132" s="189" t="s">
        <v>58</v>
      </c>
      <c r="BH1132" s="189" t="s">
        <v>58</v>
      </c>
      <c r="BI1132" s="189"/>
      <c r="BJ1132" s="189"/>
      <c r="BK1132" s="189"/>
      <c r="BL1132" s="189"/>
    </row>
    <row r="1133" spans="1:64" ht="13.5" hidden="1" customHeight="1" thickBot="1">
      <c r="A1133" s="90"/>
      <c r="B1133" s="123"/>
      <c r="C1133" s="162"/>
      <c r="D1133" s="347"/>
      <c r="E1133" s="347"/>
      <c r="F1133" s="304"/>
      <c r="G1133" s="304"/>
      <c r="H1133" s="304"/>
      <c r="I1133" s="304"/>
      <c r="J1133" s="304"/>
      <c r="K1133" s="304"/>
      <c r="L1133" s="304"/>
      <c r="M1133" s="304"/>
      <c r="N1133" s="304"/>
      <c r="O1133" s="304"/>
      <c r="P1133" s="304"/>
      <c r="Q1133" s="304"/>
      <c r="R1133" s="304"/>
      <c r="S1133" s="304"/>
      <c r="T1133" s="304"/>
      <c r="U1133" s="304"/>
      <c r="V1133" s="304"/>
      <c r="W1133" s="304"/>
      <c r="X1133" s="304"/>
      <c r="Y1133" s="304"/>
      <c r="Z1133" s="304"/>
      <c r="AA1133" s="304"/>
      <c r="AB1133" s="304"/>
      <c r="AC1133" s="304"/>
      <c r="AD1133" s="304"/>
      <c r="AE1133" s="305"/>
      <c r="AF1133" s="305"/>
      <c r="AG1133" s="305"/>
      <c r="AH1133" s="305"/>
      <c r="AI1133" s="305"/>
      <c r="AJ1133" s="305"/>
      <c r="AK1133" s="305"/>
      <c r="AL1133" s="305"/>
      <c r="AM1133" s="305"/>
      <c r="AN1133" s="305"/>
      <c r="AO1133" s="314"/>
      <c r="AP1133" s="117"/>
      <c r="AQ1133" s="54" t="s">
        <v>645</v>
      </c>
      <c r="AU1133" s="292" t="str">
        <f t="shared" ca="1" si="178"/>
        <v>AN</v>
      </c>
      <c r="AV1133" s="292">
        <f t="shared" si="179"/>
        <v>1099</v>
      </c>
      <c r="AW1133" s="180" t="str">
        <f t="shared" ca="1" si="175"/>
        <v>AN1099</v>
      </c>
      <c r="AX1133" s="180">
        <f t="shared" si="180"/>
        <v>9</v>
      </c>
      <c r="AY1133" s="180" t="str">
        <f t="shared" ca="1" si="176"/>
        <v>6. Ownership - Operating Costs</v>
      </c>
      <c r="AZ1133" s="189" t="s">
        <v>702</v>
      </c>
      <c r="BA1133" s="180" t="s">
        <v>771</v>
      </c>
      <c r="BB1133" s="180">
        <f>$AN$8</f>
        <v>2054</v>
      </c>
      <c r="BC1133" s="180" t="str">
        <f t="shared" ca="1" si="177"/>
        <v>9_AN1099_Running_Costs_2054</v>
      </c>
      <c r="BD1133" s="180" t="s">
        <v>407</v>
      </c>
      <c r="BE1133" s="180"/>
      <c r="BF1133" s="189" t="str">
        <f t="shared" si="181"/>
        <v>&gt;=0</v>
      </c>
      <c r="BG1133" s="189" t="s">
        <v>58</v>
      </c>
      <c r="BH1133" s="189" t="s">
        <v>58</v>
      </c>
      <c r="BI1133" s="189"/>
      <c r="BJ1133" s="189"/>
      <c r="BK1133" s="189"/>
      <c r="BL1133" s="189"/>
    </row>
    <row r="1134" spans="1:64" ht="13.5" hidden="1" customHeight="1" thickBot="1">
      <c r="A1134" s="90"/>
      <c r="B1134" s="123"/>
      <c r="C1134" s="162"/>
      <c r="D1134" s="347"/>
      <c r="E1134" s="347"/>
      <c r="F1134" s="304"/>
      <c r="G1134" s="304"/>
      <c r="H1134" s="304"/>
      <c r="I1134" s="304"/>
      <c r="J1134" s="304"/>
      <c r="K1134" s="304"/>
      <c r="L1134" s="304"/>
      <c r="M1134" s="304"/>
      <c r="N1134" s="304"/>
      <c r="O1134" s="304"/>
      <c r="P1134" s="304"/>
      <c r="Q1134" s="304"/>
      <c r="R1134" s="304"/>
      <c r="S1134" s="304"/>
      <c r="T1134" s="304"/>
      <c r="U1134" s="304"/>
      <c r="V1134" s="304"/>
      <c r="W1134" s="304"/>
      <c r="X1134" s="304"/>
      <c r="Y1134" s="304"/>
      <c r="Z1134" s="304"/>
      <c r="AA1134" s="304"/>
      <c r="AB1134" s="304"/>
      <c r="AC1134" s="304"/>
      <c r="AD1134" s="304"/>
      <c r="AE1134" s="305"/>
      <c r="AF1134" s="305"/>
      <c r="AG1134" s="305"/>
      <c r="AH1134" s="305"/>
      <c r="AI1134" s="305"/>
      <c r="AJ1134" s="305"/>
      <c r="AK1134" s="305"/>
      <c r="AL1134" s="305"/>
      <c r="AM1134" s="305"/>
      <c r="AN1134" s="305"/>
      <c r="AO1134" s="314"/>
      <c r="AP1134" s="117"/>
      <c r="AQ1134" s="307" t="s">
        <v>645</v>
      </c>
      <c r="AR1134" s="307"/>
      <c r="AS1134" s="307"/>
      <c r="AT1134" s="307"/>
      <c r="AU1134" s="308" t="str">
        <f t="shared" ca="1" si="178"/>
        <v>AO</v>
      </c>
      <c r="AV1134" s="308">
        <f t="shared" si="179"/>
        <v>1099</v>
      </c>
      <c r="AW1134" s="254" t="str">
        <f t="shared" ca="1" si="175"/>
        <v>AO1099</v>
      </c>
      <c r="AX1134" s="254">
        <f t="shared" si="180"/>
        <v>9</v>
      </c>
      <c r="AY1134" s="254" t="str">
        <f t="shared" ca="1" si="176"/>
        <v>6. Ownership - Operating Costs</v>
      </c>
      <c r="AZ1134" s="259" t="s">
        <v>702</v>
      </c>
      <c r="BA1134" s="254" t="s">
        <v>771</v>
      </c>
      <c r="BB1134" s="254" t="s">
        <v>646</v>
      </c>
      <c r="BC1134" s="254" t="str">
        <f t="shared" ca="1" si="177"/>
        <v>9_AO1099_Running_Costs_Additional_Info</v>
      </c>
      <c r="BD1134" s="259" t="s">
        <v>133</v>
      </c>
      <c r="BE1134" s="259">
        <v>100</v>
      </c>
      <c r="BF1134" s="259"/>
      <c r="BG1134" s="259" t="s">
        <v>58</v>
      </c>
      <c r="BH1134" s="259" t="s">
        <v>58</v>
      </c>
      <c r="BI1134" s="189"/>
      <c r="BJ1134" s="189"/>
      <c r="BK1134" s="189"/>
      <c r="BL1134" s="189"/>
    </row>
    <row r="1135" spans="1:64" ht="13.5" thickBot="1">
      <c r="A1135" s="90">
        <f>+A1099+1</f>
        <v>41</v>
      </c>
      <c r="B1135" s="123"/>
      <c r="C1135" s="160" t="s">
        <v>724</v>
      </c>
      <c r="D1135" s="347" t="s">
        <v>768</v>
      </c>
      <c r="E1135" s="347"/>
      <c r="F1135" s="280"/>
      <c r="G1135" s="280"/>
      <c r="H1135" s="280"/>
      <c r="I1135" s="280"/>
      <c r="J1135" s="280"/>
      <c r="K1135" s="280"/>
      <c r="L1135" s="280"/>
      <c r="M1135" s="280"/>
      <c r="N1135" s="280"/>
      <c r="O1135" s="280"/>
      <c r="P1135" s="280"/>
      <c r="Q1135" s="280"/>
      <c r="R1135" s="280"/>
      <c r="S1135" s="280"/>
      <c r="T1135" s="280"/>
      <c r="U1135" s="280"/>
      <c r="V1135" s="280"/>
      <c r="W1135" s="280"/>
      <c r="X1135" s="280"/>
      <c r="Y1135" s="280"/>
      <c r="Z1135" s="280"/>
      <c r="AA1135" s="280"/>
      <c r="AB1135" s="280"/>
      <c r="AC1135" s="280"/>
      <c r="AD1135" s="280"/>
      <c r="AE1135" s="281"/>
      <c r="AF1135" s="281"/>
      <c r="AG1135" s="281"/>
      <c r="AH1135" s="281"/>
      <c r="AI1135" s="281"/>
      <c r="AJ1135" s="281"/>
      <c r="AK1135" s="281"/>
      <c r="AL1135" s="281"/>
      <c r="AM1135" s="281"/>
      <c r="AN1135" s="281"/>
      <c r="AO1135" s="222"/>
      <c r="AP1135" s="117"/>
      <c r="AS1135" s="54" t="s">
        <v>125</v>
      </c>
      <c r="AT1135" s="54" t="str">
        <f ca="1">SUBSTITUTE(CELL("address",F1135),"$","")</f>
        <v>F1135</v>
      </c>
      <c r="AU1135" s="227" t="str">
        <f ca="1">CHAR(CODE(AT1135))</f>
        <v>F</v>
      </c>
      <c r="AV1135" s="227">
        <f>ROW(AT1135)</f>
        <v>1135</v>
      </c>
      <c r="AW1135" s="180" t="str">
        <f ca="1">CONCATENATE(AU1135&amp;AV1135)</f>
        <v>F1135</v>
      </c>
      <c r="AX1135" s="180">
        <f t="shared" si="180"/>
        <v>9</v>
      </c>
      <c r="AY1135" s="180" t="str">
        <f t="shared" ca="1" si="176"/>
        <v>6. Ownership - Operating Costs</v>
      </c>
      <c r="AZ1135" s="189" t="s">
        <v>702</v>
      </c>
      <c r="BA1135" s="180" t="s">
        <v>725</v>
      </c>
      <c r="BB1135" s="180">
        <f>$F$8</f>
        <v>2020</v>
      </c>
      <c r="BC1135" s="180" t="str">
        <f ca="1">AX1135&amp;"_"&amp;AW1135&amp;"_"&amp;BA1135&amp;"_"&amp;BB1135</f>
        <v>9_F1135_Transmission_electric_to_point_of_delivery_POD_2020</v>
      </c>
      <c r="BD1135" s="180" t="s">
        <v>407</v>
      </c>
      <c r="BE1135" s="180"/>
      <c r="BF1135" s="189" t="str">
        <f t="shared" si="181"/>
        <v>&gt;=0</v>
      </c>
      <c r="BG1135" s="189" t="s">
        <v>58</v>
      </c>
      <c r="BH1135" s="189" t="s">
        <v>58</v>
      </c>
      <c r="BI1135" s="189"/>
      <c r="BJ1135" s="189"/>
      <c r="BK1135" s="189"/>
      <c r="BL1135" s="189"/>
    </row>
    <row r="1136" spans="1:64" ht="13.5" hidden="1" customHeight="1" thickBot="1">
      <c r="A1136" s="90"/>
      <c r="B1136" s="123"/>
      <c r="C1136" s="160"/>
      <c r="D1136" s="347"/>
      <c r="E1136" s="347"/>
      <c r="F1136" s="304"/>
      <c r="G1136" s="304"/>
      <c r="H1136" s="304"/>
      <c r="I1136" s="304"/>
      <c r="J1136" s="304"/>
      <c r="K1136" s="304"/>
      <c r="L1136" s="304"/>
      <c r="M1136" s="304"/>
      <c r="N1136" s="304"/>
      <c r="O1136" s="304"/>
      <c r="P1136" s="304"/>
      <c r="Q1136" s="304"/>
      <c r="R1136" s="304"/>
      <c r="S1136" s="304"/>
      <c r="T1136" s="304"/>
      <c r="U1136" s="304"/>
      <c r="V1136" s="304"/>
      <c r="W1136" s="304"/>
      <c r="X1136" s="304"/>
      <c r="Y1136" s="304"/>
      <c r="Z1136" s="304"/>
      <c r="AA1136" s="304"/>
      <c r="AB1136" s="304"/>
      <c r="AC1136" s="304"/>
      <c r="AD1136" s="304"/>
      <c r="AE1136" s="305"/>
      <c r="AF1136" s="305"/>
      <c r="AG1136" s="305"/>
      <c r="AH1136" s="305"/>
      <c r="AI1136" s="305"/>
      <c r="AJ1136" s="305"/>
      <c r="AK1136" s="305"/>
      <c r="AL1136" s="305"/>
      <c r="AM1136" s="305"/>
      <c r="AN1136" s="305"/>
      <c r="AO1136" s="314"/>
      <c r="AP1136" s="117"/>
      <c r="AQ1136" s="54" t="s">
        <v>645</v>
      </c>
      <c r="AU1136" s="292" t="str">
        <f ca="1">IF(AU1135="Z","AA",IF(LEN(AU1135)=1,CHAR(CODE(AU1135)+1),IF(RIGHT(AU1135,1)="Z",CHAR(CODE(LEFT(AU1135,1))+1),LEFT(AU1135,1))&amp;CHAR(65+MOD(CODE(RIGHT(AU1135,1))+1-65,26))))</f>
        <v>G</v>
      </c>
      <c r="AV1136" s="292">
        <f>AV1135</f>
        <v>1135</v>
      </c>
      <c r="AW1136" s="180" t="str">
        <f t="shared" ref="AW1136:AW1170" ca="1" si="182">CONCATENATE(AU1136&amp;AV1136)</f>
        <v>G1135</v>
      </c>
      <c r="AX1136" s="180">
        <f t="shared" si="180"/>
        <v>9</v>
      </c>
      <c r="AY1136" s="180" t="str">
        <f t="shared" ca="1" si="176"/>
        <v>6. Ownership - Operating Costs</v>
      </c>
      <c r="AZ1136" s="189" t="s">
        <v>702</v>
      </c>
      <c r="BA1136" s="180" t="s">
        <v>725</v>
      </c>
      <c r="BB1136" s="180">
        <f>$G$8</f>
        <v>2021</v>
      </c>
      <c r="BC1136" s="180" t="str">
        <f t="shared" ref="BC1136:BC1170" ca="1" si="183">AX1136&amp;"_"&amp;AW1136&amp;"_"&amp;BA1136&amp;"_"&amp;BB1136</f>
        <v>9_G1135_Transmission_electric_to_point_of_delivery_POD_2021</v>
      </c>
      <c r="BD1136" s="180" t="s">
        <v>407</v>
      </c>
      <c r="BE1136" s="180"/>
      <c r="BF1136" s="189" t="str">
        <f t="shared" si="181"/>
        <v>&gt;=0</v>
      </c>
      <c r="BG1136" s="189" t="s">
        <v>58</v>
      </c>
      <c r="BH1136" s="189" t="s">
        <v>58</v>
      </c>
      <c r="BI1136" s="189"/>
      <c r="BJ1136" s="189"/>
      <c r="BK1136" s="189"/>
      <c r="BL1136" s="189"/>
    </row>
    <row r="1137" spans="1:64" ht="13.5" hidden="1" customHeight="1" thickBot="1">
      <c r="A1137" s="90"/>
      <c r="B1137" s="123"/>
      <c r="C1137" s="160"/>
      <c r="D1137" s="347"/>
      <c r="E1137" s="347"/>
      <c r="F1137" s="304"/>
      <c r="G1137" s="304"/>
      <c r="H1137" s="304"/>
      <c r="I1137" s="304"/>
      <c r="J1137" s="304"/>
      <c r="K1137" s="304"/>
      <c r="L1137" s="304"/>
      <c r="M1137" s="304"/>
      <c r="N1137" s="304"/>
      <c r="O1137" s="304"/>
      <c r="P1137" s="304"/>
      <c r="Q1137" s="304"/>
      <c r="R1137" s="304"/>
      <c r="S1137" s="304"/>
      <c r="T1137" s="304"/>
      <c r="U1137" s="304"/>
      <c r="V1137" s="304"/>
      <c r="W1137" s="304"/>
      <c r="X1137" s="304"/>
      <c r="Y1137" s="304"/>
      <c r="Z1137" s="304"/>
      <c r="AA1137" s="304"/>
      <c r="AB1137" s="304"/>
      <c r="AC1137" s="304"/>
      <c r="AD1137" s="304"/>
      <c r="AE1137" s="305"/>
      <c r="AF1137" s="305"/>
      <c r="AG1137" s="305"/>
      <c r="AH1137" s="305"/>
      <c r="AI1137" s="305"/>
      <c r="AJ1137" s="305"/>
      <c r="AK1137" s="305"/>
      <c r="AL1137" s="305"/>
      <c r="AM1137" s="305"/>
      <c r="AN1137" s="305"/>
      <c r="AO1137" s="314"/>
      <c r="AP1137" s="117"/>
      <c r="AQ1137" s="54" t="s">
        <v>645</v>
      </c>
      <c r="AU1137" s="292" t="str">
        <f t="shared" ref="AU1137:AU1170" ca="1" si="184">IF(AU1136="Z","AA",IF(LEN(AU1136)=1,CHAR(CODE(AU1136)+1),IF(RIGHT(AU1136,1)="Z",CHAR(CODE(LEFT(AU1136,1))+1),LEFT(AU1136,1))&amp;CHAR(65+MOD(CODE(RIGHT(AU1136,1))+1-65,26))))</f>
        <v>H</v>
      </c>
      <c r="AV1137" s="292">
        <f t="shared" ref="AV1137:AV1170" si="185">AV1136</f>
        <v>1135</v>
      </c>
      <c r="AW1137" s="180" t="str">
        <f t="shared" ca="1" si="182"/>
        <v>H1135</v>
      </c>
      <c r="AX1137" s="180">
        <f t="shared" si="180"/>
        <v>9</v>
      </c>
      <c r="AY1137" s="180" t="str">
        <f t="shared" ca="1" si="176"/>
        <v>6. Ownership - Operating Costs</v>
      </c>
      <c r="AZ1137" s="189" t="s">
        <v>702</v>
      </c>
      <c r="BA1137" s="180" t="s">
        <v>725</v>
      </c>
      <c r="BB1137" s="180">
        <f>$H$8</f>
        <v>2022</v>
      </c>
      <c r="BC1137" s="180" t="str">
        <f t="shared" ca="1" si="183"/>
        <v>9_H1135_Transmission_electric_to_point_of_delivery_POD_2022</v>
      </c>
      <c r="BD1137" s="180" t="s">
        <v>407</v>
      </c>
      <c r="BE1137" s="180"/>
      <c r="BF1137" s="189" t="str">
        <f t="shared" si="181"/>
        <v>&gt;=0</v>
      </c>
      <c r="BG1137" s="189" t="s">
        <v>58</v>
      </c>
      <c r="BH1137" s="189" t="s">
        <v>58</v>
      </c>
      <c r="BI1137" s="189"/>
      <c r="BJ1137" s="189"/>
      <c r="BK1137" s="189"/>
      <c r="BL1137" s="189"/>
    </row>
    <row r="1138" spans="1:64" ht="13.5" hidden="1" customHeight="1" thickBot="1">
      <c r="A1138" s="90"/>
      <c r="B1138" s="123"/>
      <c r="C1138" s="160"/>
      <c r="D1138" s="347"/>
      <c r="E1138" s="347"/>
      <c r="F1138" s="304"/>
      <c r="G1138" s="304"/>
      <c r="H1138" s="304"/>
      <c r="I1138" s="304"/>
      <c r="J1138" s="304"/>
      <c r="K1138" s="304"/>
      <c r="L1138" s="304"/>
      <c r="M1138" s="304"/>
      <c r="N1138" s="304"/>
      <c r="O1138" s="304"/>
      <c r="P1138" s="304"/>
      <c r="Q1138" s="304"/>
      <c r="R1138" s="304"/>
      <c r="S1138" s="304"/>
      <c r="T1138" s="304"/>
      <c r="U1138" s="304"/>
      <c r="V1138" s="304"/>
      <c r="W1138" s="304"/>
      <c r="X1138" s="304"/>
      <c r="Y1138" s="304"/>
      <c r="Z1138" s="304"/>
      <c r="AA1138" s="304"/>
      <c r="AB1138" s="304"/>
      <c r="AC1138" s="304"/>
      <c r="AD1138" s="304"/>
      <c r="AE1138" s="305"/>
      <c r="AF1138" s="305"/>
      <c r="AG1138" s="305"/>
      <c r="AH1138" s="305"/>
      <c r="AI1138" s="305"/>
      <c r="AJ1138" s="305"/>
      <c r="AK1138" s="305"/>
      <c r="AL1138" s="305"/>
      <c r="AM1138" s="305"/>
      <c r="AN1138" s="305"/>
      <c r="AO1138" s="314"/>
      <c r="AP1138" s="117"/>
      <c r="AQ1138" s="54" t="s">
        <v>645</v>
      </c>
      <c r="AU1138" s="292" t="str">
        <f t="shared" ca="1" si="184"/>
        <v>I</v>
      </c>
      <c r="AV1138" s="292">
        <f t="shared" si="185"/>
        <v>1135</v>
      </c>
      <c r="AW1138" s="180" t="str">
        <f t="shared" ca="1" si="182"/>
        <v>I1135</v>
      </c>
      <c r="AX1138" s="180">
        <f t="shared" si="180"/>
        <v>9</v>
      </c>
      <c r="AY1138" s="180" t="str">
        <f t="shared" ca="1" si="176"/>
        <v>6. Ownership - Operating Costs</v>
      </c>
      <c r="AZ1138" s="189" t="s">
        <v>702</v>
      </c>
      <c r="BA1138" s="180" t="s">
        <v>725</v>
      </c>
      <c r="BB1138" s="180">
        <f>$I$8</f>
        <v>2023</v>
      </c>
      <c r="BC1138" s="180" t="str">
        <f t="shared" ca="1" si="183"/>
        <v>9_I1135_Transmission_electric_to_point_of_delivery_POD_2023</v>
      </c>
      <c r="BD1138" s="180" t="s">
        <v>407</v>
      </c>
      <c r="BE1138" s="180"/>
      <c r="BF1138" s="189" t="str">
        <f t="shared" si="181"/>
        <v>&gt;=0</v>
      </c>
      <c r="BG1138" s="189" t="s">
        <v>58</v>
      </c>
      <c r="BH1138" s="189" t="s">
        <v>58</v>
      </c>
      <c r="BI1138" s="189"/>
      <c r="BJ1138" s="189"/>
      <c r="BK1138" s="189"/>
      <c r="BL1138" s="189"/>
    </row>
    <row r="1139" spans="1:64" ht="13.5" hidden="1" customHeight="1" thickBot="1">
      <c r="A1139" s="90"/>
      <c r="B1139" s="123"/>
      <c r="C1139" s="160"/>
      <c r="D1139" s="347"/>
      <c r="E1139" s="347"/>
      <c r="F1139" s="304"/>
      <c r="G1139" s="304"/>
      <c r="H1139" s="304"/>
      <c r="I1139" s="304"/>
      <c r="J1139" s="304"/>
      <c r="K1139" s="304"/>
      <c r="L1139" s="304"/>
      <c r="M1139" s="304"/>
      <c r="N1139" s="304"/>
      <c r="O1139" s="304"/>
      <c r="P1139" s="304"/>
      <c r="Q1139" s="304"/>
      <c r="R1139" s="304"/>
      <c r="S1139" s="304"/>
      <c r="T1139" s="304"/>
      <c r="U1139" s="304"/>
      <c r="V1139" s="304"/>
      <c r="W1139" s="304"/>
      <c r="X1139" s="304"/>
      <c r="Y1139" s="304"/>
      <c r="Z1139" s="304"/>
      <c r="AA1139" s="304"/>
      <c r="AB1139" s="304"/>
      <c r="AC1139" s="304"/>
      <c r="AD1139" s="304"/>
      <c r="AE1139" s="305"/>
      <c r="AF1139" s="305"/>
      <c r="AG1139" s="305"/>
      <c r="AH1139" s="305"/>
      <c r="AI1139" s="305"/>
      <c r="AJ1139" s="305"/>
      <c r="AK1139" s="305"/>
      <c r="AL1139" s="305"/>
      <c r="AM1139" s="305"/>
      <c r="AN1139" s="305"/>
      <c r="AO1139" s="314"/>
      <c r="AP1139" s="117"/>
      <c r="AQ1139" s="54" t="s">
        <v>645</v>
      </c>
      <c r="AU1139" s="292" t="str">
        <f t="shared" ca="1" si="184"/>
        <v>J</v>
      </c>
      <c r="AV1139" s="292">
        <f t="shared" si="185"/>
        <v>1135</v>
      </c>
      <c r="AW1139" s="180" t="str">
        <f t="shared" ca="1" si="182"/>
        <v>J1135</v>
      </c>
      <c r="AX1139" s="180">
        <f t="shared" si="180"/>
        <v>9</v>
      </c>
      <c r="AY1139" s="180" t="str">
        <f t="shared" ca="1" si="176"/>
        <v>6. Ownership - Operating Costs</v>
      </c>
      <c r="AZ1139" s="189" t="s">
        <v>702</v>
      </c>
      <c r="BA1139" s="180" t="s">
        <v>725</v>
      </c>
      <c r="BB1139" s="180">
        <f>$J$8</f>
        <v>2024</v>
      </c>
      <c r="BC1139" s="180" t="str">
        <f t="shared" ca="1" si="183"/>
        <v>9_J1135_Transmission_electric_to_point_of_delivery_POD_2024</v>
      </c>
      <c r="BD1139" s="180" t="s">
        <v>407</v>
      </c>
      <c r="BE1139" s="180"/>
      <c r="BF1139" s="189" t="str">
        <f t="shared" si="181"/>
        <v>&gt;=0</v>
      </c>
      <c r="BG1139" s="189" t="s">
        <v>58</v>
      </c>
      <c r="BH1139" s="189" t="s">
        <v>58</v>
      </c>
      <c r="BI1139" s="189"/>
      <c r="BJ1139" s="189"/>
      <c r="BK1139" s="189"/>
      <c r="BL1139" s="189"/>
    </row>
    <row r="1140" spans="1:64" ht="13.5" hidden="1" customHeight="1" thickBot="1">
      <c r="A1140" s="90"/>
      <c r="B1140" s="123"/>
      <c r="C1140" s="160"/>
      <c r="D1140" s="347"/>
      <c r="E1140" s="347"/>
      <c r="F1140" s="304"/>
      <c r="G1140" s="304"/>
      <c r="H1140" s="304"/>
      <c r="I1140" s="304"/>
      <c r="J1140" s="304"/>
      <c r="K1140" s="304"/>
      <c r="L1140" s="304"/>
      <c r="M1140" s="304"/>
      <c r="N1140" s="304"/>
      <c r="O1140" s="304"/>
      <c r="P1140" s="304"/>
      <c r="Q1140" s="304"/>
      <c r="R1140" s="304"/>
      <c r="S1140" s="304"/>
      <c r="T1140" s="304"/>
      <c r="U1140" s="304"/>
      <c r="V1140" s="304"/>
      <c r="W1140" s="304"/>
      <c r="X1140" s="304"/>
      <c r="Y1140" s="304"/>
      <c r="Z1140" s="304"/>
      <c r="AA1140" s="304"/>
      <c r="AB1140" s="304"/>
      <c r="AC1140" s="304"/>
      <c r="AD1140" s="304"/>
      <c r="AE1140" s="305"/>
      <c r="AF1140" s="305"/>
      <c r="AG1140" s="305"/>
      <c r="AH1140" s="305"/>
      <c r="AI1140" s="305"/>
      <c r="AJ1140" s="305"/>
      <c r="AK1140" s="305"/>
      <c r="AL1140" s="305"/>
      <c r="AM1140" s="305"/>
      <c r="AN1140" s="305"/>
      <c r="AO1140" s="314"/>
      <c r="AP1140" s="117"/>
      <c r="AQ1140" s="54" t="s">
        <v>645</v>
      </c>
      <c r="AU1140" s="292" t="str">
        <f t="shared" ca="1" si="184"/>
        <v>K</v>
      </c>
      <c r="AV1140" s="292">
        <f t="shared" si="185"/>
        <v>1135</v>
      </c>
      <c r="AW1140" s="180" t="str">
        <f t="shared" ca="1" si="182"/>
        <v>K1135</v>
      </c>
      <c r="AX1140" s="180">
        <f t="shared" si="180"/>
        <v>9</v>
      </c>
      <c r="AY1140" s="180" t="str">
        <f t="shared" ca="1" si="176"/>
        <v>6. Ownership - Operating Costs</v>
      </c>
      <c r="AZ1140" s="189" t="s">
        <v>702</v>
      </c>
      <c r="BA1140" s="180" t="s">
        <v>725</v>
      </c>
      <c r="BB1140" s="180">
        <f>$K$8</f>
        <v>2025</v>
      </c>
      <c r="BC1140" s="180" t="str">
        <f t="shared" ca="1" si="183"/>
        <v>9_K1135_Transmission_electric_to_point_of_delivery_POD_2025</v>
      </c>
      <c r="BD1140" s="180" t="s">
        <v>407</v>
      </c>
      <c r="BE1140" s="180"/>
      <c r="BF1140" s="189" t="str">
        <f t="shared" si="181"/>
        <v>&gt;=0</v>
      </c>
      <c r="BG1140" s="189" t="s">
        <v>58</v>
      </c>
      <c r="BH1140" s="189" t="s">
        <v>58</v>
      </c>
      <c r="BI1140" s="189"/>
      <c r="BJ1140" s="189"/>
      <c r="BK1140" s="189"/>
      <c r="BL1140" s="189"/>
    </row>
    <row r="1141" spans="1:64" ht="13.5" hidden="1" customHeight="1" thickBot="1">
      <c r="A1141" s="90"/>
      <c r="B1141" s="123"/>
      <c r="C1141" s="160"/>
      <c r="D1141" s="347"/>
      <c r="E1141" s="347"/>
      <c r="F1141" s="304"/>
      <c r="G1141" s="304"/>
      <c r="H1141" s="304"/>
      <c r="I1141" s="304"/>
      <c r="J1141" s="304"/>
      <c r="K1141" s="304"/>
      <c r="L1141" s="304"/>
      <c r="M1141" s="304"/>
      <c r="N1141" s="304"/>
      <c r="O1141" s="304"/>
      <c r="P1141" s="304"/>
      <c r="Q1141" s="304"/>
      <c r="R1141" s="304"/>
      <c r="S1141" s="304"/>
      <c r="T1141" s="304"/>
      <c r="U1141" s="304"/>
      <c r="V1141" s="304"/>
      <c r="W1141" s="304"/>
      <c r="X1141" s="304"/>
      <c r="Y1141" s="304"/>
      <c r="Z1141" s="304"/>
      <c r="AA1141" s="304"/>
      <c r="AB1141" s="304"/>
      <c r="AC1141" s="304"/>
      <c r="AD1141" s="304"/>
      <c r="AE1141" s="305"/>
      <c r="AF1141" s="305"/>
      <c r="AG1141" s="305"/>
      <c r="AH1141" s="305"/>
      <c r="AI1141" s="305"/>
      <c r="AJ1141" s="305"/>
      <c r="AK1141" s="305"/>
      <c r="AL1141" s="305"/>
      <c r="AM1141" s="305"/>
      <c r="AN1141" s="305"/>
      <c r="AO1141" s="314"/>
      <c r="AP1141" s="117"/>
      <c r="AQ1141" s="54" t="s">
        <v>645</v>
      </c>
      <c r="AU1141" s="292" t="str">
        <f t="shared" ca="1" si="184"/>
        <v>L</v>
      </c>
      <c r="AV1141" s="292">
        <f t="shared" si="185"/>
        <v>1135</v>
      </c>
      <c r="AW1141" s="180" t="str">
        <f t="shared" ca="1" si="182"/>
        <v>L1135</v>
      </c>
      <c r="AX1141" s="180">
        <f t="shared" si="180"/>
        <v>9</v>
      </c>
      <c r="AY1141" s="180" t="str">
        <f t="shared" ca="1" si="176"/>
        <v>6. Ownership - Operating Costs</v>
      </c>
      <c r="AZ1141" s="189" t="s">
        <v>702</v>
      </c>
      <c r="BA1141" s="180" t="s">
        <v>725</v>
      </c>
      <c r="BB1141" s="180">
        <f>$L$8</f>
        <v>2026</v>
      </c>
      <c r="BC1141" s="180" t="str">
        <f t="shared" ca="1" si="183"/>
        <v>9_L1135_Transmission_electric_to_point_of_delivery_POD_2026</v>
      </c>
      <c r="BD1141" s="180" t="s">
        <v>407</v>
      </c>
      <c r="BE1141" s="180"/>
      <c r="BF1141" s="189" t="str">
        <f t="shared" si="181"/>
        <v>&gt;=0</v>
      </c>
      <c r="BG1141" s="189" t="s">
        <v>58</v>
      </c>
      <c r="BH1141" s="189" t="s">
        <v>58</v>
      </c>
      <c r="BI1141" s="189"/>
      <c r="BJ1141" s="189"/>
      <c r="BK1141" s="189"/>
      <c r="BL1141" s="189"/>
    </row>
    <row r="1142" spans="1:64" ht="13.5" hidden="1" customHeight="1" thickBot="1">
      <c r="A1142" s="90"/>
      <c r="B1142" s="123"/>
      <c r="C1142" s="160"/>
      <c r="D1142" s="347"/>
      <c r="E1142" s="347"/>
      <c r="F1142" s="304"/>
      <c r="G1142" s="304"/>
      <c r="H1142" s="304"/>
      <c r="I1142" s="304"/>
      <c r="J1142" s="304"/>
      <c r="K1142" s="304"/>
      <c r="L1142" s="304"/>
      <c r="M1142" s="304"/>
      <c r="N1142" s="304"/>
      <c r="O1142" s="304"/>
      <c r="P1142" s="304"/>
      <c r="Q1142" s="304"/>
      <c r="R1142" s="304"/>
      <c r="S1142" s="304"/>
      <c r="T1142" s="304"/>
      <c r="U1142" s="304"/>
      <c r="V1142" s="304"/>
      <c r="W1142" s="304"/>
      <c r="X1142" s="304"/>
      <c r="Y1142" s="304"/>
      <c r="Z1142" s="304"/>
      <c r="AA1142" s="304"/>
      <c r="AB1142" s="304"/>
      <c r="AC1142" s="304"/>
      <c r="AD1142" s="304"/>
      <c r="AE1142" s="305"/>
      <c r="AF1142" s="305"/>
      <c r="AG1142" s="305"/>
      <c r="AH1142" s="305"/>
      <c r="AI1142" s="305"/>
      <c r="AJ1142" s="305"/>
      <c r="AK1142" s="305"/>
      <c r="AL1142" s="305"/>
      <c r="AM1142" s="305"/>
      <c r="AN1142" s="305"/>
      <c r="AO1142" s="314"/>
      <c r="AP1142" s="117"/>
      <c r="AQ1142" s="54" t="s">
        <v>645</v>
      </c>
      <c r="AU1142" s="292" t="str">
        <f t="shared" ca="1" si="184"/>
        <v>M</v>
      </c>
      <c r="AV1142" s="292">
        <f t="shared" si="185"/>
        <v>1135</v>
      </c>
      <c r="AW1142" s="180" t="str">
        <f t="shared" ca="1" si="182"/>
        <v>M1135</v>
      </c>
      <c r="AX1142" s="180">
        <f t="shared" si="180"/>
        <v>9</v>
      </c>
      <c r="AY1142" s="180" t="str">
        <f t="shared" ca="1" si="176"/>
        <v>6. Ownership - Operating Costs</v>
      </c>
      <c r="AZ1142" s="189" t="s">
        <v>702</v>
      </c>
      <c r="BA1142" s="180" t="s">
        <v>725</v>
      </c>
      <c r="BB1142" s="180">
        <f>$M$8</f>
        <v>2027</v>
      </c>
      <c r="BC1142" s="180" t="str">
        <f t="shared" ca="1" si="183"/>
        <v>9_M1135_Transmission_electric_to_point_of_delivery_POD_2027</v>
      </c>
      <c r="BD1142" s="180" t="s">
        <v>407</v>
      </c>
      <c r="BE1142" s="180"/>
      <c r="BF1142" s="189" t="str">
        <f t="shared" si="181"/>
        <v>&gt;=0</v>
      </c>
      <c r="BG1142" s="189" t="s">
        <v>58</v>
      </c>
      <c r="BH1142" s="189" t="s">
        <v>58</v>
      </c>
      <c r="BI1142" s="189"/>
      <c r="BJ1142" s="189"/>
      <c r="BK1142" s="189"/>
      <c r="BL1142" s="189"/>
    </row>
    <row r="1143" spans="1:64" ht="13.5" hidden="1" customHeight="1" thickBot="1">
      <c r="A1143" s="90"/>
      <c r="B1143" s="123"/>
      <c r="C1143" s="160"/>
      <c r="D1143" s="347"/>
      <c r="E1143" s="347"/>
      <c r="F1143" s="304"/>
      <c r="G1143" s="304"/>
      <c r="H1143" s="304"/>
      <c r="I1143" s="304"/>
      <c r="J1143" s="304"/>
      <c r="K1143" s="304"/>
      <c r="L1143" s="304"/>
      <c r="M1143" s="304"/>
      <c r="N1143" s="304"/>
      <c r="O1143" s="304"/>
      <c r="P1143" s="304"/>
      <c r="Q1143" s="304"/>
      <c r="R1143" s="304"/>
      <c r="S1143" s="304"/>
      <c r="T1143" s="304"/>
      <c r="U1143" s="304"/>
      <c r="V1143" s="304"/>
      <c r="W1143" s="304"/>
      <c r="X1143" s="304"/>
      <c r="Y1143" s="304"/>
      <c r="Z1143" s="304"/>
      <c r="AA1143" s="304"/>
      <c r="AB1143" s="304"/>
      <c r="AC1143" s="304"/>
      <c r="AD1143" s="304"/>
      <c r="AE1143" s="305"/>
      <c r="AF1143" s="305"/>
      <c r="AG1143" s="305"/>
      <c r="AH1143" s="305"/>
      <c r="AI1143" s="305"/>
      <c r="AJ1143" s="305"/>
      <c r="AK1143" s="305"/>
      <c r="AL1143" s="305"/>
      <c r="AM1143" s="305"/>
      <c r="AN1143" s="305"/>
      <c r="AO1143" s="314"/>
      <c r="AP1143" s="117"/>
      <c r="AQ1143" s="54" t="s">
        <v>645</v>
      </c>
      <c r="AU1143" s="292" t="str">
        <f t="shared" ca="1" si="184"/>
        <v>N</v>
      </c>
      <c r="AV1143" s="292">
        <f t="shared" si="185"/>
        <v>1135</v>
      </c>
      <c r="AW1143" s="180" t="str">
        <f t="shared" ca="1" si="182"/>
        <v>N1135</v>
      </c>
      <c r="AX1143" s="180">
        <f t="shared" si="180"/>
        <v>9</v>
      </c>
      <c r="AY1143" s="180" t="str">
        <f t="shared" ca="1" si="176"/>
        <v>6. Ownership - Operating Costs</v>
      </c>
      <c r="AZ1143" s="189" t="s">
        <v>702</v>
      </c>
      <c r="BA1143" s="180" t="s">
        <v>725</v>
      </c>
      <c r="BB1143" s="180">
        <f>$N$8</f>
        <v>2028</v>
      </c>
      <c r="BC1143" s="180" t="str">
        <f t="shared" ca="1" si="183"/>
        <v>9_N1135_Transmission_electric_to_point_of_delivery_POD_2028</v>
      </c>
      <c r="BD1143" s="180" t="s">
        <v>407</v>
      </c>
      <c r="BE1143" s="180"/>
      <c r="BF1143" s="189" t="str">
        <f t="shared" si="181"/>
        <v>&gt;=0</v>
      </c>
      <c r="BG1143" s="189" t="s">
        <v>58</v>
      </c>
      <c r="BH1143" s="189" t="s">
        <v>58</v>
      </c>
      <c r="BI1143" s="189"/>
      <c r="BJ1143" s="189"/>
      <c r="BK1143" s="189"/>
      <c r="BL1143" s="189"/>
    </row>
    <row r="1144" spans="1:64" ht="13.5" hidden="1" customHeight="1" thickBot="1">
      <c r="A1144" s="90"/>
      <c r="B1144" s="123"/>
      <c r="C1144" s="160"/>
      <c r="D1144" s="347"/>
      <c r="E1144" s="347"/>
      <c r="F1144" s="304"/>
      <c r="G1144" s="304"/>
      <c r="H1144" s="304"/>
      <c r="I1144" s="304"/>
      <c r="J1144" s="304"/>
      <c r="K1144" s="304"/>
      <c r="L1144" s="304"/>
      <c r="M1144" s="304"/>
      <c r="N1144" s="304"/>
      <c r="O1144" s="304"/>
      <c r="P1144" s="304"/>
      <c r="Q1144" s="304"/>
      <c r="R1144" s="304"/>
      <c r="S1144" s="304"/>
      <c r="T1144" s="304"/>
      <c r="U1144" s="304"/>
      <c r="V1144" s="304"/>
      <c r="W1144" s="304"/>
      <c r="X1144" s="304"/>
      <c r="Y1144" s="304"/>
      <c r="Z1144" s="304"/>
      <c r="AA1144" s="304"/>
      <c r="AB1144" s="304"/>
      <c r="AC1144" s="304"/>
      <c r="AD1144" s="304"/>
      <c r="AE1144" s="305"/>
      <c r="AF1144" s="305"/>
      <c r="AG1144" s="305"/>
      <c r="AH1144" s="305"/>
      <c r="AI1144" s="305"/>
      <c r="AJ1144" s="305"/>
      <c r="AK1144" s="305"/>
      <c r="AL1144" s="305"/>
      <c r="AM1144" s="305"/>
      <c r="AN1144" s="305"/>
      <c r="AO1144" s="314"/>
      <c r="AP1144" s="117"/>
      <c r="AQ1144" s="54" t="s">
        <v>645</v>
      </c>
      <c r="AU1144" s="292" t="str">
        <f t="shared" ca="1" si="184"/>
        <v>O</v>
      </c>
      <c r="AV1144" s="292">
        <f t="shared" si="185"/>
        <v>1135</v>
      </c>
      <c r="AW1144" s="180" t="str">
        <f t="shared" ca="1" si="182"/>
        <v>O1135</v>
      </c>
      <c r="AX1144" s="180">
        <f t="shared" si="180"/>
        <v>9</v>
      </c>
      <c r="AY1144" s="180" t="str">
        <f t="shared" ca="1" si="176"/>
        <v>6. Ownership - Operating Costs</v>
      </c>
      <c r="AZ1144" s="189" t="s">
        <v>702</v>
      </c>
      <c r="BA1144" s="180" t="s">
        <v>725</v>
      </c>
      <c r="BB1144" s="180">
        <f>$O$8</f>
        <v>2029</v>
      </c>
      <c r="BC1144" s="180" t="str">
        <f t="shared" ca="1" si="183"/>
        <v>9_O1135_Transmission_electric_to_point_of_delivery_POD_2029</v>
      </c>
      <c r="BD1144" s="180" t="s">
        <v>407</v>
      </c>
      <c r="BE1144" s="180"/>
      <c r="BF1144" s="189" t="str">
        <f t="shared" si="181"/>
        <v>&gt;=0</v>
      </c>
      <c r="BG1144" s="189" t="s">
        <v>58</v>
      </c>
      <c r="BH1144" s="189" t="s">
        <v>58</v>
      </c>
      <c r="BI1144" s="189"/>
      <c r="BJ1144" s="189"/>
      <c r="BK1144" s="189"/>
      <c r="BL1144" s="189"/>
    </row>
    <row r="1145" spans="1:64" ht="13.5" hidden="1" customHeight="1" thickBot="1">
      <c r="A1145" s="90"/>
      <c r="B1145" s="123"/>
      <c r="C1145" s="160"/>
      <c r="D1145" s="347"/>
      <c r="E1145" s="347"/>
      <c r="F1145" s="304"/>
      <c r="G1145" s="304"/>
      <c r="H1145" s="304"/>
      <c r="I1145" s="304"/>
      <c r="J1145" s="304"/>
      <c r="K1145" s="304"/>
      <c r="L1145" s="304"/>
      <c r="M1145" s="304"/>
      <c r="N1145" s="304"/>
      <c r="O1145" s="304"/>
      <c r="P1145" s="304"/>
      <c r="Q1145" s="304"/>
      <c r="R1145" s="304"/>
      <c r="S1145" s="304"/>
      <c r="T1145" s="304"/>
      <c r="U1145" s="304"/>
      <c r="V1145" s="304"/>
      <c r="W1145" s="304"/>
      <c r="X1145" s="304"/>
      <c r="Y1145" s="304"/>
      <c r="Z1145" s="304"/>
      <c r="AA1145" s="304"/>
      <c r="AB1145" s="304"/>
      <c r="AC1145" s="304"/>
      <c r="AD1145" s="304"/>
      <c r="AE1145" s="305"/>
      <c r="AF1145" s="305"/>
      <c r="AG1145" s="305"/>
      <c r="AH1145" s="305"/>
      <c r="AI1145" s="305"/>
      <c r="AJ1145" s="305"/>
      <c r="AK1145" s="305"/>
      <c r="AL1145" s="305"/>
      <c r="AM1145" s="305"/>
      <c r="AN1145" s="305"/>
      <c r="AO1145" s="314"/>
      <c r="AP1145" s="117"/>
      <c r="AQ1145" s="54" t="s">
        <v>645</v>
      </c>
      <c r="AU1145" s="292" t="str">
        <f t="shared" ca="1" si="184"/>
        <v>P</v>
      </c>
      <c r="AV1145" s="292">
        <f t="shared" si="185"/>
        <v>1135</v>
      </c>
      <c r="AW1145" s="180" t="str">
        <f t="shared" ca="1" si="182"/>
        <v>P1135</v>
      </c>
      <c r="AX1145" s="180">
        <f t="shared" si="180"/>
        <v>9</v>
      </c>
      <c r="AY1145" s="180" t="str">
        <f t="shared" ca="1" si="176"/>
        <v>6. Ownership - Operating Costs</v>
      </c>
      <c r="AZ1145" s="189" t="s">
        <v>702</v>
      </c>
      <c r="BA1145" s="180" t="s">
        <v>725</v>
      </c>
      <c r="BB1145" s="180">
        <f>$P$8</f>
        <v>2030</v>
      </c>
      <c r="BC1145" s="180" t="str">
        <f t="shared" ca="1" si="183"/>
        <v>9_P1135_Transmission_electric_to_point_of_delivery_POD_2030</v>
      </c>
      <c r="BD1145" s="180" t="s">
        <v>407</v>
      </c>
      <c r="BE1145" s="180"/>
      <c r="BF1145" s="189" t="str">
        <f t="shared" si="181"/>
        <v>&gt;=0</v>
      </c>
      <c r="BG1145" s="189" t="s">
        <v>58</v>
      </c>
      <c r="BH1145" s="189" t="s">
        <v>58</v>
      </c>
      <c r="BI1145" s="189"/>
      <c r="BJ1145" s="189"/>
      <c r="BK1145" s="189"/>
      <c r="BL1145" s="189"/>
    </row>
    <row r="1146" spans="1:64" ht="13.5" hidden="1" customHeight="1" thickBot="1">
      <c r="A1146" s="90"/>
      <c r="B1146" s="123"/>
      <c r="C1146" s="160"/>
      <c r="D1146" s="347"/>
      <c r="E1146" s="347"/>
      <c r="F1146" s="304"/>
      <c r="G1146" s="304"/>
      <c r="H1146" s="304"/>
      <c r="I1146" s="304"/>
      <c r="J1146" s="304"/>
      <c r="K1146" s="304"/>
      <c r="L1146" s="304"/>
      <c r="M1146" s="304"/>
      <c r="N1146" s="304"/>
      <c r="O1146" s="304"/>
      <c r="P1146" s="304"/>
      <c r="Q1146" s="304"/>
      <c r="R1146" s="304"/>
      <c r="S1146" s="304"/>
      <c r="T1146" s="304"/>
      <c r="U1146" s="304"/>
      <c r="V1146" s="304"/>
      <c r="W1146" s="304"/>
      <c r="X1146" s="304"/>
      <c r="Y1146" s="304"/>
      <c r="Z1146" s="304"/>
      <c r="AA1146" s="304"/>
      <c r="AB1146" s="304"/>
      <c r="AC1146" s="304"/>
      <c r="AD1146" s="304"/>
      <c r="AE1146" s="305"/>
      <c r="AF1146" s="305"/>
      <c r="AG1146" s="305"/>
      <c r="AH1146" s="305"/>
      <c r="AI1146" s="305"/>
      <c r="AJ1146" s="305"/>
      <c r="AK1146" s="305"/>
      <c r="AL1146" s="305"/>
      <c r="AM1146" s="305"/>
      <c r="AN1146" s="305"/>
      <c r="AO1146" s="314"/>
      <c r="AP1146" s="117"/>
      <c r="AQ1146" s="54" t="s">
        <v>645</v>
      </c>
      <c r="AU1146" s="292" t="str">
        <f t="shared" ca="1" si="184"/>
        <v>Q</v>
      </c>
      <c r="AV1146" s="292">
        <f t="shared" si="185"/>
        <v>1135</v>
      </c>
      <c r="AW1146" s="180" t="str">
        <f t="shared" ca="1" si="182"/>
        <v>Q1135</v>
      </c>
      <c r="AX1146" s="180">
        <f t="shared" si="180"/>
        <v>9</v>
      </c>
      <c r="AY1146" s="180" t="str">
        <f t="shared" ca="1" si="176"/>
        <v>6. Ownership - Operating Costs</v>
      </c>
      <c r="AZ1146" s="189" t="s">
        <v>702</v>
      </c>
      <c r="BA1146" s="180" t="s">
        <v>725</v>
      </c>
      <c r="BB1146" s="180">
        <f>$Q$8</f>
        <v>2031</v>
      </c>
      <c r="BC1146" s="180" t="str">
        <f t="shared" ca="1" si="183"/>
        <v>9_Q1135_Transmission_electric_to_point_of_delivery_POD_2031</v>
      </c>
      <c r="BD1146" s="180" t="s">
        <v>407</v>
      </c>
      <c r="BE1146" s="180"/>
      <c r="BF1146" s="189" t="str">
        <f t="shared" si="181"/>
        <v>&gt;=0</v>
      </c>
      <c r="BG1146" s="189" t="s">
        <v>58</v>
      </c>
      <c r="BH1146" s="189" t="s">
        <v>58</v>
      </c>
      <c r="BI1146" s="189"/>
      <c r="BJ1146" s="189"/>
      <c r="BK1146" s="189"/>
      <c r="BL1146" s="189"/>
    </row>
    <row r="1147" spans="1:64" ht="13.5" hidden="1" customHeight="1" thickBot="1">
      <c r="A1147" s="90"/>
      <c r="B1147" s="123"/>
      <c r="C1147" s="160"/>
      <c r="D1147" s="347"/>
      <c r="E1147" s="347"/>
      <c r="F1147" s="304"/>
      <c r="G1147" s="304"/>
      <c r="H1147" s="304"/>
      <c r="I1147" s="304"/>
      <c r="J1147" s="304"/>
      <c r="K1147" s="304"/>
      <c r="L1147" s="304"/>
      <c r="M1147" s="304"/>
      <c r="N1147" s="304"/>
      <c r="O1147" s="304"/>
      <c r="P1147" s="304"/>
      <c r="Q1147" s="304"/>
      <c r="R1147" s="304"/>
      <c r="S1147" s="304"/>
      <c r="T1147" s="304"/>
      <c r="U1147" s="304"/>
      <c r="V1147" s="304"/>
      <c r="W1147" s="304"/>
      <c r="X1147" s="304"/>
      <c r="Y1147" s="304"/>
      <c r="Z1147" s="304"/>
      <c r="AA1147" s="304"/>
      <c r="AB1147" s="304"/>
      <c r="AC1147" s="304"/>
      <c r="AD1147" s="304"/>
      <c r="AE1147" s="305"/>
      <c r="AF1147" s="305"/>
      <c r="AG1147" s="305"/>
      <c r="AH1147" s="305"/>
      <c r="AI1147" s="305"/>
      <c r="AJ1147" s="305"/>
      <c r="AK1147" s="305"/>
      <c r="AL1147" s="305"/>
      <c r="AM1147" s="305"/>
      <c r="AN1147" s="305"/>
      <c r="AO1147" s="314"/>
      <c r="AP1147" s="117"/>
      <c r="AQ1147" s="54" t="s">
        <v>645</v>
      </c>
      <c r="AU1147" s="292" t="str">
        <f t="shared" ca="1" si="184"/>
        <v>R</v>
      </c>
      <c r="AV1147" s="292">
        <f t="shared" si="185"/>
        <v>1135</v>
      </c>
      <c r="AW1147" s="180" t="str">
        <f t="shared" ca="1" si="182"/>
        <v>R1135</v>
      </c>
      <c r="AX1147" s="180">
        <f t="shared" si="180"/>
        <v>9</v>
      </c>
      <c r="AY1147" s="180" t="str">
        <f t="shared" ca="1" si="176"/>
        <v>6. Ownership - Operating Costs</v>
      </c>
      <c r="AZ1147" s="189" t="s">
        <v>702</v>
      </c>
      <c r="BA1147" s="180" t="s">
        <v>725</v>
      </c>
      <c r="BB1147" s="180">
        <f>$R$8</f>
        <v>2032</v>
      </c>
      <c r="BC1147" s="180" t="str">
        <f t="shared" ca="1" si="183"/>
        <v>9_R1135_Transmission_electric_to_point_of_delivery_POD_2032</v>
      </c>
      <c r="BD1147" s="180" t="s">
        <v>407</v>
      </c>
      <c r="BE1147" s="180"/>
      <c r="BF1147" s="189" t="str">
        <f t="shared" si="181"/>
        <v>&gt;=0</v>
      </c>
      <c r="BG1147" s="189" t="s">
        <v>58</v>
      </c>
      <c r="BH1147" s="189" t="s">
        <v>58</v>
      </c>
      <c r="BI1147" s="189"/>
      <c r="BJ1147" s="189"/>
      <c r="BK1147" s="189"/>
      <c r="BL1147" s="189"/>
    </row>
    <row r="1148" spans="1:64" ht="13.5" hidden="1" customHeight="1" thickBot="1">
      <c r="A1148" s="90"/>
      <c r="B1148" s="123"/>
      <c r="C1148" s="160"/>
      <c r="D1148" s="347"/>
      <c r="E1148" s="347"/>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304"/>
      <c r="AE1148" s="305"/>
      <c r="AF1148" s="305"/>
      <c r="AG1148" s="305"/>
      <c r="AH1148" s="305"/>
      <c r="AI1148" s="305"/>
      <c r="AJ1148" s="305"/>
      <c r="AK1148" s="305"/>
      <c r="AL1148" s="305"/>
      <c r="AM1148" s="305"/>
      <c r="AN1148" s="305"/>
      <c r="AO1148" s="314"/>
      <c r="AP1148" s="117"/>
      <c r="AQ1148" s="54" t="s">
        <v>645</v>
      </c>
      <c r="AU1148" s="292" t="str">
        <f t="shared" ca="1" si="184"/>
        <v>S</v>
      </c>
      <c r="AV1148" s="292">
        <f t="shared" si="185"/>
        <v>1135</v>
      </c>
      <c r="AW1148" s="180" t="str">
        <f t="shared" ca="1" si="182"/>
        <v>S1135</v>
      </c>
      <c r="AX1148" s="180">
        <f t="shared" si="180"/>
        <v>9</v>
      </c>
      <c r="AY1148" s="180" t="str">
        <f t="shared" ca="1" si="176"/>
        <v>6. Ownership - Operating Costs</v>
      </c>
      <c r="AZ1148" s="189" t="s">
        <v>702</v>
      </c>
      <c r="BA1148" s="180" t="s">
        <v>725</v>
      </c>
      <c r="BB1148" s="180">
        <f>$S$8</f>
        <v>2033</v>
      </c>
      <c r="BC1148" s="180" t="str">
        <f t="shared" ca="1" si="183"/>
        <v>9_S1135_Transmission_electric_to_point_of_delivery_POD_2033</v>
      </c>
      <c r="BD1148" s="180" t="s">
        <v>407</v>
      </c>
      <c r="BE1148" s="180"/>
      <c r="BF1148" s="189" t="str">
        <f t="shared" si="181"/>
        <v>&gt;=0</v>
      </c>
      <c r="BG1148" s="189" t="s">
        <v>58</v>
      </c>
      <c r="BH1148" s="189" t="s">
        <v>58</v>
      </c>
      <c r="BI1148" s="189"/>
      <c r="BJ1148" s="189"/>
      <c r="BK1148" s="189"/>
      <c r="BL1148" s="189"/>
    </row>
    <row r="1149" spans="1:64" ht="13.5" hidden="1" customHeight="1" thickBot="1">
      <c r="A1149" s="90"/>
      <c r="B1149" s="123"/>
      <c r="C1149" s="160"/>
      <c r="D1149" s="347"/>
      <c r="E1149" s="347"/>
      <c r="F1149" s="304"/>
      <c r="G1149" s="304"/>
      <c r="H1149" s="304"/>
      <c r="I1149" s="304"/>
      <c r="J1149" s="304"/>
      <c r="K1149" s="304"/>
      <c r="L1149" s="304"/>
      <c r="M1149" s="304"/>
      <c r="N1149" s="304"/>
      <c r="O1149" s="304"/>
      <c r="P1149" s="304"/>
      <c r="Q1149" s="304"/>
      <c r="R1149" s="304"/>
      <c r="S1149" s="304"/>
      <c r="T1149" s="304"/>
      <c r="U1149" s="304"/>
      <c r="V1149" s="304"/>
      <c r="W1149" s="304"/>
      <c r="X1149" s="304"/>
      <c r="Y1149" s="304"/>
      <c r="Z1149" s="304"/>
      <c r="AA1149" s="304"/>
      <c r="AB1149" s="304"/>
      <c r="AC1149" s="304"/>
      <c r="AD1149" s="304"/>
      <c r="AE1149" s="305"/>
      <c r="AF1149" s="305"/>
      <c r="AG1149" s="305"/>
      <c r="AH1149" s="305"/>
      <c r="AI1149" s="305"/>
      <c r="AJ1149" s="305"/>
      <c r="AK1149" s="305"/>
      <c r="AL1149" s="305"/>
      <c r="AM1149" s="305"/>
      <c r="AN1149" s="305"/>
      <c r="AO1149" s="314"/>
      <c r="AP1149" s="117"/>
      <c r="AQ1149" s="54" t="s">
        <v>645</v>
      </c>
      <c r="AU1149" s="292" t="str">
        <f t="shared" ca="1" si="184"/>
        <v>T</v>
      </c>
      <c r="AV1149" s="292">
        <f t="shared" si="185"/>
        <v>1135</v>
      </c>
      <c r="AW1149" s="180" t="str">
        <f t="shared" ca="1" si="182"/>
        <v>T1135</v>
      </c>
      <c r="AX1149" s="180">
        <f t="shared" si="180"/>
        <v>9</v>
      </c>
      <c r="AY1149" s="180" t="str">
        <f t="shared" ca="1" si="176"/>
        <v>6. Ownership - Operating Costs</v>
      </c>
      <c r="AZ1149" s="189" t="s">
        <v>702</v>
      </c>
      <c r="BA1149" s="180" t="s">
        <v>725</v>
      </c>
      <c r="BB1149" s="180">
        <f>$T$8</f>
        <v>2034</v>
      </c>
      <c r="BC1149" s="180" t="str">
        <f t="shared" ca="1" si="183"/>
        <v>9_T1135_Transmission_electric_to_point_of_delivery_POD_2034</v>
      </c>
      <c r="BD1149" s="180" t="s">
        <v>407</v>
      </c>
      <c r="BE1149" s="180"/>
      <c r="BF1149" s="189" t="str">
        <f t="shared" si="181"/>
        <v>&gt;=0</v>
      </c>
      <c r="BG1149" s="189" t="s">
        <v>58</v>
      </c>
      <c r="BH1149" s="189" t="s">
        <v>58</v>
      </c>
      <c r="BI1149" s="189"/>
      <c r="BJ1149" s="189"/>
      <c r="BK1149" s="189"/>
      <c r="BL1149" s="189"/>
    </row>
    <row r="1150" spans="1:64" ht="13.5" hidden="1" customHeight="1" thickBot="1">
      <c r="A1150" s="90"/>
      <c r="B1150" s="123"/>
      <c r="C1150" s="160"/>
      <c r="D1150" s="347"/>
      <c r="E1150" s="347"/>
      <c r="F1150" s="304"/>
      <c r="G1150" s="304"/>
      <c r="H1150" s="304"/>
      <c r="I1150" s="304"/>
      <c r="J1150" s="304"/>
      <c r="K1150" s="304"/>
      <c r="L1150" s="304"/>
      <c r="M1150" s="304"/>
      <c r="N1150" s="304"/>
      <c r="O1150" s="304"/>
      <c r="P1150" s="304"/>
      <c r="Q1150" s="304"/>
      <c r="R1150" s="304"/>
      <c r="S1150" s="304"/>
      <c r="T1150" s="304"/>
      <c r="U1150" s="304"/>
      <c r="V1150" s="304"/>
      <c r="W1150" s="304"/>
      <c r="X1150" s="304"/>
      <c r="Y1150" s="304"/>
      <c r="Z1150" s="304"/>
      <c r="AA1150" s="304"/>
      <c r="AB1150" s="304"/>
      <c r="AC1150" s="304"/>
      <c r="AD1150" s="304"/>
      <c r="AE1150" s="305"/>
      <c r="AF1150" s="305"/>
      <c r="AG1150" s="305"/>
      <c r="AH1150" s="305"/>
      <c r="AI1150" s="305"/>
      <c r="AJ1150" s="305"/>
      <c r="AK1150" s="305"/>
      <c r="AL1150" s="305"/>
      <c r="AM1150" s="305"/>
      <c r="AN1150" s="305"/>
      <c r="AO1150" s="314"/>
      <c r="AP1150" s="117"/>
      <c r="AQ1150" s="54" t="s">
        <v>645</v>
      </c>
      <c r="AU1150" s="292" t="str">
        <f t="shared" ca="1" si="184"/>
        <v>U</v>
      </c>
      <c r="AV1150" s="292">
        <f t="shared" si="185"/>
        <v>1135</v>
      </c>
      <c r="AW1150" s="180" t="str">
        <f t="shared" ca="1" si="182"/>
        <v>U1135</v>
      </c>
      <c r="AX1150" s="180">
        <f t="shared" si="180"/>
        <v>9</v>
      </c>
      <c r="AY1150" s="180" t="str">
        <f t="shared" ca="1" si="176"/>
        <v>6. Ownership - Operating Costs</v>
      </c>
      <c r="AZ1150" s="189" t="s">
        <v>702</v>
      </c>
      <c r="BA1150" s="180" t="s">
        <v>725</v>
      </c>
      <c r="BB1150" s="180">
        <f>$U$8</f>
        <v>2035</v>
      </c>
      <c r="BC1150" s="180" t="str">
        <f t="shared" ca="1" si="183"/>
        <v>9_U1135_Transmission_electric_to_point_of_delivery_POD_2035</v>
      </c>
      <c r="BD1150" s="180" t="s">
        <v>407</v>
      </c>
      <c r="BE1150" s="180"/>
      <c r="BF1150" s="189" t="str">
        <f t="shared" si="181"/>
        <v>&gt;=0</v>
      </c>
      <c r="BG1150" s="189" t="s">
        <v>58</v>
      </c>
      <c r="BH1150" s="189" t="s">
        <v>58</v>
      </c>
      <c r="BI1150" s="189"/>
      <c r="BJ1150" s="189"/>
      <c r="BK1150" s="189"/>
      <c r="BL1150" s="189"/>
    </row>
    <row r="1151" spans="1:64" ht="13.5" hidden="1" customHeight="1" thickBot="1">
      <c r="A1151" s="90"/>
      <c r="B1151" s="123"/>
      <c r="C1151" s="160"/>
      <c r="D1151" s="347"/>
      <c r="E1151" s="347"/>
      <c r="F1151" s="304"/>
      <c r="G1151" s="304"/>
      <c r="H1151" s="304"/>
      <c r="I1151" s="304"/>
      <c r="J1151" s="304"/>
      <c r="K1151" s="304"/>
      <c r="L1151" s="304"/>
      <c r="M1151" s="304"/>
      <c r="N1151" s="304"/>
      <c r="O1151" s="304"/>
      <c r="P1151" s="304"/>
      <c r="Q1151" s="304"/>
      <c r="R1151" s="304"/>
      <c r="S1151" s="304"/>
      <c r="T1151" s="304"/>
      <c r="U1151" s="304"/>
      <c r="V1151" s="304"/>
      <c r="W1151" s="304"/>
      <c r="X1151" s="304"/>
      <c r="Y1151" s="304"/>
      <c r="Z1151" s="304"/>
      <c r="AA1151" s="304"/>
      <c r="AB1151" s="304"/>
      <c r="AC1151" s="304"/>
      <c r="AD1151" s="304"/>
      <c r="AE1151" s="305"/>
      <c r="AF1151" s="305"/>
      <c r="AG1151" s="305"/>
      <c r="AH1151" s="305"/>
      <c r="AI1151" s="305"/>
      <c r="AJ1151" s="305"/>
      <c r="AK1151" s="305"/>
      <c r="AL1151" s="305"/>
      <c r="AM1151" s="305"/>
      <c r="AN1151" s="305"/>
      <c r="AO1151" s="314"/>
      <c r="AP1151" s="117"/>
      <c r="AQ1151" s="54" t="s">
        <v>645</v>
      </c>
      <c r="AU1151" s="292" t="str">
        <f t="shared" ca="1" si="184"/>
        <v>V</v>
      </c>
      <c r="AV1151" s="292">
        <f t="shared" si="185"/>
        <v>1135</v>
      </c>
      <c r="AW1151" s="180" t="str">
        <f t="shared" ca="1" si="182"/>
        <v>V1135</v>
      </c>
      <c r="AX1151" s="180">
        <f t="shared" si="180"/>
        <v>9</v>
      </c>
      <c r="AY1151" s="180" t="str">
        <f t="shared" ca="1" si="176"/>
        <v>6. Ownership - Operating Costs</v>
      </c>
      <c r="AZ1151" s="189" t="s">
        <v>702</v>
      </c>
      <c r="BA1151" s="180" t="s">
        <v>725</v>
      </c>
      <c r="BB1151" s="180">
        <f>$V$8</f>
        <v>2036</v>
      </c>
      <c r="BC1151" s="180" t="str">
        <f t="shared" ca="1" si="183"/>
        <v>9_V1135_Transmission_electric_to_point_of_delivery_POD_2036</v>
      </c>
      <c r="BD1151" s="180" t="s">
        <v>407</v>
      </c>
      <c r="BE1151" s="180"/>
      <c r="BF1151" s="189" t="str">
        <f t="shared" si="181"/>
        <v>&gt;=0</v>
      </c>
      <c r="BG1151" s="189" t="s">
        <v>58</v>
      </c>
      <c r="BH1151" s="189" t="s">
        <v>58</v>
      </c>
      <c r="BI1151" s="189"/>
      <c r="BJ1151" s="189"/>
      <c r="BK1151" s="189"/>
      <c r="BL1151" s="189"/>
    </row>
    <row r="1152" spans="1:64" ht="13.5" hidden="1" customHeight="1" thickBot="1">
      <c r="A1152" s="90"/>
      <c r="B1152" s="123"/>
      <c r="C1152" s="160"/>
      <c r="D1152" s="347"/>
      <c r="E1152" s="347"/>
      <c r="F1152" s="304"/>
      <c r="G1152" s="304"/>
      <c r="H1152" s="304"/>
      <c r="I1152" s="304"/>
      <c r="J1152" s="304"/>
      <c r="K1152" s="304"/>
      <c r="L1152" s="304"/>
      <c r="M1152" s="304"/>
      <c r="N1152" s="304"/>
      <c r="O1152" s="304"/>
      <c r="P1152" s="304"/>
      <c r="Q1152" s="304"/>
      <c r="R1152" s="304"/>
      <c r="S1152" s="304"/>
      <c r="T1152" s="304"/>
      <c r="U1152" s="304"/>
      <c r="V1152" s="304"/>
      <c r="W1152" s="304"/>
      <c r="X1152" s="304"/>
      <c r="Y1152" s="304"/>
      <c r="Z1152" s="304"/>
      <c r="AA1152" s="304"/>
      <c r="AB1152" s="304"/>
      <c r="AC1152" s="304"/>
      <c r="AD1152" s="304"/>
      <c r="AE1152" s="305"/>
      <c r="AF1152" s="305"/>
      <c r="AG1152" s="305"/>
      <c r="AH1152" s="305"/>
      <c r="AI1152" s="305"/>
      <c r="AJ1152" s="305"/>
      <c r="AK1152" s="305"/>
      <c r="AL1152" s="305"/>
      <c r="AM1152" s="305"/>
      <c r="AN1152" s="305"/>
      <c r="AO1152" s="314"/>
      <c r="AP1152" s="117"/>
      <c r="AQ1152" s="54" t="s">
        <v>645</v>
      </c>
      <c r="AU1152" s="292" t="str">
        <f t="shared" ca="1" si="184"/>
        <v>W</v>
      </c>
      <c r="AV1152" s="292">
        <f t="shared" si="185"/>
        <v>1135</v>
      </c>
      <c r="AW1152" s="180" t="str">
        <f t="shared" ca="1" si="182"/>
        <v>W1135</v>
      </c>
      <c r="AX1152" s="180">
        <f t="shared" si="180"/>
        <v>9</v>
      </c>
      <c r="AY1152" s="180" t="str">
        <f t="shared" ca="1" si="176"/>
        <v>6. Ownership - Operating Costs</v>
      </c>
      <c r="AZ1152" s="189" t="s">
        <v>702</v>
      </c>
      <c r="BA1152" s="180" t="s">
        <v>725</v>
      </c>
      <c r="BB1152" s="180">
        <f>$W$8</f>
        <v>2037</v>
      </c>
      <c r="BC1152" s="180" t="str">
        <f t="shared" ca="1" si="183"/>
        <v>9_W1135_Transmission_electric_to_point_of_delivery_POD_2037</v>
      </c>
      <c r="BD1152" s="180" t="s">
        <v>407</v>
      </c>
      <c r="BE1152" s="180"/>
      <c r="BF1152" s="189" t="str">
        <f t="shared" si="181"/>
        <v>&gt;=0</v>
      </c>
      <c r="BG1152" s="189" t="s">
        <v>58</v>
      </c>
      <c r="BH1152" s="189" t="s">
        <v>58</v>
      </c>
      <c r="BI1152" s="189"/>
      <c r="BJ1152" s="189"/>
      <c r="BK1152" s="189"/>
      <c r="BL1152" s="189"/>
    </row>
    <row r="1153" spans="1:64" ht="13.5" hidden="1" customHeight="1" thickBot="1">
      <c r="A1153" s="90"/>
      <c r="B1153" s="123"/>
      <c r="C1153" s="160"/>
      <c r="D1153" s="347"/>
      <c r="E1153" s="347"/>
      <c r="F1153" s="304"/>
      <c r="G1153" s="304"/>
      <c r="H1153" s="304"/>
      <c r="I1153" s="304"/>
      <c r="J1153" s="304"/>
      <c r="K1153" s="304"/>
      <c r="L1153" s="304"/>
      <c r="M1153" s="304"/>
      <c r="N1153" s="304"/>
      <c r="O1153" s="304"/>
      <c r="P1153" s="304"/>
      <c r="Q1153" s="304"/>
      <c r="R1153" s="304"/>
      <c r="S1153" s="304"/>
      <c r="T1153" s="304"/>
      <c r="U1153" s="304"/>
      <c r="V1153" s="304"/>
      <c r="W1153" s="304"/>
      <c r="X1153" s="304"/>
      <c r="Y1153" s="304"/>
      <c r="Z1153" s="304"/>
      <c r="AA1153" s="304"/>
      <c r="AB1153" s="304"/>
      <c r="AC1153" s="304"/>
      <c r="AD1153" s="304"/>
      <c r="AE1153" s="305"/>
      <c r="AF1153" s="305"/>
      <c r="AG1153" s="305"/>
      <c r="AH1153" s="305"/>
      <c r="AI1153" s="305"/>
      <c r="AJ1153" s="305"/>
      <c r="AK1153" s="305"/>
      <c r="AL1153" s="305"/>
      <c r="AM1153" s="305"/>
      <c r="AN1153" s="305"/>
      <c r="AO1153" s="314"/>
      <c r="AP1153" s="117"/>
      <c r="AQ1153" s="54" t="s">
        <v>645</v>
      </c>
      <c r="AU1153" s="292" t="str">
        <f t="shared" ca="1" si="184"/>
        <v>X</v>
      </c>
      <c r="AV1153" s="292">
        <f t="shared" si="185"/>
        <v>1135</v>
      </c>
      <c r="AW1153" s="180" t="str">
        <f t="shared" ca="1" si="182"/>
        <v>X1135</v>
      </c>
      <c r="AX1153" s="180">
        <f t="shared" si="180"/>
        <v>9</v>
      </c>
      <c r="AY1153" s="180" t="str">
        <f t="shared" ca="1" si="176"/>
        <v>6. Ownership - Operating Costs</v>
      </c>
      <c r="AZ1153" s="189" t="s">
        <v>702</v>
      </c>
      <c r="BA1153" s="180" t="s">
        <v>725</v>
      </c>
      <c r="BB1153" s="180">
        <f>$X$8</f>
        <v>2038</v>
      </c>
      <c r="BC1153" s="180" t="str">
        <f t="shared" ca="1" si="183"/>
        <v>9_X1135_Transmission_electric_to_point_of_delivery_POD_2038</v>
      </c>
      <c r="BD1153" s="180" t="s">
        <v>407</v>
      </c>
      <c r="BE1153" s="180"/>
      <c r="BF1153" s="189" t="str">
        <f t="shared" si="181"/>
        <v>&gt;=0</v>
      </c>
      <c r="BG1153" s="189" t="s">
        <v>58</v>
      </c>
      <c r="BH1153" s="189" t="s">
        <v>58</v>
      </c>
      <c r="BI1153" s="189"/>
      <c r="BJ1153" s="189"/>
      <c r="BK1153" s="189"/>
      <c r="BL1153" s="189"/>
    </row>
    <row r="1154" spans="1:64" ht="13.5" hidden="1" customHeight="1" thickBot="1">
      <c r="A1154" s="90"/>
      <c r="B1154" s="123"/>
      <c r="C1154" s="160"/>
      <c r="D1154" s="347"/>
      <c r="E1154" s="347"/>
      <c r="F1154" s="304"/>
      <c r="G1154" s="304"/>
      <c r="H1154" s="304"/>
      <c r="I1154" s="304"/>
      <c r="J1154" s="304"/>
      <c r="K1154" s="304"/>
      <c r="L1154" s="304"/>
      <c r="M1154" s="304"/>
      <c r="N1154" s="304"/>
      <c r="O1154" s="304"/>
      <c r="P1154" s="304"/>
      <c r="Q1154" s="304"/>
      <c r="R1154" s="304"/>
      <c r="S1154" s="304"/>
      <c r="T1154" s="304"/>
      <c r="U1154" s="304"/>
      <c r="V1154" s="304"/>
      <c r="W1154" s="304"/>
      <c r="X1154" s="304"/>
      <c r="Y1154" s="304"/>
      <c r="Z1154" s="304"/>
      <c r="AA1154" s="304"/>
      <c r="AB1154" s="304"/>
      <c r="AC1154" s="304"/>
      <c r="AD1154" s="304"/>
      <c r="AE1154" s="305"/>
      <c r="AF1154" s="305"/>
      <c r="AG1154" s="305"/>
      <c r="AH1154" s="305"/>
      <c r="AI1154" s="305"/>
      <c r="AJ1154" s="305"/>
      <c r="AK1154" s="305"/>
      <c r="AL1154" s="305"/>
      <c r="AM1154" s="305"/>
      <c r="AN1154" s="305"/>
      <c r="AO1154" s="314"/>
      <c r="AP1154" s="117"/>
      <c r="AQ1154" s="54" t="s">
        <v>645</v>
      </c>
      <c r="AU1154" s="292" t="str">
        <f t="shared" ca="1" si="184"/>
        <v>Y</v>
      </c>
      <c r="AV1154" s="292">
        <f t="shared" si="185"/>
        <v>1135</v>
      </c>
      <c r="AW1154" s="180" t="str">
        <f t="shared" ca="1" si="182"/>
        <v>Y1135</v>
      </c>
      <c r="AX1154" s="180">
        <f t="shared" si="180"/>
        <v>9</v>
      </c>
      <c r="AY1154" s="180" t="str">
        <f t="shared" ca="1" si="176"/>
        <v>6. Ownership - Operating Costs</v>
      </c>
      <c r="AZ1154" s="189" t="s">
        <v>702</v>
      </c>
      <c r="BA1154" s="180" t="s">
        <v>725</v>
      </c>
      <c r="BB1154" s="180">
        <f>$Y$8</f>
        <v>2039</v>
      </c>
      <c r="BC1154" s="180" t="str">
        <f t="shared" ca="1" si="183"/>
        <v>9_Y1135_Transmission_electric_to_point_of_delivery_POD_2039</v>
      </c>
      <c r="BD1154" s="180" t="s">
        <v>407</v>
      </c>
      <c r="BE1154" s="180"/>
      <c r="BF1154" s="189" t="str">
        <f t="shared" si="181"/>
        <v>&gt;=0</v>
      </c>
      <c r="BG1154" s="189" t="s">
        <v>58</v>
      </c>
      <c r="BH1154" s="189" t="s">
        <v>58</v>
      </c>
      <c r="BI1154" s="189"/>
      <c r="BJ1154" s="189"/>
      <c r="BK1154" s="189"/>
      <c r="BL1154" s="189"/>
    </row>
    <row r="1155" spans="1:64" ht="13.5" hidden="1" customHeight="1" thickBot="1">
      <c r="A1155" s="90"/>
      <c r="B1155" s="123"/>
      <c r="C1155" s="160"/>
      <c r="D1155" s="347"/>
      <c r="E1155" s="347"/>
      <c r="F1155" s="304"/>
      <c r="G1155" s="304"/>
      <c r="H1155" s="304"/>
      <c r="I1155" s="304"/>
      <c r="J1155" s="304"/>
      <c r="K1155" s="304"/>
      <c r="L1155" s="304"/>
      <c r="M1155" s="304"/>
      <c r="N1155" s="304"/>
      <c r="O1155" s="304"/>
      <c r="P1155" s="304"/>
      <c r="Q1155" s="304"/>
      <c r="R1155" s="304"/>
      <c r="S1155" s="304"/>
      <c r="T1155" s="304"/>
      <c r="U1155" s="304"/>
      <c r="V1155" s="304"/>
      <c r="W1155" s="304"/>
      <c r="X1155" s="304"/>
      <c r="Y1155" s="304"/>
      <c r="Z1155" s="304"/>
      <c r="AA1155" s="304"/>
      <c r="AB1155" s="304"/>
      <c r="AC1155" s="304"/>
      <c r="AD1155" s="304"/>
      <c r="AE1155" s="305"/>
      <c r="AF1155" s="305"/>
      <c r="AG1155" s="305"/>
      <c r="AH1155" s="305"/>
      <c r="AI1155" s="305"/>
      <c r="AJ1155" s="305"/>
      <c r="AK1155" s="305"/>
      <c r="AL1155" s="305"/>
      <c r="AM1155" s="305"/>
      <c r="AN1155" s="305"/>
      <c r="AO1155" s="314"/>
      <c r="AP1155" s="117"/>
      <c r="AQ1155" s="54" t="s">
        <v>645</v>
      </c>
      <c r="AU1155" s="292" t="str">
        <f t="shared" ca="1" si="184"/>
        <v>Z</v>
      </c>
      <c r="AV1155" s="292">
        <f t="shared" si="185"/>
        <v>1135</v>
      </c>
      <c r="AW1155" s="180" t="str">
        <f t="shared" ca="1" si="182"/>
        <v>Z1135</v>
      </c>
      <c r="AX1155" s="180">
        <f t="shared" si="180"/>
        <v>9</v>
      </c>
      <c r="AY1155" s="180" t="str">
        <f t="shared" ca="1" si="176"/>
        <v>6. Ownership - Operating Costs</v>
      </c>
      <c r="AZ1155" s="189" t="s">
        <v>702</v>
      </c>
      <c r="BA1155" s="180" t="s">
        <v>725</v>
      </c>
      <c r="BB1155" s="180">
        <f>$Z$8</f>
        <v>2040</v>
      </c>
      <c r="BC1155" s="180" t="str">
        <f t="shared" ca="1" si="183"/>
        <v>9_Z1135_Transmission_electric_to_point_of_delivery_POD_2040</v>
      </c>
      <c r="BD1155" s="180" t="s">
        <v>407</v>
      </c>
      <c r="BE1155" s="180"/>
      <c r="BF1155" s="189" t="str">
        <f t="shared" si="181"/>
        <v>&gt;=0</v>
      </c>
      <c r="BG1155" s="189" t="s">
        <v>58</v>
      </c>
      <c r="BH1155" s="189" t="s">
        <v>58</v>
      </c>
      <c r="BI1155" s="189"/>
      <c r="BJ1155" s="189"/>
      <c r="BK1155" s="189"/>
      <c r="BL1155" s="189"/>
    </row>
    <row r="1156" spans="1:64" ht="13.5" hidden="1" customHeight="1" thickBot="1">
      <c r="A1156" s="90"/>
      <c r="B1156" s="123"/>
      <c r="C1156" s="160"/>
      <c r="D1156" s="347"/>
      <c r="E1156" s="347"/>
      <c r="F1156" s="304"/>
      <c r="G1156" s="304"/>
      <c r="H1156" s="304"/>
      <c r="I1156" s="304"/>
      <c r="J1156" s="304"/>
      <c r="K1156" s="304"/>
      <c r="L1156" s="304"/>
      <c r="M1156" s="304"/>
      <c r="N1156" s="304"/>
      <c r="O1156" s="304"/>
      <c r="P1156" s="304"/>
      <c r="Q1156" s="304"/>
      <c r="R1156" s="304"/>
      <c r="S1156" s="304"/>
      <c r="T1156" s="304"/>
      <c r="U1156" s="304"/>
      <c r="V1156" s="304"/>
      <c r="W1156" s="304"/>
      <c r="X1156" s="304"/>
      <c r="Y1156" s="304"/>
      <c r="Z1156" s="304"/>
      <c r="AA1156" s="304"/>
      <c r="AB1156" s="304"/>
      <c r="AC1156" s="304"/>
      <c r="AD1156" s="304"/>
      <c r="AE1156" s="305"/>
      <c r="AF1156" s="305"/>
      <c r="AG1156" s="305"/>
      <c r="AH1156" s="305"/>
      <c r="AI1156" s="305"/>
      <c r="AJ1156" s="305"/>
      <c r="AK1156" s="305"/>
      <c r="AL1156" s="305"/>
      <c r="AM1156" s="305"/>
      <c r="AN1156" s="305"/>
      <c r="AO1156" s="314"/>
      <c r="AP1156" s="117"/>
      <c r="AQ1156" s="54" t="s">
        <v>645</v>
      </c>
      <c r="AU1156" s="292" t="str">
        <f t="shared" ca="1" si="184"/>
        <v>AA</v>
      </c>
      <c r="AV1156" s="292">
        <f t="shared" si="185"/>
        <v>1135</v>
      </c>
      <c r="AW1156" s="180" t="str">
        <f t="shared" ca="1" si="182"/>
        <v>AA1135</v>
      </c>
      <c r="AX1156" s="180">
        <f t="shared" si="180"/>
        <v>9</v>
      </c>
      <c r="AY1156" s="180" t="str">
        <f t="shared" ca="1" si="176"/>
        <v>6. Ownership - Operating Costs</v>
      </c>
      <c r="AZ1156" s="189" t="s">
        <v>702</v>
      </c>
      <c r="BA1156" s="180" t="s">
        <v>725</v>
      </c>
      <c r="BB1156" s="180">
        <f>$AA$8</f>
        <v>2041</v>
      </c>
      <c r="BC1156" s="180" t="str">
        <f t="shared" ca="1" si="183"/>
        <v>9_AA1135_Transmission_electric_to_point_of_delivery_POD_2041</v>
      </c>
      <c r="BD1156" s="180" t="s">
        <v>407</v>
      </c>
      <c r="BE1156" s="180"/>
      <c r="BF1156" s="189" t="str">
        <f t="shared" si="181"/>
        <v>&gt;=0</v>
      </c>
      <c r="BG1156" s="189" t="s">
        <v>58</v>
      </c>
      <c r="BH1156" s="189" t="s">
        <v>58</v>
      </c>
      <c r="BI1156" s="189"/>
      <c r="BJ1156" s="189"/>
      <c r="BK1156" s="189"/>
      <c r="BL1156" s="189"/>
    </row>
    <row r="1157" spans="1:64" ht="13.5" hidden="1" customHeight="1" thickBot="1">
      <c r="A1157" s="90"/>
      <c r="B1157" s="123"/>
      <c r="C1157" s="160"/>
      <c r="D1157" s="347"/>
      <c r="E1157" s="347"/>
      <c r="F1157" s="304"/>
      <c r="G1157" s="304"/>
      <c r="H1157" s="304"/>
      <c r="I1157" s="304"/>
      <c r="J1157" s="304"/>
      <c r="K1157" s="304"/>
      <c r="L1157" s="304"/>
      <c r="M1157" s="304"/>
      <c r="N1157" s="304"/>
      <c r="O1157" s="304"/>
      <c r="P1157" s="304"/>
      <c r="Q1157" s="304"/>
      <c r="R1157" s="304"/>
      <c r="S1157" s="304"/>
      <c r="T1157" s="304"/>
      <c r="U1157" s="304"/>
      <c r="V1157" s="304"/>
      <c r="W1157" s="304"/>
      <c r="X1157" s="304"/>
      <c r="Y1157" s="304"/>
      <c r="Z1157" s="304"/>
      <c r="AA1157" s="304"/>
      <c r="AB1157" s="304"/>
      <c r="AC1157" s="304"/>
      <c r="AD1157" s="304"/>
      <c r="AE1157" s="305"/>
      <c r="AF1157" s="305"/>
      <c r="AG1157" s="305"/>
      <c r="AH1157" s="305"/>
      <c r="AI1157" s="305"/>
      <c r="AJ1157" s="305"/>
      <c r="AK1157" s="305"/>
      <c r="AL1157" s="305"/>
      <c r="AM1157" s="305"/>
      <c r="AN1157" s="305"/>
      <c r="AO1157" s="314"/>
      <c r="AP1157" s="117"/>
      <c r="AQ1157" s="54" t="s">
        <v>645</v>
      </c>
      <c r="AU1157" s="292" t="str">
        <f t="shared" ca="1" si="184"/>
        <v>AB</v>
      </c>
      <c r="AV1157" s="292">
        <f t="shared" si="185"/>
        <v>1135</v>
      </c>
      <c r="AW1157" s="180" t="str">
        <f t="shared" ca="1" si="182"/>
        <v>AB1135</v>
      </c>
      <c r="AX1157" s="180">
        <f t="shared" si="180"/>
        <v>9</v>
      </c>
      <c r="AY1157" s="180" t="str">
        <f t="shared" ca="1" si="176"/>
        <v>6. Ownership - Operating Costs</v>
      </c>
      <c r="AZ1157" s="189" t="s">
        <v>702</v>
      </c>
      <c r="BA1157" s="180" t="s">
        <v>725</v>
      </c>
      <c r="BB1157" s="180">
        <f>$AB$8</f>
        <v>2042</v>
      </c>
      <c r="BC1157" s="180" t="str">
        <f t="shared" ca="1" si="183"/>
        <v>9_AB1135_Transmission_electric_to_point_of_delivery_POD_2042</v>
      </c>
      <c r="BD1157" s="180" t="s">
        <v>407</v>
      </c>
      <c r="BE1157" s="180"/>
      <c r="BF1157" s="189" t="str">
        <f t="shared" si="181"/>
        <v>&gt;=0</v>
      </c>
      <c r="BG1157" s="189" t="s">
        <v>58</v>
      </c>
      <c r="BH1157" s="189" t="s">
        <v>58</v>
      </c>
      <c r="BI1157" s="189"/>
      <c r="BJ1157" s="189"/>
      <c r="BK1157" s="189"/>
      <c r="BL1157" s="189"/>
    </row>
    <row r="1158" spans="1:64" ht="13.5" hidden="1" customHeight="1" thickBot="1">
      <c r="A1158" s="90"/>
      <c r="B1158" s="123"/>
      <c r="C1158" s="160"/>
      <c r="D1158" s="347"/>
      <c r="E1158" s="347"/>
      <c r="F1158" s="304"/>
      <c r="G1158" s="304"/>
      <c r="H1158" s="304"/>
      <c r="I1158" s="304"/>
      <c r="J1158" s="304"/>
      <c r="K1158" s="304"/>
      <c r="L1158" s="304"/>
      <c r="M1158" s="304"/>
      <c r="N1158" s="304"/>
      <c r="O1158" s="304"/>
      <c r="P1158" s="304"/>
      <c r="Q1158" s="304"/>
      <c r="R1158" s="304"/>
      <c r="S1158" s="304"/>
      <c r="T1158" s="304"/>
      <c r="U1158" s="304"/>
      <c r="V1158" s="304"/>
      <c r="W1158" s="304"/>
      <c r="X1158" s="304"/>
      <c r="Y1158" s="304"/>
      <c r="Z1158" s="304"/>
      <c r="AA1158" s="304"/>
      <c r="AB1158" s="304"/>
      <c r="AC1158" s="304"/>
      <c r="AD1158" s="304"/>
      <c r="AE1158" s="305"/>
      <c r="AF1158" s="305"/>
      <c r="AG1158" s="305"/>
      <c r="AH1158" s="305"/>
      <c r="AI1158" s="305"/>
      <c r="AJ1158" s="305"/>
      <c r="AK1158" s="305"/>
      <c r="AL1158" s="305"/>
      <c r="AM1158" s="305"/>
      <c r="AN1158" s="305"/>
      <c r="AO1158" s="314"/>
      <c r="AP1158" s="117"/>
      <c r="AQ1158" s="54" t="s">
        <v>645</v>
      </c>
      <c r="AU1158" s="292" t="str">
        <f t="shared" ca="1" si="184"/>
        <v>AC</v>
      </c>
      <c r="AV1158" s="292">
        <f t="shared" si="185"/>
        <v>1135</v>
      </c>
      <c r="AW1158" s="180" t="str">
        <f t="shared" ca="1" si="182"/>
        <v>AC1135</v>
      </c>
      <c r="AX1158" s="180">
        <f t="shared" si="180"/>
        <v>9</v>
      </c>
      <c r="AY1158" s="180" t="str">
        <f t="shared" ca="1" si="176"/>
        <v>6. Ownership - Operating Costs</v>
      </c>
      <c r="AZ1158" s="189" t="s">
        <v>702</v>
      </c>
      <c r="BA1158" s="180" t="s">
        <v>725</v>
      </c>
      <c r="BB1158" s="180">
        <f>$AC$8</f>
        <v>2043</v>
      </c>
      <c r="BC1158" s="180" t="str">
        <f t="shared" ca="1" si="183"/>
        <v>9_AC1135_Transmission_electric_to_point_of_delivery_POD_2043</v>
      </c>
      <c r="BD1158" s="180" t="s">
        <v>407</v>
      </c>
      <c r="BE1158" s="180"/>
      <c r="BF1158" s="189" t="str">
        <f t="shared" si="181"/>
        <v>&gt;=0</v>
      </c>
      <c r="BG1158" s="189" t="s">
        <v>58</v>
      </c>
      <c r="BH1158" s="189" t="s">
        <v>58</v>
      </c>
      <c r="BI1158" s="189"/>
      <c r="BJ1158" s="189"/>
      <c r="BK1158" s="189"/>
      <c r="BL1158" s="189"/>
    </row>
    <row r="1159" spans="1:64" ht="13.5" hidden="1" customHeight="1" thickBot="1">
      <c r="A1159" s="90"/>
      <c r="B1159" s="123"/>
      <c r="C1159" s="160"/>
      <c r="D1159" s="347"/>
      <c r="E1159" s="347"/>
      <c r="F1159" s="304"/>
      <c r="G1159" s="304"/>
      <c r="H1159" s="304"/>
      <c r="I1159" s="304"/>
      <c r="J1159" s="304"/>
      <c r="K1159" s="304"/>
      <c r="L1159" s="304"/>
      <c r="M1159" s="304"/>
      <c r="N1159" s="304"/>
      <c r="O1159" s="304"/>
      <c r="P1159" s="304"/>
      <c r="Q1159" s="304"/>
      <c r="R1159" s="304"/>
      <c r="S1159" s="304"/>
      <c r="T1159" s="304"/>
      <c r="U1159" s="304"/>
      <c r="V1159" s="304"/>
      <c r="W1159" s="304"/>
      <c r="X1159" s="304"/>
      <c r="Y1159" s="304"/>
      <c r="Z1159" s="304"/>
      <c r="AA1159" s="304"/>
      <c r="AB1159" s="304"/>
      <c r="AC1159" s="304"/>
      <c r="AD1159" s="304"/>
      <c r="AE1159" s="305"/>
      <c r="AF1159" s="305"/>
      <c r="AG1159" s="305"/>
      <c r="AH1159" s="305"/>
      <c r="AI1159" s="305"/>
      <c r="AJ1159" s="305"/>
      <c r="AK1159" s="305"/>
      <c r="AL1159" s="305"/>
      <c r="AM1159" s="305"/>
      <c r="AN1159" s="305"/>
      <c r="AO1159" s="314"/>
      <c r="AP1159" s="117"/>
      <c r="AQ1159" s="54" t="s">
        <v>645</v>
      </c>
      <c r="AU1159" s="292" t="str">
        <f t="shared" ca="1" si="184"/>
        <v>AD</v>
      </c>
      <c r="AV1159" s="292">
        <f t="shared" si="185"/>
        <v>1135</v>
      </c>
      <c r="AW1159" s="180" t="str">
        <f t="shared" ca="1" si="182"/>
        <v>AD1135</v>
      </c>
      <c r="AX1159" s="180">
        <f t="shared" si="180"/>
        <v>9</v>
      </c>
      <c r="AY1159" s="180" t="str">
        <f t="shared" ca="1" si="176"/>
        <v>6. Ownership - Operating Costs</v>
      </c>
      <c r="AZ1159" s="189" t="s">
        <v>702</v>
      </c>
      <c r="BA1159" s="180" t="s">
        <v>725</v>
      </c>
      <c r="BB1159" s="180">
        <f>$AD$8</f>
        <v>2044</v>
      </c>
      <c r="BC1159" s="180" t="str">
        <f t="shared" ca="1" si="183"/>
        <v>9_AD1135_Transmission_electric_to_point_of_delivery_POD_2044</v>
      </c>
      <c r="BD1159" s="180" t="s">
        <v>407</v>
      </c>
      <c r="BE1159" s="180"/>
      <c r="BF1159" s="189" t="str">
        <f t="shared" si="181"/>
        <v>&gt;=0</v>
      </c>
      <c r="BG1159" s="189" t="s">
        <v>58</v>
      </c>
      <c r="BH1159" s="189" t="s">
        <v>58</v>
      </c>
      <c r="BI1159" s="189"/>
      <c r="BJ1159" s="189"/>
      <c r="BK1159" s="189"/>
      <c r="BL1159" s="189"/>
    </row>
    <row r="1160" spans="1:64" ht="13.5" hidden="1" customHeight="1" thickBot="1">
      <c r="A1160" s="90"/>
      <c r="B1160" s="123"/>
      <c r="C1160" s="160"/>
      <c r="D1160" s="347"/>
      <c r="E1160" s="347"/>
      <c r="F1160" s="304"/>
      <c r="G1160" s="304"/>
      <c r="H1160" s="304"/>
      <c r="I1160" s="304"/>
      <c r="J1160" s="304"/>
      <c r="K1160" s="304"/>
      <c r="L1160" s="304"/>
      <c r="M1160" s="304"/>
      <c r="N1160" s="304"/>
      <c r="O1160" s="304"/>
      <c r="P1160" s="304"/>
      <c r="Q1160" s="304"/>
      <c r="R1160" s="304"/>
      <c r="S1160" s="304"/>
      <c r="T1160" s="304"/>
      <c r="U1160" s="304"/>
      <c r="V1160" s="304"/>
      <c r="W1160" s="304"/>
      <c r="X1160" s="304"/>
      <c r="Y1160" s="304"/>
      <c r="Z1160" s="304"/>
      <c r="AA1160" s="304"/>
      <c r="AB1160" s="304"/>
      <c r="AC1160" s="304"/>
      <c r="AD1160" s="304"/>
      <c r="AE1160" s="305"/>
      <c r="AF1160" s="305"/>
      <c r="AG1160" s="305"/>
      <c r="AH1160" s="305"/>
      <c r="AI1160" s="305"/>
      <c r="AJ1160" s="305"/>
      <c r="AK1160" s="305"/>
      <c r="AL1160" s="305"/>
      <c r="AM1160" s="305"/>
      <c r="AN1160" s="305"/>
      <c r="AO1160" s="314"/>
      <c r="AP1160" s="117"/>
      <c r="AQ1160" s="54" t="s">
        <v>645</v>
      </c>
      <c r="AU1160" s="292" t="str">
        <f t="shared" ca="1" si="184"/>
        <v>AE</v>
      </c>
      <c r="AV1160" s="292">
        <f t="shared" si="185"/>
        <v>1135</v>
      </c>
      <c r="AW1160" s="180" t="str">
        <f t="shared" ca="1" si="182"/>
        <v>AE1135</v>
      </c>
      <c r="AX1160" s="180">
        <f t="shared" si="180"/>
        <v>9</v>
      </c>
      <c r="AY1160" s="180" t="str">
        <f t="shared" ca="1" si="176"/>
        <v>6. Ownership - Operating Costs</v>
      </c>
      <c r="AZ1160" s="189" t="s">
        <v>702</v>
      </c>
      <c r="BA1160" s="180" t="s">
        <v>725</v>
      </c>
      <c r="BB1160" s="180">
        <f>$AE$8</f>
        <v>2045</v>
      </c>
      <c r="BC1160" s="180" t="str">
        <f t="shared" ca="1" si="183"/>
        <v>9_AE1135_Transmission_electric_to_point_of_delivery_POD_2045</v>
      </c>
      <c r="BD1160" s="180" t="s">
        <v>407</v>
      </c>
      <c r="BE1160" s="180"/>
      <c r="BF1160" s="189" t="str">
        <f t="shared" si="181"/>
        <v>&gt;=0</v>
      </c>
      <c r="BG1160" s="189" t="s">
        <v>58</v>
      </c>
      <c r="BH1160" s="189" t="s">
        <v>58</v>
      </c>
      <c r="BI1160" s="189"/>
      <c r="BJ1160" s="189"/>
      <c r="BK1160" s="189"/>
      <c r="BL1160" s="189"/>
    </row>
    <row r="1161" spans="1:64" ht="13.5" hidden="1" customHeight="1" thickBot="1">
      <c r="A1161" s="90"/>
      <c r="B1161" s="123"/>
      <c r="C1161" s="160"/>
      <c r="D1161" s="347"/>
      <c r="E1161" s="347"/>
      <c r="F1161" s="304"/>
      <c r="G1161" s="304"/>
      <c r="H1161" s="304"/>
      <c r="I1161" s="304"/>
      <c r="J1161" s="304"/>
      <c r="K1161" s="304"/>
      <c r="L1161" s="304"/>
      <c r="M1161" s="304"/>
      <c r="N1161" s="304"/>
      <c r="O1161" s="304"/>
      <c r="P1161" s="304"/>
      <c r="Q1161" s="304"/>
      <c r="R1161" s="304"/>
      <c r="S1161" s="304"/>
      <c r="T1161" s="304"/>
      <c r="U1161" s="304"/>
      <c r="V1161" s="304"/>
      <c r="W1161" s="304"/>
      <c r="X1161" s="304"/>
      <c r="Y1161" s="304"/>
      <c r="Z1161" s="304"/>
      <c r="AA1161" s="304"/>
      <c r="AB1161" s="304"/>
      <c r="AC1161" s="304"/>
      <c r="AD1161" s="304"/>
      <c r="AE1161" s="305"/>
      <c r="AF1161" s="305"/>
      <c r="AG1161" s="305"/>
      <c r="AH1161" s="305"/>
      <c r="AI1161" s="305"/>
      <c r="AJ1161" s="305"/>
      <c r="AK1161" s="305"/>
      <c r="AL1161" s="305"/>
      <c r="AM1161" s="305"/>
      <c r="AN1161" s="305"/>
      <c r="AO1161" s="314"/>
      <c r="AP1161" s="117"/>
      <c r="AQ1161" s="54" t="s">
        <v>645</v>
      </c>
      <c r="AU1161" s="292" t="str">
        <f t="shared" ca="1" si="184"/>
        <v>AF</v>
      </c>
      <c r="AV1161" s="292">
        <f t="shared" si="185"/>
        <v>1135</v>
      </c>
      <c r="AW1161" s="180" t="str">
        <f t="shared" ca="1" si="182"/>
        <v>AF1135</v>
      </c>
      <c r="AX1161" s="180">
        <f t="shared" si="180"/>
        <v>9</v>
      </c>
      <c r="AY1161" s="180" t="str">
        <f t="shared" ca="1" si="176"/>
        <v>6. Ownership - Operating Costs</v>
      </c>
      <c r="AZ1161" s="189" t="s">
        <v>702</v>
      </c>
      <c r="BA1161" s="180" t="s">
        <v>725</v>
      </c>
      <c r="BB1161" s="180">
        <f>$AF$8</f>
        <v>2046</v>
      </c>
      <c r="BC1161" s="180" t="str">
        <f t="shared" ca="1" si="183"/>
        <v>9_AF1135_Transmission_electric_to_point_of_delivery_POD_2046</v>
      </c>
      <c r="BD1161" s="180" t="s">
        <v>407</v>
      </c>
      <c r="BE1161" s="180"/>
      <c r="BF1161" s="189" t="str">
        <f t="shared" si="181"/>
        <v>&gt;=0</v>
      </c>
      <c r="BG1161" s="189" t="s">
        <v>58</v>
      </c>
      <c r="BH1161" s="189" t="s">
        <v>58</v>
      </c>
      <c r="BI1161" s="189"/>
      <c r="BJ1161" s="189"/>
      <c r="BK1161" s="189"/>
      <c r="BL1161" s="189"/>
    </row>
    <row r="1162" spans="1:64" ht="13.5" hidden="1" customHeight="1" thickBot="1">
      <c r="A1162" s="90"/>
      <c r="B1162" s="123"/>
      <c r="C1162" s="160"/>
      <c r="D1162" s="347"/>
      <c r="E1162" s="347"/>
      <c r="F1162" s="304"/>
      <c r="G1162" s="304"/>
      <c r="H1162" s="304"/>
      <c r="I1162" s="304"/>
      <c r="J1162" s="304"/>
      <c r="K1162" s="304"/>
      <c r="L1162" s="304"/>
      <c r="M1162" s="304"/>
      <c r="N1162" s="304"/>
      <c r="O1162" s="304"/>
      <c r="P1162" s="304"/>
      <c r="Q1162" s="304"/>
      <c r="R1162" s="304"/>
      <c r="S1162" s="304"/>
      <c r="T1162" s="304"/>
      <c r="U1162" s="304"/>
      <c r="V1162" s="304"/>
      <c r="W1162" s="304"/>
      <c r="X1162" s="304"/>
      <c r="Y1162" s="304"/>
      <c r="Z1162" s="304"/>
      <c r="AA1162" s="304"/>
      <c r="AB1162" s="304"/>
      <c r="AC1162" s="304"/>
      <c r="AD1162" s="304"/>
      <c r="AE1162" s="305"/>
      <c r="AF1162" s="305"/>
      <c r="AG1162" s="305"/>
      <c r="AH1162" s="305"/>
      <c r="AI1162" s="305"/>
      <c r="AJ1162" s="305"/>
      <c r="AK1162" s="305"/>
      <c r="AL1162" s="305"/>
      <c r="AM1162" s="305"/>
      <c r="AN1162" s="305"/>
      <c r="AO1162" s="314"/>
      <c r="AP1162" s="117"/>
      <c r="AQ1162" s="54" t="s">
        <v>645</v>
      </c>
      <c r="AU1162" s="292" t="str">
        <f t="shared" ca="1" si="184"/>
        <v>AG</v>
      </c>
      <c r="AV1162" s="292">
        <f t="shared" si="185"/>
        <v>1135</v>
      </c>
      <c r="AW1162" s="180" t="str">
        <f t="shared" ca="1" si="182"/>
        <v>AG1135</v>
      </c>
      <c r="AX1162" s="180">
        <f t="shared" si="180"/>
        <v>9</v>
      </c>
      <c r="AY1162" s="180" t="str">
        <f t="shared" ca="1" si="176"/>
        <v>6. Ownership - Operating Costs</v>
      </c>
      <c r="AZ1162" s="189" t="s">
        <v>702</v>
      </c>
      <c r="BA1162" s="180" t="s">
        <v>725</v>
      </c>
      <c r="BB1162" s="180">
        <f>$AG$8</f>
        <v>2047</v>
      </c>
      <c r="BC1162" s="180" t="str">
        <f t="shared" ca="1" si="183"/>
        <v>9_AG1135_Transmission_electric_to_point_of_delivery_POD_2047</v>
      </c>
      <c r="BD1162" s="180" t="s">
        <v>407</v>
      </c>
      <c r="BE1162" s="180"/>
      <c r="BF1162" s="189" t="str">
        <f t="shared" si="181"/>
        <v>&gt;=0</v>
      </c>
      <c r="BG1162" s="189" t="s">
        <v>58</v>
      </c>
      <c r="BH1162" s="189" t="s">
        <v>58</v>
      </c>
      <c r="BI1162" s="189"/>
      <c r="BJ1162" s="189"/>
      <c r="BK1162" s="189"/>
      <c r="BL1162" s="189"/>
    </row>
    <row r="1163" spans="1:64" ht="13.5" hidden="1" customHeight="1" thickBot="1">
      <c r="A1163" s="90"/>
      <c r="B1163" s="123"/>
      <c r="C1163" s="160"/>
      <c r="D1163" s="347"/>
      <c r="E1163" s="347"/>
      <c r="F1163" s="304"/>
      <c r="G1163" s="304"/>
      <c r="H1163" s="304"/>
      <c r="I1163" s="304"/>
      <c r="J1163" s="304"/>
      <c r="K1163" s="304"/>
      <c r="L1163" s="304"/>
      <c r="M1163" s="304"/>
      <c r="N1163" s="304"/>
      <c r="O1163" s="304"/>
      <c r="P1163" s="304"/>
      <c r="Q1163" s="304"/>
      <c r="R1163" s="304"/>
      <c r="S1163" s="304"/>
      <c r="T1163" s="304"/>
      <c r="U1163" s="304"/>
      <c r="V1163" s="304"/>
      <c r="W1163" s="304"/>
      <c r="X1163" s="304"/>
      <c r="Y1163" s="304"/>
      <c r="Z1163" s="304"/>
      <c r="AA1163" s="304"/>
      <c r="AB1163" s="304"/>
      <c r="AC1163" s="304"/>
      <c r="AD1163" s="304"/>
      <c r="AE1163" s="305"/>
      <c r="AF1163" s="305"/>
      <c r="AG1163" s="305"/>
      <c r="AH1163" s="305"/>
      <c r="AI1163" s="305"/>
      <c r="AJ1163" s="305"/>
      <c r="AK1163" s="305"/>
      <c r="AL1163" s="305"/>
      <c r="AM1163" s="305"/>
      <c r="AN1163" s="305"/>
      <c r="AO1163" s="314"/>
      <c r="AP1163" s="117"/>
      <c r="AQ1163" s="54" t="s">
        <v>645</v>
      </c>
      <c r="AU1163" s="292" t="str">
        <f t="shared" ca="1" si="184"/>
        <v>AH</v>
      </c>
      <c r="AV1163" s="292">
        <f t="shared" si="185"/>
        <v>1135</v>
      </c>
      <c r="AW1163" s="180" t="str">
        <f t="shared" ca="1" si="182"/>
        <v>AH1135</v>
      </c>
      <c r="AX1163" s="180">
        <f t="shared" si="180"/>
        <v>9</v>
      </c>
      <c r="AY1163" s="180" t="str">
        <f t="shared" ca="1" si="176"/>
        <v>6. Ownership - Operating Costs</v>
      </c>
      <c r="AZ1163" s="189" t="s">
        <v>702</v>
      </c>
      <c r="BA1163" s="180" t="s">
        <v>725</v>
      </c>
      <c r="BB1163" s="180">
        <f>$AH$8</f>
        <v>2048</v>
      </c>
      <c r="BC1163" s="180" t="str">
        <f t="shared" ca="1" si="183"/>
        <v>9_AH1135_Transmission_electric_to_point_of_delivery_POD_2048</v>
      </c>
      <c r="BD1163" s="180" t="s">
        <v>407</v>
      </c>
      <c r="BE1163" s="180"/>
      <c r="BF1163" s="189" t="str">
        <f t="shared" si="181"/>
        <v>&gt;=0</v>
      </c>
      <c r="BG1163" s="189" t="s">
        <v>58</v>
      </c>
      <c r="BH1163" s="189" t="s">
        <v>58</v>
      </c>
      <c r="BI1163" s="189"/>
      <c r="BJ1163" s="189"/>
      <c r="BK1163" s="189"/>
      <c r="BL1163" s="189"/>
    </row>
    <row r="1164" spans="1:64" ht="13.5" hidden="1" customHeight="1" thickBot="1">
      <c r="A1164" s="90"/>
      <c r="B1164" s="123"/>
      <c r="C1164" s="160"/>
      <c r="D1164" s="347"/>
      <c r="E1164" s="347"/>
      <c r="F1164" s="304"/>
      <c r="G1164" s="304"/>
      <c r="H1164" s="304"/>
      <c r="I1164" s="304"/>
      <c r="J1164" s="304"/>
      <c r="K1164" s="304"/>
      <c r="L1164" s="304"/>
      <c r="M1164" s="304"/>
      <c r="N1164" s="304"/>
      <c r="O1164" s="304"/>
      <c r="P1164" s="304"/>
      <c r="Q1164" s="304"/>
      <c r="R1164" s="304"/>
      <c r="S1164" s="304"/>
      <c r="T1164" s="304"/>
      <c r="U1164" s="304"/>
      <c r="V1164" s="304"/>
      <c r="W1164" s="304"/>
      <c r="X1164" s="304"/>
      <c r="Y1164" s="304"/>
      <c r="Z1164" s="304"/>
      <c r="AA1164" s="304"/>
      <c r="AB1164" s="304"/>
      <c r="AC1164" s="304"/>
      <c r="AD1164" s="304"/>
      <c r="AE1164" s="305"/>
      <c r="AF1164" s="305"/>
      <c r="AG1164" s="305"/>
      <c r="AH1164" s="305"/>
      <c r="AI1164" s="305"/>
      <c r="AJ1164" s="305"/>
      <c r="AK1164" s="305"/>
      <c r="AL1164" s="305"/>
      <c r="AM1164" s="305"/>
      <c r="AN1164" s="305"/>
      <c r="AO1164" s="314"/>
      <c r="AP1164" s="117"/>
      <c r="AQ1164" s="54" t="s">
        <v>645</v>
      </c>
      <c r="AU1164" s="292" t="str">
        <f t="shared" ca="1" si="184"/>
        <v>AI</v>
      </c>
      <c r="AV1164" s="292">
        <f t="shared" si="185"/>
        <v>1135</v>
      </c>
      <c r="AW1164" s="180" t="str">
        <f t="shared" ca="1" si="182"/>
        <v>AI1135</v>
      </c>
      <c r="AX1164" s="180">
        <f t="shared" si="180"/>
        <v>9</v>
      </c>
      <c r="AY1164" s="180" t="str">
        <f t="shared" ref="AY1164:AY1170" ca="1" si="186">MID(CELL("filename",AX1164),FIND("]",CELL("filename",AX1164))+1,256)</f>
        <v>6. Ownership - Operating Costs</v>
      </c>
      <c r="AZ1164" s="189" t="s">
        <v>702</v>
      </c>
      <c r="BA1164" s="180" t="s">
        <v>725</v>
      </c>
      <c r="BB1164" s="180">
        <f>$AI$8</f>
        <v>2049</v>
      </c>
      <c r="BC1164" s="180" t="str">
        <f t="shared" ca="1" si="183"/>
        <v>9_AI1135_Transmission_electric_to_point_of_delivery_POD_2049</v>
      </c>
      <c r="BD1164" s="180" t="s">
        <v>407</v>
      </c>
      <c r="BE1164" s="180"/>
      <c r="BF1164" s="189" t="str">
        <f t="shared" si="181"/>
        <v>&gt;=0</v>
      </c>
      <c r="BG1164" s="189" t="s">
        <v>58</v>
      </c>
      <c r="BH1164" s="189" t="s">
        <v>58</v>
      </c>
      <c r="BI1164" s="189"/>
      <c r="BJ1164" s="189"/>
      <c r="BK1164" s="189"/>
      <c r="BL1164" s="189"/>
    </row>
    <row r="1165" spans="1:64" ht="13.5" hidden="1" customHeight="1" thickBot="1">
      <c r="A1165" s="90"/>
      <c r="B1165" s="123"/>
      <c r="C1165" s="160"/>
      <c r="D1165" s="347"/>
      <c r="E1165" s="347"/>
      <c r="F1165" s="304"/>
      <c r="G1165" s="304"/>
      <c r="H1165" s="304"/>
      <c r="I1165" s="304"/>
      <c r="J1165" s="304"/>
      <c r="K1165" s="304"/>
      <c r="L1165" s="304"/>
      <c r="M1165" s="304"/>
      <c r="N1165" s="304"/>
      <c r="O1165" s="304"/>
      <c r="P1165" s="304"/>
      <c r="Q1165" s="304"/>
      <c r="R1165" s="304"/>
      <c r="S1165" s="304"/>
      <c r="T1165" s="304"/>
      <c r="U1165" s="304"/>
      <c r="V1165" s="304"/>
      <c r="W1165" s="304"/>
      <c r="X1165" s="304"/>
      <c r="Y1165" s="304"/>
      <c r="Z1165" s="304"/>
      <c r="AA1165" s="304"/>
      <c r="AB1165" s="304"/>
      <c r="AC1165" s="304"/>
      <c r="AD1165" s="304"/>
      <c r="AE1165" s="305"/>
      <c r="AF1165" s="305"/>
      <c r="AG1165" s="305"/>
      <c r="AH1165" s="305"/>
      <c r="AI1165" s="305"/>
      <c r="AJ1165" s="305"/>
      <c r="AK1165" s="305"/>
      <c r="AL1165" s="305"/>
      <c r="AM1165" s="305"/>
      <c r="AN1165" s="305"/>
      <c r="AO1165" s="314"/>
      <c r="AP1165" s="117"/>
      <c r="AQ1165" s="54" t="s">
        <v>645</v>
      </c>
      <c r="AU1165" s="292" t="str">
        <f t="shared" ca="1" si="184"/>
        <v>AJ</v>
      </c>
      <c r="AV1165" s="292">
        <f t="shared" si="185"/>
        <v>1135</v>
      </c>
      <c r="AW1165" s="180" t="str">
        <f t="shared" ca="1" si="182"/>
        <v>AJ1135</v>
      </c>
      <c r="AX1165" s="180">
        <f t="shared" si="180"/>
        <v>9</v>
      </c>
      <c r="AY1165" s="180" t="str">
        <f t="shared" ca="1" si="186"/>
        <v>6. Ownership - Operating Costs</v>
      </c>
      <c r="AZ1165" s="189" t="s">
        <v>702</v>
      </c>
      <c r="BA1165" s="180" t="s">
        <v>725</v>
      </c>
      <c r="BB1165" s="180">
        <f>$AJ$8</f>
        <v>2050</v>
      </c>
      <c r="BC1165" s="180" t="str">
        <f t="shared" ca="1" si="183"/>
        <v>9_AJ1135_Transmission_electric_to_point_of_delivery_POD_2050</v>
      </c>
      <c r="BD1165" s="180" t="s">
        <v>407</v>
      </c>
      <c r="BE1165" s="180"/>
      <c r="BF1165" s="189" t="str">
        <f t="shared" si="181"/>
        <v>&gt;=0</v>
      </c>
      <c r="BG1165" s="189" t="s">
        <v>58</v>
      </c>
      <c r="BH1165" s="189" t="s">
        <v>58</v>
      </c>
      <c r="BI1165" s="189"/>
      <c r="BJ1165" s="189"/>
      <c r="BK1165" s="189"/>
      <c r="BL1165" s="189"/>
    </row>
    <row r="1166" spans="1:64" ht="13.5" hidden="1" customHeight="1" thickBot="1">
      <c r="A1166" s="90"/>
      <c r="B1166" s="123"/>
      <c r="C1166" s="160"/>
      <c r="D1166" s="347"/>
      <c r="E1166" s="347"/>
      <c r="F1166" s="304"/>
      <c r="G1166" s="304"/>
      <c r="H1166" s="304"/>
      <c r="I1166" s="304"/>
      <c r="J1166" s="304"/>
      <c r="K1166" s="304"/>
      <c r="L1166" s="304"/>
      <c r="M1166" s="304"/>
      <c r="N1166" s="304"/>
      <c r="O1166" s="304"/>
      <c r="P1166" s="304"/>
      <c r="Q1166" s="304"/>
      <c r="R1166" s="304"/>
      <c r="S1166" s="304"/>
      <c r="T1166" s="304"/>
      <c r="U1166" s="304"/>
      <c r="V1166" s="304"/>
      <c r="W1166" s="304"/>
      <c r="X1166" s="304"/>
      <c r="Y1166" s="304"/>
      <c r="Z1166" s="304"/>
      <c r="AA1166" s="304"/>
      <c r="AB1166" s="304"/>
      <c r="AC1166" s="304"/>
      <c r="AD1166" s="304"/>
      <c r="AE1166" s="305"/>
      <c r="AF1166" s="305"/>
      <c r="AG1166" s="305"/>
      <c r="AH1166" s="305"/>
      <c r="AI1166" s="305"/>
      <c r="AJ1166" s="305"/>
      <c r="AK1166" s="305"/>
      <c r="AL1166" s="305"/>
      <c r="AM1166" s="305"/>
      <c r="AN1166" s="305"/>
      <c r="AO1166" s="314"/>
      <c r="AP1166" s="117"/>
      <c r="AQ1166" s="54" t="s">
        <v>645</v>
      </c>
      <c r="AU1166" s="292" t="str">
        <f t="shared" ca="1" si="184"/>
        <v>AK</v>
      </c>
      <c r="AV1166" s="292">
        <f t="shared" si="185"/>
        <v>1135</v>
      </c>
      <c r="AW1166" s="180" t="str">
        <f t="shared" ca="1" si="182"/>
        <v>AK1135</v>
      </c>
      <c r="AX1166" s="180">
        <f t="shared" si="180"/>
        <v>9</v>
      </c>
      <c r="AY1166" s="180" t="str">
        <f t="shared" ca="1" si="186"/>
        <v>6. Ownership - Operating Costs</v>
      </c>
      <c r="AZ1166" s="189" t="s">
        <v>702</v>
      </c>
      <c r="BA1166" s="180" t="s">
        <v>725</v>
      </c>
      <c r="BB1166" s="180">
        <f>$AK$8</f>
        <v>2051</v>
      </c>
      <c r="BC1166" s="180" t="str">
        <f t="shared" ca="1" si="183"/>
        <v>9_AK1135_Transmission_electric_to_point_of_delivery_POD_2051</v>
      </c>
      <c r="BD1166" s="180" t="s">
        <v>407</v>
      </c>
      <c r="BE1166" s="180"/>
      <c r="BF1166" s="189" t="str">
        <f t="shared" si="181"/>
        <v>&gt;=0</v>
      </c>
      <c r="BG1166" s="189" t="s">
        <v>58</v>
      </c>
      <c r="BH1166" s="189" t="s">
        <v>58</v>
      </c>
      <c r="BI1166" s="189"/>
      <c r="BJ1166" s="189"/>
      <c r="BK1166" s="189"/>
      <c r="BL1166" s="189"/>
    </row>
    <row r="1167" spans="1:64" ht="13.5" hidden="1" customHeight="1" thickBot="1">
      <c r="A1167" s="90"/>
      <c r="B1167" s="123"/>
      <c r="C1167" s="160"/>
      <c r="D1167" s="347"/>
      <c r="E1167" s="347"/>
      <c r="F1167" s="304"/>
      <c r="G1167" s="304"/>
      <c r="H1167" s="304"/>
      <c r="I1167" s="304"/>
      <c r="J1167" s="304"/>
      <c r="K1167" s="304"/>
      <c r="L1167" s="304"/>
      <c r="M1167" s="304"/>
      <c r="N1167" s="304"/>
      <c r="O1167" s="304"/>
      <c r="P1167" s="304"/>
      <c r="Q1167" s="304"/>
      <c r="R1167" s="304"/>
      <c r="S1167" s="304"/>
      <c r="T1167" s="304"/>
      <c r="U1167" s="304"/>
      <c r="V1167" s="304"/>
      <c r="W1167" s="304"/>
      <c r="X1167" s="304"/>
      <c r="Y1167" s="304"/>
      <c r="Z1167" s="304"/>
      <c r="AA1167" s="304"/>
      <c r="AB1167" s="304"/>
      <c r="AC1167" s="304"/>
      <c r="AD1167" s="304"/>
      <c r="AE1167" s="305"/>
      <c r="AF1167" s="305"/>
      <c r="AG1167" s="305"/>
      <c r="AH1167" s="305"/>
      <c r="AI1167" s="305"/>
      <c r="AJ1167" s="305"/>
      <c r="AK1167" s="305"/>
      <c r="AL1167" s="305"/>
      <c r="AM1167" s="305"/>
      <c r="AN1167" s="305"/>
      <c r="AO1167" s="314"/>
      <c r="AP1167" s="117"/>
      <c r="AQ1167" s="54" t="s">
        <v>645</v>
      </c>
      <c r="AU1167" s="292" t="str">
        <f t="shared" ca="1" si="184"/>
        <v>AL</v>
      </c>
      <c r="AV1167" s="292">
        <f t="shared" si="185"/>
        <v>1135</v>
      </c>
      <c r="AW1167" s="180" t="str">
        <f t="shared" ca="1" si="182"/>
        <v>AL1135</v>
      </c>
      <c r="AX1167" s="180">
        <f t="shared" si="180"/>
        <v>9</v>
      </c>
      <c r="AY1167" s="180" t="str">
        <f t="shared" ca="1" si="186"/>
        <v>6. Ownership - Operating Costs</v>
      </c>
      <c r="AZ1167" s="189" t="s">
        <v>702</v>
      </c>
      <c r="BA1167" s="180" t="s">
        <v>725</v>
      </c>
      <c r="BB1167" s="180">
        <f>$AL$8</f>
        <v>2052</v>
      </c>
      <c r="BC1167" s="180" t="str">
        <f t="shared" ca="1" si="183"/>
        <v>9_AL1135_Transmission_electric_to_point_of_delivery_POD_2052</v>
      </c>
      <c r="BD1167" s="180" t="s">
        <v>407</v>
      </c>
      <c r="BE1167" s="180"/>
      <c r="BF1167" s="189" t="str">
        <f t="shared" si="181"/>
        <v>&gt;=0</v>
      </c>
      <c r="BG1167" s="189" t="s">
        <v>58</v>
      </c>
      <c r="BH1167" s="189" t="s">
        <v>58</v>
      </c>
      <c r="BI1167" s="189"/>
      <c r="BJ1167" s="189"/>
      <c r="BK1167" s="189"/>
      <c r="BL1167" s="189"/>
    </row>
    <row r="1168" spans="1:64" ht="13.5" hidden="1" customHeight="1" thickBot="1">
      <c r="A1168" s="90"/>
      <c r="B1168" s="123"/>
      <c r="C1168" s="160"/>
      <c r="D1168" s="347"/>
      <c r="E1168" s="347"/>
      <c r="F1168" s="304"/>
      <c r="G1168" s="304"/>
      <c r="H1168" s="304"/>
      <c r="I1168" s="304"/>
      <c r="J1168" s="304"/>
      <c r="K1168" s="304"/>
      <c r="L1168" s="304"/>
      <c r="M1168" s="304"/>
      <c r="N1168" s="304"/>
      <c r="O1168" s="304"/>
      <c r="P1168" s="304"/>
      <c r="Q1168" s="304"/>
      <c r="R1168" s="304"/>
      <c r="S1168" s="304"/>
      <c r="T1168" s="304"/>
      <c r="U1168" s="304"/>
      <c r="V1168" s="304"/>
      <c r="W1168" s="304"/>
      <c r="X1168" s="304"/>
      <c r="Y1168" s="304"/>
      <c r="Z1168" s="304"/>
      <c r="AA1168" s="304"/>
      <c r="AB1168" s="304"/>
      <c r="AC1168" s="304"/>
      <c r="AD1168" s="304"/>
      <c r="AE1168" s="305"/>
      <c r="AF1168" s="305"/>
      <c r="AG1168" s="305"/>
      <c r="AH1168" s="305"/>
      <c r="AI1168" s="305"/>
      <c r="AJ1168" s="305"/>
      <c r="AK1168" s="305"/>
      <c r="AL1168" s="305"/>
      <c r="AM1168" s="305"/>
      <c r="AN1168" s="305"/>
      <c r="AO1168" s="314"/>
      <c r="AP1168" s="117"/>
      <c r="AQ1168" s="54" t="s">
        <v>645</v>
      </c>
      <c r="AU1168" s="292" t="str">
        <f t="shared" ca="1" si="184"/>
        <v>AM</v>
      </c>
      <c r="AV1168" s="292">
        <f t="shared" si="185"/>
        <v>1135</v>
      </c>
      <c r="AW1168" s="180" t="str">
        <f t="shared" ca="1" si="182"/>
        <v>AM1135</v>
      </c>
      <c r="AX1168" s="180">
        <f t="shared" si="180"/>
        <v>9</v>
      </c>
      <c r="AY1168" s="180" t="str">
        <f t="shared" ca="1" si="186"/>
        <v>6. Ownership - Operating Costs</v>
      </c>
      <c r="AZ1168" s="189" t="s">
        <v>702</v>
      </c>
      <c r="BA1168" s="180" t="s">
        <v>725</v>
      </c>
      <c r="BB1168" s="180">
        <f>$AM$8</f>
        <v>2053</v>
      </c>
      <c r="BC1168" s="180" t="str">
        <f t="shared" ca="1" si="183"/>
        <v>9_AM1135_Transmission_electric_to_point_of_delivery_POD_2053</v>
      </c>
      <c r="BD1168" s="180" t="s">
        <v>407</v>
      </c>
      <c r="BE1168" s="180"/>
      <c r="BF1168" s="189" t="str">
        <f t="shared" si="181"/>
        <v>&gt;=0</v>
      </c>
      <c r="BG1168" s="189" t="s">
        <v>58</v>
      </c>
      <c r="BH1168" s="189" t="s">
        <v>58</v>
      </c>
      <c r="BI1168" s="189"/>
      <c r="BJ1168" s="189"/>
      <c r="BK1168" s="189"/>
      <c r="BL1168" s="189"/>
    </row>
    <row r="1169" spans="1:64" ht="13.5" hidden="1" customHeight="1" thickBot="1">
      <c r="A1169" s="90"/>
      <c r="B1169" s="123"/>
      <c r="C1169" s="160"/>
      <c r="D1169" s="347"/>
      <c r="E1169" s="347"/>
      <c r="F1169" s="304"/>
      <c r="G1169" s="304"/>
      <c r="H1169" s="304"/>
      <c r="I1169" s="304"/>
      <c r="J1169" s="304"/>
      <c r="K1169" s="304"/>
      <c r="L1169" s="304"/>
      <c r="M1169" s="304"/>
      <c r="N1169" s="304"/>
      <c r="O1169" s="304"/>
      <c r="P1169" s="304"/>
      <c r="Q1169" s="304"/>
      <c r="R1169" s="304"/>
      <c r="S1169" s="304"/>
      <c r="T1169" s="304"/>
      <c r="U1169" s="304"/>
      <c r="V1169" s="304"/>
      <c r="W1169" s="304"/>
      <c r="X1169" s="304"/>
      <c r="Y1169" s="304"/>
      <c r="Z1169" s="304"/>
      <c r="AA1169" s="304"/>
      <c r="AB1169" s="304"/>
      <c r="AC1169" s="304"/>
      <c r="AD1169" s="304"/>
      <c r="AE1169" s="305"/>
      <c r="AF1169" s="305"/>
      <c r="AG1169" s="305"/>
      <c r="AH1169" s="305"/>
      <c r="AI1169" s="305"/>
      <c r="AJ1169" s="305"/>
      <c r="AK1169" s="305"/>
      <c r="AL1169" s="305"/>
      <c r="AM1169" s="305"/>
      <c r="AN1169" s="305"/>
      <c r="AO1169" s="314"/>
      <c r="AP1169" s="117"/>
      <c r="AQ1169" s="54" t="s">
        <v>645</v>
      </c>
      <c r="AU1169" s="292" t="str">
        <f t="shared" ca="1" si="184"/>
        <v>AN</v>
      </c>
      <c r="AV1169" s="292">
        <f t="shared" si="185"/>
        <v>1135</v>
      </c>
      <c r="AW1169" s="180" t="str">
        <f t="shared" ca="1" si="182"/>
        <v>AN1135</v>
      </c>
      <c r="AX1169" s="180">
        <f t="shared" si="180"/>
        <v>9</v>
      </c>
      <c r="AY1169" s="180" t="str">
        <f t="shared" ca="1" si="186"/>
        <v>6. Ownership - Operating Costs</v>
      </c>
      <c r="AZ1169" s="189" t="s">
        <v>702</v>
      </c>
      <c r="BA1169" s="180" t="s">
        <v>725</v>
      </c>
      <c r="BB1169" s="180">
        <f>$AN$8</f>
        <v>2054</v>
      </c>
      <c r="BC1169" s="180" t="str">
        <f t="shared" ca="1" si="183"/>
        <v>9_AN1135_Transmission_electric_to_point_of_delivery_POD_2054</v>
      </c>
      <c r="BD1169" s="180" t="s">
        <v>407</v>
      </c>
      <c r="BE1169" s="180"/>
      <c r="BF1169" s="189" t="str">
        <f t="shared" si="181"/>
        <v>&gt;=0</v>
      </c>
      <c r="BG1169" s="189" t="s">
        <v>58</v>
      </c>
      <c r="BH1169" s="189" t="s">
        <v>58</v>
      </c>
      <c r="BI1169" s="189"/>
      <c r="BJ1169" s="189"/>
      <c r="BK1169" s="189"/>
      <c r="BL1169" s="189"/>
    </row>
    <row r="1170" spans="1:64" ht="13.5" hidden="1" customHeight="1" thickBot="1">
      <c r="A1170" s="90"/>
      <c r="B1170" s="123"/>
      <c r="C1170" s="160"/>
      <c r="D1170" s="347"/>
      <c r="E1170" s="347"/>
      <c r="F1170" s="304"/>
      <c r="G1170" s="304"/>
      <c r="H1170" s="304"/>
      <c r="I1170" s="304"/>
      <c r="J1170" s="304"/>
      <c r="K1170" s="304"/>
      <c r="L1170" s="304"/>
      <c r="M1170" s="304"/>
      <c r="N1170" s="304"/>
      <c r="O1170" s="304"/>
      <c r="P1170" s="304"/>
      <c r="Q1170" s="304"/>
      <c r="R1170" s="304"/>
      <c r="S1170" s="304"/>
      <c r="T1170" s="304"/>
      <c r="U1170" s="304"/>
      <c r="V1170" s="304"/>
      <c r="W1170" s="304"/>
      <c r="X1170" s="304"/>
      <c r="Y1170" s="304"/>
      <c r="Z1170" s="304"/>
      <c r="AA1170" s="304"/>
      <c r="AB1170" s="304"/>
      <c r="AC1170" s="304"/>
      <c r="AD1170" s="304"/>
      <c r="AE1170" s="305"/>
      <c r="AF1170" s="305"/>
      <c r="AG1170" s="305"/>
      <c r="AH1170" s="305"/>
      <c r="AI1170" s="305"/>
      <c r="AJ1170" s="305"/>
      <c r="AK1170" s="305"/>
      <c r="AL1170" s="305"/>
      <c r="AM1170" s="305"/>
      <c r="AN1170" s="305"/>
      <c r="AO1170" s="314"/>
      <c r="AP1170" s="117"/>
      <c r="AQ1170" s="307" t="s">
        <v>645</v>
      </c>
      <c r="AR1170" s="307"/>
      <c r="AS1170" s="307"/>
      <c r="AT1170" s="307"/>
      <c r="AU1170" s="308" t="str">
        <f t="shared" ca="1" si="184"/>
        <v>AO</v>
      </c>
      <c r="AV1170" s="308">
        <f t="shared" si="185"/>
        <v>1135</v>
      </c>
      <c r="AW1170" s="254" t="str">
        <f t="shared" ca="1" si="182"/>
        <v>AO1135</v>
      </c>
      <c r="AX1170" s="254">
        <f t="shared" si="180"/>
        <v>9</v>
      </c>
      <c r="AY1170" s="254" t="str">
        <f t="shared" ca="1" si="186"/>
        <v>6. Ownership - Operating Costs</v>
      </c>
      <c r="AZ1170" s="259" t="s">
        <v>702</v>
      </c>
      <c r="BA1170" s="254" t="s">
        <v>725</v>
      </c>
      <c r="BB1170" s="254" t="s">
        <v>646</v>
      </c>
      <c r="BC1170" s="254" t="str">
        <f t="shared" ca="1" si="183"/>
        <v>9_AO1135_Transmission_electric_to_point_of_delivery_POD_Additional_Info</v>
      </c>
      <c r="BD1170" s="259" t="s">
        <v>133</v>
      </c>
      <c r="BE1170" s="259">
        <v>100</v>
      </c>
      <c r="BF1170" s="259"/>
      <c r="BG1170" s="259" t="s">
        <v>58</v>
      </c>
      <c r="BH1170" s="259" t="s">
        <v>58</v>
      </c>
      <c r="BI1170" s="189"/>
      <c r="BJ1170" s="189"/>
      <c r="BK1170" s="189"/>
      <c r="BL1170" s="189"/>
    </row>
    <row r="1171" spans="1:64" ht="13.5" hidden="1" customHeight="1" thickBot="1">
      <c r="A1171" s="90">
        <f>+A1135+1</f>
        <v>42</v>
      </c>
      <c r="B1171" s="127"/>
      <c r="C1171" s="160" t="s">
        <v>735</v>
      </c>
      <c r="D1171" s="160"/>
      <c r="E1171" s="160"/>
      <c r="F1171" s="282"/>
      <c r="G1171" s="282"/>
      <c r="H1171" s="282"/>
      <c r="I1171" s="304"/>
      <c r="J1171" s="304"/>
      <c r="K1171" s="304"/>
      <c r="L1171" s="304"/>
      <c r="M1171" s="304"/>
      <c r="N1171" s="304"/>
      <c r="O1171" s="304"/>
      <c r="P1171" s="304"/>
      <c r="Q1171" s="304"/>
      <c r="R1171" s="304"/>
      <c r="S1171" s="304"/>
      <c r="T1171" s="304"/>
      <c r="U1171" s="304"/>
      <c r="V1171" s="304"/>
      <c r="W1171" s="304"/>
      <c r="X1171" s="304"/>
      <c r="Y1171" s="304"/>
      <c r="Z1171" s="304"/>
      <c r="AA1171" s="304"/>
      <c r="AB1171" s="304"/>
      <c r="AC1171" s="304"/>
      <c r="AD1171" s="304"/>
      <c r="AE1171" s="305"/>
      <c r="AF1171" s="305"/>
      <c r="AG1171" s="305"/>
      <c r="AH1171" s="305"/>
      <c r="AI1171" s="305"/>
      <c r="AJ1171" s="305"/>
      <c r="AK1171" s="305"/>
      <c r="AL1171" s="305"/>
      <c r="AM1171" s="305"/>
      <c r="AN1171" s="305"/>
      <c r="AO1171" s="314"/>
      <c r="AP1171" s="117"/>
      <c r="AQ1171" s="117"/>
      <c r="AR1171" s="117"/>
      <c r="AS1171" s="117"/>
      <c r="AT1171" s="117"/>
      <c r="AU1171" s="117"/>
      <c r="AV1171" s="117"/>
      <c r="AW1171" s="180"/>
      <c r="AX1171" s="180"/>
      <c r="AY1171" s="180"/>
      <c r="BA1171" s="180"/>
      <c r="BB1171" s="180"/>
      <c r="BC1171" s="180"/>
      <c r="BD1171" s="180"/>
      <c r="BE1171" s="180"/>
      <c r="BH1171" s="189"/>
      <c r="BI1171" s="189"/>
      <c r="BJ1171" s="189"/>
      <c r="BK1171" s="189"/>
      <c r="BL1171" s="189"/>
    </row>
    <row r="1172" spans="1:64" ht="13.5" hidden="1" customHeight="1" thickBot="1">
      <c r="A1172" s="90">
        <f>+A1171+1</f>
        <v>43</v>
      </c>
      <c r="B1172" s="127"/>
      <c r="C1172" s="161" t="s">
        <v>740</v>
      </c>
      <c r="D1172" s="347" t="s">
        <v>772</v>
      </c>
      <c r="E1172" s="347"/>
      <c r="F1172" s="280"/>
      <c r="G1172" s="280"/>
      <c r="H1172" s="280"/>
      <c r="I1172" s="280"/>
      <c r="J1172" s="280"/>
      <c r="K1172" s="280"/>
      <c r="L1172" s="280"/>
      <c r="M1172" s="280"/>
      <c r="N1172" s="280"/>
      <c r="O1172" s="280"/>
      <c r="P1172" s="280"/>
      <c r="Q1172" s="280"/>
      <c r="R1172" s="280"/>
      <c r="S1172" s="280"/>
      <c r="T1172" s="280"/>
      <c r="U1172" s="280"/>
      <c r="V1172" s="280"/>
      <c r="W1172" s="280"/>
      <c r="X1172" s="280"/>
      <c r="Y1172" s="280"/>
      <c r="Z1172" s="280"/>
      <c r="AA1172" s="280"/>
      <c r="AB1172" s="280"/>
      <c r="AC1172" s="280"/>
      <c r="AD1172" s="280"/>
      <c r="AE1172" s="281"/>
      <c r="AF1172" s="281"/>
      <c r="AG1172" s="281"/>
      <c r="AH1172" s="281"/>
      <c r="AI1172" s="281"/>
      <c r="AJ1172" s="281"/>
      <c r="AK1172" s="281"/>
      <c r="AL1172" s="281"/>
      <c r="AM1172" s="281"/>
      <c r="AN1172" s="281"/>
      <c r="AO1172" s="222"/>
      <c r="AP1172" s="117"/>
      <c r="AS1172" s="54" t="s">
        <v>125</v>
      </c>
      <c r="AT1172" s="54" t="str">
        <f ca="1">SUBSTITUTE(CELL("address",F1172),"$","")</f>
        <v>F1172</v>
      </c>
      <c r="AU1172" s="227" t="str">
        <f ca="1">CHAR(CODE(AT1172))</f>
        <v>F</v>
      </c>
      <c r="AV1172" s="227">
        <f>ROW(AT1172)</f>
        <v>1172</v>
      </c>
      <c r="AW1172" s="180" t="str">
        <f ca="1">CONCATENATE(AU1172&amp;AV1172)</f>
        <v>F1172</v>
      </c>
      <c r="AX1172" s="180">
        <f t="shared" si="180"/>
        <v>9</v>
      </c>
      <c r="AY1172" s="180" t="str">
        <f t="shared" ref="AY1172:AY1235" ca="1" si="187">MID(CELL("filename",AX1172),FIND("]",CELL("filename",AX1172))+1,256)</f>
        <v>6. Ownership - Operating Costs</v>
      </c>
      <c r="AZ1172" s="189" t="s">
        <v>702</v>
      </c>
      <c r="BA1172" s="180" t="s">
        <v>741</v>
      </c>
      <c r="BB1172" s="180">
        <f>$F$8</f>
        <v>2020</v>
      </c>
      <c r="BC1172" s="180" t="str">
        <f ca="1">AX1172&amp;"_"&amp;AW1172&amp;"_"&amp;BA1172&amp;"_"&amp;BB1172</f>
        <v>9_F1172_Primary_fuel_transportation_2020</v>
      </c>
      <c r="BD1172" s="180" t="s">
        <v>407</v>
      </c>
      <c r="BE1172" s="180"/>
      <c r="BF1172" s="189" t="str">
        <f t="shared" ref="BF1172:BF1235" si="188">"&gt;=0"</f>
        <v>&gt;=0</v>
      </c>
      <c r="BG1172" s="189" t="s">
        <v>58</v>
      </c>
      <c r="BH1172" s="189" t="s">
        <v>58</v>
      </c>
      <c r="BI1172" s="189"/>
      <c r="BJ1172" s="189"/>
      <c r="BK1172" s="189"/>
      <c r="BL1172" s="189"/>
    </row>
    <row r="1173" spans="1:64" ht="13.5" hidden="1" customHeight="1" thickBot="1">
      <c r="A1173" s="90"/>
      <c r="B1173" s="127"/>
      <c r="C1173" s="161"/>
      <c r="D1173" s="347"/>
      <c r="E1173" s="347"/>
      <c r="F1173" s="304"/>
      <c r="G1173" s="304"/>
      <c r="H1173" s="304"/>
      <c r="I1173" s="304"/>
      <c r="J1173" s="304"/>
      <c r="K1173" s="304"/>
      <c r="L1173" s="304"/>
      <c r="M1173" s="304"/>
      <c r="N1173" s="304"/>
      <c r="O1173" s="304"/>
      <c r="P1173" s="304"/>
      <c r="Q1173" s="304"/>
      <c r="R1173" s="304"/>
      <c r="S1173" s="304"/>
      <c r="T1173" s="304"/>
      <c r="U1173" s="304"/>
      <c r="V1173" s="304"/>
      <c r="W1173" s="304"/>
      <c r="X1173" s="304"/>
      <c r="Y1173" s="304"/>
      <c r="Z1173" s="304"/>
      <c r="AA1173" s="304"/>
      <c r="AB1173" s="304"/>
      <c r="AC1173" s="304"/>
      <c r="AD1173" s="304"/>
      <c r="AE1173" s="305"/>
      <c r="AF1173" s="305"/>
      <c r="AG1173" s="305"/>
      <c r="AH1173" s="305"/>
      <c r="AI1173" s="305"/>
      <c r="AJ1173" s="305"/>
      <c r="AK1173" s="305"/>
      <c r="AL1173" s="305"/>
      <c r="AM1173" s="305"/>
      <c r="AN1173" s="305"/>
      <c r="AO1173" s="314"/>
      <c r="AP1173" s="117"/>
      <c r="AQ1173" s="54" t="s">
        <v>645</v>
      </c>
      <c r="AU1173" s="292" t="str">
        <f ca="1">IF(AU1172="Z","AA",IF(LEN(AU1172)=1,CHAR(CODE(AU1172)+1),IF(RIGHT(AU1172,1)="Z",CHAR(CODE(LEFT(AU1172,1))+1),LEFT(AU1172,1))&amp;CHAR(65+MOD(CODE(RIGHT(AU1172,1))+1-65,26))))</f>
        <v>G</v>
      </c>
      <c r="AV1173" s="292">
        <f>AV1172</f>
        <v>1172</v>
      </c>
      <c r="AW1173" s="180" t="str">
        <f t="shared" ref="AW1173:AW1207" ca="1" si="189">CONCATENATE(AU1173&amp;AV1173)</f>
        <v>G1172</v>
      </c>
      <c r="AX1173" s="180">
        <f t="shared" si="180"/>
        <v>9</v>
      </c>
      <c r="AY1173" s="180" t="str">
        <f t="shared" ca="1" si="187"/>
        <v>6. Ownership - Operating Costs</v>
      </c>
      <c r="AZ1173" s="189" t="s">
        <v>702</v>
      </c>
      <c r="BA1173" s="180" t="s">
        <v>741</v>
      </c>
      <c r="BB1173" s="180">
        <f>$G$8</f>
        <v>2021</v>
      </c>
      <c r="BC1173" s="180" t="str">
        <f t="shared" ref="BC1173:BC1207" ca="1" si="190">AX1173&amp;"_"&amp;AW1173&amp;"_"&amp;BA1173&amp;"_"&amp;BB1173</f>
        <v>9_G1172_Primary_fuel_transportation_2021</v>
      </c>
      <c r="BD1173" s="180" t="s">
        <v>407</v>
      </c>
      <c r="BE1173" s="180"/>
      <c r="BF1173" s="189" t="str">
        <f t="shared" si="188"/>
        <v>&gt;=0</v>
      </c>
      <c r="BG1173" s="189" t="s">
        <v>58</v>
      </c>
      <c r="BH1173" s="189" t="s">
        <v>58</v>
      </c>
      <c r="BI1173" s="189"/>
      <c r="BJ1173" s="189"/>
      <c r="BK1173" s="189"/>
      <c r="BL1173" s="189"/>
    </row>
    <row r="1174" spans="1:64" ht="13.5" hidden="1" customHeight="1" thickBot="1">
      <c r="A1174" s="90"/>
      <c r="B1174" s="127"/>
      <c r="C1174" s="161"/>
      <c r="D1174" s="347"/>
      <c r="E1174" s="347"/>
      <c r="F1174" s="304"/>
      <c r="G1174" s="304"/>
      <c r="H1174" s="304"/>
      <c r="I1174" s="304"/>
      <c r="J1174" s="304"/>
      <c r="K1174" s="304"/>
      <c r="L1174" s="304"/>
      <c r="M1174" s="304"/>
      <c r="N1174" s="304"/>
      <c r="O1174" s="304"/>
      <c r="P1174" s="304"/>
      <c r="Q1174" s="304"/>
      <c r="R1174" s="304"/>
      <c r="S1174" s="304"/>
      <c r="T1174" s="304"/>
      <c r="U1174" s="304"/>
      <c r="V1174" s="304"/>
      <c r="W1174" s="304"/>
      <c r="X1174" s="304"/>
      <c r="Y1174" s="304"/>
      <c r="Z1174" s="304"/>
      <c r="AA1174" s="304"/>
      <c r="AB1174" s="304"/>
      <c r="AC1174" s="304"/>
      <c r="AD1174" s="304"/>
      <c r="AE1174" s="305"/>
      <c r="AF1174" s="305"/>
      <c r="AG1174" s="305"/>
      <c r="AH1174" s="305"/>
      <c r="AI1174" s="305"/>
      <c r="AJ1174" s="305"/>
      <c r="AK1174" s="305"/>
      <c r="AL1174" s="305"/>
      <c r="AM1174" s="305"/>
      <c r="AN1174" s="305"/>
      <c r="AO1174" s="314"/>
      <c r="AP1174" s="117"/>
      <c r="AQ1174" s="54" t="s">
        <v>645</v>
      </c>
      <c r="AU1174" s="292" t="str">
        <f t="shared" ref="AU1174:AU1207" ca="1" si="191">IF(AU1173="Z","AA",IF(LEN(AU1173)=1,CHAR(CODE(AU1173)+1),IF(RIGHT(AU1173,1)="Z",CHAR(CODE(LEFT(AU1173,1))+1),LEFT(AU1173,1))&amp;CHAR(65+MOD(CODE(RIGHT(AU1173,1))+1-65,26))))</f>
        <v>H</v>
      </c>
      <c r="AV1174" s="292">
        <f t="shared" ref="AV1174:AV1207" si="192">AV1173</f>
        <v>1172</v>
      </c>
      <c r="AW1174" s="180" t="str">
        <f t="shared" ca="1" si="189"/>
        <v>H1172</v>
      </c>
      <c r="AX1174" s="180">
        <f t="shared" si="180"/>
        <v>9</v>
      </c>
      <c r="AY1174" s="180" t="str">
        <f t="shared" ca="1" si="187"/>
        <v>6. Ownership - Operating Costs</v>
      </c>
      <c r="AZ1174" s="189" t="s">
        <v>702</v>
      </c>
      <c r="BA1174" s="180" t="s">
        <v>741</v>
      </c>
      <c r="BB1174" s="180">
        <f>$H$8</f>
        <v>2022</v>
      </c>
      <c r="BC1174" s="180" t="str">
        <f t="shared" ca="1" si="190"/>
        <v>9_H1172_Primary_fuel_transportation_2022</v>
      </c>
      <c r="BD1174" s="180" t="s">
        <v>407</v>
      </c>
      <c r="BE1174" s="180"/>
      <c r="BF1174" s="189" t="str">
        <f t="shared" si="188"/>
        <v>&gt;=0</v>
      </c>
      <c r="BG1174" s="189" t="s">
        <v>58</v>
      </c>
      <c r="BH1174" s="189" t="s">
        <v>58</v>
      </c>
      <c r="BI1174" s="189"/>
      <c r="BJ1174" s="189"/>
      <c r="BK1174" s="189"/>
      <c r="BL1174" s="189"/>
    </row>
    <row r="1175" spans="1:64" ht="13.5" hidden="1" customHeight="1" thickBot="1">
      <c r="A1175" s="90"/>
      <c r="B1175" s="127"/>
      <c r="C1175" s="161"/>
      <c r="D1175" s="347"/>
      <c r="E1175" s="347"/>
      <c r="F1175" s="304"/>
      <c r="G1175" s="304"/>
      <c r="H1175" s="304"/>
      <c r="I1175" s="304"/>
      <c r="J1175" s="304"/>
      <c r="K1175" s="304"/>
      <c r="L1175" s="304"/>
      <c r="M1175" s="304"/>
      <c r="N1175" s="304"/>
      <c r="O1175" s="304"/>
      <c r="P1175" s="304"/>
      <c r="Q1175" s="304"/>
      <c r="R1175" s="304"/>
      <c r="S1175" s="304"/>
      <c r="T1175" s="304"/>
      <c r="U1175" s="304"/>
      <c r="V1175" s="304"/>
      <c r="W1175" s="304"/>
      <c r="X1175" s="304"/>
      <c r="Y1175" s="304"/>
      <c r="Z1175" s="304"/>
      <c r="AA1175" s="304"/>
      <c r="AB1175" s="304"/>
      <c r="AC1175" s="304"/>
      <c r="AD1175" s="304"/>
      <c r="AE1175" s="305"/>
      <c r="AF1175" s="305"/>
      <c r="AG1175" s="305"/>
      <c r="AH1175" s="305"/>
      <c r="AI1175" s="305"/>
      <c r="AJ1175" s="305"/>
      <c r="AK1175" s="305"/>
      <c r="AL1175" s="305"/>
      <c r="AM1175" s="305"/>
      <c r="AN1175" s="305"/>
      <c r="AO1175" s="314"/>
      <c r="AP1175" s="117"/>
      <c r="AQ1175" s="54" t="s">
        <v>645</v>
      </c>
      <c r="AU1175" s="292" t="str">
        <f t="shared" ca="1" si="191"/>
        <v>I</v>
      </c>
      <c r="AV1175" s="292">
        <f t="shared" si="192"/>
        <v>1172</v>
      </c>
      <c r="AW1175" s="180" t="str">
        <f t="shared" ca="1" si="189"/>
        <v>I1172</v>
      </c>
      <c r="AX1175" s="180">
        <f t="shared" si="180"/>
        <v>9</v>
      </c>
      <c r="AY1175" s="180" t="str">
        <f t="shared" ca="1" si="187"/>
        <v>6. Ownership - Operating Costs</v>
      </c>
      <c r="AZ1175" s="189" t="s">
        <v>702</v>
      </c>
      <c r="BA1175" s="180" t="s">
        <v>741</v>
      </c>
      <c r="BB1175" s="180">
        <f>$I$8</f>
        <v>2023</v>
      </c>
      <c r="BC1175" s="180" t="str">
        <f t="shared" ca="1" si="190"/>
        <v>9_I1172_Primary_fuel_transportation_2023</v>
      </c>
      <c r="BD1175" s="180" t="s">
        <v>407</v>
      </c>
      <c r="BE1175" s="180"/>
      <c r="BF1175" s="189" t="str">
        <f t="shared" si="188"/>
        <v>&gt;=0</v>
      </c>
      <c r="BG1175" s="189" t="s">
        <v>58</v>
      </c>
      <c r="BH1175" s="189" t="s">
        <v>58</v>
      </c>
      <c r="BI1175" s="189"/>
      <c r="BJ1175" s="189"/>
      <c r="BK1175" s="189"/>
      <c r="BL1175" s="189"/>
    </row>
    <row r="1176" spans="1:64" ht="13.5" hidden="1" customHeight="1" thickBot="1">
      <c r="A1176" s="90"/>
      <c r="B1176" s="127"/>
      <c r="C1176" s="161"/>
      <c r="D1176" s="347"/>
      <c r="E1176" s="347"/>
      <c r="F1176" s="304"/>
      <c r="G1176" s="304"/>
      <c r="H1176" s="304"/>
      <c r="I1176" s="304"/>
      <c r="J1176" s="304"/>
      <c r="K1176" s="304"/>
      <c r="L1176" s="304"/>
      <c r="M1176" s="304"/>
      <c r="N1176" s="304"/>
      <c r="O1176" s="304"/>
      <c r="P1176" s="304"/>
      <c r="Q1176" s="304"/>
      <c r="R1176" s="304"/>
      <c r="S1176" s="304"/>
      <c r="T1176" s="304"/>
      <c r="U1176" s="304"/>
      <c r="V1176" s="304"/>
      <c r="W1176" s="304"/>
      <c r="X1176" s="304"/>
      <c r="Y1176" s="304"/>
      <c r="Z1176" s="304"/>
      <c r="AA1176" s="304"/>
      <c r="AB1176" s="304"/>
      <c r="AC1176" s="304"/>
      <c r="AD1176" s="304"/>
      <c r="AE1176" s="305"/>
      <c r="AF1176" s="305"/>
      <c r="AG1176" s="305"/>
      <c r="AH1176" s="305"/>
      <c r="AI1176" s="305"/>
      <c r="AJ1176" s="305"/>
      <c r="AK1176" s="305"/>
      <c r="AL1176" s="305"/>
      <c r="AM1176" s="305"/>
      <c r="AN1176" s="305"/>
      <c r="AO1176" s="314"/>
      <c r="AP1176" s="117"/>
      <c r="AQ1176" s="54" t="s">
        <v>645</v>
      </c>
      <c r="AU1176" s="292" t="str">
        <f t="shared" ca="1" si="191"/>
        <v>J</v>
      </c>
      <c r="AV1176" s="292">
        <f t="shared" si="192"/>
        <v>1172</v>
      </c>
      <c r="AW1176" s="180" t="str">
        <f t="shared" ca="1" si="189"/>
        <v>J1172</v>
      </c>
      <c r="AX1176" s="180">
        <f t="shared" si="180"/>
        <v>9</v>
      </c>
      <c r="AY1176" s="180" t="str">
        <f t="shared" ca="1" si="187"/>
        <v>6. Ownership - Operating Costs</v>
      </c>
      <c r="AZ1176" s="189" t="s">
        <v>702</v>
      </c>
      <c r="BA1176" s="180" t="s">
        <v>741</v>
      </c>
      <c r="BB1176" s="180">
        <f>$J$8</f>
        <v>2024</v>
      </c>
      <c r="BC1176" s="180" t="str">
        <f t="shared" ca="1" si="190"/>
        <v>9_J1172_Primary_fuel_transportation_2024</v>
      </c>
      <c r="BD1176" s="180" t="s">
        <v>407</v>
      </c>
      <c r="BE1176" s="180"/>
      <c r="BF1176" s="189" t="str">
        <f t="shared" si="188"/>
        <v>&gt;=0</v>
      </c>
      <c r="BG1176" s="189" t="s">
        <v>58</v>
      </c>
      <c r="BH1176" s="189" t="s">
        <v>58</v>
      </c>
      <c r="BI1176" s="189"/>
      <c r="BJ1176" s="189"/>
      <c r="BK1176" s="189"/>
      <c r="BL1176" s="189"/>
    </row>
    <row r="1177" spans="1:64" ht="13.5" hidden="1" customHeight="1" thickBot="1">
      <c r="A1177" s="90"/>
      <c r="B1177" s="127"/>
      <c r="C1177" s="161"/>
      <c r="D1177" s="347"/>
      <c r="E1177" s="347"/>
      <c r="F1177" s="304"/>
      <c r="G1177" s="304"/>
      <c r="H1177" s="304"/>
      <c r="I1177" s="304"/>
      <c r="J1177" s="304"/>
      <c r="K1177" s="304"/>
      <c r="L1177" s="304"/>
      <c r="M1177" s="304"/>
      <c r="N1177" s="304"/>
      <c r="O1177" s="304"/>
      <c r="P1177" s="304"/>
      <c r="Q1177" s="304"/>
      <c r="R1177" s="304"/>
      <c r="S1177" s="304"/>
      <c r="T1177" s="304"/>
      <c r="U1177" s="304"/>
      <c r="V1177" s="304"/>
      <c r="W1177" s="304"/>
      <c r="X1177" s="304"/>
      <c r="Y1177" s="304"/>
      <c r="Z1177" s="304"/>
      <c r="AA1177" s="304"/>
      <c r="AB1177" s="304"/>
      <c r="AC1177" s="304"/>
      <c r="AD1177" s="304"/>
      <c r="AE1177" s="305"/>
      <c r="AF1177" s="305"/>
      <c r="AG1177" s="305"/>
      <c r="AH1177" s="305"/>
      <c r="AI1177" s="305"/>
      <c r="AJ1177" s="305"/>
      <c r="AK1177" s="305"/>
      <c r="AL1177" s="305"/>
      <c r="AM1177" s="305"/>
      <c r="AN1177" s="305"/>
      <c r="AO1177" s="314"/>
      <c r="AP1177" s="117"/>
      <c r="AQ1177" s="54" t="s">
        <v>645</v>
      </c>
      <c r="AU1177" s="292" t="str">
        <f t="shared" ca="1" si="191"/>
        <v>K</v>
      </c>
      <c r="AV1177" s="292">
        <f t="shared" si="192"/>
        <v>1172</v>
      </c>
      <c r="AW1177" s="180" t="str">
        <f t="shared" ca="1" si="189"/>
        <v>K1172</v>
      </c>
      <c r="AX1177" s="180">
        <f t="shared" si="180"/>
        <v>9</v>
      </c>
      <c r="AY1177" s="180" t="str">
        <f t="shared" ca="1" si="187"/>
        <v>6. Ownership - Operating Costs</v>
      </c>
      <c r="AZ1177" s="189" t="s">
        <v>702</v>
      </c>
      <c r="BA1177" s="180" t="s">
        <v>741</v>
      </c>
      <c r="BB1177" s="180">
        <f>$K$8</f>
        <v>2025</v>
      </c>
      <c r="BC1177" s="180" t="str">
        <f t="shared" ca="1" si="190"/>
        <v>9_K1172_Primary_fuel_transportation_2025</v>
      </c>
      <c r="BD1177" s="180" t="s">
        <v>407</v>
      </c>
      <c r="BE1177" s="180"/>
      <c r="BF1177" s="189" t="str">
        <f t="shared" si="188"/>
        <v>&gt;=0</v>
      </c>
      <c r="BG1177" s="189" t="s">
        <v>58</v>
      </c>
      <c r="BH1177" s="189" t="s">
        <v>58</v>
      </c>
      <c r="BI1177" s="189"/>
      <c r="BJ1177" s="189"/>
      <c r="BK1177" s="189"/>
      <c r="BL1177" s="189"/>
    </row>
    <row r="1178" spans="1:64" ht="13.5" hidden="1" customHeight="1" thickBot="1">
      <c r="A1178" s="90"/>
      <c r="B1178" s="127"/>
      <c r="C1178" s="161"/>
      <c r="D1178" s="347"/>
      <c r="E1178" s="347"/>
      <c r="F1178" s="304"/>
      <c r="G1178" s="304"/>
      <c r="H1178" s="304"/>
      <c r="I1178" s="304"/>
      <c r="J1178" s="304"/>
      <c r="K1178" s="304"/>
      <c r="L1178" s="304"/>
      <c r="M1178" s="304"/>
      <c r="N1178" s="304"/>
      <c r="O1178" s="304"/>
      <c r="P1178" s="304"/>
      <c r="Q1178" s="304"/>
      <c r="R1178" s="304"/>
      <c r="S1178" s="304"/>
      <c r="T1178" s="304"/>
      <c r="U1178" s="304"/>
      <c r="V1178" s="304"/>
      <c r="W1178" s="304"/>
      <c r="X1178" s="304"/>
      <c r="Y1178" s="304"/>
      <c r="Z1178" s="304"/>
      <c r="AA1178" s="304"/>
      <c r="AB1178" s="304"/>
      <c r="AC1178" s="304"/>
      <c r="AD1178" s="304"/>
      <c r="AE1178" s="305"/>
      <c r="AF1178" s="305"/>
      <c r="AG1178" s="305"/>
      <c r="AH1178" s="305"/>
      <c r="AI1178" s="305"/>
      <c r="AJ1178" s="305"/>
      <c r="AK1178" s="305"/>
      <c r="AL1178" s="305"/>
      <c r="AM1178" s="305"/>
      <c r="AN1178" s="305"/>
      <c r="AO1178" s="314"/>
      <c r="AP1178" s="117"/>
      <c r="AQ1178" s="54" t="s">
        <v>645</v>
      </c>
      <c r="AU1178" s="292" t="str">
        <f t="shared" ca="1" si="191"/>
        <v>L</v>
      </c>
      <c r="AV1178" s="292">
        <f t="shared" si="192"/>
        <v>1172</v>
      </c>
      <c r="AW1178" s="180" t="str">
        <f t="shared" ca="1" si="189"/>
        <v>L1172</v>
      </c>
      <c r="AX1178" s="180">
        <f t="shared" si="180"/>
        <v>9</v>
      </c>
      <c r="AY1178" s="180" t="str">
        <f t="shared" ca="1" si="187"/>
        <v>6. Ownership - Operating Costs</v>
      </c>
      <c r="AZ1178" s="189" t="s">
        <v>702</v>
      </c>
      <c r="BA1178" s="180" t="s">
        <v>741</v>
      </c>
      <c r="BB1178" s="180">
        <f>$L$8</f>
        <v>2026</v>
      </c>
      <c r="BC1178" s="180" t="str">
        <f t="shared" ca="1" si="190"/>
        <v>9_L1172_Primary_fuel_transportation_2026</v>
      </c>
      <c r="BD1178" s="180" t="s">
        <v>407</v>
      </c>
      <c r="BE1178" s="180"/>
      <c r="BF1178" s="189" t="str">
        <f t="shared" si="188"/>
        <v>&gt;=0</v>
      </c>
      <c r="BG1178" s="189" t="s">
        <v>58</v>
      </c>
      <c r="BH1178" s="189" t="s">
        <v>58</v>
      </c>
      <c r="BI1178" s="189"/>
      <c r="BJ1178" s="189"/>
      <c r="BK1178" s="189"/>
      <c r="BL1178" s="189"/>
    </row>
    <row r="1179" spans="1:64" ht="13.5" hidden="1" customHeight="1" thickBot="1">
      <c r="A1179" s="90"/>
      <c r="B1179" s="127"/>
      <c r="C1179" s="161"/>
      <c r="D1179" s="347"/>
      <c r="E1179" s="347"/>
      <c r="F1179" s="304"/>
      <c r="G1179" s="304"/>
      <c r="H1179" s="304"/>
      <c r="I1179" s="304"/>
      <c r="J1179" s="304"/>
      <c r="K1179" s="304"/>
      <c r="L1179" s="304"/>
      <c r="M1179" s="304"/>
      <c r="N1179" s="304"/>
      <c r="O1179" s="304"/>
      <c r="P1179" s="304"/>
      <c r="Q1179" s="304"/>
      <c r="R1179" s="304"/>
      <c r="S1179" s="304"/>
      <c r="T1179" s="304"/>
      <c r="U1179" s="304"/>
      <c r="V1179" s="304"/>
      <c r="W1179" s="304"/>
      <c r="X1179" s="304"/>
      <c r="Y1179" s="304"/>
      <c r="Z1179" s="304"/>
      <c r="AA1179" s="304"/>
      <c r="AB1179" s="304"/>
      <c r="AC1179" s="304"/>
      <c r="AD1179" s="304"/>
      <c r="AE1179" s="305"/>
      <c r="AF1179" s="305"/>
      <c r="AG1179" s="305"/>
      <c r="AH1179" s="305"/>
      <c r="AI1179" s="305"/>
      <c r="AJ1179" s="305"/>
      <c r="AK1179" s="305"/>
      <c r="AL1179" s="305"/>
      <c r="AM1179" s="305"/>
      <c r="AN1179" s="305"/>
      <c r="AO1179" s="314"/>
      <c r="AP1179" s="117"/>
      <c r="AQ1179" s="54" t="s">
        <v>645</v>
      </c>
      <c r="AU1179" s="292" t="str">
        <f t="shared" ca="1" si="191"/>
        <v>M</v>
      </c>
      <c r="AV1179" s="292">
        <f t="shared" si="192"/>
        <v>1172</v>
      </c>
      <c r="AW1179" s="180" t="str">
        <f t="shared" ca="1" si="189"/>
        <v>M1172</v>
      </c>
      <c r="AX1179" s="180">
        <f t="shared" si="180"/>
        <v>9</v>
      </c>
      <c r="AY1179" s="180" t="str">
        <f t="shared" ca="1" si="187"/>
        <v>6. Ownership - Operating Costs</v>
      </c>
      <c r="AZ1179" s="189" t="s">
        <v>702</v>
      </c>
      <c r="BA1179" s="180" t="s">
        <v>741</v>
      </c>
      <c r="BB1179" s="180">
        <f>$M$8</f>
        <v>2027</v>
      </c>
      <c r="BC1179" s="180" t="str">
        <f t="shared" ca="1" si="190"/>
        <v>9_M1172_Primary_fuel_transportation_2027</v>
      </c>
      <c r="BD1179" s="180" t="s">
        <v>407</v>
      </c>
      <c r="BE1179" s="180"/>
      <c r="BF1179" s="189" t="str">
        <f t="shared" si="188"/>
        <v>&gt;=0</v>
      </c>
      <c r="BG1179" s="189" t="s">
        <v>58</v>
      </c>
      <c r="BH1179" s="189" t="s">
        <v>58</v>
      </c>
      <c r="BI1179" s="189"/>
      <c r="BJ1179" s="189"/>
      <c r="BK1179" s="189"/>
      <c r="BL1179" s="189"/>
    </row>
    <row r="1180" spans="1:64" ht="13.5" hidden="1" customHeight="1" thickBot="1">
      <c r="A1180" s="90"/>
      <c r="B1180" s="127"/>
      <c r="C1180" s="161"/>
      <c r="D1180" s="347"/>
      <c r="E1180" s="347"/>
      <c r="F1180" s="304"/>
      <c r="G1180" s="304"/>
      <c r="H1180" s="304"/>
      <c r="I1180" s="304"/>
      <c r="J1180" s="304"/>
      <c r="K1180" s="304"/>
      <c r="L1180" s="304"/>
      <c r="M1180" s="304"/>
      <c r="N1180" s="304"/>
      <c r="O1180" s="304"/>
      <c r="P1180" s="304"/>
      <c r="Q1180" s="304"/>
      <c r="R1180" s="304"/>
      <c r="S1180" s="304"/>
      <c r="T1180" s="304"/>
      <c r="U1180" s="304"/>
      <c r="V1180" s="304"/>
      <c r="W1180" s="304"/>
      <c r="X1180" s="304"/>
      <c r="Y1180" s="304"/>
      <c r="Z1180" s="304"/>
      <c r="AA1180" s="304"/>
      <c r="AB1180" s="304"/>
      <c r="AC1180" s="304"/>
      <c r="AD1180" s="304"/>
      <c r="AE1180" s="305"/>
      <c r="AF1180" s="305"/>
      <c r="AG1180" s="305"/>
      <c r="AH1180" s="305"/>
      <c r="AI1180" s="305"/>
      <c r="AJ1180" s="305"/>
      <c r="AK1180" s="305"/>
      <c r="AL1180" s="305"/>
      <c r="AM1180" s="305"/>
      <c r="AN1180" s="305"/>
      <c r="AO1180" s="314"/>
      <c r="AP1180" s="117"/>
      <c r="AQ1180" s="54" t="s">
        <v>645</v>
      </c>
      <c r="AU1180" s="292" t="str">
        <f t="shared" ca="1" si="191"/>
        <v>N</v>
      </c>
      <c r="AV1180" s="292">
        <f t="shared" si="192"/>
        <v>1172</v>
      </c>
      <c r="AW1180" s="180" t="str">
        <f t="shared" ca="1" si="189"/>
        <v>N1172</v>
      </c>
      <c r="AX1180" s="180">
        <f t="shared" si="180"/>
        <v>9</v>
      </c>
      <c r="AY1180" s="180" t="str">
        <f t="shared" ca="1" si="187"/>
        <v>6. Ownership - Operating Costs</v>
      </c>
      <c r="AZ1180" s="189" t="s">
        <v>702</v>
      </c>
      <c r="BA1180" s="180" t="s">
        <v>741</v>
      </c>
      <c r="BB1180" s="180">
        <f>$N$8</f>
        <v>2028</v>
      </c>
      <c r="BC1180" s="180" t="str">
        <f t="shared" ca="1" si="190"/>
        <v>9_N1172_Primary_fuel_transportation_2028</v>
      </c>
      <c r="BD1180" s="180" t="s">
        <v>407</v>
      </c>
      <c r="BE1180" s="180"/>
      <c r="BF1180" s="189" t="str">
        <f t="shared" si="188"/>
        <v>&gt;=0</v>
      </c>
      <c r="BG1180" s="189" t="s">
        <v>58</v>
      </c>
      <c r="BH1180" s="189" t="s">
        <v>58</v>
      </c>
      <c r="BI1180" s="189"/>
      <c r="BJ1180" s="189"/>
      <c r="BK1180" s="189"/>
      <c r="BL1180" s="189"/>
    </row>
    <row r="1181" spans="1:64" ht="13.5" hidden="1" customHeight="1" thickBot="1">
      <c r="A1181" s="90"/>
      <c r="B1181" s="127"/>
      <c r="C1181" s="161"/>
      <c r="D1181" s="347"/>
      <c r="E1181" s="347"/>
      <c r="F1181" s="304"/>
      <c r="G1181" s="304"/>
      <c r="H1181" s="304"/>
      <c r="I1181" s="304"/>
      <c r="J1181" s="304"/>
      <c r="K1181" s="304"/>
      <c r="L1181" s="304"/>
      <c r="M1181" s="304"/>
      <c r="N1181" s="304"/>
      <c r="O1181" s="304"/>
      <c r="P1181" s="304"/>
      <c r="Q1181" s="304"/>
      <c r="R1181" s="304"/>
      <c r="S1181" s="304"/>
      <c r="T1181" s="304"/>
      <c r="U1181" s="304"/>
      <c r="V1181" s="304"/>
      <c r="W1181" s="304"/>
      <c r="X1181" s="304"/>
      <c r="Y1181" s="304"/>
      <c r="Z1181" s="304"/>
      <c r="AA1181" s="304"/>
      <c r="AB1181" s="304"/>
      <c r="AC1181" s="304"/>
      <c r="AD1181" s="304"/>
      <c r="AE1181" s="305"/>
      <c r="AF1181" s="305"/>
      <c r="AG1181" s="305"/>
      <c r="AH1181" s="305"/>
      <c r="AI1181" s="305"/>
      <c r="AJ1181" s="305"/>
      <c r="AK1181" s="305"/>
      <c r="AL1181" s="305"/>
      <c r="AM1181" s="305"/>
      <c r="AN1181" s="305"/>
      <c r="AO1181" s="314"/>
      <c r="AP1181" s="117"/>
      <c r="AQ1181" s="54" t="s">
        <v>645</v>
      </c>
      <c r="AU1181" s="292" t="str">
        <f t="shared" ca="1" si="191"/>
        <v>O</v>
      </c>
      <c r="AV1181" s="292">
        <f t="shared" si="192"/>
        <v>1172</v>
      </c>
      <c r="AW1181" s="180" t="str">
        <f t="shared" ca="1" si="189"/>
        <v>O1172</v>
      </c>
      <c r="AX1181" s="180">
        <f t="shared" si="180"/>
        <v>9</v>
      </c>
      <c r="AY1181" s="180" t="str">
        <f t="shared" ca="1" si="187"/>
        <v>6. Ownership - Operating Costs</v>
      </c>
      <c r="AZ1181" s="189" t="s">
        <v>702</v>
      </c>
      <c r="BA1181" s="180" t="s">
        <v>741</v>
      </c>
      <c r="BB1181" s="180">
        <f>$O$8</f>
        <v>2029</v>
      </c>
      <c r="BC1181" s="180" t="str">
        <f t="shared" ca="1" si="190"/>
        <v>9_O1172_Primary_fuel_transportation_2029</v>
      </c>
      <c r="BD1181" s="180" t="s">
        <v>407</v>
      </c>
      <c r="BE1181" s="180"/>
      <c r="BF1181" s="189" t="str">
        <f t="shared" si="188"/>
        <v>&gt;=0</v>
      </c>
      <c r="BG1181" s="189" t="s">
        <v>58</v>
      </c>
      <c r="BH1181" s="189" t="s">
        <v>58</v>
      </c>
      <c r="BI1181" s="189"/>
      <c r="BJ1181" s="189"/>
      <c r="BK1181" s="189"/>
      <c r="BL1181" s="189"/>
    </row>
    <row r="1182" spans="1:64" ht="13.5" hidden="1" customHeight="1" thickBot="1">
      <c r="A1182" s="90"/>
      <c r="B1182" s="127"/>
      <c r="C1182" s="161"/>
      <c r="D1182" s="347"/>
      <c r="E1182" s="347"/>
      <c r="F1182" s="304"/>
      <c r="G1182" s="304"/>
      <c r="H1182" s="304"/>
      <c r="I1182" s="304"/>
      <c r="J1182" s="304"/>
      <c r="K1182" s="304"/>
      <c r="L1182" s="304"/>
      <c r="M1182" s="304"/>
      <c r="N1182" s="304"/>
      <c r="O1182" s="304"/>
      <c r="P1182" s="304"/>
      <c r="Q1182" s="304"/>
      <c r="R1182" s="304"/>
      <c r="S1182" s="304"/>
      <c r="T1182" s="304"/>
      <c r="U1182" s="304"/>
      <c r="V1182" s="304"/>
      <c r="W1182" s="304"/>
      <c r="X1182" s="304"/>
      <c r="Y1182" s="304"/>
      <c r="Z1182" s="304"/>
      <c r="AA1182" s="304"/>
      <c r="AB1182" s="304"/>
      <c r="AC1182" s="304"/>
      <c r="AD1182" s="304"/>
      <c r="AE1182" s="305"/>
      <c r="AF1182" s="305"/>
      <c r="AG1182" s="305"/>
      <c r="AH1182" s="305"/>
      <c r="AI1182" s="305"/>
      <c r="AJ1182" s="305"/>
      <c r="AK1182" s="305"/>
      <c r="AL1182" s="305"/>
      <c r="AM1182" s="305"/>
      <c r="AN1182" s="305"/>
      <c r="AO1182" s="314"/>
      <c r="AP1182" s="117"/>
      <c r="AQ1182" s="54" t="s">
        <v>645</v>
      </c>
      <c r="AU1182" s="292" t="str">
        <f t="shared" ca="1" si="191"/>
        <v>P</v>
      </c>
      <c r="AV1182" s="292">
        <f t="shared" si="192"/>
        <v>1172</v>
      </c>
      <c r="AW1182" s="180" t="str">
        <f t="shared" ca="1" si="189"/>
        <v>P1172</v>
      </c>
      <c r="AX1182" s="180">
        <f t="shared" si="180"/>
        <v>9</v>
      </c>
      <c r="AY1182" s="180" t="str">
        <f t="shared" ca="1" si="187"/>
        <v>6. Ownership - Operating Costs</v>
      </c>
      <c r="AZ1182" s="189" t="s">
        <v>702</v>
      </c>
      <c r="BA1182" s="180" t="s">
        <v>741</v>
      </c>
      <c r="BB1182" s="180">
        <f>$P$8</f>
        <v>2030</v>
      </c>
      <c r="BC1182" s="180" t="str">
        <f t="shared" ca="1" si="190"/>
        <v>9_P1172_Primary_fuel_transportation_2030</v>
      </c>
      <c r="BD1182" s="180" t="s">
        <v>407</v>
      </c>
      <c r="BE1182" s="180"/>
      <c r="BF1182" s="189" t="str">
        <f t="shared" si="188"/>
        <v>&gt;=0</v>
      </c>
      <c r="BG1182" s="189" t="s">
        <v>58</v>
      </c>
      <c r="BH1182" s="189" t="s">
        <v>58</v>
      </c>
      <c r="BI1182" s="189"/>
      <c r="BJ1182" s="189"/>
      <c r="BK1182" s="189"/>
      <c r="BL1182" s="189"/>
    </row>
    <row r="1183" spans="1:64" ht="13.5" hidden="1" customHeight="1" thickBot="1">
      <c r="A1183" s="90"/>
      <c r="B1183" s="127"/>
      <c r="C1183" s="161"/>
      <c r="D1183" s="347"/>
      <c r="E1183" s="347"/>
      <c r="F1183" s="304"/>
      <c r="G1183" s="304"/>
      <c r="H1183" s="304"/>
      <c r="I1183" s="304"/>
      <c r="J1183" s="304"/>
      <c r="K1183" s="304"/>
      <c r="L1183" s="304"/>
      <c r="M1183" s="304"/>
      <c r="N1183" s="304"/>
      <c r="O1183" s="304"/>
      <c r="P1183" s="304"/>
      <c r="Q1183" s="304"/>
      <c r="R1183" s="304"/>
      <c r="S1183" s="304"/>
      <c r="T1183" s="304"/>
      <c r="U1183" s="304"/>
      <c r="V1183" s="304"/>
      <c r="W1183" s="304"/>
      <c r="X1183" s="304"/>
      <c r="Y1183" s="304"/>
      <c r="Z1183" s="304"/>
      <c r="AA1183" s="304"/>
      <c r="AB1183" s="304"/>
      <c r="AC1183" s="304"/>
      <c r="AD1183" s="304"/>
      <c r="AE1183" s="305"/>
      <c r="AF1183" s="305"/>
      <c r="AG1183" s="305"/>
      <c r="AH1183" s="305"/>
      <c r="AI1183" s="305"/>
      <c r="AJ1183" s="305"/>
      <c r="AK1183" s="305"/>
      <c r="AL1183" s="305"/>
      <c r="AM1183" s="305"/>
      <c r="AN1183" s="305"/>
      <c r="AO1183" s="314"/>
      <c r="AP1183" s="117"/>
      <c r="AQ1183" s="54" t="s">
        <v>645</v>
      </c>
      <c r="AU1183" s="292" t="str">
        <f t="shared" ca="1" si="191"/>
        <v>Q</v>
      </c>
      <c r="AV1183" s="292">
        <f t="shared" si="192"/>
        <v>1172</v>
      </c>
      <c r="AW1183" s="180" t="str">
        <f t="shared" ca="1" si="189"/>
        <v>Q1172</v>
      </c>
      <c r="AX1183" s="180">
        <f t="shared" si="180"/>
        <v>9</v>
      </c>
      <c r="AY1183" s="180" t="str">
        <f t="shared" ca="1" si="187"/>
        <v>6. Ownership - Operating Costs</v>
      </c>
      <c r="AZ1183" s="189" t="s">
        <v>702</v>
      </c>
      <c r="BA1183" s="180" t="s">
        <v>741</v>
      </c>
      <c r="BB1183" s="180">
        <f>$Q$8</f>
        <v>2031</v>
      </c>
      <c r="BC1183" s="180" t="str">
        <f t="shared" ca="1" si="190"/>
        <v>9_Q1172_Primary_fuel_transportation_2031</v>
      </c>
      <c r="BD1183" s="180" t="s">
        <v>407</v>
      </c>
      <c r="BE1183" s="180"/>
      <c r="BF1183" s="189" t="str">
        <f t="shared" si="188"/>
        <v>&gt;=0</v>
      </c>
      <c r="BG1183" s="189" t="s">
        <v>58</v>
      </c>
      <c r="BH1183" s="189" t="s">
        <v>58</v>
      </c>
      <c r="BI1183" s="189"/>
      <c r="BJ1183" s="189"/>
      <c r="BK1183" s="189"/>
      <c r="BL1183" s="189"/>
    </row>
    <row r="1184" spans="1:64" ht="13.5" hidden="1" customHeight="1" thickBot="1">
      <c r="A1184" s="90"/>
      <c r="B1184" s="127"/>
      <c r="C1184" s="161"/>
      <c r="D1184" s="347"/>
      <c r="E1184" s="347"/>
      <c r="F1184" s="304"/>
      <c r="G1184" s="304"/>
      <c r="H1184" s="304"/>
      <c r="I1184" s="304"/>
      <c r="J1184" s="304"/>
      <c r="K1184" s="304"/>
      <c r="L1184" s="304"/>
      <c r="M1184" s="304"/>
      <c r="N1184" s="304"/>
      <c r="O1184" s="304"/>
      <c r="P1184" s="304"/>
      <c r="Q1184" s="304"/>
      <c r="R1184" s="304"/>
      <c r="S1184" s="304"/>
      <c r="T1184" s="304"/>
      <c r="U1184" s="304"/>
      <c r="V1184" s="304"/>
      <c r="W1184" s="304"/>
      <c r="X1184" s="304"/>
      <c r="Y1184" s="304"/>
      <c r="Z1184" s="304"/>
      <c r="AA1184" s="304"/>
      <c r="AB1184" s="304"/>
      <c r="AC1184" s="304"/>
      <c r="AD1184" s="304"/>
      <c r="AE1184" s="305"/>
      <c r="AF1184" s="305"/>
      <c r="AG1184" s="305"/>
      <c r="AH1184" s="305"/>
      <c r="AI1184" s="305"/>
      <c r="AJ1184" s="305"/>
      <c r="AK1184" s="305"/>
      <c r="AL1184" s="305"/>
      <c r="AM1184" s="305"/>
      <c r="AN1184" s="305"/>
      <c r="AO1184" s="314"/>
      <c r="AP1184" s="117"/>
      <c r="AQ1184" s="54" t="s">
        <v>645</v>
      </c>
      <c r="AU1184" s="292" t="str">
        <f t="shared" ca="1" si="191"/>
        <v>R</v>
      </c>
      <c r="AV1184" s="292">
        <f t="shared" si="192"/>
        <v>1172</v>
      </c>
      <c r="AW1184" s="180" t="str">
        <f t="shared" ca="1" si="189"/>
        <v>R1172</v>
      </c>
      <c r="AX1184" s="180">
        <f t="shared" si="180"/>
        <v>9</v>
      </c>
      <c r="AY1184" s="180" t="str">
        <f t="shared" ca="1" si="187"/>
        <v>6. Ownership - Operating Costs</v>
      </c>
      <c r="AZ1184" s="189" t="s">
        <v>702</v>
      </c>
      <c r="BA1184" s="180" t="s">
        <v>741</v>
      </c>
      <c r="BB1184" s="180">
        <f>$R$8</f>
        <v>2032</v>
      </c>
      <c r="BC1184" s="180" t="str">
        <f t="shared" ca="1" si="190"/>
        <v>9_R1172_Primary_fuel_transportation_2032</v>
      </c>
      <c r="BD1184" s="180" t="s">
        <v>407</v>
      </c>
      <c r="BE1184" s="180"/>
      <c r="BF1184" s="189" t="str">
        <f t="shared" si="188"/>
        <v>&gt;=0</v>
      </c>
      <c r="BG1184" s="189" t="s">
        <v>58</v>
      </c>
      <c r="BH1184" s="189" t="s">
        <v>58</v>
      </c>
      <c r="BI1184" s="189"/>
      <c r="BJ1184" s="189"/>
      <c r="BK1184" s="189"/>
      <c r="BL1184" s="189"/>
    </row>
    <row r="1185" spans="1:64" ht="13.5" hidden="1" customHeight="1" thickBot="1">
      <c r="A1185" s="90"/>
      <c r="B1185" s="127"/>
      <c r="C1185" s="161"/>
      <c r="D1185" s="347"/>
      <c r="E1185" s="347"/>
      <c r="F1185" s="304"/>
      <c r="G1185" s="304"/>
      <c r="H1185" s="304"/>
      <c r="I1185" s="304"/>
      <c r="J1185" s="304"/>
      <c r="K1185" s="304"/>
      <c r="L1185" s="304"/>
      <c r="M1185" s="304"/>
      <c r="N1185" s="304"/>
      <c r="O1185" s="304"/>
      <c r="P1185" s="304"/>
      <c r="Q1185" s="304"/>
      <c r="R1185" s="304"/>
      <c r="S1185" s="304"/>
      <c r="T1185" s="304"/>
      <c r="U1185" s="304"/>
      <c r="V1185" s="304"/>
      <c r="W1185" s="304"/>
      <c r="X1185" s="304"/>
      <c r="Y1185" s="304"/>
      <c r="Z1185" s="304"/>
      <c r="AA1185" s="304"/>
      <c r="AB1185" s="304"/>
      <c r="AC1185" s="304"/>
      <c r="AD1185" s="304"/>
      <c r="AE1185" s="305"/>
      <c r="AF1185" s="305"/>
      <c r="AG1185" s="305"/>
      <c r="AH1185" s="305"/>
      <c r="AI1185" s="305"/>
      <c r="AJ1185" s="305"/>
      <c r="AK1185" s="305"/>
      <c r="AL1185" s="305"/>
      <c r="AM1185" s="305"/>
      <c r="AN1185" s="305"/>
      <c r="AO1185" s="314"/>
      <c r="AP1185" s="117"/>
      <c r="AQ1185" s="54" t="s">
        <v>645</v>
      </c>
      <c r="AU1185" s="292" t="str">
        <f t="shared" ca="1" si="191"/>
        <v>S</v>
      </c>
      <c r="AV1185" s="292">
        <f t="shared" si="192"/>
        <v>1172</v>
      </c>
      <c r="AW1185" s="180" t="str">
        <f t="shared" ca="1" si="189"/>
        <v>S1172</v>
      </c>
      <c r="AX1185" s="180">
        <f t="shared" si="180"/>
        <v>9</v>
      </c>
      <c r="AY1185" s="180" t="str">
        <f t="shared" ca="1" si="187"/>
        <v>6. Ownership - Operating Costs</v>
      </c>
      <c r="AZ1185" s="189" t="s">
        <v>702</v>
      </c>
      <c r="BA1185" s="180" t="s">
        <v>741</v>
      </c>
      <c r="BB1185" s="180">
        <f>$S$8</f>
        <v>2033</v>
      </c>
      <c r="BC1185" s="180" t="str">
        <f t="shared" ca="1" si="190"/>
        <v>9_S1172_Primary_fuel_transportation_2033</v>
      </c>
      <c r="BD1185" s="180" t="s">
        <v>407</v>
      </c>
      <c r="BE1185" s="180"/>
      <c r="BF1185" s="189" t="str">
        <f t="shared" si="188"/>
        <v>&gt;=0</v>
      </c>
      <c r="BG1185" s="189" t="s">
        <v>58</v>
      </c>
      <c r="BH1185" s="189" t="s">
        <v>58</v>
      </c>
      <c r="BI1185" s="189"/>
      <c r="BJ1185" s="189"/>
      <c r="BK1185" s="189"/>
      <c r="BL1185" s="189"/>
    </row>
    <row r="1186" spans="1:64" ht="13.5" hidden="1" customHeight="1" thickBot="1">
      <c r="A1186" s="90"/>
      <c r="B1186" s="127"/>
      <c r="C1186" s="161"/>
      <c r="D1186" s="347"/>
      <c r="E1186" s="347"/>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304"/>
      <c r="AE1186" s="305"/>
      <c r="AF1186" s="305"/>
      <c r="AG1186" s="305"/>
      <c r="AH1186" s="305"/>
      <c r="AI1186" s="305"/>
      <c r="AJ1186" s="305"/>
      <c r="AK1186" s="305"/>
      <c r="AL1186" s="305"/>
      <c r="AM1186" s="305"/>
      <c r="AN1186" s="305"/>
      <c r="AO1186" s="314"/>
      <c r="AP1186" s="117"/>
      <c r="AQ1186" s="54" t="s">
        <v>645</v>
      </c>
      <c r="AU1186" s="292" t="str">
        <f t="shared" ca="1" si="191"/>
        <v>T</v>
      </c>
      <c r="AV1186" s="292">
        <f t="shared" si="192"/>
        <v>1172</v>
      </c>
      <c r="AW1186" s="180" t="str">
        <f t="shared" ca="1" si="189"/>
        <v>T1172</v>
      </c>
      <c r="AX1186" s="180">
        <f t="shared" si="180"/>
        <v>9</v>
      </c>
      <c r="AY1186" s="180" t="str">
        <f t="shared" ca="1" si="187"/>
        <v>6. Ownership - Operating Costs</v>
      </c>
      <c r="AZ1186" s="189" t="s">
        <v>702</v>
      </c>
      <c r="BA1186" s="180" t="s">
        <v>741</v>
      </c>
      <c r="BB1186" s="180">
        <f>$T$8</f>
        <v>2034</v>
      </c>
      <c r="BC1186" s="180" t="str">
        <f t="shared" ca="1" si="190"/>
        <v>9_T1172_Primary_fuel_transportation_2034</v>
      </c>
      <c r="BD1186" s="180" t="s">
        <v>407</v>
      </c>
      <c r="BE1186" s="180"/>
      <c r="BF1186" s="189" t="str">
        <f t="shared" si="188"/>
        <v>&gt;=0</v>
      </c>
      <c r="BG1186" s="189" t="s">
        <v>58</v>
      </c>
      <c r="BH1186" s="189" t="s">
        <v>58</v>
      </c>
      <c r="BI1186" s="189"/>
      <c r="BJ1186" s="189"/>
      <c r="BK1186" s="189"/>
      <c r="BL1186" s="189"/>
    </row>
    <row r="1187" spans="1:64" ht="13.5" hidden="1" customHeight="1" thickBot="1">
      <c r="A1187" s="90"/>
      <c r="B1187" s="127"/>
      <c r="C1187" s="161"/>
      <c r="D1187" s="347"/>
      <c r="E1187" s="347"/>
      <c r="F1187" s="304"/>
      <c r="G1187" s="304"/>
      <c r="H1187" s="304"/>
      <c r="I1187" s="304"/>
      <c r="J1187" s="304"/>
      <c r="K1187" s="304"/>
      <c r="L1187" s="304"/>
      <c r="M1187" s="304"/>
      <c r="N1187" s="304"/>
      <c r="O1187" s="304"/>
      <c r="P1187" s="304"/>
      <c r="Q1187" s="304"/>
      <c r="R1187" s="304"/>
      <c r="S1187" s="304"/>
      <c r="T1187" s="304"/>
      <c r="U1187" s="304"/>
      <c r="V1187" s="304"/>
      <c r="W1187" s="304"/>
      <c r="X1187" s="304"/>
      <c r="Y1187" s="304"/>
      <c r="Z1187" s="304"/>
      <c r="AA1187" s="304"/>
      <c r="AB1187" s="304"/>
      <c r="AC1187" s="304"/>
      <c r="AD1187" s="304"/>
      <c r="AE1187" s="305"/>
      <c r="AF1187" s="305"/>
      <c r="AG1187" s="305"/>
      <c r="AH1187" s="305"/>
      <c r="AI1187" s="305"/>
      <c r="AJ1187" s="305"/>
      <c r="AK1187" s="305"/>
      <c r="AL1187" s="305"/>
      <c r="AM1187" s="305"/>
      <c r="AN1187" s="305"/>
      <c r="AO1187" s="314"/>
      <c r="AP1187" s="117"/>
      <c r="AQ1187" s="54" t="s">
        <v>645</v>
      </c>
      <c r="AU1187" s="292" t="str">
        <f t="shared" ca="1" si="191"/>
        <v>U</v>
      </c>
      <c r="AV1187" s="292">
        <f t="shared" si="192"/>
        <v>1172</v>
      </c>
      <c r="AW1187" s="180" t="str">
        <f t="shared" ca="1" si="189"/>
        <v>U1172</v>
      </c>
      <c r="AX1187" s="180">
        <f t="shared" si="180"/>
        <v>9</v>
      </c>
      <c r="AY1187" s="180" t="str">
        <f t="shared" ca="1" si="187"/>
        <v>6. Ownership - Operating Costs</v>
      </c>
      <c r="AZ1187" s="189" t="s">
        <v>702</v>
      </c>
      <c r="BA1187" s="180" t="s">
        <v>741</v>
      </c>
      <c r="BB1187" s="180">
        <f>$U$8</f>
        <v>2035</v>
      </c>
      <c r="BC1187" s="180" t="str">
        <f t="shared" ca="1" si="190"/>
        <v>9_U1172_Primary_fuel_transportation_2035</v>
      </c>
      <c r="BD1187" s="180" t="s">
        <v>407</v>
      </c>
      <c r="BE1187" s="180"/>
      <c r="BF1187" s="189" t="str">
        <f t="shared" si="188"/>
        <v>&gt;=0</v>
      </c>
      <c r="BG1187" s="189" t="s">
        <v>58</v>
      </c>
      <c r="BH1187" s="189" t="s">
        <v>58</v>
      </c>
      <c r="BI1187" s="189"/>
      <c r="BJ1187" s="189"/>
      <c r="BK1187" s="189"/>
      <c r="BL1187" s="189"/>
    </row>
    <row r="1188" spans="1:64" ht="13.5" hidden="1" customHeight="1" thickBot="1">
      <c r="A1188" s="90"/>
      <c r="B1188" s="127"/>
      <c r="C1188" s="161"/>
      <c r="D1188" s="347"/>
      <c r="E1188" s="347"/>
      <c r="F1188" s="304"/>
      <c r="G1188" s="304"/>
      <c r="H1188" s="304"/>
      <c r="I1188" s="304"/>
      <c r="J1188" s="304"/>
      <c r="K1188" s="304"/>
      <c r="L1188" s="304"/>
      <c r="M1188" s="304"/>
      <c r="N1188" s="304"/>
      <c r="O1188" s="304"/>
      <c r="P1188" s="304"/>
      <c r="Q1188" s="304"/>
      <c r="R1188" s="304"/>
      <c r="S1188" s="304"/>
      <c r="T1188" s="304"/>
      <c r="U1188" s="304"/>
      <c r="V1188" s="304"/>
      <c r="W1188" s="304"/>
      <c r="X1188" s="304"/>
      <c r="Y1188" s="304"/>
      <c r="Z1188" s="304"/>
      <c r="AA1188" s="304"/>
      <c r="AB1188" s="304"/>
      <c r="AC1188" s="304"/>
      <c r="AD1188" s="304"/>
      <c r="AE1188" s="305"/>
      <c r="AF1188" s="305"/>
      <c r="AG1188" s="305"/>
      <c r="AH1188" s="305"/>
      <c r="AI1188" s="305"/>
      <c r="AJ1188" s="305"/>
      <c r="AK1188" s="305"/>
      <c r="AL1188" s="305"/>
      <c r="AM1188" s="305"/>
      <c r="AN1188" s="305"/>
      <c r="AO1188" s="314"/>
      <c r="AP1188" s="117"/>
      <c r="AQ1188" s="54" t="s">
        <v>645</v>
      </c>
      <c r="AU1188" s="292" t="str">
        <f t="shared" ca="1" si="191"/>
        <v>V</v>
      </c>
      <c r="AV1188" s="292">
        <f t="shared" si="192"/>
        <v>1172</v>
      </c>
      <c r="AW1188" s="180" t="str">
        <f t="shared" ca="1" si="189"/>
        <v>V1172</v>
      </c>
      <c r="AX1188" s="180">
        <f t="shared" si="180"/>
        <v>9</v>
      </c>
      <c r="AY1188" s="180" t="str">
        <f t="shared" ca="1" si="187"/>
        <v>6. Ownership - Operating Costs</v>
      </c>
      <c r="AZ1188" s="189" t="s">
        <v>702</v>
      </c>
      <c r="BA1188" s="180" t="s">
        <v>741</v>
      </c>
      <c r="BB1188" s="180">
        <f>$V$8</f>
        <v>2036</v>
      </c>
      <c r="BC1188" s="180" t="str">
        <f t="shared" ca="1" si="190"/>
        <v>9_V1172_Primary_fuel_transportation_2036</v>
      </c>
      <c r="BD1188" s="180" t="s">
        <v>407</v>
      </c>
      <c r="BE1188" s="180"/>
      <c r="BF1188" s="189" t="str">
        <f t="shared" si="188"/>
        <v>&gt;=0</v>
      </c>
      <c r="BG1188" s="189" t="s">
        <v>58</v>
      </c>
      <c r="BH1188" s="189" t="s">
        <v>58</v>
      </c>
      <c r="BI1188" s="189"/>
      <c r="BJ1188" s="189"/>
      <c r="BK1188" s="189"/>
      <c r="BL1188" s="189"/>
    </row>
    <row r="1189" spans="1:64" ht="13.5" hidden="1" customHeight="1" thickBot="1">
      <c r="A1189" s="90"/>
      <c r="B1189" s="127"/>
      <c r="C1189" s="161"/>
      <c r="D1189" s="347"/>
      <c r="E1189" s="347"/>
      <c r="F1189" s="304"/>
      <c r="G1189" s="304"/>
      <c r="H1189" s="304"/>
      <c r="I1189" s="304"/>
      <c r="J1189" s="304"/>
      <c r="K1189" s="304"/>
      <c r="L1189" s="304"/>
      <c r="M1189" s="304"/>
      <c r="N1189" s="304"/>
      <c r="O1189" s="304"/>
      <c r="P1189" s="304"/>
      <c r="Q1189" s="304"/>
      <c r="R1189" s="304"/>
      <c r="S1189" s="304"/>
      <c r="T1189" s="304"/>
      <c r="U1189" s="304"/>
      <c r="V1189" s="304"/>
      <c r="W1189" s="304"/>
      <c r="X1189" s="304"/>
      <c r="Y1189" s="304"/>
      <c r="Z1189" s="304"/>
      <c r="AA1189" s="304"/>
      <c r="AB1189" s="304"/>
      <c r="AC1189" s="304"/>
      <c r="AD1189" s="304"/>
      <c r="AE1189" s="305"/>
      <c r="AF1189" s="305"/>
      <c r="AG1189" s="305"/>
      <c r="AH1189" s="305"/>
      <c r="AI1189" s="305"/>
      <c r="AJ1189" s="305"/>
      <c r="AK1189" s="305"/>
      <c r="AL1189" s="305"/>
      <c r="AM1189" s="305"/>
      <c r="AN1189" s="305"/>
      <c r="AO1189" s="314"/>
      <c r="AP1189" s="117"/>
      <c r="AQ1189" s="54" t="s">
        <v>645</v>
      </c>
      <c r="AU1189" s="292" t="str">
        <f t="shared" ca="1" si="191"/>
        <v>W</v>
      </c>
      <c r="AV1189" s="292">
        <f t="shared" si="192"/>
        <v>1172</v>
      </c>
      <c r="AW1189" s="180" t="str">
        <f t="shared" ca="1" si="189"/>
        <v>W1172</v>
      </c>
      <c r="AX1189" s="180">
        <f t="shared" si="180"/>
        <v>9</v>
      </c>
      <c r="AY1189" s="180" t="str">
        <f t="shared" ca="1" si="187"/>
        <v>6. Ownership - Operating Costs</v>
      </c>
      <c r="AZ1189" s="189" t="s">
        <v>702</v>
      </c>
      <c r="BA1189" s="180" t="s">
        <v>741</v>
      </c>
      <c r="BB1189" s="180">
        <f>$W$8</f>
        <v>2037</v>
      </c>
      <c r="BC1189" s="180" t="str">
        <f t="shared" ca="1" si="190"/>
        <v>9_W1172_Primary_fuel_transportation_2037</v>
      </c>
      <c r="BD1189" s="180" t="s">
        <v>407</v>
      </c>
      <c r="BE1189" s="180"/>
      <c r="BF1189" s="189" t="str">
        <f t="shared" si="188"/>
        <v>&gt;=0</v>
      </c>
      <c r="BG1189" s="189" t="s">
        <v>58</v>
      </c>
      <c r="BH1189" s="189" t="s">
        <v>58</v>
      </c>
      <c r="BI1189" s="189"/>
      <c r="BJ1189" s="189"/>
      <c r="BK1189" s="189"/>
      <c r="BL1189" s="189"/>
    </row>
    <row r="1190" spans="1:64" ht="13.5" hidden="1" customHeight="1" thickBot="1">
      <c r="A1190" s="90"/>
      <c r="B1190" s="127"/>
      <c r="C1190" s="161"/>
      <c r="D1190" s="347"/>
      <c r="E1190" s="347"/>
      <c r="F1190" s="304"/>
      <c r="G1190" s="304"/>
      <c r="H1190" s="304"/>
      <c r="I1190" s="304"/>
      <c r="J1190" s="304"/>
      <c r="K1190" s="304"/>
      <c r="L1190" s="304"/>
      <c r="M1190" s="304"/>
      <c r="N1190" s="304"/>
      <c r="O1190" s="304"/>
      <c r="P1190" s="304"/>
      <c r="Q1190" s="304"/>
      <c r="R1190" s="304"/>
      <c r="S1190" s="304"/>
      <c r="T1190" s="304"/>
      <c r="U1190" s="304"/>
      <c r="V1190" s="304"/>
      <c r="W1190" s="304"/>
      <c r="X1190" s="304"/>
      <c r="Y1190" s="304"/>
      <c r="Z1190" s="304"/>
      <c r="AA1190" s="304"/>
      <c r="AB1190" s="304"/>
      <c r="AC1190" s="304"/>
      <c r="AD1190" s="304"/>
      <c r="AE1190" s="305"/>
      <c r="AF1190" s="305"/>
      <c r="AG1190" s="305"/>
      <c r="AH1190" s="305"/>
      <c r="AI1190" s="305"/>
      <c r="AJ1190" s="305"/>
      <c r="AK1190" s="305"/>
      <c r="AL1190" s="305"/>
      <c r="AM1190" s="305"/>
      <c r="AN1190" s="305"/>
      <c r="AO1190" s="314"/>
      <c r="AP1190" s="117"/>
      <c r="AQ1190" s="54" t="s">
        <v>645</v>
      </c>
      <c r="AU1190" s="292" t="str">
        <f t="shared" ca="1" si="191"/>
        <v>X</v>
      </c>
      <c r="AV1190" s="292">
        <f t="shared" si="192"/>
        <v>1172</v>
      </c>
      <c r="AW1190" s="180" t="str">
        <f t="shared" ca="1" si="189"/>
        <v>X1172</v>
      </c>
      <c r="AX1190" s="180">
        <f t="shared" si="180"/>
        <v>9</v>
      </c>
      <c r="AY1190" s="180" t="str">
        <f t="shared" ca="1" si="187"/>
        <v>6. Ownership - Operating Costs</v>
      </c>
      <c r="AZ1190" s="189" t="s">
        <v>702</v>
      </c>
      <c r="BA1190" s="180" t="s">
        <v>741</v>
      </c>
      <c r="BB1190" s="180">
        <f>$X$8</f>
        <v>2038</v>
      </c>
      <c r="BC1190" s="180" t="str">
        <f t="shared" ca="1" si="190"/>
        <v>9_X1172_Primary_fuel_transportation_2038</v>
      </c>
      <c r="BD1190" s="180" t="s">
        <v>407</v>
      </c>
      <c r="BE1190" s="180"/>
      <c r="BF1190" s="189" t="str">
        <f t="shared" si="188"/>
        <v>&gt;=0</v>
      </c>
      <c r="BG1190" s="189" t="s">
        <v>58</v>
      </c>
      <c r="BH1190" s="189" t="s">
        <v>58</v>
      </c>
      <c r="BI1190" s="189"/>
      <c r="BJ1190" s="189"/>
      <c r="BK1190" s="189"/>
      <c r="BL1190" s="189"/>
    </row>
    <row r="1191" spans="1:64" ht="13.5" hidden="1" customHeight="1" thickBot="1">
      <c r="A1191" s="90"/>
      <c r="B1191" s="127"/>
      <c r="C1191" s="161"/>
      <c r="D1191" s="347"/>
      <c r="E1191" s="347"/>
      <c r="F1191" s="304"/>
      <c r="G1191" s="304"/>
      <c r="H1191" s="304"/>
      <c r="I1191" s="304"/>
      <c r="J1191" s="304"/>
      <c r="K1191" s="304"/>
      <c r="L1191" s="304"/>
      <c r="M1191" s="304"/>
      <c r="N1191" s="304"/>
      <c r="O1191" s="304"/>
      <c r="P1191" s="304"/>
      <c r="Q1191" s="304"/>
      <c r="R1191" s="304"/>
      <c r="S1191" s="304"/>
      <c r="T1191" s="304"/>
      <c r="U1191" s="304"/>
      <c r="V1191" s="304"/>
      <c r="W1191" s="304"/>
      <c r="X1191" s="304"/>
      <c r="Y1191" s="304"/>
      <c r="Z1191" s="304"/>
      <c r="AA1191" s="304"/>
      <c r="AB1191" s="304"/>
      <c r="AC1191" s="304"/>
      <c r="AD1191" s="304"/>
      <c r="AE1191" s="305"/>
      <c r="AF1191" s="305"/>
      <c r="AG1191" s="305"/>
      <c r="AH1191" s="305"/>
      <c r="AI1191" s="305"/>
      <c r="AJ1191" s="305"/>
      <c r="AK1191" s="305"/>
      <c r="AL1191" s="305"/>
      <c r="AM1191" s="305"/>
      <c r="AN1191" s="305"/>
      <c r="AO1191" s="314"/>
      <c r="AP1191" s="117"/>
      <c r="AQ1191" s="54" t="s">
        <v>645</v>
      </c>
      <c r="AU1191" s="292" t="str">
        <f t="shared" ca="1" si="191"/>
        <v>Y</v>
      </c>
      <c r="AV1191" s="292">
        <f t="shared" si="192"/>
        <v>1172</v>
      </c>
      <c r="AW1191" s="180" t="str">
        <f t="shared" ca="1" si="189"/>
        <v>Y1172</v>
      </c>
      <c r="AX1191" s="180">
        <f t="shared" ref="AX1191:AX1243" si="193">$AX$5</f>
        <v>9</v>
      </c>
      <c r="AY1191" s="180" t="str">
        <f t="shared" ca="1" si="187"/>
        <v>6. Ownership - Operating Costs</v>
      </c>
      <c r="AZ1191" s="189" t="s">
        <v>702</v>
      </c>
      <c r="BA1191" s="180" t="s">
        <v>741</v>
      </c>
      <c r="BB1191" s="180">
        <f>$Y$8</f>
        <v>2039</v>
      </c>
      <c r="BC1191" s="180" t="str">
        <f t="shared" ca="1" si="190"/>
        <v>9_Y1172_Primary_fuel_transportation_2039</v>
      </c>
      <c r="BD1191" s="180" t="s">
        <v>407</v>
      </c>
      <c r="BE1191" s="180"/>
      <c r="BF1191" s="189" t="str">
        <f t="shared" si="188"/>
        <v>&gt;=0</v>
      </c>
      <c r="BG1191" s="189" t="s">
        <v>58</v>
      </c>
      <c r="BH1191" s="189" t="s">
        <v>58</v>
      </c>
      <c r="BI1191" s="189"/>
      <c r="BJ1191" s="189"/>
      <c r="BK1191" s="189"/>
      <c r="BL1191" s="189"/>
    </row>
    <row r="1192" spans="1:64" ht="13.5" hidden="1" customHeight="1" thickBot="1">
      <c r="A1192" s="90"/>
      <c r="B1192" s="127"/>
      <c r="C1192" s="161"/>
      <c r="D1192" s="347"/>
      <c r="E1192" s="347"/>
      <c r="F1192" s="304"/>
      <c r="G1192" s="304"/>
      <c r="H1192" s="304"/>
      <c r="I1192" s="304"/>
      <c r="J1192" s="304"/>
      <c r="K1192" s="304"/>
      <c r="L1192" s="304"/>
      <c r="M1192" s="304"/>
      <c r="N1192" s="304"/>
      <c r="O1192" s="304"/>
      <c r="P1192" s="304"/>
      <c r="Q1192" s="304"/>
      <c r="R1192" s="304"/>
      <c r="S1192" s="304"/>
      <c r="T1192" s="304"/>
      <c r="U1192" s="304"/>
      <c r="V1192" s="304"/>
      <c r="W1192" s="304"/>
      <c r="X1192" s="304"/>
      <c r="Y1192" s="304"/>
      <c r="Z1192" s="304"/>
      <c r="AA1192" s="304"/>
      <c r="AB1192" s="304"/>
      <c r="AC1192" s="304"/>
      <c r="AD1192" s="304"/>
      <c r="AE1192" s="305"/>
      <c r="AF1192" s="305"/>
      <c r="AG1192" s="305"/>
      <c r="AH1192" s="305"/>
      <c r="AI1192" s="305"/>
      <c r="AJ1192" s="305"/>
      <c r="AK1192" s="305"/>
      <c r="AL1192" s="305"/>
      <c r="AM1192" s="305"/>
      <c r="AN1192" s="305"/>
      <c r="AO1192" s="314"/>
      <c r="AP1192" s="117"/>
      <c r="AQ1192" s="54" t="s">
        <v>645</v>
      </c>
      <c r="AU1192" s="292" t="str">
        <f t="shared" ca="1" si="191"/>
        <v>Z</v>
      </c>
      <c r="AV1192" s="292">
        <f t="shared" si="192"/>
        <v>1172</v>
      </c>
      <c r="AW1192" s="180" t="str">
        <f t="shared" ca="1" si="189"/>
        <v>Z1172</v>
      </c>
      <c r="AX1192" s="180">
        <f t="shared" si="193"/>
        <v>9</v>
      </c>
      <c r="AY1192" s="180" t="str">
        <f t="shared" ca="1" si="187"/>
        <v>6. Ownership - Operating Costs</v>
      </c>
      <c r="AZ1192" s="189" t="s">
        <v>702</v>
      </c>
      <c r="BA1192" s="180" t="s">
        <v>741</v>
      </c>
      <c r="BB1192" s="180">
        <f>$Z$8</f>
        <v>2040</v>
      </c>
      <c r="BC1192" s="180" t="str">
        <f t="shared" ca="1" si="190"/>
        <v>9_Z1172_Primary_fuel_transportation_2040</v>
      </c>
      <c r="BD1192" s="180" t="s">
        <v>407</v>
      </c>
      <c r="BE1192" s="180"/>
      <c r="BF1192" s="189" t="str">
        <f t="shared" si="188"/>
        <v>&gt;=0</v>
      </c>
      <c r="BG1192" s="189" t="s">
        <v>58</v>
      </c>
      <c r="BH1192" s="189" t="s">
        <v>58</v>
      </c>
      <c r="BI1192" s="189"/>
      <c r="BJ1192" s="189"/>
      <c r="BK1192" s="189"/>
      <c r="BL1192" s="189"/>
    </row>
    <row r="1193" spans="1:64" ht="13.5" hidden="1" customHeight="1" thickBot="1">
      <c r="A1193" s="90"/>
      <c r="B1193" s="127"/>
      <c r="C1193" s="161"/>
      <c r="D1193" s="347"/>
      <c r="E1193" s="347"/>
      <c r="F1193" s="304"/>
      <c r="G1193" s="304"/>
      <c r="H1193" s="304"/>
      <c r="I1193" s="304"/>
      <c r="J1193" s="304"/>
      <c r="K1193" s="304"/>
      <c r="L1193" s="304"/>
      <c r="M1193" s="304"/>
      <c r="N1193" s="304"/>
      <c r="O1193" s="304"/>
      <c r="P1193" s="304"/>
      <c r="Q1193" s="304"/>
      <c r="R1193" s="304"/>
      <c r="S1193" s="304"/>
      <c r="T1193" s="304"/>
      <c r="U1193" s="304"/>
      <c r="V1193" s="304"/>
      <c r="W1193" s="304"/>
      <c r="X1193" s="304"/>
      <c r="Y1193" s="304"/>
      <c r="Z1193" s="304"/>
      <c r="AA1193" s="304"/>
      <c r="AB1193" s="304"/>
      <c r="AC1193" s="304"/>
      <c r="AD1193" s="304"/>
      <c r="AE1193" s="305"/>
      <c r="AF1193" s="305"/>
      <c r="AG1193" s="305"/>
      <c r="AH1193" s="305"/>
      <c r="AI1193" s="305"/>
      <c r="AJ1193" s="305"/>
      <c r="AK1193" s="305"/>
      <c r="AL1193" s="305"/>
      <c r="AM1193" s="305"/>
      <c r="AN1193" s="305"/>
      <c r="AO1193" s="314"/>
      <c r="AP1193" s="117"/>
      <c r="AQ1193" s="54" t="s">
        <v>645</v>
      </c>
      <c r="AU1193" s="292" t="str">
        <f t="shared" ca="1" si="191"/>
        <v>AA</v>
      </c>
      <c r="AV1193" s="292">
        <f t="shared" si="192"/>
        <v>1172</v>
      </c>
      <c r="AW1193" s="180" t="str">
        <f t="shared" ca="1" si="189"/>
        <v>AA1172</v>
      </c>
      <c r="AX1193" s="180">
        <f t="shared" si="193"/>
        <v>9</v>
      </c>
      <c r="AY1193" s="180" t="str">
        <f t="shared" ca="1" si="187"/>
        <v>6. Ownership - Operating Costs</v>
      </c>
      <c r="AZ1193" s="189" t="s">
        <v>702</v>
      </c>
      <c r="BA1193" s="180" t="s">
        <v>741</v>
      </c>
      <c r="BB1193" s="180">
        <f>$AA$8</f>
        <v>2041</v>
      </c>
      <c r="BC1193" s="180" t="str">
        <f t="shared" ca="1" si="190"/>
        <v>9_AA1172_Primary_fuel_transportation_2041</v>
      </c>
      <c r="BD1193" s="180" t="s">
        <v>407</v>
      </c>
      <c r="BE1193" s="180"/>
      <c r="BF1193" s="189" t="str">
        <f t="shared" si="188"/>
        <v>&gt;=0</v>
      </c>
      <c r="BG1193" s="189" t="s">
        <v>58</v>
      </c>
      <c r="BH1193" s="189" t="s">
        <v>58</v>
      </c>
      <c r="BI1193" s="189"/>
      <c r="BJ1193" s="189"/>
      <c r="BK1193" s="189"/>
      <c r="BL1193" s="189"/>
    </row>
    <row r="1194" spans="1:64" ht="13.5" hidden="1" customHeight="1" thickBot="1">
      <c r="A1194" s="90"/>
      <c r="B1194" s="127"/>
      <c r="C1194" s="161"/>
      <c r="D1194" s="347"/>
      <c r="E1194" s="347"/>
      <c r="F1194" s="304"/>
      <c r="G1194" s="304"/>
      <c r="H1194" s="304"/>
      <c r="I1194" s="304"/>
      <c r="J1194" s="304"/>
      <c r="K1194" s="304"/>
      <c r="L1194" s="304"/>
      <c r="M1194" s="304"/>
      <c r="N1194" s="304"/>
      <c r="O1194" s="304"/>
      <c r="P1194" s="304"/>
      <c r="Q1194" s="304"/>
      <c r="R1194" s="304"/>
      <c r="S1194" s="304"/>
      <c r="T1194" s="304"/>
      <c r="U1194" s="304"/>
      <c r="V1194" s="304"/>
      <c r="W1194" s="304"/>
      <c r="X1194" s="304"/>
      <c r="Y1194" s="304"/>
      <c r="Z1194" s="304"/>
      <c r="AA1194" s="304"/>
      <c r="AB1194" s="304"/>
      <c r="AC1194" s="304"/>
      <c r="AD1194" s="304"/>
      <c r="AE1194" s="305"/>
      <c r="AF1194" s="305"/>
      <c r="AG1194" s="305"/>
      <c r="AH1194" s="305"/>
      <c r="AI1194" s="305"/>
      <c r="AJ1194" s="305"/>
      <c r="AK1194" s="305"/>
      <c r="AL1194" s="305"/>
      <c r="AM1194" s="305"/>
      <c r="AN1194" s="305"/>
      <c r="AO1194" s="314"/>
      <c r="AP1194" s="117"/>
      <c r="AQ1194" s="54" t="s">
        <v>645</v>
      </c>
      <c r="AU1194" s="292" t="str">
        <f t="shared" ca="1" si="191"/>
        <v>AB</v>
      </c>
      <c r="AV1194" s="292">
        <f t="shared" si="192"/>
        <v>1172</v>
      </c>
      <c r="AW1194" s="180" t="str">
        <f t="shared" ca="1" si="189"/>
        <v>AB1172</v>
      </c>
      <c r="AX1194" s="180">
        <f t="shared" si="193"/>
        <v>9</v>
      </c>
      <c r="AY1194" s="180" t="str">
        <f t="shared" ca="1" si="187"/>
        <v>6. Ownership - Operating Costs</v>
      </c>
      <c r="AZ1194" s="189" t="s">
        <v>702</v>
      </c>
      <c r="BA1194" s="180" t="s">
        <v>741</v>
      </c>
      <c r="BB1194" s="180">
        <f>$AB$8</f>
        <v>2042</v>
      </c>
      <c r="BC1194" s="180" t="str">
        <f t="shared" ca="1" si="190"/>
        <v>9_AB1172_Primary_fuel_transportation_2042</v>
      </c>
      <c r="BD1194" s="180" t="s">
        <v>407</v>
      </c>
      <c r="BE1194" s="180"/>
      <c r="BF1194" s="189" t="str">
        <f t="shared" si="188"/>
        <v>&gt;=0</v>
      </c>
      <c r="BG1194" s="189" t="s">
        <v>58</v>
      </c>
      <c r="BH1194" s="189" t="s">
        <v>58</v>
      </c>
      <c r="BI1194" s="189"/>
      <c r="BJ1194" s="189"/>
      <c r="BK1194" s="189"/>
      <c r="BL1194" s="189"/>
    </row>
    <row r="1195" spans="1:64" ht="13.5" hidden="1" customHeight="1" thickBot="1">
      <c r="A1195" s="90"/>
      <c r="B1195" s="127"/>
      <c r="C1195" s="161"/>
      <c r="D1195" s="347"/>
      <c r="E1195" s="347"/>
      <c r="F1195" s="304"/>
      <c r="G1195" s="304"/>
      <c r="H1195" s="304"/>
      <c r="I1195" s="304"/>
      <c r="J1195" s="304"/>
      <c r="K1195" s="304"/>
      <c r="L1195" s="304"/>
      <c r="M1195" s="304"/>
      <c r="N1195" s="304"/>
      <c r="O1195" s="304"/>
      <c r="P1195" s="304"/>
      <c r="Q1195" s="304"/>
      <c r="R1195" s="304"/>
      <c r="S1195" s="304"/>
      <c r="T1195" s="304"/>
      <c r="U1195" s="304"/>
      <c r="V1195" s="304"/>
      <c r="W1195" s="304"/>
      <c r="X1195" s="304"/>
      <c r="Y1195" s="304"/>
      <c r="Z1195" s="304"/>
      <c r="AA1195" s="304"/>
      <c r="AB1195" s="304"/>
      <c r="AC1195" s="304"/>
      <c r="AD1195" s="304"/>
      <c r="AE1195" s="305"/>
      <c r="AF1195" s="305"/>
      <c r="AG1195" s="305"/>
      <c r="AH1195" s="305"/>
      <c r="AI1195" s="305"/>
      <c r="AJ1195" s="305"/>
      <c r="AK1195" s="305"/>
      <c r="AL1195" s="305"/>
      <c r="AM1195" s="305"/>
      <c r="AN1195" s="305"/>
      <c r="AO1195" s="314"/>
      <c r="AP1195" s="117"/>
      <c r="AQ1195" s="54" t="s">
        <v>645</v>
      </c>
      <c r="AU1195" s="292" t="str">
        <f t="shared" ca="1" si="191"/>
        <v>AC</v>
      </c>
      <c r="AV1195" s="292">
        <f t="shared" si="192"/>
        <v>1172</v>
      </c>
      <c r="AW1195" s="180" t="str">
        <f t="shared" ca="1" si="189"/>
        <v>AC1172</v>
      </c>
      <c r="AX1195" s="180">
        <f t="shared" si="193"/>
        <v>9</v>
      </c>
      <c r="AY1195" s="180" t="str">
        <f t="shared" ca="1" si="187"/>
        <v>6. Ownership - Operating Costs</v>
      </c>
      <c r="AZ1195" s="189" t="s">
        <v>702</v>
      </c>
      <c r="BA1195" s="180" t="s">
        <v>741</v>
      </c>
      <c r="BB1195" s="180">
        <f>$AC$8</f>
        <v>2043</v>
      </c>
      <c r="BC1195" s="180" t="str">
        <f t="shared" ca="1" si="190"/>
        <v>9_AC1172_Primary_fuel_transportation_2043</v>
      </c>
      <c r="BD1195" s="180" t="s">
        <v>407</v>
      </c>
      <c r="BE1195" s="180"/>
      <c r="BF1195" s="189" t="str">
        <f t="shared" si="188"/>
        <v>&gt;=0</v>
      </c>
      <c r="BG1195" s="189" t="s">
        <v>58</v>
      </c>
      <c r="BH1195" s="189" t="s">
        <v>58</v>
      </c>
      <c r="BI1195" s="189"/>
      <c r="BJ1195" s="189"/>
      <c r="BK1195" s="189"/>
      <c r="BL1195" s="189"/>
    </row>
    <row r="1196" spans="1:64" ht="13.5" hidden="1" customHeight="1" thickBot="1">
      <c r="A1196" s="90"/>
      <c r="B1196" s="127"/>
      <c r="C1196" s="161"/>
      <c r="D1196" s="347"/>
      <c r="E1196" s="347"/>
      <c r="F1196" s="304"/>
      <c r="G1196" s="304"/>
      <c r="H1196" s="304"/>
      <c r="I1196" s="304"/>
      <c r="J1196" s="304"/>
      <c r="K1196" s="304"/>
      <c r="L1196" s="304"/>
      <c r="M1196" s="304"/>
      <c r="N1196" s="304"/>
      <c r="O1196" s="304"/>
      <c r="P1196" s="304"/>
      <c r="Q1196" s="304"/>
      <c r="R1196" s="304"/>
      <c r="S1196" s="304"/>
      <c r="T1196" s="304"/>
      <c r="U1196" s="304"/>
      <c r="V1196" s="304"/>
      <c r="W1196" s="304"/>
      <c r="X1196" s="304"/>
      <c r="Y1196" s="304"/>
      <c r="Z1196" s="304"/>
      <c r="AA1196" s="304"/>
      <c r="AB1196" s="304"/>
      <c r="AC1196" s="304"/>
      <c r="AD1196" s="304"/>
      <c r="AE1196" s="305"/>
      <c r="AF1196" s="305"/>
      <c r="AG1196" s="305"/>
      <c r="AH1196" s="305"/>
      <c r="AI1196" s="305"/>
      <c r="AJ1196" s="305"/>
      <c r="AK1196" s="305"/>
      <c r="AL1196" s="305"/>
      <c r="AM1196" s="305"/>
      <c r="AN1196" s="305"/>
      <c r="AO1196" s="314"/>
      <c r="AP1196" s="117"/>
      <c r="AQ1196" s="54" t="s">
        <v>645</v>
      </c>
      <c r="AU1196" s="292" t="str">
        <f t="shared" ca="1" si="191"/>
        <v>AD</v>
      </c>
      <c r="AV1196" s="292">
        <f t="shared" si="192"/>
        <v>1172</v>
      </c>
      <c r="AW1196" s="180" t="str">
        <f t="shared" ca="1" si="189"/>
        <v>AD1172</v>
      </c>
      <c r="AX1196" s="180">
        <f t="shared" si="193"/>
        <v>9</v>
      </c>
      <c r="AY1196" s="180" t="str">
        <f t="shared" ca="1" si="187"/>
        <v>6. Ownership - Operating Costs</v>
      </c>
      <c r="AZ1196" s="189" t="s">
        <v>702</v>
      </c>
      <c r="BA1196" s="180" t="s">
        <v>741</v>
      </c>
      <c r="BB1196" s="180">
        <f>$AD$8</f>
        <v>2044</v>
      </c>
      <c r="BC1196" s="180" t="str">
        <f t="shared" ca="1" si="190"/>
        <v>9_AD1172_Primary_fuel_transportation_2044</v>
      </c>
      <c r="BD1196" s="180" t="s">
        <v>407</v>
      </c>
      <c r="BE1196" s="180"/>
      <c r="BF1196" s="189" t="str">
        <f t="shared" si="188"/>
        <v>&gt;=0</v>
      </c>
      <c r="BG1196" s="189" t="s">
        <v>58</v>
      </c>
      <c r="BH1196" s="189" t="s">
        <v>58</v>
      </c>
      <c r="BI1196" s="189"/>
      <c r="BJ1196" s="189"/>
      <c r="BK1196" s="189"/>
      <c r="BL1196" s="189"/>
    </row>
    <row r="1197" spans="1:64" ht="13.5" hidden="1" customHeight="1" thickBot="1">
      <c r="A1197" s="90"/>
      <c r="B1197" s="127"/>
      <c r="C1197" s="161"/>
      <c r="D1197" s="347"/>
      <c r="E1197" s="347"/>
      <c r="F1197" s="304"/>
      <c r="G1197" s="304"/>
      <c r="H1197" s="304"/>
      <c r="I1197" s="304"/>
      <c r="J1197" s="304"/>
      <c r="K1197" s="304"/>
      <c r="L1197" s="304"/>
      <c r="M1197" s="304"/>
      <c r="N1197" s="304"/>
      <c r="O1197" s="304"/>
      <c r="P1197" s="304"/>
      <c r="Q1197" s="304"/>
      <c r="R1197" s="304"/>
      <c r="S1197" s="304"/>
      <c r="T1197" s="304"/>
      <c r="U1197" s="304"/>
      <c r="V1197" s="304"/>
      <c r="W1197" s="304"/>
      <c r="X1197" s="304"/>
      <c r="Y1197" s="304"/>
      <c r="Z1197" s="304"/>
      <c r="AA1197" s="304"/>
      <c r="AB1197" s="304"/>
      <c r="AC1197" s="304"/>
      <c r="AD1197" s="304"/>
      <c r="AE1197" s="305"/>
      <c r="AF1197" s="305"/>
      <c r="AG1197" s="305"/>
      <c r="AH1197" s="305"/>
      <c r="AI1197" s="305"/>
      <c r="AJ1197" s="305"/>
      <c r="AK1197" s="305"/>
      <c r="AL1197" s="305"/>
      <c r="AM1197" s="305"/>
      <c r="AN1197" s="305"/>
      <c r="AO1197" s="314"/>
      <c r="AP1197" s="117"/>
      <c r="AQ1197" s="54" t="s">
        <v>645</v>
      </c>
      <c r="AU1197" s="292" t="str">
        <f t="shared" ca="1" si="191"/>
        <v>AE</v>
      </c>
      <c r="AV1197" s="292">
        <f t="shared" si="192"/>
        <v>1172</v>
      </c>
      <c r="AW1197" s="180" t="str">
        <f t="shared" ca="1" si="189"/>
        <v>AE1172</v>
      </c>
      <c r="AX1197" s="180">
        <f t="shared" si="193"/>
        <v>9</v>
      </c>
      <c r="AY1197" s="180" t="str">
        <f t="shared" ca="1" si="187"/>
        <v>6. Ownership - Operating Costs</v>
      </c>
      <c r="AZ1197" s="189" t="s">
        <v>702</v>
      </c>
      <c r="BA1197" s="180" t="s">
        <v>741</v>
      </c>
      <c r="BB1197" s="180">
        <f>$AE$8</f>
        <v>2045</v>
      </c>
      <c r="BC1197" s="180" t="str">
        <f t="shared" ca="1" si="190"/>
        <v>9_AE1172_Primary_fuel_transportation_2045</v>
      </c>
      <c r="BD1197" s="180" t="s">
        <v>407</v>
      </c>
      <c r="BE1197" s="180"/>
      <c r="BF1197" s="189" t="str">
        <f t="shared" si="188"/>
        <v>&gt;=0</v>
      </c>
      <c r="BG1197" s="189" t="s">
        <v>58</v>
      </c>
      <c r="BH1197" s="189" t="s">
        <v>58</v>
      </c>
      <c r="BI1197" s="189"/>
      <c r="BJ1197" s="189"/>
      <c r="BK1197" s="189"/>
      <c r="BL1197" s="189"/>
    </row>
    <row r="1198" spans="1:64" ht="13.5" hidden="1" customHeight="1" thickBot="1">
      <c r="A1198" s="90"/>
      <c r="B1198" s="127"/>
      <c r="C1198" s="161"/>
      <c r="D1198" s="347"/>
      <c r="E1198" s="347"/>
      <c r="F1198" s="304"/>
      <c r="G1198" s="304"/>
      <c r="H1198" s="304"/>
      <c r="I1198" s="304"/>
      <c r="J1198" s="304"/>
      <c r="K1198" s="304"/>
      <c r="L1198" s="304"/>
      <c r="M1198" s="304"/>
      <c r="N1198" s="304"/>
      <c r="O1198" s="304"/>
      <c r="P1198" s="304"/>
      <c r="Q1198" s="304"/>
      <c r="R1198" s="304"/>
      <c r="S1198" s="304"/>
      <c r="T1198" s="304"/>
      <c r="U1198" s="304"/>
      <c r="V1198" s="304"/>
      <c r="W1198" s="304"/>
      <c r="X1198" s="304"/>
      <c r="Y1198" s="304"/>
      <c r="Z1198" s="304"/>
      <c r="AA1198" s="304"/>
      <c r="AB1198" s="304"/>
      <c r="AC1198" s="304"/>
      <c r="AD1198" s="304"/>
      <c r="AE1198" s="305"/>
      <c r="AF1198" s="305"/>
      <c r="AG1198" s="305"/>
      <c r="AH1198" s="305"/>
      <c r="AI1198" s="305"/>
      <c r="AJ1198" s="305"/>
      <c r="AK1198" s="305"/>
      <c r="AL1198" s="305"/>
      <c r="AM1198" s="305"/>
      <c r="AN1198" s="305"/>
      <c r="AO1198" s="314"/>
      <c r="AP1198" s="117"/>
      <c r="AQ1198" s="54" t="s">
        <v>645</v>
      </c>
      <c r="AU1198" s="292" t="str">
        <f t="shared" ca="1" si="191"/>
        <v>AF</v>
      </c>
      <c r="AV1198" s="292">
        <f t="shared" si="192"/>
        <v>1172</v>
      </c>
      <c r="AW1198" s="180" t="str">
        <f t="shared" ca="1" si="189"/>
        <v>AF1172</v>
      </c>
      <c r="AX1198" s="180">
        <f t="shared" si="193"/>
        <v>9</v>
      </c>
      <c r="AY1198" s="180" t="str">
        <f t="shared" ca="1" si="187"/>
        <v>6. Ownership - Operating Costs</v>
      </c>
      <c r="AZ1198" s="189" t="s">
        <v>702</v>
      </c>
      <c r="BA1198" s="180" t="s">
        <v>741</v>
      </c>
      <c r="BB1198" s="180">
        <f>$AF$8</f>
        <v>2046</v>
      </c>
      <c r="BC1198" s="180" t="str">
        <f t="shared" ca="1" si="190"/>
        <v>9_AF1172_Primary_fuel_transportation_2046</v>
      </c>
      <c r="BD1198" s="180" t="s">
        <v>407</v>
      </c>
      <c r="BE1198" s="180"/>
      <c r="BF1198" s="189" t="str">
        <f t="shared" si="188"/>
        <v>&gt;=0</v>
      </c>
      <c r="BG1198" s="189" t="s">
        <v>58</v>
      </c>
      <c r="BH1198" s="189" t="s">
        <v>58</v>
      </c>
      <c r="BI1198" s="189"/>
      <c r="BJ1198" s="189"/>
      <c r="BK1198" s="189"/>
      <c r="BL1198" s="189"/>
    </row>
    <row r="1199" spans="1:64" ht="13.5" hidden="1" customHeight="1" thickBot="1">
      <c r="A1199" s="90"/>
      <c r="B1199" s="127"/>
      <c r="C1199" s="161"/>
      <c r="D1199" s="347"/>
      <c r="E1199" s="347"/>
      <c r="F1199" s="304"/>
      <c r="G1199" s="304"/>
      <c r="H1199" s="304"/>
      <c r="I1199" s="304"/>
      <c r="J1199" s="304"/>
      <c r="K1199" s="304"/>
      <c r="L1199" s="304"/>
      <c r="M1199" s="304"/>
      <c r="N1199" s="304"/>
      <c r="O1199" s="304"/>
      <c r="P1199" s="304"/>
      <c r="Q1199" s="304"/>
      <c r="R1199" s="304"/>
      <c r="S1199" s="304"/>
      <c r="T1199" s="304"/>
      <c r="U1199" s="304"/>
      <c r="V1199" s="304"/>
      <c r="W1199" s="304"/>
      <c r="X1199" s="304"/>
      <c r="Y1199" s="304"/>
      <c r="Z1199" s="304"/>
      <c r="AA1199" s="304"/>
      <c r="AB1199" s="304"/>
      <c r="AC1199" s="304"/>
      <c r="AD1199" s="304"/>
      <c r="AE1199" s="305"/>
      <c r="AF1199" s="305"/>
      <c r="AG1199" s="305"/>
      <c r="AH1199" s="305"/>
      <c r="AI1199" s="305"/>
      <c r="AJ1199" s="305"/>
      <c r="AK1199" s="305"/>
      <c r="AL1199" s="305"/>
      <c r="AM1199" s="305"/>
      <c r="AN1199" s="305"/>
      <c r="AO1199" s="314"/>
      <c r="AP1199" s="117"/>
      <c r="AQ1199" s="54" t="s">
        <v>645</v>
      </c>
      <c r="AU1199" s="292" t="str">
        <f t="shared" ca="1" si="191"/>
        <v>AG</v>
      </c>
      <c r="AV1199" s="292">
        <f t="shared" si="192"/>
        <v>1172</v>
      </c>
      <c r="AW1199" s="180" t="str">
        <f t="shared" ca="1" si="189"/>
        <v>AG1172</v>
      </c>
      <c r="AX1199" s="180">
        <f t="shared" si="193"/>
        <v>9</v>
      </c>
      <c r="AY1199" s="180" t="str">
        <f t="shared" ca="1" si="187"/>
        <v>6. Ownership - Operating Costs</v>
      </c>
      <c r="AZ1199" s="189" t="s">
        <v>702</v>
      </c>
      <c r="BA1199" s="180" t="s">
        <v>741</v>
      </c>
      <c r="BB1199" s="180">
        <f>$AG$8</f>
        <v>2047</v>
      </c>
      <c r="BC1199" s="180" t="str">
        <f t="shared" ca="1" si="190"/>
        <v>9_AG1172_Primary_fuel_transportation_2047</v>
      </c>
      <c r="BD1199" s="180" t="s">
        <v>407</v>
      </c>
      <c r="BE1199" s="180"/>
      <c r="BF1199" s="189" t="str">
        <f t="shared" si="188"/>
        <v>&gt;=0</v>
      </c>
      <c r="BG1199" s="189" t="s">
        <v>58</v>
      </c>
      <c r="BH1199" s="189" t="s">
        <v>58</v>
      </c>
      <c r="BI1199" s="189"/>
      <c r="BJ1199" s="189"/>
      <c r="BK1199" s="189"/>
      <c r="BL1199" s="189"/>
    </row>
    <row r="1200" spans="1:64" ht="13.5" hidden="1" customHeight="1" thickBot="1">
      <c r="A1200" s="90"/>
      <c r="B1200" s="127"/>
      <c r="C1200" s="161"/>
      <c r="D1200" s="347"/>
      <c r="E1200" s="347"/>
      <c r="F1200" s="304"/>
      <c r="G1200" s="304"/>
      <c r="H1200" s="304"/>
      <c r="I1200" s="304"/>
      <c r="J1200" s="304"/>
      <c r="K1200" s="304"/>
      <c r="L1200" s="304"/>
      <c r="M1200" s="304"/>
      <c r="N1200" s="304"/>
      <c r="O1200" s="304"/>
      <c r="P1200" s="304"/>
      <c r="Q1200" s="304"/>
      <c r="R1200" s="304"/>
      <c r="S1200" s="304"/>
      <c r="T1200" s="304"/>
      <c r="U1200" s="304"/>
      <c r="V1200" s="304"/>
      <c r="W1200" s="304"/>
      <c r="X1200" s="304"/>
      <c r="Y1200" s="304"/>
      <c r="Z1200" s="304"/>
      <c r="AA1200" s="304"/>
      <c r="AB1200" s="304"/>
      <c r="AC1200" s="304"/>
      <c r="AD1200" s="304"/>
      <c r="AE1200" s="305"/>
      <c r="AF1200" s="305"/>
      <c r="AG1200" s="305"/>
      <c r="AH1200" s="305"/>
      <c r="AI1200" s="305"/>
      <c r="AJ1200" s="305"/>
      <c r="AK1200" s="305"/>
      <c r="AL1200" s="305"/>
      <c r="AM1200" s="305"/>
      <c r="AN1200" s="305"/>
      <c r="AO1200" s="314"/>
      <c r="AP1200" s="117"/>
      <c r="AQ1200" s="54" t="s">
        <v>645</v>
      </c>
      <c r="AU1200" s="292" t="str">
        <f t="shared" ca="1" si="191"/>
        <v>AH</v>
      </c>
      <c r="AV1200" s="292">
        <f t="shared" si="192"/>
        <v>1172</v>
      </c>
      <c r="AW1200" s="180" t="str">
        <f t="shared" ca="1" si="189"/>
        <v>AH1172</v>
      </c>
      <c r="AX1200" s="180">
        <f t="shared" si="193"/>
        <v>9</v>
      </c>
      <c r="AY1200" s="180" t="str">
        <f t="shared" ca="1" si="187"/>
        <v>6. Ownership - Operating Costs</v>
      </c>
      <c r="AZ1200" s="189" t="s">
        <v>702</v>
      </c>
      <c r="BA1200" s="180" t="s">
        <v>741</v>
      </c>
      <c r="BB1200" s="180">
        <f>$AH$8</f>
        <v>2048</v>
      </c>
      <c r="BC1200" s="180" t="str">
        <f t="shared" ca="1" si="190"/>
        <v>9_AH1172_Primary_fuel_transportation_2048</v>
      </c>
      <c r="BD1200" s="180" t="s">
        <v>407</v>
      </c>
      <c r="BE1200" s="180"/>
      <c r="BF1200" s="189" t="str">
        <f t="shared" si="188"/>
        <v>&gt;=0</v>
      </c>
      <c r="BG1200" s="189" t="s">
        <v>58</v>
      </c>
      <c r="BH1200" s="189" t="s">
        <v>58</v>
      </c>
      <c r="BI1200" s="189"/>
      <c r="BJ1200" s="189"/>
      <c r="BK1200" s="189"/>
      <c r="BL1200" s="189"/>
    </row>
    <row r="1201" spans="1:64" ht="13.5" hidden="1" customHeight="1" thickBot="1">
      <c r="A1201" s="90"/>
      <c r="B1201" s="127"/>
      <c r="C1201" s="161"/>
      <c r="D1201" s="347"/>
      <c r="E1201" s="347"/>
      <c r="F1201" s="304"/>
      <c r="G1201" s="304"/>
      <c r="H1201" s="304"/>
      <c r="I1201" s="304"/>
      <c r="J1201" s="304"/>
      <c r="K1201" s="304"/>
      <c r="L1201" s="304"/>
      <c r="M1201" s="304"/>
      <c r="N1201" s="304"/>
      <c r="O1201" s="304"/>
      <c r="P1201" s="304"/>
      <c r="Q1201" s="304"/>
      <c r="R1201" s="304"/>
      <c r="S1201" s="304"/>
      <c r="T1201" s="304"/>
      <c r="U1201" s="304"/>
      <c r="V1201" s="304"/>
      <c r="W1201" s="304"/>
      <c r="X1201" s="304"/>
      <c r="Y1201" s="304"/>
      <c r="Z1201" s="304"/>
      <c r="AA1201" s="304"/>
      <c r="AB1201" s="304"/>
      <c r="AC1201" s="304"/>
      <c r="AD1201" s="304"/>
      <c r="AE1201" s="305"/>
      <c r="AF1201" s="305"/>
      <c r="AG1201" s="305"/>
      <c r="AH1201" s="305"/>
      <c r="AI1201" s="305"/>
      <c r="AJ1201" s="305"/>
      <c r="AK1201" s="305"/>
      <c r="AL1201" s="305"/>
      <c r="AM1201" s="305"/>
      <c r="AN1201" s="305"/>
      <c r="AO1201" s="314"/>
      <c r="AP1201" s="117"/>
      <c r="AQ1201" s="54" t="s">
        <v>645</v>
      </c>
      <c r="AU1201" s="292" t="str">
        <f t="shared" ca="1" si="191"/>
        <v>AI</v>
      </c>
      <c r="AV1201" s="292">
        <f t="shared" si="192"/>
        <v>1172</v>
      </c>
      <c r="AW1201" s="180" t="str">
        <f t="shared" ca="1" si="189"/>
        <v>AI1172</v>
      </c>
      <c r="AX1201" s="180">
        <f t="shared" si="193"/>
        <v>9</v>
      </c>
      <c r="AY1201" s="180" t="str">
        <f t="shared" ca="1" si="187"/>
        <v>6. Ownership - Operating Costs</v>
      </c>
      <c r="AZ1201" s="189" t="s">
        <v>702</v>
      </c>
      <c r="BA1201" s="180" t="s">
        <v>741</v>
      </c>
      <c r="BB1201" s="180">
        <f>$AI$8</f>
        <v>2049</v>
      </c>
      <c r="BC1201" s="180" t="str">
        <f t="shared" ca="1" si="190"/>
        <v>9_AI1172_Primary_fuel_transportation_2049</v>
      </c>
      <c r="BD1201" s="180" t="s">
        <v>407</v>
      </c>
      <c r="BE1201" s="180"/>
      <c r="BF1201" s="189" t="str">
        <f t="shared" si="188"/>
        <v>&gt;=0</v>
      </c>
      <c r="BG1201" s="189" t="s">
        <v>58</v>
      </c>
      <c r="BH1201" s="189" t="s">
        <v>58</v>
      </c>
      <c r="BI1201" s="189"/>
      <c r="BJ1201" s="189"/>
      <c r="BK1201" s="189"/>
      <c r="BL1201" s="189"/>
    </row>
    <row r="1202" spans="1:64" ht="13.5" hidden="1" customHeight="1" thickBot="1">
      <c r="A1202" s="90"/>
      <c r="B1202" s="127"/>
      <c r="C1202" s="161"/>
      <c r="D1202" s="347"/>
      <c r="E1202" s="347"/>
      <c r="F1202" s="304"/>
      <c r="G1202" s="304"/>
      <c r="H1202" s="304"/>
      <c r="I1202" s="304"/>
      <c r="J1202" s="304"/>
      <c r="K1202" s="304"/>
      <c r="L1202" s="304"/>
      <c r="M1202" s="304"/>
      <c r="N1202" s="304"/>
      <c r="O1202" s="304"/>
      <c r="P1202" s="304"/>
      <c r="Q1202" s="304"/>
      <c r="R1202" s="304"/>
      <c r="S1202" s="304"/>
      <c r="T1202" s="304"/>
      <c r="U1202" s="304"/>
      <c r="V1202" s="304"/>
      <c r="W1202" s="304"/>
      <c r="X1202" s="304"/>
      <c r="Y1202" s="304"/>
      <c r="Z1202" s="304"/>
      <c r="AA1202" s="304"/>
      <c r="AB1202" s="304"/>
      <c r="AC1202" s="304"/>
      <c r="AD1202" s="304"/>
      <c r="AE1202" s="305"/>
      <c r="AF1202" s="305"/>
      <c r="AG1202" s="305"/>
      <c r="AH1202" s="305"/>
      <c r="AI1202" s="305"/>
      <c r="AJ1202" s="305"/>
      <c r="AK1202" s="305"/>
      <c r="AL1202" s="305"/>
      <c r="AM1202" s="305"/>
      <c r="AN1202" s="305"/>
      <c r="AO1202" s="314"/>
      <c r="AP1202" s="117"/>
      <c r="AQ1202" s="54" t="s">
        <v>645</v>
      </c>
      <c r="AU1202" s="292" t="str">
        <f t="shared" ca="1" si="191"/>
        <v>AJ</v>
      </c>
      <c r="AV1202" s="292">
        <f t="shared" si="192"/>
        <v>1172</v>
      </c>
      <c r="AW1202" s="180" t="str">
        <f t="shared" ca="1" si="189"/>
        <v>AJ1172</v>
      </c>
      <c r="AX1202" s="180">
        <f t="shared" si="193"/>
        <v>9</v>
      </c>
      <c r="AY1202" s="180" t="str">
        <f t="shared" ca="1" si="187"/>
        <v>6. Ownership - Operating Costs</v>
      </c>
      <c r="AZ1202" s="189" t="s">
        <v>702</v>
      </c>
      <c r="BA1202" s="180" t="s">
        <v>741</v>
      </c>
      <c r="BB1202" s="180">
        <f>$AJ$8</f>
        <v>2050</v>
      </c>
      <c r="BC1202" s="180" t="str">
        <f t="shared" ca="1" si="190"/>
        <v>9_AJ1172_Primary_fuel_transportation_2050</v>
      </c>
      <c r="BD1202" s="180" t="s">
        <v>407</v>
      </c>
      <c r="BE1202" s="180"/>
      <c r="BF1202" s="189" t="str">
        <f t="shared" si="188"/>
        <v>&gt;=0</v>
      </c>
      <c r="BG1202" s="189" t="s">
        <v>58</v>
      </c>
      <c r="BH1202" s="189" t="s">
        <v>58</v>
      </c>
      <c r="BI1202" s="189"/>
      <c r="BJ1202" s="189"/>
      <c r="BK1202" s="189"/>
      <c r="BL1202" s="189"/>
    </row>
    <row r="1203" spans="1:64" ht="13.5" hidden="1" customHeight="1" thickBot="1">
      <c r="A1203" s="90"/>
      <c r="B1203" s="127"/>
      <c r="C1203" s="161"/>
      <c r="D1203" s="347"/>
      <c r="E1203" s="347"/>
      <c r="F1203" s="304"/>
      <c r="G1203" s="304"/>
      <c r="H1203" s="304"/>
      <c r="I1203" s="304"/>
      <c r="J1203" s="304"/>
      <c r="K1203" s="304"/>
      <c r="L1203" s="304"/>
      <c r="M1203" s="304"/>
      <c r="N1203" s="304"/>
      <c r="O1203" s="304"/>
      <c r="P1203" s="304"/>
      <c r="Q1203" s="304"/>
      <c r="R1203" s="304"/>
      <c r="S1203" s="304"/>
      <c r="T1203" s="304"/>
      <c r="U1203" s="304"/>
      <c r="V1203" s="304"/>
      <c r="W1203" s="304"/>
      <c r="X1203" s="304"/>
      <c r="Y1203" s="304"/>
      <c r="Z1203" s="304"/>
      <c r="AA1203" s="304"/>
      <c r="AB1203" s="304"/>
      <c r="AC1203" s="304"/>
      <c r="AD1203" s="304"/>
      <c r="AE1203" s="305"/>
      <c r="AF1203" s="305"/>
      <c r="AG1203" s="305"/>
      <c r="AH1203" s="305"/>
      <c r="AI1203" s="305"/>
      <c r="AJ1203" s="305"/>
      <c r="AK1203" s="305"/>
      <c r="AL1203" s="305"/>
      <c r="AM1203" s="305"/>
      <c r="AN1203" s="305"/>
      <c r="AO1203" s="314"/>
      <c r="AP1203" s="117"/>
      <c r="AQ1203" s="54" t="s">
        <v>645</v>
      </c>
      <c r="AU1203" s="292" t="str">
        <f t="shared" ca="1" si="191"/>
        <v>AK</v>
      </c>
      <c r="AV1203" s="292">
        <f t="shared" si="192"/>
        <v>1172</v>
      </c>
      <c r="AW1203" s="180" t="str">
        <f t="shared" ca="1" si="189"/>
        <v>AK1172</v>
      </c>
      <c r="AX1203" s="180">
        <f t="shared" si="193"/>
        <v>9</v>
      </c>
      <c r="AY1203" s="180" t="str">
        <f t="shared" ca="1" si="187"/>
        <v>6. Ownership - Operating Costs</v>
      </c>
      <c r="AZ1203" s="189" t="s">
        <v>702</v>
      </c>
      <c r="BA1203" s="180" t="s">
        <v>741</v>
      </c>
      <c r="BB1203" s="180">
        <f>$AK$8</f>
        <v>2051</v>
      </c>
      <c r="BC1203" s="180" t="str">
        <f t="shared" ca="1" si="190"/>
        <v>9_AK1172_Primary_fuel_transportation_2051</v>
      </c>
      <c r="BD1203" s="180" t="s">
        <v>407</v>
      </c>
      <c r="BE1203" s="180"/>
      <c r="BF1203" s="189" t="str">
        <f t="shared" si="188"/>
        <v>&gt;=0</v>
      </c>
      <c r="BG1203" s="189" t="s">
        <v>58</v>
      </c>
      <c r="BH1203" s="189" t="s">
        <v>58</v>
      </c>
      <c r="BI1203" s="189"/>
      <c r="BJ1203" s="189"/>
      <c r="BK1203" s="189"/>
      <c r="BL1203" s="189"/>
    </row>
    <row r="1204" spans="1:64" ht="13.5" hidden="1" customHeight="1" thickBot="1">
      <c r="A1204" s="90"/>
      <c r="B1204" s="127"/>
      <c r="C1204" s="161"/>
      <c r="D1204" s="347"/>
      <c r="E1204" s="347"/>
      <c r="F1204" s="304"/>
      <c r="G1204" s="304"/>
      <c r="H1204" s="304"/>
      <c r="I1204" s="304"/>
      <c r="J1204" s="304"/>
      <c r="K1204" s="304"/>
      <c r="L1204" s="304"/>
      <c r="M1204" s="304"/>
      <c r="N1204" s="304"/>
      <c r="O1204" s="304"/>
      <c r="P1204" s="304"/>
      <c r="Q1204" s="304"/>
      <c r="R1204" s="304"/>
      <c r="S1204" s="304"/>
      <c r="T1204" s="304"/>
      <c r="U1204" s="304"/>
      <c r="V1204" s="304"/>
      <c r="W1204" s="304"/>
      <c r="X1204" s="304"/>
      <c r="Y1204" s="304"/>
      <c r="Z1204" s="304"/>
      <c r="AA1204" s="304"/>
      <c r="AB1204" s="304"/>
      <c r="AC1204" s="304"/>
      <c r="AD1204" s="304"/>
      <c r="AE1204" s="305"/>
      <c r="AF1204" s="305"/>
      <c r="AG1204" s="305"/>
      <c r="AH1204" s="305"/>
      <c r="AI1204" s="305"/>
      <c r="AJ1204" s="305"/>
      <c r="AK1204" s="305"/>
      <c r="AL1204" s="305"/>
      <c r="AM1204" s="305"/>
      <c r="AN1204" s="305"/>
      <c r="AO1204" s="314"/>
      <c r="AP1204" s="117"/>
      <c r="AQ1204" s="54" t="s">
        <v>645</v>
      </c>
      <c r="AU1204" s="292" t="str">
        <f t="shared" ca="1" si="191"/>
        <v>AL</v>
      </c>
      <c r="AV1204" s="292">
        <f t="shared" si="192"/>
        <v>1172</v>
      </c>
      <c r="AW1204" s="180" t="str">
        <f t="shared" ca="1" si="189"/>
        <v>AL1172</v>
      </c>
      <c r="AX1204" s="180">
        <f t="shared" si="193"/>
        <v>9</v>
      </c>
      <c r="AY1204" s="180" t="str">
        <f t="shared" ca="1" si="187"/>
        <v>6. Ownership - Operating Costs</v>
      </c>
      <c r="AZ1204" s="189" t="s">
        <v>702</v>
      </c>
      <c r="BA1204" s="180" t="s">
        <v>741</v>
      </c>
      <c r="BB1204" s="180">
        <f>$AL$8</f>
        <v>2052</v>
      </c>
      <c r="BC1204" s="180" t="str">
        <f t="shared" ca="1" si="190"/>
        <v>9_AL1172_Primary_fuel_transportation_2052</v>
      </c>
      <c r="BD1204" s="180" t="s">
        <v>407</v>
      </c>
      <c r="BE1204" s="180"/>
      <c r="BF1204" s="189" t="str">
        <f t="shared" si="188"/>
        <v>&gt;=0</v>
      </c>
      <c r="BG1204" s="189" t="s">
        <v>58</v>
      </c>
      <c r="BH1204" s="189" t="s">
        <v>58</v>
      </c>
      <c r="BI1204" s="189"/>
      <c r="BJ1204" s="189"/>
      <c r="BK1204" s="189"/>
      <c r="BL1204" s="189"/>
    </row>
    <row r="1205" spans="1:64" ht="13.5" hidden="1" customHeight="1" thickBot="1">
      <c r="A1205" s="90"/>
      <c r="B1205" s="127"/>
      <c r="C1205" s="161"/>
      <c r="D1205" s="347"/>
      <c r="E1205" s="347"/>
      <c r="F1205" s="304"/>
      <c r="G1205" s="304"/>
      <c r="H1205" s="304"/>
      <c r="I1205" s="304"/>
      <c r="J1205" s="304"/>
      <c r="K1205" s="304"/>
      <c r="L1205" s="304"/>
      <c r="M1205" s="304"/>
      <c r="N1205" s="304"/>
      <c r="O1205" s="304"/>
      <c r="P1205" s="304"/>
      <c r="Q1205" s="304"/>
      <c r="R1205" s="304"/>
      <c r="S1205" s="304"/>
      <c r="T1205" s="304"/>
      <c r="U1205" s="304"/>
      <c r="V1205" s="304"/>
      <c r="W1205" s="304"/>
      <c r="X1205" s="304"/>
      <c r="Y1205" s="304"/>
      <c r="Z1205" s="304"/>
      <c r="AA1205" s="304"/>
      <c r="AB1205" s="304"/>
      <c r="AC1205" s="304"/>
      <c r="AD1205" s="304"/>
      <c r="AE1205" s="305"/>
      <c r="AF1205" s="305"/>
      <c r="AG1205" s="305"/>
      <c r="AH1205" s="305"/>
      <c r="AI1205" s="305"/>
      <c r="AJ1205" s="305"/>
      <c r="AK1205" s="305"/>
      <c r="AL1205" s="305"/>
      <c r="AM1205" s="305"/>
      <c r="AN1205" s="305"/>
      <c r="AO1205" s="314"/>
      <c r="AP1205" s="117"/>
      <c r="AQ1205" s="54" t="s">
        <v>645</v>
      </c>
      <c r="AU1205" s="292" t="str">
        <f t="shared" ca="1" si="191"/>
        <v>AM</v>
      </c>
      <c r="AV1205" s="292">
        <f t="shared" si="192"/>
        <v>1172</v>
      </c>
      <c r="AW1205" s="180" t="str">
        <f t="shared" ca="1" si="189"/>
        <v>AM1172</v>
      </c>
      <c r="AX1205" s="180">
        <f t="shared" si="193"/>
        <v>9</v>
      </c>
      <c r="AY1205" s="180" t="str">
        <f t="shared" ca="1" si="187"/>
        <v>6. Ownership - Operating Costs</v>
      </c>
      <c r="AZ1205" s="189" t="s">
        <v>702</v>
      </c>
      <c r="BA1205" s="180" t="s">
        <v>741</v>
      </c>
      <c r="BB1205" s="180">
        <f>$AM$8</f>
        <v>2053</v>
      </c>
      <c r="BC1205" s="180" t="str">
        <f t="shared" ca="1" si="190"/>
        <v>9_AM1172_Primary_fuel_transportation_2053</v>
      </c>
      <c r="BD1205" s="180" t="s">
        <v>407</v>
      </c>
      <c r="BE1205" s="180"/>
      <c r="BF1205" s="189" t="str">
        <f t="shared" si="188"/>
        <v>&gt;=0</v>
      </c>
      <c r="BG1205" s="189" t="s">
        <v>58</v>
      </c>
      <c r="BH1205" s="189" t="s">
        <v>58</v>
      </c>
      <c r="BI1205" s="189"/>
      <c r="BJ1205" s="189"/>
      <c r="BK1205" s="189"/>
      <c r="BL1205" s="189"/>
    </row>
    <row r="1206" spans="1:64" ht="13.5" hidden="1" customHeight="1" thickBot="1">
      <c r="A1206" s="90"/>
      <c r="B1206" s="127"/>
      <c r="C1206" s="161"/>
      <c r="D1206" s="347"/>
      <c r="E1206" s="347"/>
      <c r="F1206" s="304"/>
      <c r="G1206" s="304"/>
      <c r="H1206" s="304"/>
      <c r="I1206" s="304"/>
      <c r="J1206" s="304"/>
      <c r="K1206" s="304"/>
      <c r="L1206" s="304"/>
      <c r="M1206" s="304"/>
      <c r="N1206" s="304"/>
      <c r="O1206" s="304"/>
      <c r="P1206" s="304"/>
      <c r="Q1206" s="304"/>
      <c r="R1206" s="304"/>
      <c r="S1206" s="304"/>
      <c r="T1206" s="304"/>
      <c r="U1206" s="304"/>
      <c r="V1206" s="304"/>
      <c r="W1206" s="304"/>
      <c r="X1206" s="304"/>
      <c r="Y1206" s="304"/>
      <c r="Z1206" s="304"/>
      <c r="AA1206" s="304"/>
      <c r="AB1206" s="304"/>
      <c r="AC1206" s="304"/>
      <c r="AD1206" s="304"/>
      <c r="AE1206" s="305"/>
      <c r="AF1206" s="305"/>
      <c r="AG1206" s="305"/>
      <c r="AH1206" s="305"/>
      <c r="AI1206" s="305"/>
      <c r="AJ1206" s="305"/>
      <c r="AK1206" s="305"/>
      <c r="AL1206" s="305"/>
      <c r="AM1206" s="305"/>
      <c r="AN1206" s="305"/>
      <c r="AO1206" s="314"/>
      <c r="AP1206" s="117"/>
      <c r="AQ1206" s="54" t="s">
        <v>645</v>
      </c>
      <c r="AU1206" s="292" t="str">
        <f t="shared" ca="1" si="191"/>
        <v>AN</v>
      </c>
      <c r="AV1206" s="292">
        <f t="shared" si="192"/>
        <v>1172</v>
      </c>
      <c r="AW1206" s="180" t="str">
        <f t="shared" ca="1" si="189"/>
        <v>AN1172</v>
      </c>
      <c r="AX1206" s="180">
        <f t="shared" si="193"/>
        <v>9</v>
      </c>
      <c r="AY1206" s="180" t="str">
        <f t="shared" ca="1" si="187"/>
        <v>6. Ownership - Operating Costs</v>
      </c>
      <c r="AZ1206" s="189" t="s">
        <v>702</v>
      </c>
      <c r="BA1206" s="180" t="s">
        <v>741</v>
      </c>
      <c r="BB1206" s="180">
        <f>$AN$8</f>
        <v>2054</v>
      </c>
      <c r="BC1206" s="180" t="str">
        <f t="shared" ca="1" si="190"/>
        <v>9_AN1172_Primary_fuel_transportation_2054</v>
      </c>
      <c r="BD1206" s="180" t="s">
        <v>407</v>
      </c>
      <c r="BE1206" s="180"/>
      <c r="BF1206" s="189" t="str">
        <f t="shared" si="188"/>
        <v>&gt;=0</v>
      </c>
      <c r="BG1206" s="189" t="s">
        <v>58</v>
      </c>
      <c r="BH1206" s="189" t="s">
        <v>58</v>
      </c>
      <c r="BI1206" s="189"/>
      <c r="BJ1206" s="189"/>
      <c r="BK1206" s="189"/>
      <c r="BL1206" s="189"/>
    </row>
    <row r="1207" spans="1:64" ht="13.5" hidden="1" customHeight="1" thickBot="1">
      <c r="A1207" s="90"/>
      <c r="B1207" s="127"/>
      <c r="C1207" s="161"/>
      <c r="D1207" s="347"/>
      <c r="E1207" s="347"/>
      <c r="F1207" s="304"/>
      <c r="G1207" s="304"/>
      <c r="H1207" s="304"/>
      <c r="I1207" s="304"/>
      <c r="J1207" s="304"/>
      <c r="K1207" s="304"/>
      <c r="L1207" s="304"/>
      <c r="M1207" s="304"/>
      <c r="N1207" s="304"/>
      <c r="O1207" s="304"/>
      <c r="P1207" s="304"/>
      <c r="Q1207" s="304"/>
      <c r="R1207" s="304"/>
      <c r="S1207" s="304"/>
      <c r="T1207" s="304"/>
      <c r="U1207" s="304"/>
      <c r="V1207" s="304"/>
      <c r="W1207" s="304"/>
      <c r="X1207" s="304"/>
      <c r="Y1207" s="304"/>
      <c r="Z1207" s="304"/>
      <c r="AA1207" s="304"/>
      <c r="AB1207" s="304"/>
      <c r="AC1207" s="304"/>
      <c r="AD1207" s="304"/>
      <c r="AE1207" s="305"/>
      <c r="AF1207" s="305"/>
      <c r="AG1207" s="305"/>
      <c r="AH1207" s="305"/>
      <c r="AI1207" s="305"/>
      <c r="AJ1207" s="305"/>
      <c r="AK1207" s="305"/>
      <c r="AL1207" s="305"/>
      <c r="AM1207" s="305"/>
      <c r="AN1207" s="305"/>
      <c r="AO1207" s="314"/>
      <c r="AP1207" s="117"/>
      <c r="AQ1207" s="307" t="s">
        <v>645</v>
      </c>
      <c r="AR1207" s="307"/>
      <c r="AS1207" s="307"/>
      <c r="AT1207" s="307"/>
      <c r="AU1207" s="308" t="str">
        <f t="shared" ca="1" si="191"/>
        <v>AO</v>
      </c>
      <c r="AV1207" s="308">
        <f t="shared" si="192"/>
        <v>1172</v>
      </c>
      <c r="AW1207" s="254" t="str">
        <f t="shared" ca="1" si="189"/>
        <v>AO1172</v>
      </c>
      <c r="AX1207" s="254">
        <f t="shared" si="193"/>
        <v>9</v>
      </c>
      <c r="AY1207" s="254" t="str">
        <f t="shared" ca="1" si="187"/>
        <v>6. Ownership - Operating Costs</v>
      </c>
      <c r="AZ1207" s="259" t="s">
        <v>702</v>
      </c>
      <c r="BA1207" s="254" t="s">
        <v>741</v>
      </c>
      <c r="BB1207" s="254" t="s">
        <v>646</v>
      </c>
      <c r="BC1207" s="254" t="str">
        <f t="shared" ca="1" si="190"/>
        <v>9_AO1172_Primary_fuel_transportation_Additional_Info</v>
      </c>
      <c r="BD1207" s="259" t="s">
        <v>133</v>
      </c>
      <c r="BE1207" s="259">
        <v>100</v>
      </c>
      <c r="BF1207" s="259"/>
      <c r="BG1207" s="259" t="s">
        <v>58</v>
      </c>
      <c r="BH1207" s="259" t="s">
        <v>58</v>
      </c>
      <c r="BI1207" s="189"/>
      <c r="BJ1207" s="189"/>
      <c r="BK1207" s="189"/>
      <c r="BL1207" s="189"/>
    </row>
    <row r="1208" spans="1:64" ht="13.5" hidden="1" customHeight="1" thickBot="1">
      <c r="A1208" s="90">
        <f>+A1172+1</f>
        <v>44</v>
      </c>
      <c r="B1208" s="127"/>
      <c r="C1208" s="161" t="s">
        <v>742</v>
      </c>
      <c r="D1208" s="347" t="s">
        <v>772</v>
      </c>
      <c r="E1208" s="347"/>
      <c r="F1208" s="280"/>
      <c r="G1208" s="280"/>
      <c r="H1208" s="280"/>
      <c r="I1208" s="280"/>
      <c r="J1208" s="280"/>
      <c r="K1208" s="280"/>
      <c r="L1208" s="280"/>
      <c r="M1208" s="280"/>
      <c r="N1208" s="280"/>
      <c r="O1208" s="280"/>
      <c r="P1208" s="280"/>
      <c r="Q1208" s="280"/>
      <c r="R1208" s="280"/>
      <c r="S1208" s="280"/>
      <c r="T1208" s="280"/>
      <c r="U1208" s="280"/>
      <c r="V1208" s="280"/>
      <c r="W1208" s="280"/>
      <c r="X1208" s="280"/>
      <c r="Y1208" s="280"/>
      <c r="Z1208" s="280"/>
      <c r="AA1208" s="280"/>
      <c r="AB1208" s="280"/>
      <c r="AC1208" s="280"/>
      <c r="AD1208" s="280"/>
      <c r="AE1208" s="281"/>
      <c r="AF1208" s="281"/>
      <c r="AG1208" s="281"/>
      <c r="AH1208" s="281"/>
      <c r="AI1208" s="281"/>
      <c r="AJ1208" s="281"/>
      <c r="AK1208" s="281"/>
      <c r="AL1208" s="281"/>
      <c r="AM1208" s="281"/>
      <c r="AN1208" s="281"/>
      <c r="AO1208" s="222"/>
      <c r="AP1208" s="117"/>
      <c r="AS1208" s="54" t="s">
        <v>125</v>
      </c>
      <c r="AT1208" s="54" t="str">
        <f ca="1">SUBSTITUTE(CELL("address",F1208),"$","")</f>
        <v>F1208</v>
      </c>
      <c r="AU1208" s="227" t="str">
        <f ca="1">CHAR(CODE(AT1208))</f>
        <v>F</v>
      </c>
      <c r="AV1208" s="227">
        <f>ROW(AT1208)</f>
        <v>1208</v>
      </c>
      <c r="AW1208" s="180" t="str">
        <f ca="1">CONCATENATE(AU1208&amp;AV1208)</f>
        <v>F1208</v>
      </c>
      <c r="AX1208" s="180">
        <f t="shared" si="193"/>
        <v>9</v>
      </c>
      <c r="AY1208" s="180" t="str">
        <f t="shared" ca="1" si="187"/>
        <v>6. Ownership - Operating Costs</v>
      </c>
      <c r="AZ1208" s="189" t="s">
        <v>702</v>
      </c>
      <c r="BA1208" s="180" t="s">
        <v>743</v>
      </c>
      <c r="BB1208" s="180">
        <f>$F$8</f>
        <v>2020</v>
      </c>
      <c r="BC1208" s="180" t="str">
        <f ca="1">AX1208&amp;"_"&amp;AW1208&amp;"_"&amp;BA1208&amp;"_"&amp;BB1208</f>
        <v>9_F1208_Secondary_fuel_transportation_2020</v>
      </c>
      <c r="BD1208" s="180" t="s">
        <v>407</v>
      </c>
      <c r="BE1208" s="180"/>
      <c r="BF1208" s="189" t="str">
        <f t="shared" si="188"/>
        <v>&gt;=0</v>
      </c>
      <c r="BG1208" s="189" t="s">
        <v>58</v>
      </c>
      <c r="BH1208" s="189" t="s">
        <v>58</v>
      </c>
      <c r="BI1208" s="189"/>
      <c r="BJ1208" s="189"/>
      <c r="BK1208" s="189"/>
      <c r="BL1208" s="189"/>
    </row>
    <row r="1209" spans="1:64" ht="13.5" hidden="1" customHeight="1" thickBot="1">
      <c r="A1209" s="90"/>
      <c r="B1209" s="127"/>
      <c r="C1209" s="161"/>
      <c r="D1209" s="347"/>
      <c r="E1209" s="347"/>
      <c r="F1209" s="304"/>
      <c r="G1209" s="304"/>
      <c r="H1209" s="304"/>
      <c r="I1209" s="304"/>
      <c r="J1209" s="304"/>
      <c r="K1209" s="304"/>
      <c r="L1209" s="304"/>
      <c r="M1209" s="304"/>
      <c r="N1209" s="304"/>
      <c r="O1209" s="304"/>
      <c r="P1209" s="304"/>
      <c r="Q1209" s="304"/>
      <c r="R1209" s="304"/>
      <c r="S1209" s="304"/>
      <c r="T1209" s="304"/>
      <c r="U1209" s="304"/>
      <c r="V1209" s="304"/>
      <c r="W1209" s="304"/>
      <c r="X1209" s="304"/>
      <c r="Y1209" s="304"/>
      <c r="Z1209" s="304"/>
      <c r="AA1209" s="304"/>
      <c r="AB1209" s="304"/>
      <c r="AC1209" s="304"/>
      <c r="AD1209" s="304"/>
      <c r="AE1209" s="305"/>
      <c r="AF1209" s="305"/>
      <c r="AG1209" s="305"/>
      <c r="AH1209" s="305"/>
      <c r="AI1209" s="305"/>
      <c r="AJ1209" s="305"/>
      <c r="AK1209" s="305"/>
      <c r="AL1209" s="305"/>
      <c r="AM1209" s="305"/>
      <c r="AN1209" s="305"/>
      <c r="AO1209" s="314"/>
      <c r="AP1209" s="117"/>
      <c r="AQ1209" s="54" t="s">
        <v>645</v>
      </c>
      <c r="AU1209" s="292" t="str">
        <f ca="1">IF(AU1208="Z","AA",IF(LEN(AU1208)=1,CHAR(CODE(AU1208)+1),IF(RIGHT(AU1208,1)="Z",CHAR(CODE(LEFT(AU1208,1))+1),LEFT(AU1208,1))&amp;CHAR(65+MOD(CODE(RIGHT(AU1208,1))+1-65,26))))</f>
        <v>G</v>
      </c>
      <c r="AV1209" s="292">
        <f>AV1208</f>
        <v>1208</v>
      </c>
      <c r="AW1209" s="180" t="str">
        <f t="shared" ref="AW1209:AW1243" ca="1" si="194">CONCATENATE(AU1209&amp;AV1209)</f>
        <v>G1208</v>
      </c>
      <c r="AX1209" s="180">
        <f t="shared" si="193"/>
        <v>9</v>
      </c>
      <c r="AY1209" s="180" t="str">
        <f t="shared" ca="1" si="187"/>
        <v>6. Ownership - Operating Costs</v>
      </c>
      <c r="AZ1209" s="189" t="s">
        <v>702</v>
      </c>
      <c r="BA1209" s="180" t="s">
        <v>743</v>
      </c>
      <c r="BB1209" s="180">
        <f>$G$8</f>
        <v>2021</v>
      </c>
      <c r="BC1209" s="180" t="str">
        <f t="shared" ref="BC1209:BC1243" ca="1" si="195">AX1209&amp;"_"&amp;AW1209&amp;"_"&amp;BA1209&amp;"_"&amp;BB1209</f>
        <v>9_G1208_Secondary_fuel_transportation_2021</v>
      </c>
      <c r="BD1209" s="180" t="s">
        <v>407</v>
      </c>
      <c r="BE1209" s="180"/>
      <c r="BF1209" s="189" t="str">
        <f t="shared" si="188"/>
        <v>&gt;=0</v>
      </c>
      <c r="BG1209" s="189" t="s">
        <v>58</v>
      </c>
      <c r="BH1209" s="189" t="s">
        <v>58</v>
      </c>
      <c r="BI1209" s="189"/>
      <c r="BJ1209" s="189"/>
      <c r="BK1209" s="189"/>
      <c r="BL1209" s="189"/>
    </row>
    <row r="1210" spans="1:64" ht="13.5" hidden="1" customHeight="1" thickBot="1">
      <c r="A1210" s="90"/>
      <c r="B1210" s="127"/>
      <c r="C1210" s="161"/>
      <c r="D1210" s="347"/>
      <c r="E1210" s="347"/>
      <c r="F1210" s="304"/>
      <c r="G1210" s="304"/>
      <c r="H1210" s="304"/>
      <c r="I1210" s="304"/>
      <c r="J1210" s="304"/>
      <c r="K1210" s="304"/>
      <c r="L1210" s="304"/>
      <c r="M1210" s="304"/>
      <c r="N1210" s="304"/>
      <c r="O1210" s="304"/>
      <c r="P1210" s="304"/>
      <c r="Q1210" s="304"/>
      <c r="R1210" s="304"/>
      <c r="S1210" s="304"/>
      <c r="T1210" s="304"/>
      <c r="U1210" s="304"/>
      <c r="V1210" s="304"/>
      <c r="W1210" s="304"/>
      <c r="X1210" s="304"/>
      <c r="Y1210" s="304"/>
      <c r="Z1210" s="304"/>
      <c r="AA1210" s="304"/>
      <c r="AB1210" s="304"/>
      <c r="AC1210" s="304"/>
      <c r="AD1210" s="304"/>
      <c r="AE1210" s="305"/>
      <c r="AF1210" s="305"/>
      <c r="AG1210" s="305"/>
      <c r="AH1210" s="305"/>
      <c r="AI1210" s="305"/>
      <c r="AJ1210" s="305"/>
      <c r="AK1210" s="305"/>
      <c r="AL1210" s="305"/>
      <c r="AM1210" s="305"/>
      <c r="AN1210" s="305"/>
      <c r="AO1210" s="314"/>
      <c r="AP1210" s="117"/>
      <c r="AQ1210" s="54" t="s">
        <v>645</v>
      </c>
      <c r="AU1210" s="292" t="str">
        <f t="shared" ref="AU1210:AU1243" ca="1" si="196">IF(AU1209="Z","AA",IF(LEN(AU1209)=1,CHAR(CODE(AU1209)+1),IF(RIGHT(AU1209,1)="Z",CHAR(CODE(LEFT(AU1209,1))+1),LEFT(AU1209,1))&amp;CHAR(65+MOD(CODE(RIGHT(AU1209,1))+1-65,26))))</f>
        <v>H</v>
      </c>
      <c r="AV1210" s="292">
        <f t="shared" ref="AV1210:AV1243" si="197">AV1209</f>
        <v>1208</v>
      </c>
      <c r="AW1210" s="180" t="str">
        <f t="shared" ca="1" si="194"/>
        <v>H1208</v>
      </c>
      <c r="AX1210" s="180">
        <f t="shared" si="193"/>
        <v>9</v>
      </c>
      <c r="AY1210" s="180" t="str">
        <f t="shared" ca="1" si="187"/>
        <v>6. Ownership - Operating Costs</v>
      </c>
      <c r="AZ1210" s="189" t="s">
        <v>702</v>
      </c>
      <c r="BA1210" s="180" t="s">
        <v>743</v>
      </c>
      <c r="BB1210" s="180">
        <f>$H$8</f>
        <v>2022</v>
      </c>
      <c r="BC1210" s="180" t="str">
        <f t="shared" ca="1" si="195"/>
        <v>9_H1208_Secondary_fuel_transportation_2022</v>
      </c>
      <c r="BD1210" s="180" t="s">
        <v>407</v>
      </c>
      <c r="BE1210" s="180"/>
      <c r="BF1210" s="189" t="str">
        <f t="shared" si="188"/>
        <v>&gt;=0</v>
      </c>
      <c r="BG1210" s="189" t="s">
        <v>58</v>
      </c>
      <c r="BH1210" s="189" t="s">
        <v>58</v>
      </c>
      <c r="BI1210" s="189"/>
      <c r="BJ1210" s="189"/>
      <c r="BK1210" s="189"/>
      <c r="BL1210" s="189"/>
    </row>
    <row r="1211" spans="1:64" ht="13.5" hidden="1" customHeight="1" thickBot="1">
      <c r="A1211" s="90"/>
      <c r="B1211" s="127"/>
      <c r="C1211" s="161"/>
      <c r="D1211" s="347"/>
      <c r="E1211" s="347"/>
      <c r="F1211" s="304"/>
      <c r="G1211" s="304"/>
      <c r="H1211" s="304"/>
      <c r="I1211" s="304"/>
      <c r="J1211" s="304"/>
      <c r="K1211" s="304"/>
      <c r="L1211" s="304"/>
      <c r="M1211" s="304"/>
      <c r="N1211" s="304"/>
      <c r="O1211" s="304"/>
      <c r="P1211" s="304"/>
      <c r="Q1211" s="304"/>
      <c r="R1211" s="304"/>
      <c r="S1211" s="304"/>
      <c r="T1211" s="304"/>
      <c r="U1211" s="304"/>
      <c r="V1211" s="304"/>
      <c r="W1211" s="304"/>
      <c r="X1211" s="304"/>
      <c r="Y1211" s="304"/>
      <c r="Z1211" s="304"/>
      <c r="AA1211" s="304"/>
      <c r="AB1211" s="304"/>
      <c r="AC1211" s="304"/>
      <c r="AD1211" s="304"/>
      <c r="AE1211" s="305"/>
      <c r="AF1211" s="305"/>
      <c r="AG1211" s="305"/>
      <c r="AH1211" s="305"/>
      <c r="AI1211" s="305"/>
      <c r="AJ1211" s="305"/>
      <c r="AK1211" s="305"/>
      <c r="AL1211" s="305"/>
      <c r="AM1211" s="305"/>
      <c r="AN1211" s="305"/>
      <c r="AO1211" s="314"/>
      <c r="AP1211" s="117"/>
      <c r="AQ1211" s="54" t="s">
        <v>645</v>
      </c>
      <c r="AU1211" s="292" t="str">
        <f t="shared" ca="1" si="196"/>
        <v>I</v>
      </c>
      <c r="AV1211" s="292">
        <f t="shared" si="197"/>
        <v>1208</v>
      </c>
      <c r="AW1211" s="180" t="str">
        <f t="shared" ca="1" si="194"/>
        <v>I1208</v>
      </c>
      <c r="AX1211" s="180">
        <f t="shared" si="193"/>
        <v>9</v>
      </c>
      <c r="AY1211" s="180" t="str">
        <f t="shared" ca="1" si="187"/>
        <v>6. Ownership - Operating Costs</v>
      </c>
      <c r="AZ1211" s="189" t="s">
        <v>702</v>
      </c>
      <c r="BA1211" s="180" t="s">
        <v>743</v>
      </c>
      <c r="BB1211" s="180">
        <f>$I$8</f>
        <v>2023</v>
      </c>
      <c r="BC1211" s="180" t="str">
        <f t="shared" ca="1" si="195"/>
        <v>9_I1208_Secondary_fuel_transportation_2023</v>
      </c>
      <c r="BD1211" s="180" t="s">
        <v>407</v>
      </c>
      <c r="BE1211" s="180"/>
      <c r="BF1211" s="189" t="str">
        <f t="shared" si="188"/>
        <v>&gt;=0</v>
      </c>
      <c r="BG1211" s="189" t="s">
        <v>58</v>
      </c>
      <c r="BH1211" s="189" t="s">
        <v>58</v>
      </c>
      <c r="BI1211" s="189"/>
      <c r="BJ1211" s="189"/>
      <c r="BK1211" s="189"/>
      <c r="BL1211" s="189"/>
    </row>
    <row r="1212" spans="1:64" ht="13.5" hidden="1" customHeight="1" thickBot="1">
      <c r="A1212" s="90"/>
      <c r="B1212" s="127"/>
      <c r="C1212" s="161"/>
      <c r="D1212" s="347"/>
      <c r="E1212" s="347"/>
      <c r="F1212" s="304"/>
      <c r="G1212" s="304"/>
      <c r="H1212" s="304"/>
      <c r="I1212" s="304"/>
      <c r="J1212" s="304"/>
      <c r="K1212" s="304"/>
      <c r="L1212" s="304"/>
      <c r="M1212" s="304"/>
      <c r="N1212" s="304"/>
      <c r="O1212" s="304"/>
      <c r="P1212" s="304"/>
      <c r="Q1212" s="304"/>
      <c r="R1212" s="304"/>
      <c r="S1212" s="304"/>
      <c r="T1212" s="304"/>
      <c r="U1212" s="304"/>
      <c r="V1212" s="304"/>
      <c r="W1212" s="304"/>
      <c r="X1212" s="304"/>
      <c r="Y1212" s="304"/>
      <c r="Z1212" s="304"/>
      <c r="AA1212" s="304"/>
      <c r="AB1212" s="304"/>
      <c r="AC1212" s="304"/>
      <c r="AD1212" s="304"/>
      <c r="AE1212" s="305"/>
      <c r="AF1212" s="305"/>
      <c r="AG1212" s="305"/>
      <c r="AH1212" s="305"/>
      <c r="AI1212" s="305"/>
      <c r="AJ1212" s="305"/>
      <c r="AK1212" s="305"/>
      <c r="AL1212" s="305"/>
      <c r="AM1212" s="305"/>
      <c r="AN1212" s="305"/>
      <c r="AO1212" s="314"/>
      <c r="AP1212" s="117"/>
      <c r="AQ1212" s="54" t="s">
        <v>645</v>
      </c>
      <c r="AU1212" s="292" t="str">
        <f t="shared" ca="1" si="196"/>
        <v>J</v>
      </c>
      <c r="AV1212" s="292">
        <f t="shared" si="197"/>
        <v>1208</v>
      </c>
      <c r="AW1212" s="180" t="str">
        <f t="shared" ca="1" si="194"/>
        <v>J1208</v>
      </c>
      <c r="AX1212" s="180">
        <f t="shared" si="193"/>
        <v>9</v>
      </c>
      <c r="AY1212" s="180" t="str">
        <f t="shared" ca="1" si="187"/>
        <v>6. Ownership - Operating Costs</v>
      </c>
      <c r="AZ1212" s="189" t="s">
        <v>702</v>
      </c>
      <c r="BA1212" s="180" t="s">
        <v>743</v>
      </c>
      <c r="BB1212" s="180">
        <f>$J$8</f>
        <v>2024</v>
      </c>
      <c r="BC1212" s="180" t="str">
        <f t="shared" ca="1" si="195"/>
        <v>9_J1208_Secondary_fuel_transportation_2024</v>
      </c>
      <c r="BD1212" s="180" t="s">
        <v>407</v>
      </c>
      <c r="BE1212" s="180"/>
      <c r="BF1212" s="189" t="str">
        <f t="shared" si="188"/>
        <v>&gt;=0</v>
      </c>
      <c r="BG1212" s="189" t="s">
        <v>58</v>
      </c>
      <c r="BH1212" s="189" t="s">
        <v>58</v>
      </c>
      <c r="BI1212" s="189"/>
      <c r="BJ1212" s="189"/>
      <c r="BK1212" s="189"/>
      <c r="BL1212" s="189"/>
    </row>
    <row r="1213" spans="1:64" ht="13.5" hidden="1" customHeight="1" thickBot="1">
      <c r="A1213" s="90"/>
      <c r="B1213" s="127"/>
      <c r="C1213" s="161"/>
      <c r="D1213" s="347"/>
      <c r="E1213" s="347"/>
      <c r="F1213" s="304"/>
      <c r="G1213" s="304"/>
      <c r="H1213" s="304"/>
      <c r="I1213" s="304"/>
      <c r="J1213" s="304"/>
      <c r="K1213" s="304"/>
      <c r="L1213" s="304"/>
      <c r="M1213" s="304"/>
      <c r="N1213" s="304"/>
      <c r="O1213" s="304"/>
      <c r="P1213" s="304"/>
      <c r="Q1213" s="304"/>
      <c r="R1213" s="304"/>
      <c r="S1213" s="304"/>
      <c r="T1213" s="304"/>
      <c r="U1213" s="304"/>
      <c r="V1213" s="304"/>
      <c r="W1213" s="304"/>
      <c r="X1213" s="304"/>
      <c r="Y1213" s="304"/>
      <c r="Z1213" s="304"/>
      <c r="AA1213" s="304"/>
      <c r="AB1213" s="304"/>
      <c r="AC1213" s="304"/>
      <c r="AD1213" s="304"/>
      <c r="AE1213" s="305"/>
      <c r="AF1213" s="305"/>
      <c r="AG1213" s="305"/>
      <c r="AH1213" s="305"/>
      <c r="AI1213" s="305"/>
      <c r="AJ1213" s="305"/>
      <c r="AK1213" s="305"/>
      <c r="AL1213" s="305"/>
      <c r="AM1213" s="305"/>
      <c r="AN1213" s="305"/>
      <c r="AO1213" s="314"/>
      <c r="AP1213" s="117"/>
      <c r="AQ1213" s="54" t="s">
        <v>645</v>
      </c>
      <c r="AU1213" s="292" t="str">
        <f t="shared" ca="1" si="196"/>
        <v>K</v>
      </c>
      <c r="AV1213" s="292">
        <f t="shared" si="197"/>
        <v>1208</v>
      </c>
      <c r="AW1213" s="180" t="str">
        <f t="shared" ca="1" si="194"/>
        <v>K1208</v>
      </c>
      <c r="AX1213" s="180">
        <f t="shared" si="193"/>
        <v>9</v>
      </c>
      <c r="AY1213" s="180" t="str">
        <f t="shared" ca="1" si="187"/>
        <v>6. Ownership - Operating Costs</v>
      </c>
      <c r="AZ1213" s="189" t="s">
        <v>702</v>
      </c>
      <c r="BA1213" s="180" t="s">
        <v>743</v>
      </c>
      <c r="BB1213" s="180">
        <f>$K$8</f>
        <v>2025</v>
      </c>
      <c r="BC1213" s="180" t="str">
        <f t="shared" ca="1" si="195"/>
        <v>9_K1208_Secondary_fuel_transportation_2025</v>
      </c>
      <c r="BD1213" s="180" t="s">
        <v>407</v>
      </c>
      <c r="BE1213" s="180"/>
      <c r="BF1213" s="189" t="str">
        <f t="shared" si="188"/>
        <v>&gt;=0</v>
      </c>
      <c r="BG1213" s="189" t="s">
        <v>58</v>
      </c>
      <c r="BH1213" s="189" t="s">
        <v>58</v>
      </c>
      <c r="BI1213" s="189"/>
      <c r="BJ1213" s="189"/>
      <c r="BK1213" s="189"/>
      <c r="BL1213" s="189"/>
    </row>
    <row r="1214" spans="1:64" ht="13.5" hidden="1" customHeight="1" thickBot="1">
      <c r="A1214" s="90"/>
      <c r="B1214" s="127"/>
      <c r="C1214" s="161"/>
      <c r="D1214" s="347"/>
      <c r="E1214" s="347"/>
      <c r="F1214" s="304"/>
      <c r="G1214" s="304"/>
      <c r="H1214" s="304"/>
      <c r="I1214" s="304"/>
      <c r="J1214" s="304"/>
      <c r="K1214" s="304"/>
      <c r="L1214" s="304"/>
      <c r="M1214" s="304"/>
      <c r="N1214" s="304"/>
      <c r="O1214" s="304"/>
      <c r="P1214" s="304"/>
      <c r="Q1214" s="304"/>
      <c r="R1214" s="304"/>
      <c r="S1214" s="304"/>
      <c r="T1214" s="304"/>
      <c r="U1214" s="304"/>
      <c r="V1214" s="304"/>
      <c r="W1214" s="304"/>
      <c r="X1214" s="304"/>
      <c r="Y1214" s="304"/>
      <c r="Z1214" s="304"/>
      <c r="AA1214" s="304"/>
      <c r="AB1214" s="304"/>
      <c r="AC1214" s="304"/>
      <c r="AD1214" s="304"/>
      <c r="AE1214" s="305"/>
      <c r="AF1214" s="305"/>
      <c r="AG1214" s="305"/>
      <c r="AH1214" s="305"/>
      <c r="AI1214" s="305"/>
      <c r="AJ1214" s="305"/>
      <c r="AK1214" s="305"/>
      <c r="AL1214" s="305"/>
      <c r="AM1214" s="305"/>
      <c r="AN1214" s="305"/>
      <c r="AO1214" s="314"/>
      <c r="AP1214" s="117"/>
      <c r="AQ1214" s="54" t="s">
        <v>645</v>
      </c>
      <c r="AU1214" s="292" t="str">
        <f t="shared" ca="1" si="196"/>
        <v>L</v>
      </c>
      <c r="AV1214" s="292">
        <f t="shared" si="197"/>
        <v>1208</v>
      </c>
      <c r="AW1214" s="180" t="str">
        <f t="shared" ca="1" si="194"/>
        <v>L1208</v>
      </c>
      <c r="AX1214" s="180">
        <f t="shared" si="193"/>
        <v>9</v>
      </c>
      <c r="AY1214" s="180" t="str">
        <f t="shared" ca="1" si="187"/>
        <v>6. Ownership - Operating Costs</v>
      </c>
      <c r="AZ1214" s="189" t="s">
        <v>702</v>
      </c>
      <c r="BA1214" s="180" t="s">
        <v>743</v>
      </c>
      <c r="BB1214" s="180">
        <f>$L$8</f>
        <v>2026</v>
      </c>
      <c r="BC1214" s="180" t="str">
        <f t="shared" ca="1" si="195"/>
        <v>9_L1208_Secondary_fuel_transportation_2026</v>
      </c>
      <c r="BD1214" s="180" t="s">
        <v>407</v>
      </c>
      <c r="BE1214" s="180"/>
      <c r="BF1214" s="189" t="str">
        <f t="shared" si="188"/>
        <v>&gt;=0</v>
      </c>
      <c r="BG1214" s="189" t="s">
        <v>58</v>
      </c>
      <c r="BH1214" s="189" t="s">
        <v>58</v>
      </c>
      <c r="BI1214" s="189"/>
      <c r="BJ1214" s="189"/>
      <c r="BK1214" s="189"/>
      <c r="BL1214" s="189"/>
    </row>
    <row r="1215" spans="1:64" ht="13.5" hidden="1" customHeight="1" thickBot="1">
      <c r="A1215" s="90"/>
      <c r="B1215" s="127"/>
      <c r="C1215" s="161"/>
      <c r="D1215" s="347"/>
      <c r="E1215" s="347"/>
      <c r="F1215" s="304"/>
      <c r="G1215" s="304"/>
      <c r="H1215" s="304"/>
      <c r="I1215" s="304"/>
      <c r="J1215" s="304"/>
      <c r="K1215" s="304"/>
      <c r="L1215" s="304"/>
      <c r="M1215" s="304"/>
      <c r="N1215" s="304"/>
      <c r="O1215" s="304"/>
      <c r="P1215" s="304"/>
      <c r="Q1215" s="304"/>
      <c r="R1215" s="304"/>
      <c r="S1215" s="304"/>
      <c r="T1215" s="304"/>
      <c r="U1215" s="304"/>
      <c r="V1215" s="304"/>
      <c r="W1215" s="304"/>
      <c r="X1215" s="304"/>
      <c r="Y1215" s="304"/>
      <c r="Z1215" s="304"/>
      <c r="AA1215" s="304"/>
      <c r="AB1215" s="304"/>
      <c r="AC1215" s="304"/>
      <c r="AD1215" s="304"/>
      <c r="AE1215" s="305"/>
      <c r="AF1215" s="305"/>
      <c r="AG1215" s="305"/>
      <c r="AH1215" s="305"/>
      <c r="AI1215" s="305"/>
      <c r="AJ1215" s="305"/>
      <c r="AK1215" s="305"/>
      <c r="AL1215" s="305"/>
      <c r="AM1215" s="305"/>
      <c r="AN1215" s="305"/>
      <c r="AO1215" s="314"/>
      <c r="AP1215" s="117"/>
      <c r="AQ1215" s="54" t="s">
        <v>645</v>
      </c>
      <c r="AU1215" s="292" t="str">
        <f t="shared" ca="1" si="196"/>
        <v>M</v>
      </c>
      <c r="AV1215" s="292">
        <f t="shared" si="197"/>
        <v>1208</v>
      </c>
      <c r="AW1215" s="180" t="str">
        <f t="shared" ca="1" si="194"/>
        <v>M1208</v>
      </c>
      <c r="AX1215" s="180">
        <f t="shared" si="193"/>
        <v>9</v>
      </c>
      <c r="AY1215" s="180" t="str">
        <f t="shared" ca="1" si="187"/>
        <v>6. Ownership - Operating Costs</v>
      </c>
      <c r="AZ1215" s="189" t="s">
        <v>702</v>
      </c>
      <c r="BA1215" s="180" t="s">
        <v>743</v>
      </c>
      <c r="BB1215" s="180">
        <f>$M$8</f>
        <v>2027</v>
      </c>
      <c r="BC1215" s="180" t="str">
        <f t="shared" ca="1" si="195"/>
        <v>9_M1208_Secondary_fuel_transportation_2027</v>
      </c>
      <c r="BD1215" s="180" t="s">
        <v>407</v>
      </c>
      <c r="BE1215" s="180"/>
      <c r="BF1215" s="189" t="str">
        <f t="shared" si="188"/>
        <v>&gt;=0</v>
      </c>
      <c r="BG1215" s="189" t="s">
        <v>58</v>
      </c>
      <c r="BH1215" s="189" t="s">
        <v>58</v>
      </c>
      <c r="BI1215" s="189"/>
      <c r="BJ1215" s="189"/>
      <c r="BK1215" s="189"/>
      <c r="BL1215" s="189"/>
    </row>
    <row r="1216" spans="1:64" ht="13.5" hidden="1" customHeight="1" thickBot="1">
      <c r="A1216" s="90"/>
      <c r="B1216" s="127"/>
      <c r="C1216" s="161"/>
      <c r="D1216" s="347"/>
      <c r="E1216" s="347"/>
      <c r="F1216" s="304"/>
      <c r="G1216" s="304"/>
      <c r="H1216" s="304"/>
      <c r="I1216" s="304"/>
      <c r="J1216" s="304"/>
      <c r="K1216" s="304"/>
      <c r="L1216" s="304"/>
      <c r="M1216" s="304"/>
      <c r="N1216" s="304"/>
      <c r="O1216" s="304"/>
      <c r="P1216" s="304"/>
      <c r="Q1216" s="304"/>
      <c r="R1216" s="304"/>
      <c r="S1216" s="304"/>
      <c r="T1216" s="304"/>
      <c r="U1216" s="304"/>
      <c r="V1216" s="304"/>
      <c r="W1216" s="304"/>
      <c r="X1216" s="304"/>
      <c r="Y1216" s="304"/>
      <c r="Z1216" s="304"/>
      <c r="AA1216" s="304"/>
      <c r="AB1216" s="304"/>
      <c r="AC1216" s="304"/>
      <c r="AD1216" s="304"/>
      <c r="AE1216" s="305"/>
      <c r="AF1216" s="305"/>
      <c r="AG1216" s="305"/>
      <c r="AH1216" s="305"/>
      <c r="AI1216" s="305"/>
      <c r="AJ1216" s="305"/>
      <c r="AK1216" s="305"/>
      <c r="AL1216" s="305"/>
      <c r="AM1216" s="305"/>
      <c r="AN1216" s="305"/>
      <c r="AO1216" s="314"/>
      <c r="AP1216" s="117"/>
      <c r="AQ1216" s="54" t="s">
        <v>645</v>
      </c>
      <c r="AU1216" s="292" t="str">
        <f t="shared" ca="1" si="196"/>
        <v>N</v>
      </c>
      <c r="AV1216" s="292">
        <f t="shared" si="197"/>
        <v>1208</v>
      </c>
      <c r="AW1216" s="180" t="str">
        <f t="shared" ca="1" si="194"/>
        <v>N1208</v>
      </c>
      <c r="AX1216" s="180">
        <f t="shared" si="193"/>
        <v>9</v>
      </c>
      <c r="AY1216" s="180" t="str">
        <f t="shared" ca="1" si="187"/>
        <v>6. Ownership - Operating Costs</v>
      </c>
      <c r="AZ1216" s="189" t="s">
        <v>702</v>
      </c>
      <c r="BA1216" s="180" t="s">
        <v>743</v>
      </c>
      <c r="BB1216" s="180">
        <f>$N$8</f>
        <v>2028</v>
      </c>
      <c r="BC1216" s="180" t="str">
        <f t="shared" ca="1" si="195"/>
        <v>9_N1208_Secondary_fuel_transportation_2028</v>
      </c>
      <c r="BD1216" s="180" t="s">
        <v>407</v>
      </c>
      <c r="BE1216" s="180"/>
      <c r="BF1216" s="189" t="str">
        <f t="shared" si="188"/>
        <v>&gt;=0</v>
      </c>
      <c r="BG1216" s="189" t="s">
        <v>58</v>
      </c>
      <c r="BH1216" s="189" t="s">
        <v>58</v>
      </c>
      <c r="BI1216" s="189"/>
      <c r="BJ1216" s="189"/>
      <c r="BK1216" s="189"/>
      <c r="BL1216" s="189"/>
    </row>
    <row r="1217" spans="1:64" ht="13.5" hidden="1" customHeight="1" thickBot="1">
      <c r="A1217" s="90"/>
      <c r="B1217" s="127"/>
      <c r="C1217" s="161"/>
      <c r="D1217" s="347"/>
      <c r="E1217" s="347"/>
      <c r="F1217" s="304"/>
      <c r="G1217" s="304"/>
      <c r="H1217" s="304"/>
      <c r="I1217" s="304"/>
      <c r="J1217" s="304"/>
      <c r="K1217" s="304"/>
      <c r="L1217" s="304"/>
      <c r="M1217" s="304"/>
      <c r="N1217" s="304"/>
      <c r="O1217" s="304"/>
      <c r="P1217" s="304"/>
      <c r="Q1217" s="304"/>
      <c r="R1217" s="304"/>
      <c r="S1217" s="304"/>
      <c r="T1217" s="304"/>
      <c r="U1217" s="304"/>
      <c r="V1217" s="304"/>
      <c r="W1217" s="304"/>
      <c r="X1217" s="304"/>
      <c r="Y1217" s="304"/>
      <c r="Z1217" s="304"/>
      <c r="AA1217" s="304"/>
      <c r="AB1217" s="304"/>
      <c r="AC1217" s="304"/>
      <c r="AD1217" s="304"/>
      <c r="AE1217" s="305"/>
      <c r="AF1217" s="305"/>
      <c r="AG1217" s="305"/>
      <c r="AH1217" s="305"/>
      <c r="AI1217" s="305"/>
      <c r="AJ1217" s="305"/>
      <c r="AK1217" s="305"/>
      <c r="AL1217" s="305"/>
      <c r="AM1217" s="305"/>
      <c r="AN1217" s="305"/>
      <c r="AO1217" s="314"/>
      <c r="AP1217" s="117"/>
      <c r="AQ1217" s="54" t="s">
        <v>645</v>
      </c>
      <c r="AU1217" s="292" t="str">
        <f t="shared" ca="1" si="196"/>
        <v>O</v>
      </c>
      <c r="AV1217" s="292">
        <f t="shared" si="197"/>
        <v>1208</v>
      </c>
      <c r="AW1217" s="180" t="str">
        <f t="shared" ca="1" si="194"/>
        <v>O1208</v>
      </c>
      <c r="AX1217" s="180">
        <f t="shared" si="193"/>
        <v>9</v>
      </c>
      <c r="AY1217" s="180" t="str">
        <f t="shared" ca="1" si="187"/>
        <v>6. Ownership - Operating Costs</v>
      </c>
      <c r="AZ1217" s="189" t="s">
        <v>702</v>
      </c>
      <c r="BA1217" s="180" t="s">
        <v>743</v>
      </c>
      <c r="BB1217" s="180">
        <f>$O$8</f>
        <v>2029</v>
      </c>
      <c r="BC1217" s="180" t="str">
        <f t="shared" ca="1" si="195"/>
        <v>9_O1208_Secondary_fuel_transportation_2029</v>
      </c>
      <c r="BD1217" s="180" t="s">
        <v>407</v>
      </c>
      <c r="BE1217" s="180"/>
      <c r="BF1217" s="189" t="str">
        <f t="shared" si="188"/>
        <v>&gt;=0</v>
      </c>
      <c r="BG1217" s="189" t="s">
        <v>58</v>
      </c>
      <c r="BH1217" s="189" t="s">
        <v>58</v>
      </c>
      <c r="BI1217" s="189"/>
      <c r="BJ1217" s="189"/>
      <c r="BK1217" s="189"/>
      <c r="BL1217" s="189"/>
    </row>
    <row r="1218" spans="1:64" ht="13.5" hidden="1" customHeight="1" thickBot="1">
      <c r="A1218" s="90"/>
      <c r="B1218" s="127"/>
      <c r="C1218" s="161"/>
      <c r="D1218" s="347"/>
      <c r="E1218" s="347"/>
      <c r="F1218" s="304"/>
      <c r="G1218" s="304"/>
      <c r="H1218" s="304"/>
      <c r="I1218" s="304"/>
      <c r="J1218" s="304"/>
      <c r="K1218" s="304"/>
      <c r="L1218" s="304"/>
      <c r="M1218" s="304"/>
      <c r="N1218" s="304"/>
      <c r="O1218" s="304"/>
      <c r="P1218" s="304"/>
      <c r="Q1218" s="304"/>
      <c r="R1218" s="304"/>
      <c r="S1218" s="304"/>
      <c r="T1218" s="304"/>
      <c r="U1218" s="304"/>
      <c r="V1218" s="304"/>
      <c r="W1218" s="304"/>
      <c r="X1218" s="304"/>
      <c r="Y1218" s="304"/>
      <c r="Z1218" s="304"/>
      <c r="AA1218" s="304"/>
      <c r="AB1218" s="304"/>
      <c r="AC1218" s="304"/>
      <c r="AD1218" s="304"/>
      <c r="AE1218" s="305"/>
      <c r="AF1218" s="305"/>
      <c r="AG1218" s="305"/>
      <c r="AH1218" s="305"/>
      <c r="AI1218" s="305"/>
      <c r="AJ1218" s="305"/>
      <c r="AK1218" s="305"/>
      <c r="AL1218" s="305"/>
      <c r="AM1218" s="305"/>
      <c r="AN1218" s="305"/>
      <c r="AO1218" s="314"/>
      <c r="AP1218" s="117"/>
      <c r="AQ1218" s="54" t="s">
        <v>645</v>
      </c>
      <c r="AU1218" s="292" t="str">
        <f t="shared" ca="1" si="196"/>
        <v>P</v>
      </c>
      <c r="AV1218" s="292">
        <f t="shared" si="197"/>
        <v>1208</v>
      </c>
      <c r="AW1218" s="180" t="str">
        <f t="shared" ca="1" si="194"/>
        <v>P1208</v>
      </c>
      <c r="AX1218" s="180">
        <f t="shared" si="193"/>
        <v>9</v>
      </c>
      <c r="AY1218" s="180" t="str">
        <f t="shared" ca="1" si="187"/>
        <v>6. Ownership - Operating Costs</v>
      </c>
      <c r="AZ1218" s="189" t="s">
        <v>702</v>
      </c>
      <c r="BA1218" s="180" t="s">
        <v>743</v>
      </c>
      <c r="BB1218" s="180">
        <f>$P$8</f>
        <v>2030</v>
      </c>
      <c r="BC1218" s="180" t="str">
        <f t="shared" ca="1" si="195"/>
        <v>9_P1208_Secondary_fuel_transportation_2030</v>
      </c>
      <c r="BD1218" s="180" t="s">
        <v>407</v>
      </c>
      <c r="BE1218" s="180"/>
      <c r="BF1218" s="189" t="str">
        <f t="shared" si="188"/>
        <v>&gt;=0</v>
      </c>
      <c r="BG1218" s="189" t="s">
        <v>58</v>
      </c>
      <c r="BH1218" s="189" t="s">
        <v>58</v>
      </c>
      <c r="BI1218" s="189"/>
      <c r="BJ1218" s="189"/>
      <c r="BK1218" s="189"/>
      <c r="BL1218" s="189"/>
    </row>
    <row r="1219" spans="1:64" ht="13.5" hidden="1" customHeight="1" thickBot="1">
      <c r="A1219" s="90"/>
      <c r="B1219" s="127"/>
      <c r="C1219" s="161"/>
      <c r="D1219" s="347"/>
      <c r="E1219" s="347"/>
      <c r="F1219" s="304"/>
      <c r="G1219" s="304"/>
      <c r="H1219" s="304"/>
      <c r="I1219" s="304"/>
      <c r="J1219" s="304"/>
      <c r="K1219" s="304"/>
      <c r="L1219" s="304"/>
      <c r="M1219" s="304"/>
      <c r="N1219" s="304"/>
      <c r="O1219" s="304"/>
      <c r="P1219" s="304"/>
      <c r="Q1219" s="304"/>
      <c r="R1219" s="304"/>
      <c r="S1219" s="304"/>
      <c r="T1219" s="304"/>
      <c r="U1219" s="304"/>
      <c r="V1219" s="304"/>
      <c r="W1219" s="304"/>
      <c r="X1219" s="304"/>
      <c r="Y1219" s="304"/>
      <c r="Z1219" s="304"/>
      <c r="AA1219" s="304"/>
      <c r="AB1219" s="304"/>
      <c r="AC1219" s="304"/>
      <c r="AD1219" s="304"/>
      <c r="AE1219" s="305"/>
      <c r="AF1219" s="305"/>
      <c r="AG1219" s="305"/>
      <c r="AH1219" s="305"/>
      <c r="AI1219" s="305"/>
      <c r="AJ1219" s="305"/>
      <c r="AK1219" s="305"/>
      <c r="AL1219" s="305"/>
      <c r="AM1219" s="305"/>
      <c r="AN1219" s="305"/>
      <c r="AO1219" s="314"/>
      <c r="AP1219" s="117"/>
      <c r="AQ1219" s="54" t="s">
        <v>645</v>
      </c>
      <c r="AU1219" s="292" t="str">
        <f t="shared" ca="1" si="196"/>
        <v>Q</v>
      </c>
      <c r="AV1219" s="292">
        <f t="shared" si="197"/>
        <v>1208</v>
      </c>
      <c r="AW1219" s="180" t="str">
        <f t="shared" ca="1" si="194"/>
        <v>Q1208</v>
      </c>
      <c r="AX1219" s="180">
        <f t="shared" si="193"/>
        <v>9</v>
      </c>
      <c r="AY1219" s="180" t="str">
        <f t="shared" ca="1" si="187"/>
        <v>6. Ownership - Operating Costs</v>
      </c>
      <c r="AZ1219" s="189" t="s">
        <v>702</v>
      </c>
      <c r="BA1219" s="180" t="s">
        <v>743</v>
      </c>
      <c r="BB1219" s="180">
        <f>$Q$8</f>
        <v>2031</v>
      </c>
      <c r="BC1219" s="180" t="str">
        <f t="shared" ca="1" si="195"/>
        <v>9_Q1208_Secondary_fuel_transportation_2031</v>
      </c>
      <c r="BD1219" s="180" t="s">
        <v>407</v>
      </c>
      <c r="BE1219" s="180"/>
      <c r="BF1219" s="189" t="str">
        <f t="shared" si="188"/>
        <v>&gt;=0</v>
      </c>
      <c r="BG1219" s="189" t="s">
        <v>58</v>
      </c>
      <c r="BH1219" s="189" t="s">
        <v>58</v>
      </c>
      <c r="BI1219" s="189"/>
      <c r="BJ1219" s="189"/>
      <c r="BK1219" s="189"/>
      <c r="BL1219" s="189"/>
    </row>
    <row r="1220" spans="1:64" ht="13.5" hidden="1" customHeight="1" thickBot="1">
      <c r="A1220" s="90"/>
      <c r="B1220" s="127"/>
      <c r="C1220" s="161"/>
      <c r="D1220" s="347"/>
      <c r="E1220" s="347"/>
      <c r="F1220" s="304"/>
      <c r="G1220" s="304"/>
      <c r="H1220" s="304"/>
      <c r="I1220" s="304"/>
      <c r="J1220" s="304"/>
      <c r="K1220" s="304"/>
      <c r="L1220" s="304"/>
      <c r="M1220" s="304"/>
      <c r="N1220" s="304"/>
      <c r="O1220" s="304"/>
      <c r="P1220" s="304"/>
      <c r="Q1220" s="304"/>
      <c r="R1220" s="304"/>
      <c r="S1220" s="304"/>
      <c r="T1220" s="304"/>
      <c r="U1220" s="304"/>
      <c r="V1220" s="304"/>
      <c r="W1220" s="304"/>
      <c r="X1220" s="304"/>
      <c r="Y1220" s="304"/>
      <c r="Z1220" s="304"/>
      <c r="AA1220" s="304"/>
      <c r="AB1220" s="304"/>
      <c r="AC1220" s="304"/>
      <c r="AD1220" s="304"/>
      <c r="AE1220" s="305"/>
      <c r="AF1220" s="305"/>
      <c r="AG1220" s="305"/>
      <c r="AH1220" s="305"/>
      <c r="AI1220" s="305"/>
      <c r="AJ1220" s="305"/>
      <c r="AK1220" s="305"/>
      <c r="AL1220" s="305"/>
      <c r="AM1220" s="305"/>
      <c r="AN1220" s="305"/>
      <c r="AO1220" s="314"/>
      <c r="AP1220" s="117"/>
      <c r="AQ1220" s="54" t="s">
        <v>645</v>
      </c>
      <c r="AU1220" s="292" t="str">
        <f t="shared" ca="1" si="196"/>
        <v>R</v>
      </c>
      <c r="AV1220" s="292">
        <f t="shared" si="197"/>
        <v>1208</v>
      </c>
      <c r="AW1220" s="180" t="str">
        <f t="shared" ca="1" si="194"/>
        <v>R1208</v>
      </c>
      <c r="AX1220" s="180">
        <f t="shared" si="193"/>
        <v>9</v>
      </c>
      <c r="AY1220" s="180" t="str">
        <f t="shared" ca="1" si="187"/>
        <v>6. Ownership - Operating Costs</v>
      </c>
      <c r="AZ1220" s="189" t="s">
        <v>702</v>
      </c>
      <c r="BA1220" s="180" t="s">
        <v>743</v>
      </c>
      <c r="BB1220" s="180">
        <f>$R$8</f>
        <v>2032</v>
      </c>
      <c r="BC1220" s="180" t="str">
        <f t="shared" ca="1" si="195"/>
        <v>9_R1208_Secondary_fuel_transportation_2032</v>
      </c>
      <c r="BD1220" s="180" t="s">
        <v>407</v>
      </c>
      <c r="BE1220" s="180"/>
      <c r="BF1220" s="189" t="str">
        <f t="shared" si="188"/>
        <v>&gt;=0</v>
      </c>
      <c r="BG1220" s="189" t="s">
        <v>58</v>
      </c>
      <c r="BH1220" s="189" t="s">
        <v>58</v>
      </c>
      <c r="BI1220" s="189"/>
      <c r="BJ1220" s="189"/>
      <c r="BK1220" s="189"/>
      <c r="BL1220" s="189"/>
    </row>
    <row r="1221" spans="1:64" ht="13.5" hidden="1" customHeight="1" thickBot="1">
      <c r="A1221" s="90"/>
      <c r="B1221" s="127"/>
      <c r="C1221" s="161"/>
      <c r="D1221" s="347"/>
      <c r="E1221" s="347"/>
      <c r="F1221" s="304"/>
      <c r="G1221" s="304"/>
      <c r="H1221" s="304"/>
      <c r="I1221" s="304"/>
      <c r="J1221" s="304"/>
      <c r="K1221" s="304"/>
      <c r="L1221" s="304"/>
      <c r="M1221" s="304"/>
      <c r="N1221" s="304"/>
      <c r="O1221" s="304"/>
      <c r="P1221" s="304"/>
      <c r="Q1221" s="304"/>
      <c r="R1221" s="304"/>
      <c r="S1221" s="304"/>
      <c r="T1221" s="304"/>
      <c r="U1221" s="304"/>
      <c r="V1221" s="304"/>
      <c r="W1221" s="304"/>
      <c r="X1221" s="304"/>
      <c r="Y1221" s="304"/>
      <c r="Z1221" s="304"/>
      <c r="AA1221" s="304"/>
      <c r="AB1221" s="304"/>
      <c r="AC1221" s="304"/>
      <c r="AD1221" s="304"/>
      <c r="AE1221" s="305"/>
      <c r="AF1221" s="305"/>
      <c r="AG1221" s="305"/>
      <c r="AH1221" s="305"/>
      <c r="AI1221" s="305"/>
      <c r="AJ1221" s="305"/>
      <c r="AK1221" s="305"/>
      <c r="AL1221" s="305"/>
      <c r="AM1221" s="305"/>
      <c r="AN1221" s="305"/>
      <c r="AO1221" s="314"/>
      <c r="AP1221" s="117"/>
      <c r="AQ1221" s="54" t="s">
        <v>645</v>
      </c>
      <c r="AU1221" s="292" t="str">
        <f t="shared" ca="1" si="196"/>
        <v>S</v>
      </c>
      <c r="AV1221" s="292">
        <f t="shared" si="197"/>
        <v>1208</v>
      </c>
      <c r="AW1221" s="180" t="str">
        <f t="shared" ca="1" si="194"/>
        <v>S1208</v>
      </c>
      <c r="AX1221" s="180">
        <f t="shared" si="193"/>
        <v>9</v>
      </c>
      <c r="AY1221" s="180" t="str">
        <f t="shared" ca="1" si="187"/>
        <v>6. Ownership - Operating Costs</v>
      </c>
      <c r="AZ1221" s="189" t="s">
        <v>702</v>
      </c>
      <c r="BA1221" s="180" t="s">
        <v>743</v>
      </c>
      <c r="BB1221" s="180">
        <f>$S$8</f>
        <v>2033</v>
      </c>
      <c r="BC1221" s="180" t="str">
        <f t="shared" ca="1" si="195"/>
        <v>9_S1208_Secondary_fuel_transportation_2033</v>
      </c>
      <c r="BD1221" s="180" t="s">
        <v>407</v>
      </c>
      <c r="BE1221" s="180"/>
      <c r="BF1221" s="189" t="str">
        <f t="shared" si="188"/>
        <v>&gt;=0</v>
      </c>
      <c r="BG1221" s="189" t="s">
        <v>58</v>
      </c>
      <c r="BH1221" s="189" t="s">
        <v>58</v>
      </c>
      <c r="BI1221" s="189"/>
      <c r="BJ1221" s="189"/>
      <c r="BK1221" s="189"/>
      <c r="BL1221" s="189"/>
    </row>
    <row r="1222" spans="1:64" ht="13.5" hidden="1" customHeight="1" thickBot="1">
      <c r="A1222" s="90"/>
      <c r="B1222" s="127"/>
      <c r="C1222" s="161"/>
      <c r="D1222" s="347"/>
      <c r="E1222" s="347"/>
      <c r="F1222" s="304"/>
      <c r="G1222" s="304"/>
      <c r="H1222" s="304"/>
      <c r="I1222" s="304"/>
      <c r="J1222" s="304"/>
      <c r="K1222" s="304"/>
      <c r="L1222" s="304"/>
      <c r="M1222" s="304"/>
      <c r="N1222" s="304"/>
      <c r="O1222" s="304"/>
      <c r="P1222" s="304"/>
      <c r="Q1222" s="304"/>
      <c r="R1222" s="304"/>
      <c r="S1222" s="304"/>
      <c r="T1222" s="304"/>
      <c r="U1222" s="304"/>
      <c r="V1222" s="304"/>
      <c r="W1222" s="304"/>
      <c r="X1222" s="304"/>
      <c r="Y1222" s="304"/>
      <c r="Z1222" s="304"/>
      <c r="AA1222" s="304"/>
      <c r="AB1222" s="304"/>
      <c r="AC1222" s="304"/>
      <c r="AD1222" s="304"/>
      <c r="AE1222" s="305"/>
      <c r="AF1222" s="305"/>
      <c r="AG1222" s="305"/>
      <c r="AH1222" s="305"/>
      <c r="AI1222" s="305"/>
      <c r="AJ1222" s="305"/>
      <c r="AK1222" s="305"/>
      <c r="AL1222" s="305"/>
      <c r="AM1222" s="305"/>
      <c r="AN1222" s="305"/>
      <c r="AO1222" s="314"/>
      <c r="AP1222" s="117"/>
      <c r="AQ1222" s="54" t="s">
        <v>645</v>
      </c>
      <c r="AU1222" s="292" t="str">
        <f t="shared" ca="1" si="196"/>
        <v>T</v>
      </c>
      <c r="AV1222" s="292">
        <f t="shared" si="197"/>
        <v>1208</v>
      </c>
      <c r="AW1222" s="180" t="str">
        <f t="shared" ca="1" si="194"/>
        <v>T1208</v>
      </c>
      <c r="AX1222" s="180">
        <f t="shared" si="193"/>
        <v>9</v>
      </c>
      <c r="AY1222" s="180" t="str">
        <f t="shared" ca="1" si="187"/>
        <v>6. Ownership - Operating Costs</v>
      </c>
      <c r="AZ1222" s="189" t="s">
        <v>702</v>
      </c>
      <c r="BA1222" s="180" t="s">
        <v>743</v>
      </c>
      <c r="BB1222" s="180">
        <f>$T$8</f>
        <v>2034</v>
      </c>
      <c r="BC1222" s="180" t="str">
        <f t="shared" ca="1" si="195"/>
        <v>9_T1208_Secondary_fuel_transportation_2034</v>
      </c>
      <c r="BD1222" s="180" t="s">
        <v>407</v>
      </c>
      <c r="BE1222" s="180"/>
      <c r="BF1222" s="189" t="str">
        <f t="shared" si="188"/>
        <v>&gt;=0</v>
      </c>
      <c r="BG1222" s="189" t="s">
        <v>58</v>
      </c>
      <c r="BH1222" s="189" t="s">
        <v>58</v>
      </c>
      <c r="BI1222" s="189"/>
      <c r="BJ1222" s="189"/>
      <c r="BK1222" s="189"/>
      <c r="BL1222" s="189"/>
    </row>
    <row r="1223" spans="1:64" ht="13.5" hidden="1" customHeight="1" thickBot="1">
      <c r="A1223" s="90"/>
      <c r="B1223" s="127"/>
      <c r="C1223" s="161"/>
      <c r="D1223" s="347"/>
      <c r="E1223" s="347"/>
      <c r="F1223" s="304"/>
      <c r="G1223" s="304"/>
      <c r="H1223" s="304"/>
      <c r="I1223" s="304"/>
      <c r="J1223" s="304"/>
      <c r="K1223" s="304"/>
      <c r="L1223" s="304"/>
      <c r="M1223" s="304"/>
      <c r="N1223" s="304"/>
      <c r="O1223" s="304"/>
      <c r="P1223" s="304"/>
      <c r="Q1223" s="304"/>
      <c r="R1223" s="304"/>
      <c r="S1223" s="304"/>
      <c r="T1223" s="304"/>
      <c r="U1223" s="304"/>
      <c r="V1223" s="304"/>
      <c r="W1223" s="304"/>
      <c r="X1223" s="304"/>
      <c r="Y1223" s="304"/>
      <c r="Z1223" s="304"/>
      <c r="AA1223" s="304"/>
      <c r="AB1223" s="304"/>
      <c r="AC1223" s="304"/>
      <c r="AD1223" s="304"/>
      <c r="AE1223" s="305"/>
      <c r="AF1223" s="305"/>
      <c r="AG1223" s="305"/>
      <c r="AH1223" s="305"/>
      <c r="AI1223" s="305"/>
      <c r="AJ1223" s="305"/>
      <c r="AK1223" s="305"/>
      <c r="AL1223" s="305"/>
      <c r="AM1223" s="305"/>
      <c r="AN1223" s="305"/>
      <c r="AO1223" s="314"/>
      <c r="AP1223" s="117"/>
      <c r="AQ1223" s="54" t="s">
        <v>645</v>
      </c>
      <c r="AU1223" s="292" t="str">
        <f t="shared" ca="1" si="196"/>
        <v>U</v>
      </c>
      <c r="AV1223" s="292">
        <f t="shared" si="197"/>
        <v>1208</v>
      </c>
      <c r="AW1223" s="180" t="str">
        <f t="shared" ca="1" si="194"/>
        <v>U1208</v>
      </c>
      <c r="AX1223" s="180">
        <f t="shared" si="193"/>
        <v>9</v>
      </c>
      <c r="AY1223" s="180" t="str">
        <f t="shared" ca="1" si="187"/>
        <v>6. Ownership - Operating Costs</v>
      </c>
      <c r="AZ1223" s="189" t="s">
        <v>702</v>
      </c>
      <c r="BA1223" s="180" t="s">
        <v>743</v>
      </c>
      <c r="BB1223" s="180">
        <f>$U$8</f>
        <v>2035</v>
      </c>
      <c r="BC1223" s="180" t="str">
        <f t="shared" ca="1" si="195"/>
        <v>9_U1208_Secondary_fuel_transportation_2035</v>
      </c>
      <c r="BD1223" s="180" t="s">
        <v>407</v>
      </c>
      <c r="BE1223" s="180"/>
      <c r="BF1223" s="189" t="str">
        <f t="shared" si="188"/>
        <v>&gt;=0</v>
      </c>
      <c r="BG1223" s="189" t="s">
        <v>58</v>
      </c>
      <c r="BH1223" s="189" t="s">
        <v>58</v>
      </c>
      <c r="BI1223" s="189"/>
      <c r="BJ1223" s="189"/>
      <c r="BK1223" s="189"/>
      <c r="BL1223" s="189"/>
    </row>
    <row r="1224" spans="1:64" ht="13.5" hidden="1" customHeight="1" thickBot="1">
      <c r="A1224" s="90"/>
      <c r="B1224" s="127"/>
      <c r="C1224" s="161"/>
      <c r="D1224" s="347"/>
      <c r="E1224" s="347"/>
      <c r="F1224" s="304"/>
      <c r="G1224" s="304"/>
      <c r="H1224" s="304"/>
      <c r="I1224" s="304"/>
      <c r="J1224" s="304"/>
      <c r="K1224" s="304"/>
      <c r="L1224" s="304"/>
      <c r="M1224" s="304"/>
      <c r="N1224" s="304"/>
      <c r="O1224" s="304"/>
      <c r="P1224" s="304"/>
      <c r="Q1224" s="304"/>
      <c r="R1224" s="304"/>
      <c r="S1224" s="304"/>
      <c r="T1224" s="304"/>
      <c r="U1224" s="304"/>
      <c r="V1224" s="304"/>
      <c r="W1224" s="304"/>
      <c r="X1224" s="304"/>
      <c r="Y1224" s="304"/>
      <c r="Z1224" s="304"/>
      <c r="AA1224" s="304"/>
      <c r="AB1224" s="304"/>
      <c r="AC1224" s="304"/>
      <c r="AD1224" s="304"/>
      <c r="AE1224" s="305"/>
      <c r="AF1224" s="305"/>
      <c r="AG1224" s="305"/>
      <c r="AH1224" s="305"/>
      <c r="AI1224" s="305"/>
      <c r="AJ1224" s="305"/>
      <c r="AK1224" s="305"/>
      <c r="AL1224" s="305"/>
      <c r="AM1224" s="305"/>
      <c r="AN1224" s="305"/>
      <c r="AO1224" s="314"/>
      <c r="AP1224" s="117"/>
      <c r="AQ1224" s="54" t="s">
        <v>645</v>
      </c>
      <c r="AU1224" s="292" t="str">
        <f t="shared" ca="1" si="196"/>
        <v>V</v>
      </c>
      <c r="AV1224" s="292">
        <f t="shared" si="197"/>
        <v>1208</v>
      </c>
      <c r="AW1224" s="180" t="str">
        <f t="shared" ca="1" si="194"/>
        <v>V1208</v>
      </c>
      <c r="AX1224" s="180">
        <f t="shared" si="193"/>
        <v>9</v>
      </c>
      <c r="AY1224" s="180" t="str">
        <f t="shared" ca="1" si="187"/>
        <v>6. Ownership - Operating Costs</v>
      </c>
      <c r="AZ1224" s="189" t="s">
        <v>702</v>
      </c>
      <c r="BA1224" s="180" t="s">
        <v>743</v>
      </c>
      <c r="BB1224" s="180">
        <f>$V$8</f>
        <v>2036</v>
      </c>
      <c r="BC1224" s="180" t="str">
        <f t="shared" ca="1" si="195"/>
        <v>9_V1208_Secondary_fuel_transportation_2036</v>
      </c>
      <c r="BD1224" s="180" t="s">
        <v>407</v>
      </c>
      <c r="BE1224" s="180"/>
      <c r="BF1224" s="189" t="str">
        <f t="shared" si="188"/>
        <v>&gt;=0</v>
      </c>
      <c r="BG1224" s="189" t="s">
        <v>58</v>
      </c>
      <c r="BH1224" s="189" t="s">
        <v>58</v>
      </c>
      <c r="BI1224" s="189"/>
      <c r="BJ1224" s="189"/>
      <c r="BK1224" s="189"/>
      <c r="BL1224" s="189"/>
    </row>
    <row r="1225" spans="1:64" ht="13.5" hidden="1" customHeight="1" thickBot="1">
      <c r="A1225" s="90"/>
      <c r="B1225" s="127"/>
      <c r="C1225" s="161"/>
      <c r="D1225" s="347"/>
      <c r="E1225" s="347"/>
      <c r="F1225" s="304"/>
      <c r="G1225" s="304"/>
      <c r="H1225" s="304"/>
      <c r="I1225" s="304"/>
      <c r="J1225" s="304"/>
      <c r="K1225" s="304"/>
      <c r="L1225" s="304"/>
      <c r="M1225" s="304"/>
      <c r="N1225" s="304"/>
      <c r="O1225" s="304"/>
      <c r="P1225" s="304"/>
      <c r="Q1225" s="304"/>
      <c r="R1225" s="304"/>
      <c r="S1225" s="304"/>
      <c r="T1225" s="304"/>
      <c r="U1225" s="304"/>
      <c r="V1225" s="304"/>
      <c r="W1225" s="304"/>
      <c r="X1225" s="304"/>
      <c r="Y1225" s="304"/>
      <c r="Z1225" s="304"/>
      <c r="AA1225" s="304"/>
      <c r="AB1225" s="304"/>
      <c r="AC1225" s="304"/>
      <c r="AD1225" s="304"/>
      <c r="AE1225" s="305"/>
      <c r="AF1225" s="305"/>
      <c r="AG1225" s="305"/>
      <c r="AH1225" s="305"/>
      <c r="AI1225" s="305"/>
      <c r="AJ1225" s="305"/>
      <c r="AK1225" s="305"/>
      <c r="AL1225" s="305"/>
      <c r="AM1225" s="305"/>
      <c r="AN1225" s="305"/>
      <c r="AO1225" s="314"/>
      <c r="AP1225" s="117"/>
      <c r="AQ1225" s="54" t="s">
        <v>645</v>
      </c>
      <c r="AU1225" s="292" t="str">
        <f t="shared" ca="1" si="196"/>
        <v>W</v>
      </c>
      <c r="AV1225" s="292">
        <f t="shared" si="197"/>
        <v>1208</v>
      </c>
      <c r="AW1225" s="180" t="str">
        <f t="shared" ca="1" si="194"/>
        <v>W1208</v>
      </c>
      <c r="AX1225" s="180">
        <f t="shared" si="193"/>
        <v>9</v>
      </c>
      <c r="AY1225" s="180" t="str">
        <f t="shared" ca="1" si="187"/>
        <v>6. Ownership - Operating Costs</v>
      </c>
      <c r="AZ1225" s="189" t="s">
        <v>702</v>
      </c>
      <c r="BA1225" s="180" t="s">
        <v>743</v>
      </c>
      <c r="BB1225" s="180">
        <f>$W$8</f>
        <v>2037</v>
      </c>
      <c r="BC1225" s="180" t="str">
        <f t="shared" ca="1" si="195"/>
        <v>9_W1208_Secondary_fuel_transportation_2037</v>
      </c>
      <c r="BD1225" s="180" t="s">
        <v>407</v>
      </c>
      <c r="BE1225" s="180"/>
      <c r="BF1225" s="189" t="str">
        <f t="shared" si="188"/>
        <v>&gt;=0</v>
      </c>
      <c r="BG1225" s="189" t="s">
        <v>58</v>
      </c>
      <c r="BH1225" s="189" t="s">
        <v>58</v>
      </c>
      <c r="BI1225" s="189"/>
      <c r="BJ1225" s="189"/>
      <c r="BK1225" s="189"/>
      <c r="BL1225" s="189"/>
    </row>
    <row r="1226" spans="1:64" ht="13.5" hidden="1" customHeight="1" thickBot="1">
      <c r="A1226" s="90"/>
      <c r="B1226" s="127"/>
      <c r="C1226" s="161"/>
      <c r="D1226" s="347"/>
      <c r="E1226" s="347"/>
      <c r="F1226" s="304"/>
      <c r="G1226" s="304"/>
      <c r="H1226" s="304"/>
      <c r="I1226" s="304"/>
      <c r="J1226" s="304"/>
      <c r="K1226" s="304"/>
      <c r="L1226" s="304"/>
      <c r="M1226" s="304"/>
      <c r="N1226" s="304"/>
      <c r="O1226" s="304"/>
      <c r="P1226" s="304"/>
      <c r="Q1226" s="304"/>
      <c r="R1226" s="304"/>
      <c r="S1226" s="304"/>
      <c r="T1226" s="304"/>
      <c r="U1226" s="304"/>
      <c r="V1226" s="304"/>
      <c r="W1226" s="304"/>
      <c r="X1226" s="304"/>
      <c r="Y1226" s="304"/>
      <c r="Z1226" s="304"/>
      <c r="AA1226" s="304"/>
      <c r="AB1226" s="304"/>
      <c r="AC1226" s="304"/>
      <c r="AD1226" s="304"/>
      <c r="AE1226" s="305"/>
      <c r="AF1226" s="305"/>
      <c r="AG1226" s="305"/>
      <c r="AH1226" s="305"/>
      <c r="AI1226" s="305"/>
      <c r="AJ1226" s="305"/>
      <c r="AK1226" s="305"/>
      <c r="AL1226" s="305"/>
      <c r="AM1226" s="305"/>
      <c r="AN1226" s="305"/>
      <c r="AO1226" s="314"/>
      <c r="AP1226" s="117"/>
      <c r="AQ1226" s="54" t="s">
        <v>645</v>
      </c>
      <c r="AU1226" s="292" t="str">
        <f t="shared" ca="1" si="196"/>
        <v>X</v>
      </c>
      <c r="AV1226" s="292">
        <f t="shared" si="197"/>
        <v>1208</v>
      </c>
      <c r="AW1226" s="180" t="str">
        <f t="shared" ca="1" si="194"/>
        <v>X1208</v>
      </c>
      <c r="AX1226" s="180">
        <f t="shared" si="193"/>
        <v>9</v>
      </c>
      <c r="AY1226" s="180" t="str">
        <f t="shared" ca="1" si="187"/>
        <v>6. Ownership - Operating Costs</v>
      </c>
      <c r="AZ1226" s="189" t="s">
        <v>702</v>
      </c>
      <c r="BA1226" s="180" t="s">
        <v>743</v>
      </c>
      <c r="BB1226" s="180">
        <f>$X$8</f>
        <v>2038</v>
      </c>
      <c r="BC1226" s="180" t="str">
        <f t="shared" ca="1" si="195"/>
        <v>9_X1208_Secondary_fuel_transportation_2038</v>
      </c>
      <c r="BD1226" s="180" t="s">
        <v>407</v>
      </c>
      <c r="BE1226" s="180"/>
      <c r="BF1226" s="189" t="str">
        <f t="shared" si="188"/>
        <v>&gt;=0</v>
      </c>
      <c r="BG1226" s="189" t="s">
        <v>58</v>
      </c>
      <c r="BH1226" s="189" t="s">
        <v>58</v>
      </c>
      <c r="BI1226" s="189"/>
      <c r="BJ1226" s="189"/>
      <c r="BK1226" s="189"/>
      <c r="BL1226" s="189"/>
    </row>
    <row r="1227" spans="1:64" ht="13.5" hidden="1" customHeight="1" thickBot="1">
      <c r="A1227" s="90"/>
      <c r="B1227" s="127"/>
      <c r="C1227" s="161"/>
      <c r="D1227" s="347"/>
      <c r="E1227" s="347"/>
      <c r="F1227" s="304"/>
      <c r="G1227" s="304"/>
      <c r="H1227" s="304"/>
      <c r="I1227" s="304"/>
      <c r="J1227" s="304"/>
      <c r="K1227" s="304"/>
      <c r="L1227" s="304"/>
      <c r="M1227" s="304"/>
      <c r="N1227" s="304"/>
      <c r="O1227" s="304"/>
      <c r="P1227" s="304"/>
      <c r="Q1227" s="304"/>
      <c r="R1227" s="304"/>
      <c r="S1227" s="304"/>
      <c r="T1227" s="304"/>
      <c r="U1227" s="304"/>
      <c r="V1227" s="304"/>
      <c r="W1227" s="304"/>
      <c r="X1227" s="304"/>
      <c r="Y1227" s="304"/>
      <c r="Z1227" s="304"/>
      <c r="AA1227" s="304"/>
      <c r="AB1227" s="304"/>
      <c r="AC1227" s="304"/>
      <c r="AD1227" s="304"/>
      <c r="AE1227" s="305"/>
      <c r="AF1227" s="305"/>
      <c r="AG1227" s="305"/>
      <c r="AH1227" s="305"/>
      <c r="AI1227" s="305"/>
      <c r="AJ1227" s="305"/>
      <c r="AK1227" s="305"/>
      <c r="AL1227" s="305"/>
      <c r="AM1227" s="305"/>
      <c r="AN1227" s="305"/>
      <c r="AO1227" s="314"/>
      <c r="AP1227" s="117"/>
      <c r="AQ1227" s="54" t="s">
        <v>645</v>
      </c>
      <c r="AU1227" s="292" t="str">
        <f t="shared" ca="1" si="196"/>
        <v>Y</v>
      </c>
      <c r="AV1227" s="292">
        <f t="shared" si="197"/>
        <v>1208</v>
      </c>
      <c r="AW1227" s="180" t="str">
        <f t="shared" ca="1" si="194"/>
        <v>Y1208</v>
      </c>
      <c r="AX1227" s="180">
        <f t="shared" si="193"/>
        <v>9</v>
      </c>
      <c r="AY1227" s="180" t="str">
        <f t="shared" ca="1" si="187"/>
        <v>6. Ownership - Operating Costs</v>
      </c>
      <c r="AZ1227" s="189" t="s">
        <v>702</v>
      </c>
      <c r="BA1227" s="180" t="s">
        <v>743</v>
      </c>
      <c r="BB1227" s="180">
        <f>$Y$8</f>
        <v>2039</v>
      </c>
      <c r="BC1227" s="180" t="str">
        <f t="shared" ca="1" si="195"/>
        <v>9_Y1208_Secondary_fuel_transportation_2039</v>
      </c>
      <c r="BD1227" s="180" t="s">
        <v>407</v>
      </c>
      <c r="BE1227" s="180"/>
      <c r="BF1227" s="189" t="str">
        <f t="shared" si="188"/>
        <v>&gt;=0</v>
      </c>
      <c r="BG1227" s="189" t="s">
        <v>58</v>
      </c>
      <c r="BH1227" s="189" t="s">
        <v>58</v>
      </c>
      <c r="BI1227" s="189"/>
      <c r="BJ1227" s="189"/>
      <c r="BK1227" s="189"/>
      <c r="BL1227" s="189"/>
    </row>
    <row r="1228" spans="1:64" ht="13.5" hidden="1" customHeight="1" thickBot="1">
      <c r="A1228" s="90"/>
      <c r="B1228" s="127"/>
      <c r="C1228" s="161"/>
      <c r="D1228" s="347"/>
      <c r="E1228" s="347"/>
      <c r="F1228" s="304"/>
      <c r="G1228" s="304"/>
      <c r="H1228" s="304"/>
      <c r="I1228" s="304"/>
      <c r="J1228" s="304"/>
      <c r="K1228" s="304"/>
      <c r="L1228" s="304"/>
      <c r="M1228" s="304"/>
      <c r="N1228" s="304"/>
      <c r="O1228" s="304"/>
      <c r="P1228" s="304"/>
      <c r="Q1228" s="304"/>
      <c r="R1228" s="304"/>
      <c r="S1228" s="304"/>
      <c r="T1228" s="304"/>
      <c r="U1228" s="304"/>
      <c r="V1228" s="304"/>
      <c r="W1228" s="304"/>
      <c r="X1228" s="304"/>
      <c r="Y1228" s="304"/>
      <c r="Z1228" s="304"/>
      <c r="AA1228" s="304"/>
      <c r="AB1228" s="304"/>
      <c r="AC1228" s="304"/>
      <c r="AD1228" s="304"/>
      <c r="AE1228" s="305"/>
      <c r="AF1228" s="305"/>
      <c r="AG1228" s="305"/>
      <c r="AH1228" s="305"/>
      <c r="AI1228" s="305"/>
      <c r="AJ1228" s="305"/>
      <c r="AK1228" s="305"/>
      <c r="AL1228" s="305"/>
      <c r="AM1228" s="305"/>
      <c r="AN1228" s="305"/>
      <c r="AO1228" s="314"/>
      <c r="AP1228" s="117"/>
      <c r="AQ1228" s="54" t="s">
        <v>645</v>
      </c>
      <c r="AU1228" s="292" t="str">
        <f t="shared" ca="1" si="196"/>
        <v>Z</v>
      </c>
      <c r="AV1228" s="292">
        <f t="shared" si="197"/>
        <v>1208</v>
      </c>
      <c r="AW1228" s="180" t="str">
        <f t="shared" ca="1" si="194"/>
        <v>Z1208</v>
      </c>
      <c r="AX1228" s="180">
        <f t="shared" si="193"/>
        <v>9</v>
      </c>
      <c r="AY1228" s="180" t="str">
        <f t="shared" ca="1" si="187"/>
        <v>6. Ownership - Operating Costs</v>
      </c>
      <c r="AZ1228" s="189" t="s">
        <v>702</v>
      </c>
      <c r="BA1228" s="180" t="s">
        <v>743</v>
      </c>
      <c r="BB1228" s="180">
        <f>$Z$8</f>
        <v>2040</v>
      </c>
      <c r="BC1228" s="180" t="str">
        <f t="shared" ca="1" si="195"/>
        <v>9_Z1208_Secondary_fuel_transportation_2040</v>
      </c>
      <c r="BD1228" s="180" t="s">
        <v>407</v>
      </c>
      <c r="BE1228" s="180"/>
      <c r="BF1228" s="189" t="str">
        <f t="shared" si="188"/>
        <v>&gt;=0</v>
      </c>
      <c r="BG1228" s="189" t="s">
        <v>58</v>
      </c>
      <c r="BH1228" s="189" t="s">
        <v>58</v>
      </c>
      <c r="BI1228" s="189"/>
      <c r="BJ1228" s="189"/>
      <c r="BK1228" s="189"/>
      <c r="BL1228" s="189"/>
    </row>
    <row r="1229" spans="1:64" ht="13.5" hidden="1" customHeight="1" thickBot="1">
      <c r="A1229" s="90"/>
      <c r="B1229" s="127"/>
      <c r="C1229" s="161"/>
      <c r="D1229" s="347"/>
      <c r="E1229" s="347"/>
      <c r="F1229" s="304"/>
      <c r="G1229" s="304"/>
      <c r="H1229" s="304"/>
      <c r="I1229" s="304"/>
      <c r="J1229" s="304"/>
      <c r="K1229" s="304"/>
      <c r="L1229" s="304"/>
      <c r="M1229" s="304"/>
      <c r="N1229" s="304"/>
      <c r="O1229" s="304"/>
      <c r="P1229" s="304"/>
      <c r="Q1229" s="304"/>
      <c r="R1229" s="304"/>
      <c r="S1229" s="304"/>
      <c r="T1229" s="304"/>
      <c r="U1229" s="304"/>
      <c r="V1229" s="304"/>
      <c r="W1229" s="304"/>
      <c r="X1229" s="304"/>
      <c r="Y1229" s="304"/>
      <c r="Z1229" s="304"/>
      <c r="AA1229" s="304"/>
      <c r="AB1229" s="304"/>
      <c r="AC1229" s="304"/>
      <c r="AD1229" s="304"/>
      <c r="AE1229" s="305"/>
      <c r="AF1229" s="305"/>
      <c r="AG1229" s="305"/>
      <c r="AH1229" s="305"/>
      <c r="AI1229" s="305"/>
      <c r="AJ1229" s="305"/>
      <c r="AK1229" s="305"/>
      <c r="AL1229" s="305"/>
      <c r="AM1229" s="305"/>
      <c r="AN1229" s="305"/>
      <c r="AO1229" s="314"/>
      <c r="AP1229" s="117"/>
      <c r="AQ1229" s="54" t="s">
        <v>645</v>
      </c>
      <c r="AU1229" s="292" t="str">
        <f t="shared" ca="1" si="196"/>
        <v>AA</v>
      </c>
      <c r="AV1229" s="292">
        <f t="shared" si="197"/>
        <v>1208</v>
      </c>
      <c r="AW1229" s="180" t="str">
        <f t="shared" ca="1" si="194"/>
        <v>AA1208</v>
      </c>
      <c r="AX1229" s="180">
        <f t="shared" si="193"/>
        <v>9</v>
      </c>
      <c r="AY1229" s="180" t="str">
        <f t="shared" ca="1" si="187"/>
        <v>6. Ownership - Operating Costs</v>
      </c>
      <c r="AZ1229" s="189" t="s">
        <v>702</v>
      </c>
      <c r="BA1229" s="180" t="s">
        <v>743</v>
      </c>
      <c r="BB1229" s="180">
        <f>$AA$8</f>
        <v>2041</v>
      </c>
      <c r="BC1229" s="180" t="str">
        <f t="shared" ca="1" si="195"/>
        <v>9_AA1208_Secondary_fuel_transportation_2041</v>
      </c>
      <c r="BD1229" s="180" t="s">
        <v>407</v>
      </c>
      <c r="BE1229" s="180"/>
      <c r="BF1229" s="189" t="str">
        <f t="shared" si="188"/>
        <v>&gt;=0</v>
      </c>
      <c r="BG1229" s="189" t="s">
        <v>58</v>
      </c>
      <c r="BH1229" s="189" t="s">
        <v>58</v>
      </c>
      <c r="BI1229" s="189"/>
      <c r="BJ1229" s="189"/>
      <c r="BK1229" s="189"/>
      <c r="BL1229" s="189"/>
    </row>
    <row r="1230" spans="1:64" ht="13.5" hidden="1" customHeight="1" thickBot="1">
      <c r="A1230" s="90"/>
      <c r="B1230" s="127"/>
      <c r="C1230" s="161"/>
      <c r="D1230" s="347"/>
      <c r="E1230" s="347"/>
      <c r="F1230" s="304"/>
      <c r="G1230" s="304"/>
      <c r="H1230" s="304"/>
      <c r="I1230" s="304"/>
      <c r="J1230" s="304"/>
      <c r="K1230" s="304"/>
      <c r="L1230" s="304"/>
      <c r="M1230" s="304"/>
      <c r="N1230" s="304"/>
      <c r="O1230" s="304"/>
      <c r="P1230" s="304"/>
      <c r="Q1230" s="304"/>
      <c r="R1230" s="304"/>
      <c r="S1230" s="304"/>
      <c r="T1230" s="304"/>
      <c r="U1230" s="304"/>
      <c r="V1230" s="304"/>
      <c r="W1230" s="304"/>
      <c r="X1230" s="304"/>
      <c r="Y1230" s="304"/>
      <c r="Z1230" s="304"/>
      <c r="AA1230" s="304"/>
      <c r="AB1230" s="304"/>
      <c r="AC1230" s="304"/>
      <c r="AD1230" s="304"/>
      <c r="AE1230" s="305"/>
      <c r="AF1230" s="305"/>
      <c r="AG1230" s="305"/>
      <c r="AH1230" s="305"/>
      <c r="AI1230" s="305"/>
      <c r="AJ1230" s="305"/>
      <c r="AK1230" s="305"/>
      <c r="AL1230" s="305"/>
      <c r="AM1230" s="305"/>
      <c r="AN1230" s="305"/>
      <c r="AO1230" s="314"/>
      <c r="AP1230" s="117"/>
      <c r="AQ1230" s="54" t="s">
        <v>645</v>
      </c>
      <c r="AU1230" s="292" t="str">
        <f t="shared" ca="1" si="196"/>
        <v>AB</v>
      </c>
      <c r="AV1230" s="292">
        <f t="shared" si="197"/>
        <v>1208</v>
      </c>
      <c r="AW1230" s="180" t="str">
        <f t="shared" ca="1" si="194"/>
        <v>AB1208</v>
      </c>
      <c r="AX1230" s="180">
        <f t="shared" si="193"/>
        <v>9</v>
      </c>
      <c r="AY1230" s="180" t="str">
        <f t="shared" ca="1" si="187"/>
        <v>6. Ownership - Operating Costs</v>
      </c>
      <c r="AZ1230" s="189" t="s">
        <v>702</v>
      </c>
      <c r="BA1230" s="180" t="s">
        <v>743</v>
      </c>
      <c r="BB1230" s="180">
        <f>$AB$8</f>
        <v>2042</v>
      </c>
      <c r="BC1230" s="180" t="str">
        <f t="shared" ca="1" si="195"/>
        <v>9_AB1208_Secondary_fuel_transportation_2042</v>
      </c>
      <c r="BD1230" s="180" t="s">
        <v>407</v>
      </c>
      <c r="BE1230" s="180"/>
      <c r="BF1230" s="189" t="str">
        <f t="shared" si="188"/>
        <v>&gt;=0</v>
      </c>
      <c r="BG1230" s="189" t="s">
        <v>58</v>
      </c>
      <c r="BH1230" s="189" t="s">
        <v>58</v>
      </c>
      <c r="BI1230" s="189"/>
      <c r="BJ1230" s="189"/>
      <c r="BK1230" s="189"/>
      <c r="BL1230" s="189"/>
    </row>
    <row r="1231" spans="1:64" ht="13.5" hidden="1" customHeight="1" thickBot="1">
      <c r="A1231" s="90"/>
      <c r="B1231" s="127"/>
      <c r="C1231" s="161"/>
      <c r="D1231" s="347"/>
      <c r="E1231" s="347"/>
      <c r="F1231" s="304"/>
      <c r="G1231" s="304"/>
      <c r="H1231" s="304"/>
      <c r="I1231" s="304"/>
      <c r="J1231" s="304"/>
      <c r="K1231" s="304"/>
      <c r="L1231" s="304"/>
      <c r="M1231" s="304"/>
      <c r="N1231" s="304"/>
      <c r="O1231" s="304"/>
      <c r="P1231" s="304"/>
      <c r="Q1231" s="304"/>
      <c r="R1231" s="304"/>
      <c r="S1231" s="304"/>
      <c r="T1231" s="304"/>
      <c r="U1231" s="304"/>
      <c r="V1231" s="304"/>
      <c r="W1231" s="304"/>
      <c r="X1231" s="304"/>
      <c r="Y1231" s="304"/>
      <c r="Z1231" s="304"/>
      <c r="AA1231" s="304"/>
      <c r="AB1231" s="304"/>
      <c r="AC1231" s="304"/>
      <c r="AD1231" s="304"/>
      <c r="AE1231" s="305"/>
      <c r="AF1231" s="305"/>
      <c r="AG1231" s="305"/>
      <c r="AH1231" s="305"/>
      <c r="AI1231" s="305"/>
      <c r="AJ1231" s="305"/>
      <c r="AK1231" s="305"/>
      <c r="AL1231" s="305"/>
      <c r="AM1231" s="305"/>
      <c r="AN1231" s="305"/>
      <c r="AO1231" s="314"/>
      <c r="AP1231" s="117"/>
      <c r="AQ1231" s="54" t="s">
        <v>645</v>
      </c>
      <c r="AU1231" s="292" t="str">
        <f t="shared" ca="1" si="196"/>
        <v>AC</v>
      </c>
      <c r="AV1231" s="292">
        <f t="shared" si="197"/>
        <v>1208</v>
      </c>
      <c r="AW1231" s="180" t="str">
        <f t="shared" ca="1" si="194"/>
        <v>AC1208</v>
      </c>
      <c r="AX1231" s="180">
        <f t="shared" si="193"/>
        <v>9</v>
      </c>
      <c r="AY1231" s="180" t="str">
        <f t="shared" ca="1" si="187"/>
        <v>6. Ownership - Operating Costs</v>
      </c>
      <c r="AZ1231" s="189" t="s">
        <v>702</v>
      </c>
      <c r="BA1231" s="180" t="s">
        <v>743</v>
      </c>
      <c r="BB1231" s="180">
        <f>$AC$8</f>
        <v>2043</v>
      </c>
      <c r="BC1231" s="180" t="str">
        <f t="shared" ca="1" si="195"/>
        <v>9_AC1208_Secondary_fuel_transportation_2043</v>
      </c>
      <c r="BD1231" s="180" t="s">
        <v>407</v>
      </c>
      <c r="BE1231" s="180"/>
      <c r="BF1231" s="189" t="str">
        <f t="shared" si="188"/>
        <v>&gt;=0</v>
      </c>
      <c r="BG1231" s="189" t="s">
        <v>58</v>
      </c>
      <c r="BH1231" s="189" t="s">
        <v>58</v>
      </c>
      <c r="BI1231" s="189"/>
      <c r="BJ1231" s="189"/>
      <c r="BK1231" s="189"/>
      <c r="BL1231" s="189"/>
    </row>
    <row r="1232" spans="1:64" ht="13.5" hidden="1" customHeight="1" thickBot="1">
      <c r="A1232" s="90"/>
      <c r="B1232" s="127"/>
      <c r="C1232" s="161"/>
      <c r="D1232" s="347"/>
      <c r="E1232" s="347"/>
      <c r="F1232" s="304"/>
      <c r="G1232" s="304"/>
      <c r="H1232" s="304"/>
      <c r="I1232" s="304"/>
      <c r="J1232" s="304"/>
      <c r="K1232" s="304"/>
      <c r="L1232" s="304"/>
      <c r="M1232" s="304"/>
      <c r="N1232" s="304"/>
      <c r="O1232" s="304"/>
      <c r="P1232" s="304"/>
      <c r="Q1232" s="304"/>
      <c r="R1232" s="304"/>
      <c r="S1232" s="304"/>
      <c r="T1232" s="304"/>
      <c r="U1232" s="304"/>
      <c r="V1232" s="304"/>
      <c r="W1232" s="304"/>
      <c r="X1232" s="304"/>
      <c r="Y1232" s="304"/>
      <c r="Z1232" s="304"/>
      <c r="AA1232" s="304"/>
      <c r="AB1232" s="304"/>
      <c r="AC1232" s="304"/>
      <c r="AD1232" s="304"/>
      <c r="AE1232" s="305"/>
      <c r="AF1232" s="305"/>
      <c r="AG1232" s="305"/>
      <c r="AH1232" s="305"/>
      <c r="AI1232" s="305"/>
      <c r="AJ1232" s="305"/>
      <c r="AK1232" s="305"/>
      <c r="AL1232" s="305"/>
      <c r="AM1232" s="305"/>
      <c r="AN1232" s="305"/>
      <c r="AO1232" s="314"/>
      <c r="AP1232" s="117"/>
      <c r="AQ1232" s="54" t="s">
        <v>645</v>
      </c>
      <c r="AU1232" s="292" t="str">
        <f t="shared" ca="1" si="196"/>
        <v>AD</v>
      </c>
      <c r="AV1232" s="292">
        <f t="shared" si="197"/>
        <v>1208</v>
      </c>
      <c r="AW1232" s="180" t="str">
        <f t="shared" ca="1" si="194"/>
        <v>AD1208</v>
      </c>
      <c r="AX1232" s="180">
        <f t="shared" si="193"/>
        <v>9</v>
      </c>
      <c r="AY1232" s="180" t="str">
        <f t="shared" ca="1" si="187"/>
        <v>6. Ownership - Operating Costs</v>
      </c>
      <c r="AZ1232" s="189" t="s">
        <v>702</v>
      </c>
      <c r="BA1232" s="180" t="s">
        <v>743</v>
      </c>
      <c r="BB1232" s="180">
        <f>$AD$8</f>
        <v>2044</v>
      </c>
      <c r="BC1232" s="180" t="str">
        <f t="shared" ca="1" si="195"/>
        <v>9_AD1208_Secondary_fuel_transportation_2044</v>
      </c>
      <c r="BD1232" s="180" t="s">
        <v>407</v>
      </c>
      <c r="BE1232" s="180"/>
      <c r="BF1232" s="189" t="str">
        <f t="shared" si="188"/>
        <v>&gt;=0</v>
      </c>
      <c r="BG1232" s="189" t="s">
        <v>58</v>
      </c>
      <c r="BH1232" s="189" t="s">
        <v>58</v>
      </c>
      <c r="BI1232" s="189"/>
      <c r="BJ1232" s="189"/>
      <c r="BK1232" s="189"/>
      <c r="BL1232" s="189"/>
    </row>
    <row r="1233" spans="1:64" ht="13.5" hidden="1" customHeight="1" thickBot="1">
      <c r="A1233" s="90"/>
      <c r="B1233" s="127"/>
      <c r="C1233" s="161"/>
      <c r="D1233" s="347"/>
      <c r="E1233" s="347"/>
      <c r="F1233" s="304"/>
      <c r="G1233" s="304"/>
      <c r="H1233" s="304"/>
      <c r="I1233" s="304"/>
      <c r="J1233" s="304"/>
      <c r="K1233" s="304"/>
      <c r="L1233" s="304"/>
      <c r="M1233" s="304"/>
      <c r="N1233" s="304"/>
      <c r="O1233" s="304"/>
      <c r="P1233" s="304"/>
      <c r="Q1233" s="304"/>
      <c r="R1233" s="304"/>
      <c r="S1233" s="304"/>
      <c r="T1233" s="304"/>
      <c r="U1233" s="304"/>
      <c r="V1233" s="304"/>
      <c r="W1233" s="304"/>
      <c r="X1233" s="304"/>
      <c r="Y1233" s="304"/>
      <c r="Z1233" s="304"/>
      <c r="AA1233" s="304"/>
      <c r="AB1233" s="304"/>
      <c r="AC1233" s="304"/>
      <c r="AD1233" s="304"/>
      <c r="AE1233" s="305"/>
      <c r="AF1233" s="305"/>
      <c r="AG1233" s="305"/>
      <c r="AH1233" s="305"/>
      <c r="AI1233" s="305"/>
      <c r="AJ1233" s="305"/>
      <c r="AK1233" s="305"/>
      <c r="AL1233" s="305"/>
      <c r="AM1233" s="305"/>
      <c r="AN1233" s="305"/>
      <c r="AO1233" s="314"/>
      <c r="AP1233" s="117"/>
      <c r="AQ1233" s="54" t="s">
        <v>645</v>
      </c>
      <c r="AU1233" s="292" t="str">
        <f t="shared" ca="1" si="196"/>
        <v>AE</v>
      </c>
      <c r="AV1233" s="292">
        <f t="shared" si="197"/>
        <v>1208</v>
      </c>
      <c r="AW1233" s="180" t="str">
        <f t="shared" ca="1" si="194"/>
        <v>AE1208</v>
      </c>
      <c r="AX1233" s="180">
        <f t="shared" si="193"/>
        <v>9</v>
      </c>
      <c r="AY1233" s="180" t="str">
        <f t="shared" ca="1" si="187"/>
        <v>6. Ownership - Operating Costs</v>
      </c>
      <c r="AZ1233" s="189" t="s">
        <v>702</v>
      </c>
      <c r="BA1233" s="180" t="s">
        <v>743</v>
      </c>
      <c r="BB1233" s="180">
        <f>$AE$8</f>
        <v>2045</v>
      </c>
      <c r="BC1233" s="180" t="str">
        <f t="shared" ca="1" si="195"/>
        <v>9_AE1208_Secondary_fuel_transportation_2045</v>
      </c>
      <c r="BD1233" s="180" t="s">
        <v>407</v>
      </c>
      <c r="BE1233" s="180"/>
      <c r="BF1233" s="189" t="str">
        <f t="shared" si="188"/>
        <v>&gt;=0</v>
      </c>
      <c r="BG1233" s="189" t="s">
        <v>58</v>
      </c>
      <c r="BH1233" s="189" t="s">
        <v>58</v>
      </c>
      <c r="BI1233" s="189"/>
      <c r="BJ1233" s="189"/>
      <c r="BK1233" s="189"/>
      <c r="BL1233" s="189"/>
    </row>
    <row r="1234" spans="1:64" ht="13.5" hidden="1" customHeight="1" thickBot="1">
      <c r="A1234" s="90"/>
      <c r="B1234" s="127"/>
      <c r="C1234" s="161"/>
      <c r="D1234" s="347"/>
      <c r="E1234" s="347"/>
      <c r="F1234" s="304"/>
      <c r="G1234" s="304"/>
      <c r="H1234" s="304"/>
      <c r="I1234" s="304"/>
      <c r="J1234" s="304"/>
      <c r="K1234" s="304"/>
      <c r="L1234" s="304"/>
      <c r="M1234" s="304"/>
      <c r="N1234" s="304"/>
      <c r="O1234" s="304"/>
      <c r="P1234" s="304"/>
      <c r="Q1234" s="304"/>
      <c r="R1234" s="304"/>
      <c r="S1234" s="304"/>
      <c r="T1234" s="304"/>
      <c r="U1234" s="304"/>
      <c r="V1234" s="304"/>
      <c r="W1234" s="304"/>
      <c r="X1234" s="304"/>
      <c r="Y1234" s="304"/>
      <c r="Z1234" s="304"/>
      <c r="AA1234" s="304"/>
      <c r="AB1234" s="304"/>
      <c r="AC1234" s="304"/>
      <c r="AD1234" s="304"/>
      <c r="AE1234" s="305"/>
      <c r="AF1234" s="305"/>
      <c r="AG1234" s="305"/>
      <c r="AH1234" s="305"/>
      <c r="AI1234" s="305"/>
      <c r="AJ1234" s="305"/>
      <c r="AK1234" s="305"/>
      <c r="AL1234" s="305"/>
      <c r="AM1234" s="305"/>
      <c r="AN1234" s="305"/>
      <c r="AO1234" s="314"/>
      <c r="AP1234" s="117"/>
      <c r="AQ1234" s="54" t="s">
        <v>645</v>
      </c>
      <c r="AU1234" s="292" t="str">
        <f t="shared" ca="1" si="196"/>
        <v>AF</v>
      </c>
      <c r="AV1234" s="292">
        <f t="shared" si="197"/>
        <v>1208</v>
      </c>
      <c r="AW1234" s="180" t="str">
        <f t="shared" ca="1" si="194"/>
        <v>AF1208</v>
      </c>
      <c r="AX1234" s="180">
        <f t="shared" si="193"/>
        <v>9</v>
      </c>
      <c r="AY1234" s="180" t="str">
        <f t="shared" ca="1" si="187"/>
        <v>6. Ownership - Operating Costs</v>
      </c>
      <c r="AZ1234" s="189" t="s">
        <v>702</v>
      </c>
      <c r="BA1234" s="180" t="s">
        <v>743</v>
      </c>
      <c r="BB1234" s="180">
        <f>$AF$8</f>
        <v>2046</v>
      </c>
      <c r="BC1234" s="180" t="str">
        <f t="shared" ca="1" si="195"/>
        <v>9_AF1208_Secondary_fuel_transportation_2046</v>
      </c>
      <c r="BD1234" s="180" t="s">
        <v>407</v>
      </c>
      <c r="BE1234" s="180"/>
      <c r="BF1234" s="189" t="str">
        <f t="shared" si="188"/>
        <v>&gt;=0</v>
      </c>
      <c r="BG1234" s="189" t="s">
        <v>58</v>
      </c>
      <c r="BH1234" s="189" t="s">
        <v>58</v>
      </c>
      <c r="BI1234" s="189"/>
      <c r="BJ1234" s="189"/>
      <c r="BK1234" s="189"/>
      <c r="BL1234" s="189"/>
    </row>
    <row r="1235" spans="1:64" ht="13.5" hidden="1" customHeight="1" thickBot="1">
      <c r="A1235" s="90"/>
      <c r="B1235" s="127"/>
      <c r="C1235" s="161"/>
      <c r="D1235" s="347"/>
      <c r="E1235" s="347"/>
      <c r="F1235" s="304"/>
      <c r="G1235" s="304"/>
      <c r="H1235" s="304"/>
      <c r="I1235" s="304"/>
      <c r="J1235" s="304"/>
      <c r="K1235" s="304"/>
      <c r="L1235" s="304"/>
      <c r="M1235" s="304"/>
      <c r="N1235" s="304"/>
      <c r="O1235" s="304"/>
      <c r="P1235" s="304"/>
      <c r="Q1235" s="304"/>
      <c r="R1235" s="304"/>
      <c r="S1235" s="304"/>
      <c r="T1235" s="304"/>
      <c r="U1235" s="304"/>
      <c r="V1235" s="304"/>
      <c r="W1235" s="304"/>
      <c r="X1235" s="304"/>
      <c r="Y1235" s="304"/>
      <c r="Z1235" s="304"/>
      <c r="AA1235" s="304"/>
      <c r="AB1235" s="304"/>
      <c r="AC1235" s="304"/>
      <c r="AD1235" s="304"/>
      <c r="AE1235" s="305"/>
      <c r="AF1235" s="305"/>
      <c r="AG1235" s="305"/>
      <c r="AH1235" s="305"/>
      <c r="AI1235" s="305"/>
      <c r="AJ1235" s="305"/>
      <c r="AK1235" s="305"/>
      <c r="AL1235" s="305"/>
      <c r="AM1235" s="305"/>
      <c r="AN1235" s="305"/>
      <c r="AO1235" s="314"/>
      <c r="AP1235" s="117"/>
      <c r="AQ1235" s="54" t="s">
        <v>645</v>
      </c>
      <c r="AU1235" s="292" t="str">
        <f t="shared" ca="1" si="196"/>
        <v>AG</v>
      </c>
      <c r="AV1235" s="292">
        <f t="shared" si="197"/>
        <v>1208</v>
      </c>
      <c r="AW1235" s="180" t="str">
        <f t="shared" ca="1" si="194"/>
        <v>AG1208</v>
      </c>
      <c r="AX1235" s="180">
        <f t="shared" si="193"/>
        <v>9</v>
      </c>
      <c r="AY1235" s="180" t="str">
        <f t="shared" ca="1" si="187"/>
        <v>6. Ownership - Operating Costs</v>
      </c>
      <c r="AZ1235" s="189" t="s">
        <v>702</v>
      </c>
      <c r="BA1235" s="180" t="s">
        <v>743</v>
      </c>
      <c r="BB1235" s="180">
        <f>$AG$8</f>
        <v>2047</v>
      </c>
      <c r="BC1235" s="180" t="str">
        <f t="shared" ca="1" si="195"/>
        <v>9_AG1208_Secondary_fuel_transportation_2047</v>
      </c>
      <c r="BD1235" s="180" t="s">
        <v>407</v>
      </c>
      <c r="BE1235" s="180"/>
      <c r="BF1235" s="189" t="str">
        <f t="shared" si="188"/>
        <v>&gt;=0</v>
      </c>
      <c r="BG1235" s="189" t="s">
        <v>58</v>
      </c>
      <c r="BH1235" s="189" t="s">
        <v>58</v>
      </c>
      <c r="BI1235" s="189"/>
      <c r="BJ1235" s="189"/>
      <c r="BK1235" s="189"/>
      <c r="BL1235" s="189"/>
    </row>
    <row r="1236" spans="1:64" ht="13.5" hidden="1" customHeight="1" thickBot="1">
      <c r="A1236" s="90"/>
      <c r="B1236" s="127"/>
      <c r="C1236" s="161"/>
      <c r="D1236" s="347"/>
      <c r="E1236" s="347"/>
      <c r="F1236" s="304"/>
      <c r="G1236" s="304"/>
      <c r="H1236" s="304"/>
      <c r="I1236" s="304"/>
      <c r="J1236" s="304"/>
      <c r="K1236" s="304"/>
      <c r="L1236" s="304"/>
      <c r="M1236" s="304"/>
      <c r="N1236" s="304"/>
      <c r="O1236" s="304"/>
      <c r="P1236" s="304"/>
      <c r="Q1236" s="304"/>
      <c r="R1236" s="304"/>
      <c r="S1236" s="304"/>
      <c r="T1236" s="304"/>
      <c r="U1236" s="304"/>
      <c r="V1236" s="304"/>
      <c r="W1236" s="304"/>
      <c r="X1236" s="304"/>
      <c r="Y1236" s="304"/>
      <c r="Z1236" s="304"/>
      <c r="AA1236" s="304"/>
      <c r="AB1236" s="304"/>
      <c r="AC1236" s="304"/>
      <c r="AD1236" s="304"/>
      <c r="AE1236" s="305"/>
      <c r="AF1236" s="305"/>
      <c r="AG1236" s="305"/>
      <c r="AH1236" s="305"/>
      <c r="AI1236" s="305"/>
      <c r="AJ1236" s="305"/>
      <c r="AK1236" s="305"/>
      <c r="AL1236" s="305"/>
      <c r="AM1236" s="305"/>
      <c r="AN1236" s="305"/>
      <c r="AO1236" s="314"/>
      <c r="AP1236" s="117"/>
      <c r="AQ1236" s="54" t="s">
        <v>645</v>
      </c>
      <c r="AU1236" s="292" t="str">
        <f t="shared" ca="1" si="196"/>
        <v>AH</v>
      </c>
      <c r="AV1236" s="292">
        <f t="shared" si="197"/>
        <v>1208</v>
      </c>
      <c r="AW1236" s="180" t="str">
        <f t="shared" ca="1" si="194"/>
        <v>AH1208</v>
      </c>
      <c r="AX1236" s="180">
        <f t="shared" si="193"/>
        <v>9</v>
      </c>
      <c r="AY1236" s="180" t="str">
        <f t="shared" ref="AY1236:AY1243" ca="1" si="198">MID(CELL("filename",AX1236),FIND("]",CELL("filename",AX1236))+1,256)</f>
        <v>6. Ownership - Operating Costs</v>
      </c>
      <c r="AZ1236" s="189" t="s">
        <v>702</v>
      </c>
      <c r="BA1236" s="180" t="s">
        <v>743</v>
      </c>
      <c r="BB1236" s="180">
        <f>$AH$8</f>
        <v>2048</v>
      </c>
      <c r="BC1236" s="180" t="str">
        <f t="shared" ca="1" si="195"/>
        <v>9_AH1208_Secondary_fuel_transportation_2048</v>
      </c>
      <c r="BD1236" s="180" t="s">
        <v>407</v>
      </c>
      <c r="BE1236" s="180"/>
      <c r="BF1236" s="189" t="str">
        <f t="shared" ref="BF1236:BF1242" si="199">"&gt;=0"</f>
        <v>&gt;=0</v>
      </c>
      <c r="BG1236" s="189" t="s">
        <v>58</v>
      </c>
      <c r="BH1236" s="189" t="s">
        <v>58</v>
      </c>
      <c r="BI1236" s="189"/>
      <c r="BJ1236" s="189"/>
      <c r="BK1236" s="189"/>
      <c r="BL1236" s="189"/>
    </row>
    <row r="1237" spans="1:64" ht="13.5" hidden="1" customHeight="1" thickBot="1">
      <c r="A1237" s="90"/>
      <c r="B1237" s="127"/>
      <c r="C1237" s="161"/>
      <c r="D1237" s="347"/>
      <c r="E1237" s="347"/>
      <c r="F1237" s="304"/>
      <c r="G1237" s="304"/>
      <c r="H1237" s="304"/>
      <c r="I1237" s="304"/>
      <c r="J1237" s="304"/>
      <c r="K1237" s="304"/>
      <c r="L1237" s="304"/>
      <c r="M1237" s="304"/>
      <c r="N1237" s="304"/>
      <c r="O1237" s="304"/>
      <c r="P1237" s="304"/>
      <c r="Q1237" s="304"/>
      <c r="R1237" s="304"/>
      <c r="S1237" s="304"/>
      <c r="T1237" s="304"/>
      <c r="U1237" s="304"/>
      <c r="V1237" s="304"/>
      <c r="W1237" s="304"/>
      <c r="X1237" s="304"/>
      <c r="Y1237" s="304"/>
      <c r="Z1237" s="304"/>
      <c r="AA1237" s="304"/>
      <c r="AB1237" s="304"/>
      <c r="AC1237" s="304"/>
      <c r="AD1237" s="304"/>
      <c r="AE1237" s="305"/>
      <c r="AF1237" s="305"/>
      <c r="AG1237" s="305"/>
      <c r="AH1237" s="305"/>
      <c r="AI1237" s="305"/>
      <c r="AJ1237" s="305"/>
      <c r="AK1237" s="305"/>
      <c r="AL1237" s="305"/>
      <c r="AM1237" s="305"/>
      <c r="AN1237" s="305"/>
      <c r="AO1237" s="314"/>
      <c r="AP1237" s="117"/>
      <c r="AQ1237" s="54" t="s">
        <v>645</v>
      </c>
      <c r="AU1237" s="292" t="str">
        <f t="shared" ca="1" si="196"/>
        <v>AI</v>
      </c>
      <c r="AV1237" s="292">
        <f t="shared" si="197"/>
        <v>1208</v>
      </c>
      <c r="AW1237" s="180" t="str">
        <f t="shared" ca="1" si="194"/>
        <v>AI1208</v>
      </c>
      <c r="AX1237" s="180">
        <f t="shared" si="193"/>
        <v>9</v>
      </c>
      <c r="AY1237" s="180" t="str">
        <f t="shared" ca="1" si="198"/>
        <v>6. Ownership - Operating Costs</v>
      </c>
      <c r="AZ1237" s="189" t="s">
        <v>702</v>
      </c>
      <c r="BA1237" s="180" t="s">
        <v>743</v>
      </c>
      <c r="BB1237" s="180">
        <f>$AI$8</f>
        <v>2049</v>
      </c>
      <c r="BC1237" s="180" t="str">
        <f t="shared" ca="1" si="195"/>
        <v>9_AI1208_Secondary_fuel_transportation_2049</v>
      </c>
      <c r="BD1237" s="180" t="s">
        <v>407</v>
      </c>
      <c r="BE1237" s="180"/>
      <c r="BF1237" s="189" t="str">
        <f t="shared" si="199"/>
        <v>&gt;=0</v>
      </c>
      <c r="BG1237" s="189" t="s">
        <v>58</v>
      </c>
      <c r="BH1237" s="189" t="s">
        <v>58</v>
      </c>
      <c r="BI1237" s="189"/>
      <c r="BJ1237" s="189"/>
      <c r="BK1237" s="189"/>
      <c r="BL1237" s="189"/>
    </row>
    <row r="1238" spans="1:64" ht="13.5" hidden="1" customHeight="1" thickBot="1">
      <c r="A1238" s="90"/>
      <c r="B1238" s="127"/>
      <c r="C1238" s="161"/>
      <c r="D1238" s="347"/>
      <c r="E1238" s="347"/>
      <c r="F1238" s="304"/>
      <c r="G1238" s="304"/>
      <c r="H1238" s="304"/>
      <c r="I1238" s="304"/>
      <c r="J1238" s="304"/>
      <c r="K1238" s="304"/>
      <c r="L1238" s="304"/>
      <c r="M1238" s="304"/>
      <c r="N1238" s="304"/>
      <c r="O1238" s="304"/>
      <c r="P1238" s="304"/>
      <c r="Q1238" s="304"/>
      <c r="R1238" s="304"/>
      <c r="S1238" s="304"/>
      <c r="T1238" s="304"/>
      <c r="U1238" s="304"/>
      <c r="V1238" s="304"/>
      <c r="W1238" s="304"/>
      <c r="X1238" s="304"/>
      <c r="Y1238" s="304"/>
      <c r="Z1238" s="304"/>
      <c r="AA1238" s="304"/>
      <c r="AB1238" s="304"/>
      <c r="AC1238" s="304"/>
      <c r="AD1238" s="304"/>
      <c r="AE1238" s="305"/>
      <c r="AF1238" s="305"/>
      <c r="AG1238" s="305"/>
      <c r="AH1238" s="305"/>
      <c r="AI1238" s="305"/>
      <c r="AJ1238" s="305"/>
      <c r="AK1238" s="305"/>
      <c r="AL1238" s="305"/>
      <c r="AM1238" s="305"/>
      <c r="AN1238" s="305"/>
      <c r="AO1238" s="314"/>
      <c r="AP1238" s="117"/>
      <c r="AQ1238" s="54" t="s">
        <v>645</v>
      </c>
      <c r="AU1238" s="292" t="str">
        <f t="shared" ca="1" si="196"/>
        <v>AJ</v>
      </c>
      <c r="AV1238" s="292">
        <f t="shared" si="197"/>
        <v>1208</v>
      </c>
      <c r="AW1238" s="180" t="str">
        <f t="shared" ca="1" si="194"/>
        <v>AJ1208</v>
      </c>
      <c r="AX1238" s="180">
        <f t="shared" si="193"/>
        <v>9</v>
      </c>
      <c r="AY1238" s="180" t="str">
        <f t="shared" ca="1" si="198"/>
        <v>6. Ownership - Operating Costs</v>
      </c>
      <c r="AZ1238" s="189" t="s">
        <v>702</v>
      </c>
      <c r="BA1238" s="180" t="s">
        <v>743</v>
      </c>
      <c r="BB1238" s="180">
        <f>$AJ$8</f>
        <v>2050</v>
      </c>
      <c r="BC1238" s="180" t="str">
        <f t="shared" ca="1" si="195"/>
        <v>9_AJ1208_Secondary_fuel_transportation_2050</v>
      </c>
      <c r="BD1238" s="180" t="s">
        <v>407</v>
      </c>
      <c r="BE1238" s="180"/>
      <c r="BF1238" s="189" t="str">
        <f t="shared" si="199"/>
        <v>&gt;=0</v>
      </c>
      <c r="BG1238" s="189" t="s">
        <v>58</v>
      </c>
      <c r="BH1238" s="189" t="s">
        <v>58</v>
      </c>
      <c r="BI1238" s="189"/>
      <c r="BJ1238" s="189"/>
      <c r="BK1238" s="189"/>
      <c r="BL1238" s="189"/>
    </row>
    <row r="1239" spans="1:64" ht="13.5" hidden="1" customHeight="1" thickBot="1">
      <c r="A1239" s="90"/>
      <c r="B1239" s="127"/>
      <c r="C1239" s="161"/>
      <c r="D1239" s="347"/>
      <c r="E1239" s="347"/>
      <c r="F1239" s="304"/>
      <c r="G1239" s="304"/>
      <c r="H1239" s="304"/>
      <c r="I1239" s="304"/>
      <c r="J1239" s="304"/>
      <c r="K1239" s="304"/>
      <c r="L1239" s="304"/>
      <c r="M1239" s="304"/>
      <c r="N1239" s="304"/>
      <c r="O1239" s="304"/>
      <c r="P1239" s="304"/>
      <c r="Q1239" s="304"/>
      <c r="R1239" s="304"/>
      <c r="S1239" s="304"/>
      <c r="T1239" s="304"/>
      <c r="U1239" s="304"/>
      <c r="V1239" s="304"/>
      <c r="W1239" s="304"/>
      <c r="X1239" s="304"/>
      <c r="Y1239" s="304"/>
      <c r="Z1239" s="304"/>
      <c r="AA1239" s="304"/>
      <c r="AB1239" s="304"/>
      <c r="AC1239" s="304"/>
      <c r="AD1239" s="304"/>
      <c r="AE1239" s="305"/>
      <c r="AF1239" s="305"/>
      <c r="AG1239" s="305"/>
      <c r="AH1239" s="305"/>
      <c r="AI1239" s="305"/>
      <c r="AJ1239" s="305"/>
      <c r="AK1239" s="305"/>
      <c r="AL1239" s="305"/>
      <c r="AM1239" s="305"/>
      <c r="AN1239" s="305"/>
      <c r="AO1239" s="314"/>
      <c r="AP1239" s="117"/>
      <c r="AQ1239" s="54" t="s">
        <v>645</v>
      </c>
      <c r="AU1239" s="292" t="str">
        <f t="shared" ca="1" si="196"/>
        <v>AK</v>
      </c>
      <c r="AV1239" s="292">
        <f t="shared" si="197"/>
        <v>1208</v>
      </c>
      <c r="AW1239" s="180" t="str">
        <f t="shared" ca="1" si="194"/>
        <v>AK1208</v>
      </c>
      <c r="AX1239" s="180">
        <f t="shared" si="193"/>
        <v>9</v>
      </c>
      <c r="AY1239" s="180" t="str">
        <f t="shared" ca="1" si="198"/>
        <v>6. Ownership - Operating Costs</v>
      </c>
      <c r="AZ1239" s="189" t="s">
        <v>702</v>
      </c>
      <c r="BA1239" s="180" t="s">
        <v>743</v>
      </c>
      <c r="BB1239" s="180">
        <f>$AK$8</f>
        <v>2051</v>
      </c>
      <c r="BC1239" s="180" t="str">
        <f t="shared" ca="1" si="195"/>
        <v>9_AK1208_Secondary_fuel_transportation_2051</v>
      </c>
      <c r="BD1239" s="180" t="s">
        <v>407</v>
      </c>
      <c r="BE1239" s="180"/>
      <c r="BF1239" s="189" t="str">
        <f t="shared" si="199"/>
        <v>&gt;=0</v>
      </c>
      <c r="BG1239" s="189" t="s">
        <v>58</v>
      </c>
      <c r="BH1239" s="189" t="s">
        <v>58</v>
      </c>
      <c r="BI1239" s="189"/>
      <c r="BJ1239" s="189"/>
      <c r="BK1239" s="189"/>
      <c r="BL1239" s="189"/>
    </row>
    <row r="1240" spans="1:64" ht="13.5" hidden="1" customHeight="1" thickBot="1">
      <c r="A1240" s="90"/>
      <c r="B1240" s="127"/>
      <c r="C1240" s="161"/>
      <c r="D1240" s="347"/>
      <c r="E1240" s="347"/>
      <c r="F1240" s="304"/>
      <c r="G1240" s="304"/>
      <c r="H1240" s="304"/>
      <c r="I1240" s="304"/>
      <c r="J1240" s="304"/>
      <c r="K1240" s="304"/>
      <c r="L1240" s="304"/>
      <c r="M1240" s="304"/>
      <c r="N1240" s="304"/>
      <c r="O1240" s="304"/>
      <c r="P1240" s="304"/>
      <c r="Q1240" s="304"/>
      <c r="R1240" s="304"/>
      <c r="S1240" s="304"/>
      <c r="T1240" s="304"/>
      <c r="U1240" s="304"/>
      <c r="V1240" s="304"/>
      <c r="W1240" s="304"/>
      <c r="X1240" s="304"/>
      <c r="Y1240" s="304"/>
      <c r="Z1240" s="304"/>
      <c r="AA1240" s="304"/>
      <c r="AB1240" s="304"/>
      <c r="AC1240" s="304"/>
      <c r="AD1240" s="304"/>
      <c r="AE1240" s="305"/>
      <c r="AF1240" s="305"/>
      <c r="AG1240" s="305"/>
      <c r="AH1240" s="305"/>
      <c r="AI1240" s="305"/>
      <c r="AJ1240" s="305"/>
      <c r="AK1240" s="305"/>
      <c r="AL1240" s="305"/>
      <c r="AM1240" s="305"/>
      <c r="AN1240" s="305"/>
      <c r="AO1240" s="314"/>
      <c r="AP1240" s="117"/>
      <c r="AQ1240" s="54" t="s">
        <v>645</v>
      </c>
      <c r="AU1240" s="292" t="str">
        <f t="shared" ca="1" si="196"/>
        <v>AL</v>
      </c>
      <c r="AV1240" s="292">
        <f t="shared" si="197"/>
        <v>1208</v>
      </c>
      <c r="AW1240" s="180" t="str">
        <f t="shared" ca="1" si="194"/>
        <v>AL1208</v>
      </c>
      <c r="AX1240" s="180">
        <f t="shared" si="193"/>
        <v>9</v>
      </c>
      <c r="AY1240" s="180" t="str">
        <f t="shared" ca="1" si="198"/>
        <v>6. Ownership - Operating Costs</v>
      </c>
      <c r="AZ1240" s="189" t="s">
        <v>702</v>
      </c>
      <c r="BA1240" s="180" t="s">
        <v>743</v>
      </c>
      <c r="BB1240" s="180">
        <f>$AL$8</f>
        <v>2052</v>
      </c>
      <c r="BC1240" s="180" t="str">
        <f t="shared" ca="1" si="195"/>
        <v>9_AL1208_Secondary_fuel_transportation_2052</v>
      </c>
      <c r="BD1240" s="180" t="s">
        <v>407</v>
      </c>
      <c r="BE1240" s="180"/>
      <c r="BF1240" s="189" t="str">
        <f t="shared" si="199"/>
        <v>&gt;=0</v>
      </c>
      <c r="BG1240" s="189" t="s">
        <v>58</v>
      </c>
      <c r="BH1240" s="189" t="s">
        <v>58</v>
      </c>
      <c r="BI1240" s="189"/>
      <c r="BJ1240" s="189"/>
      <c r="BK1240" s="189"/>
      <c r="BL1240" s="189"/>
    </row>
    <row r="1241" spans="1:64" ht="13.5" hidden="1" customHeight="1" thickBot="1">
      <c r="A1241" s="90"/>
      <c r="B1241" s="127"/>
      <c r="C1241" s="161"/>
      <c r="D1241" s="347"/>
      <c r="E1241" s="347"/>
      <c r="F1241" s="304"/>
      <c r="G1241" s="304"/>
      <c r="H1241" s="304"/>
      <c r="I1241" s="304"/>
      <c r="J1241" s="304"/>
      <c r="K1241" s="304"/>
      <c r="L1241" s="304"/>
      <c r="M1241" s="304"/>
      <c r="N1241" s="304"/>
      <c r="O1241" s="304"/>
      <c r="P1241" s="304"/>
      <c r="Q1241" s="304"/>
      <c r="R1241" s="304"/>
      <c r="S1241" s="304"/>
      <c r="T1241" s="304"/>
      <c r="U1241" s="304"/>
      <c r="V1241" s="304"/>
      <c r="W1241" s="304"/>
      <c r="X1241" s="304"/>
      <c r="Y1241" s="304"/>
      <c r="Z1241" s="304"/>
      <c r="AA1241" s="304"/>
      <c r="AB1241" s="304"/>
      <c r="AC1241" s="304"/>
      <c r="AD1241" s="304"/>
      <c r="AE1241" s="305"/>
      <c r="AF1241" s="305"/>
      <c r="AG1241" s="305"/>
      <c r="AH1241" s="305"/>
      <c r="AI1241" s="305"/>
      <c r="AJ1241" s="305"/>
      <c r="AK1241" s="305"/>
      <c r="AL1241" s="305"/>
      <c r="AM1241" s="305"/>
      <c r="AN1241" s="305"/>
      <c r="AO1241" s="314"/>
      <c r="AP1241" s="117"/>
      <c r="AQ1241" s="54" t="s">
        <v>645</v>
      </c>
      <c r="AU1241" s="292" t="str">
        <f t="shared" ca="1" si="196"/>
        <v>AM</v>
      </c>
      <c r="AV1241" s="292">
        <f t="shared" si="197"/>
        <v>1208</v>
      </c>
      <c r="AW1241" s="180" t="str">
        <f t="shared" ca="1" si="194"/>
        <v>AM1208</v>
      </c>
      <c r="AX1241" s="180">
        <f t="shared" si="193"/>
        <v>9</v>
      </c>
      <c r="AY1241" s="180" t="str">
        <f t="shared" ca="1" si="198"/>
        <v>6. Ownership - Operating Costs</v>
      </c>
      <c r="AZ1241" s="189" t="s">
        <v>702</v>
      </c>
      <c r="BA1241" s="180" t="s">
        <v>743</v>
      </c>
      <c r="BB1241" s="180">
        <f>$AM$8</f>
        <v>2053</v>
      </c>
      <c r="BC1241" s="180" t="str">
        <f t="shared" ca="1" si="195"/>
        <v>9_AM1208_Secondary_fuel_transportation_2053</v>
      </c>
      <c r="BD1241" s="180" t="s">
        <v>407</v>
      </c>
      <c r="BE1241" s="180"/>
      <c r="BF1241" s="189" t="str">
        <f t="shared" si="199"/>
        <v>&gt;=0</v>
      </c>
      <c r="BG1241" s="189" t="s">
        <v>58</v>
      </c>
      <c r="BH1241" s="189" t="s">
        <v>58</v>
      </c>
      <c r="BI1241" s="189"/>
      <c r="BJ1241" s="189"/>
      <c r="BK1241" s="189"/>
      <c r="BL1241" s="189"/>
    </row>
    <row r="1242" spans="1:64" ht="13.5" hidden="1" customHeight="1" thickBot="1">
      <c r="A1242" s="90"/>
      <c r="B1242" s="127"/>
      <c r="C1242" s="161"/>
      <c r="D1242" s="347"/>
      <c r="E1242" s="347"/>
      <c r="F1242" s="304"/>
      <c r="G1242" s="304"/>
      <c r="H1242" s="304"/>
      <c r="I1242" s="304"/>
      <c r="J1242" s="304"/>
      <c r="K1242" s="304"/>
      <c r="L1242" s="304"/>
      <c r="M1242" s="304"/>
      <c r="N1242" s="304"/>
      <c r="O1242" s="304"/>
      <c r="P1242" s="304"/>
      <c r="Q1242" s="304"/>
      <c r="R1242" s="304"/>
      <c r="S1242" s="304"/>
      <c r="T1242" s="304"/>
      <c r="U1242" s="304"/>
      <c r="V1242" s="304"/>
      <c r="W1242" s="304"/>
      <c r="X1242" s="304"/>
      <c r="Y1242" s="304"/>
      <c r="Z1242" s="304"/>
      <c r="AA1242" s="304"/>
      <c r="AB1242" s="304"/>
      <c r="AC1242" s="304"/>
      <c r="AD1242" s="304"/>
      <c r="AE1242" s="305"/>
      <c r="AF1242" s="305"/>
      <c r="AG1242" s="305"/>
      <c r="AH1242" s="305"/>
      <c r="AI1242" s="305"/>
      <c r="AJ1242" s="305"/>
      <c r="AK1242" s="305"/>
      <c r="AL1242" s="305"/>
      <c r="AM1242" s="305"/>
      <c r="AN1242" s="305"/>
      <c r="AO1242" s="314"/>
      <c r="AP1242" s="117"/>
      <c r="AQ1242" s="54" t="s">
        <v>645</v>
      </c>
      <c r="AU1242" s="292" t="str">
        <f t="shared" ca="1" si="196"/>
        <v>AN</v>
      </c>
      <c r="AV1242" s="292">
        <f t="shared" si="197"/>
        <v>1208</v>
      </c>
      <c r="AW1242" s="180" t="str">
        <f t="shared" ca="1" si="194"/>
        <v>AN1208</v>
      </c>
      <c r="AX1242" s="180">
        <f t="shared" si="193"/>
        <v>9</v>
      </c>
      <c r="AY1242" s="180" t="str">
        <f t="shared" ca="1" si="198"/>
        <v>6. Ownership - Operating Costs</v>
      </c>
      <c r="AZ1242" s="189" t="s">
        <v>702</v>
      </c>
      <c r="BA1242" s="180" t="s">
        <v>743</v>
      </c>
      <c r="BB1242" s="180">
        <f>$AN$8</f>
        <v>2054</v>
      </c>
      <c r="BC1242" s="180" t="str">
        <f t="shared" ca="1" si="195"/>
        <v>9_AN1208_Secondary_fuel_transportation_2054</v>
      </c>
      <c r="BD1242" s="180" t="s">
        <v>407</v>
      </c>
      <c r="BE1242" s="180"/>
      <c r="BF1242" s="189" t="str">
        <f t="shared" si="199"/>
        <v>&gt;=0</v>
      </c>
      <c r="BG1242" s="189" t="s">
        <v>58</v>
      </c>
      <c r="BH1242" s="189" t="s">
        <v>58</v>
      </c>
      <c r="BI1242" s="189"/>
      <c r="BJ1242" s="189"/>
      <c r="BK1242" s="189"/>
      <c r="BL1242" s="189"/>
    </row>
    <row r="1243" spans="1:64" ht="13.5" hidden="1" customHeight="1" thickBot="1">
      <c r="A1243" s="90"/>
      <c r="B1243" s="127"/>
      <c r="C1243" s="161"/>
      <c r="D1243" s="347"/>
      <c r="E1243" s="347"/>
      <c r="F1243" s="304"/>
      <c r="G1243" s="304"/>
      <c r="H1243" s="304"/>
      <c r="I1243" s="304"/>
      <c r="J1243" s="304"/>
      <c r="K1243" s="304"/>
      <c r="L1243" s="304"/>
      <c r="M1243" s="304"/>
      <c r="N1243" s="304"/>
      <c r="O1243" s="304"/>
      <c r="P1243" s="304"/>
      <c r="Q1243" s="304"/>
      <c r="R1243" s="304"/>
      <c r="S1243" s="304"/>
      <c r="T1243" s="304"/>
      <c r="U1243" s="304"/>
      <c r="V1243" s="304"/>
      <c r="W1243" s="304"/>
      <c r="X1243" s="304"/>
      <c r="Y1243" s="304"/>
      <c r="Z1243" s="304"/>
      <c r="AA1243" s="304"/>
      <c r="AB1243" s="304"/>
      <c r="AC1243" s="304"/>
      <c r="AD1243" s="304"/>
      <c r="AE1243" s="305"/>
      <c r="AF1243" s="305"/>
      <c r="AG1243" s="305"/>
      <c r="AH1243" s="305"/>
      <c r="AI1243" s="305"/>
      <c r="AJ1243" s="305"/>
      <c r="AK1243" s="305"/>
      <c r="AL1243" s="305"/>
      <c r="AM1243" s="305"/>
      <c r="AN1243" s="305"/>
      <c r="AO1243" s="314"/>
      <c r="AP1243" s="117"/>
      <c r="AQ1243" s="307" t="s">
        <v>645</v>
      </c>
      <c r="AR1243" s="307"/>
      <c r="AS1243" s="307"/>
      <c r="AT1243" s="307"/>
      <c r="AU1243" s="308" t="str">
        <f t="shared" ca="1" si="196"/>
        <v>AO</v>
      </c>
      <c r="AV1243" s="308">
        <f t="shared" si="197"/>
        <v>1208</v>
      </c>
      <c r="AW1243" s="254" t="str">
        <f t="shared" ca="1" si="194"/>
        <v>AO1208</v>
      </c>
      <c r="AX1243" s="254">
        <f t="shared" si="193"/>
        <v>9</v>
      </c>
      <c r="AY1243" s="254" t="str">
        <f t="shared" ca="1" si="198"/>
        <v>6. Ownership - Operating Costs</v>
      </c>
      <c r="AZ1243" s="259" t="s">
        <v>702</v>
      </c>
      <c r="BA1243" s="254" t="s">
        <v>743</v>
      </c>
      <c r="BB1243" s="254" t="s">
        <v>646</v>
      </c>
      <c r="BC1243" s="254" t="str">
        <f t="shared" ca="1" si="195"/>
        <v>9_AO1208_Secondary_fuel_transportation_Additional_Info</v>
      </c>
      <c r="BD1243" s="259" t="s">
        <v>133</v>
      </c>
      <c r="BE1243" s="259">
        <v>100</v>
      </c>
      <c r="BF1243" s="259"/>
      <c r="BG1243" s="259" t="s">
        <v>58</v>
      </c>
      <c r="BH1243" s="259" t="s">
        <v>58</v>
      </c>
      <c r="BI1243" s="189"/>
      <c r="BJ1243" s="189"/>
      <c r="BK1243" s="189"/>
      <c r="BL1243" s="189"/>
    </row>
    <row r="1244" spans="1:64" ht="13.5" hidden="1" customHeight="1" thickBot="1">
      <c r="A1244" s="90">
        <f>+A1208+1</f>
        <v>45</v>
      </c>
      <c r="B1244" s="127"/>
      <c r="C1244" s="160" t="s">
        <v>744</v>
      </c>
      <c r="D1244" s="347"/>
      <c r="E1244" s="347"/>
      <c r="F1244" s="282"/>
      <c r="G1244" s="282"/>
      <c r="H1244" s="282"/>
      <c r="I1244" s="304"/>
      <c r="J1244" s="304"/>
      <c r="K1244" s="304"/>
      <c r="L1244" s="304"/>
      <c r="M1244" s="304"/>
      <c r="N1244" s="304"/>
      <c r="O1244" s="304"/>
      <c r="P1244" s="304"/>
      <c r="Q1244" s="304"/>
      <c r="R1244" s="304"/>
      <c r="S1244" s="304"/>
      <c r="T1244" s="304"/>
      <c r="U1244" s="304"/>
      <c r="V1244" s="304"/>
      <c r="W1244" s="304"/>
      <c r="X1244" s="304"/>
      <c r="Y1244" s="304"/>
      <c r="Z1244" s="304"/>
      <c r="AA1244" s="304"/>
      <c r="AB1244" s="304"/>
      <c r="AC1244" s="304"/>
      <c r="AD1244" s="304"/>
      <c r="AE1244" s="305"/>
      <c r="AF1244" s="305"/>
      <c r="AG1244" s="305"/>
      <c r="AH1244" s="305"/>
      <c r="AI1244" s="305"/>
      <c r="AJ1244" s="305"/>
      <c r="AK1244" s="305"/>
      <c r="AL1244" s="305"/>
      <c r="AM1244" s="305"/>
      <c r="AN1244" s="305"/>
      <c r="AO1244" s="314"/>
      <c r="AP1244" s="117"/>
      <c r="AQ1244" s="117"/>
      <c r="AR1244" s="117"/>
      <c r="AS1244" s="117"/>
      <c r="AT1244" s="117"/>
      <c r="AU1244" s="117"/>
      <c r="AV1244" s="117"/>
      <c r="AW1244" s="180"/>
      <c r="AX1244" s="180"/>
      <c r="AY1244" s="180"/>
      <c r="BA1244" s="180"/>
      <c r="BB1244" s="180"/>
      <c r="BC1244" s="180"/>
      <c r="BD1244" s="180"/>
      <c r="BE1244" s="180"/>
      <c r="BH1244" s="189"/>
      <c r="BI1244" s="189"/>
      <c r="BJ1244" s="189"/>
      <c r="BK1244" s="189"/>
      <c r="BL1244" s="189"/>
    </row>
    <row r="1245" spans="1:64" ht="13.5" hidden="1" customHeight="1" thickBot="1">
      <c r="A1245" s="90">
        <f>+A1244+1</f>
        <v>46</v>
      </c>
      <c r="B1245" s="117"/>
      <c r="C1245" s="163" t="s">
        <v>745</v>
      </c>
      <c r="D1245" s="347" t="s">
        <v>768</v>
      </c>
      <c r="E1245" s="347"/>
      <c r="F1245" s="280"/>
      <c r="G1245" s="280"/>
      <c r="H1245" s="280"/>
      <c r="I1245" s="280"/>
      <c r="J1245" s="280"/>
      <c r="K1245" s="280"/>
      <c r="L1245" s="280"/>
      <c r="M1245" s="280"/>
      <c r="N1245" s="280"/>
      <c r="O1245" s="280"/>
      <c r="P1245" s="280"/>
      <c r="Q1245" s="280"/>
      <c r="R1245" s="280"/>
      <c r="S1245" s="280"/>
      <c r="T1245" s="280"/>
      <c r="U1245" s="280"/>
      <c r="V1245" s="280"/>
      <c r="W1245" s="280"/>
      <c r="X1245" s="280"/>
      <c r="Y1245" s="280"/>
      <c r="Z1245" s="280"/>
      <c r="AA1245" s="280"/>
      <c r="AB1245" s="280"/>
      <c r="AC1245" s="280"/>
      <c r="AD1245" s="280"/>
      <c r="AE1245" s="281"/>
      <c r="AF1245" s="281"/>
      <c r="AG1245" s="281"/>
      <c r="AH1245" s="281"/>
      <c r="AI1245" s="281"/>
      <c r="AJ1245" s="281"/>
      <c r="AK1245" s="281"/>
      <c r="AL1245" s="281"/>
      <c r="AM1245" s="281"/>
      <c r="AN1245" s="281"/>
      <c r="AO1245" s="222"/>
      <c r="AP1245" s="117"/>
      <c r="AS1245" s="54" t="s">
        <v>125</v>
      </c>
      <c r="AT1245" s="54" t="str">
        <f ca="1">SUBSTITUTE(CELL("address",F1245),"$","")</f>
        <v>F1245</v>
      </c>
      <c r="AU1245" s="227" t="str">
        <f ca="1">CHAR(CODE(AT1245))</f>
        <v>F</v>
      </c>
      <c r="AV1245" s="227">
        <f>ROW(AT1245)</f>
        <v>1245</v>
      </c>
      <c r="AW1245" s="180" t="str">
        <f ca="1">CONCATENATE(AU1245&amp;AV1245)</f>
        <v>F1245</v>
      </c>
      <c r="AX1245" s="180">
        <f t="shared" ref="AX1245:AX1308" si="200">$AX$5</f>
        <v>9</v>
      </c>
      <c r="AY1245" s="180" t="str">
        <f t="shared" ref="AY1245:AY1308" ca="1" si="201">MID(CELL("filename",AX1245),FIND("]",CELL("filename",AX1245))+1,256)</f>
        <v>6. Ownership - Operating Costs</v>
      </c>
      <c r="AZ1245" s="189" t="s">
        <v>702</v>
      </c>
      <c r="BA1245" s="180" t="s">
        <v>746</v>
      </c>
      <c r="BB1245" s="180">
        <f>$F$8</f>
        <v>2020</v>
      </c>
      <c r="BC1245" s="180" t="str">
        <f ca="1">AX1245&amp;"_"&amp;AW1245&amp;"_"&amp;BA1245&amp;"_"&amp;BB1245</f>
        <v>9_F1245_Turbine_Generator_OM_service_agreement_2020</v>
      </c>
      <c r="BD1245" s="180" t="s">
        <v>407</v>
      </c>
      <c r="BE1245" s="180"/>
      <c r="BF1245" s="189" t="str">
        <f t="shared" ref="BF1245:BF1308" si="202">"&gt;=0"</f>
        <v>&gt;=0</v>
      </c>
      <c r="BG1245" s="189" t="s">
        <v>58</v>
      </c>
      <c r="BH1245" s="189" t="s">
        <v>58</v>
      </c>
      <c r="BI1245" s="189"/>
      <c r="BJ1245" s="189"/>
      <c r="BK1245" s="189"/>
      <c r="BL1245" s="189"/>
    </row>
    <row r="1246" spans="1:64" ht="13.5" hidden="1" customHeight="1" thickBot="1">
      <c r="A1246" s="90"/>
      <c r="B1246" s="117"/>
      <c r="C1246" s="163"/>
      <c r="D1246" s="347"/>
      <c r="E1246" s="347"/>
      <c r="F1246" s="304"/>
      <c r="G1246" s="304"/>
      <c r="H1246" s="304"/>
      <c r="I1246" s="304"/>
      <c r="J1246" s="304"/>
      <c r="K1246" s="304"/>
      <c r="L1246" s="304"/>
      <c r="M1246" s="304"/>
      <c r="N1246" s="304"/>
      <c r="O1246" s="304"/>
      <c r="P1246" s="304"/>
      <c r="Q1246" s="304"/>
      <c r="R1246" s="304"/>
      <c r="S1246" s="304"/>
      <c r="T1246" s="304"/>
      <c r="U1246" s="304"/>
      <c r="V1246" s="304"/>
      <c r="W1246" s="304"/>
      <c r="X1246" s="304"/>
      <c r="Y1246" s="304"/>
      <c r="Z1246" s="304"/>
      <c r="AA1246" s="304"/>
      <c r="AB1246" s="304"/>
      <c r="AC1246" s="304"/>
      <c r="AD1246" s="304"/>
      <c r="AE1246" s="305"/>
      <c r="AF1246" s="305"/>
      <c r="AG1246" s="305"/>
      <c r="AH1246" s="305"/>
      <c r="AI1246" s="305"/>
      <c r="AJ1246" s="305"/>
      <c r="AK1246" s="305"/>
      <c r="AL1246" s="305"/>
      <c r="AM1246" s="305"/>
      <c r="AN1246" s="305"/>
      <c r="AO1246" s="314"/>
      <c r="AP1246" s="117"/>
      <c r="AQ1246" s="54" t="s">
        <v>645</v>
      </c>
      <c r="AU1246" s="292" t="str">
        <f ca="1">IF(AU1245="Z","AA",IF(LEN(AU1245)=1,CHAR(CODE(AU1245)+1),IF(RIGHT(AU1245,1)="Z",CHAR(CODE(LEFT(AU1245,1))+1),LEFT(AU1245,1))&amp;CHAR(65+MOD(CODE(RIGHT(AU1245,1))+1-65,26))))</f>
        <v>G</v>
      </c>
      <c r="AV1246" s="292">
        <f>AV1245</f>
        <v>1245</v>
      </c>
      <c r="AW1246" s="180" t="str">
        <f t="shared" ref="AW1246:AW1280" ca="1" si="203">CONCATENATE(AU1246&amp;AV1246)</f>
        <v>G1245</v>
      </c>
      <c r="AX1246" s="180">
        <f t="shared" si="200"/>
        <v>9</v>
      </c>
      <c r="AY1246" s="180" t="str">
        <f t="shared" ca="1" si="201"/>
        <v>6. Ownership - Operating Costs</v>
      </c>
      <c r="AZ1246" s="189" t="s">
        <v>702</v>
      </c>
      <c r="BA1246" s="180" t="s">
        <v>746</v>
      </c>
      <c r="BB1246" s="180">
        <f>$G$8</f>
        <v>2021</v>
      </c>
      <c r="BC1246" s="180" t="str">
        <f t="shared" ref="BC1246:BC1280" ca="1" si="204">AX1246&amp;"_"&amp;AW1246&amp;"_"&amp;BA1246&amp;"_"&amp;BB1246</f>
        <v>9_G1245_Turbine_Generator_OM_service_agreement_2021</v>
      </c>
      <c r="BD1246" s="180" t="s">
        <v>407</v>
      </c>
      <c r="BE1246" s="180"/>
      <c r="BF1246" s="189" t="str">
        <f t="shared" si="202"/>
        <v>&gt;=0</v>
      </c>
      <c r="BG1246" s="189" t="s">
        <v>58</v>
      </c>
      <c r="BH1246" s="189" t="s">
        <v>58</v>
      </c>
      <c r="BI1246" s="189"/>
      <c r="BJ1246" s="189"/>
      <c r="BK1246" s="189"/>
      <c r="BL1246" s="189"/>
    </row>
    <row r="1247" spans="1:64" ht="13.5" hidden="1" customHeight="1" thickBot="1">
      <c r="A1247" s="90"/>
      <c r="B1247" s="117"/>
      <c r="C1247" s="163"/>
      <c r="D1247" s="347"/>
      <c r="E1247" s="347"/>
      <c r="F1247" s="304"/>
      <c r="G1247" s="304"/>
      <c r="H1247" s="304"/>
      <c r="I1247" s="304"/>
      <c r="J1247" s="304"/>
      <c r="K1247" s="304"/>
      <c r="L1247" s="304"/>
      <c r="M1247" s="304"/>
      <c r="N1247" s="304"/>
      <c r="O1247" s="304"/>
      <c r="P1247" s="304"/>
      <c r="Q1247" s="304"/>
      <c r="R1247" s="304"/>
      <c r="S1247" s="304"/>
      <c r="T1247" s="304"/>
      <c r="U1247" s="304"/>
      <c r="V1247" s="304"/>
      <c r="W1247" s="304"/>
      <c r="X1247" s="304"/>
      <c r="Y1247" s="304"/>
      <c r="Z1247" s="304"/>
      <c r="AA1247" s="304"/>
      <c r="AB1247" s="304"/>
      <c r="AC1247" s="304"/>
      <c r="AD1247" s="304"/>
      <c r="AE1247" s="305"/>
      <c r="AF1247" s="305"/>
      <c r="AG1247" s="305"/>
      <c r="AH1247" s="305"/>
      <c r="AI1247" s="305"/>
      <c r="AJ1247" s="305"/>
      <c r="AK1247" s="305"/>
      <c r="AL1247" s="305"/>
      <c r="AM1247" s="305"/>
      <c r="AN1247" s="305"/>
      <c r="AO1247" s="314"/>
      <c r="AP1247" s="117"/>
      <c r="AQ1247" s="54" t="s">
        <v>645</v>
      </c>
      <c r="AU1247" s="292" t="str">
        <f t="shared" ref="AU1247:AU1280" ca="1" si="205">IF(AU1246="Z","AA",IF(LEN(AU1246)=1,CHAR(CODE(AU1246)+1),IF(RIGHT(AU1246,1)="Z",CHAR(CODE(LEFT(AU1246,1))+1),LEFT(AU1246,1))&amp;CHAR(65+MOD(CODE(RIGHT(AU1246,1))+1-65,26))))</f>
        <v>H</v>
      </c>
      <c r="AV1247" s="292">
        <f t="shared" ref="AV1247:AV1280" si="206">AV1246</f>
        <v>1245</v>
      </c>
      <c r="AW1247" s="180" t="str">
        <f t="shared" ca="1" si="203"/>
        <v>H1245</v>
      </c>
      <c r="AX1247" s="180">
        <f t="shared" si="200"/>
        <v>9</v>
      </c>
      <c r="AY1247" s="180" t="str">
        <f t="shared" ca="1" si="201"/>
        <v>6. Ownership - Operating Costs</v>
      </c>
      <c r="AZ1247" s="189" t="s">
        <v>702</v>
      </c>
      <c r="BA1247" s="180" t="s">
        <v>746</v>
      </c>
      <c r="BB1247" s="180">
        <f>$H$8</f>
        <v>2022</v>
      </c>
      <c r="BC1247" s="180" t="str">
        <f t="shared" ca="1" si="204"/>
        <v>9_H1245_Turbine_Generator_OM_service_agreement_2022</v>
      </c>
      <c r="BD1247" s="180" t="s">
        <v>407</v>
      </c>
      <c r="BE1247" s="180"/>
      <c r="BF1247" s="189" t="str">
        <f t="shared" si="202"/>
        <v>&gt;=0</v>
      </c>
      <c r="BG1247" s="189" t="s">
        <v>58</v>
      </c>
      <c r="BH1247" s="189" t="s">
        <v>58</v>
      </c>
      <c r="BI1247" s="189"/>
      <c r="BJ1247" s="189"/>
      <c r="BK1247" s="189"/>
      <c r="BL1247" s="189"/>
    </row>
    <row r="1248" spans="1:64" ht="13.5" hidden="1" customHeight="1" thickBot="1">
      <c r="A1248" s="90"/>
      <c r="B1248" s="117"/>
      <c r="C1248" s="163"/>
      <c r="D1248" s="347"/>
      <c r="E1248" s="347"/>
      <c r="F1248" s="304"/>
      <c r="G1248" s="304"/>
      <c r="H1248" s="304"/>
      <c r="I1248" s="304"/>
      <c r="J1248" s="304"/>
      <c r="K1248" s="304"/>
      <c r="L1248" s="304"/>
      <c r="M1248" s="304"/>
      <c r="N1248" s="304"/>
      <c r="O1248" s="304"/>
      <c r="P1248" s="304"/>
      <c r="Q1248" s="304"/>
      <c r="R1248" s="304"/>
      <c r="S1248" s="304"/>
      <c r="T1248" s="304"/>
      <c r="U1248" s="304"/>
      <c r="V1248" s="304"/>
      <c r="W1248" s="304"/>
      <c r="X1248" s="304"/>
      <c r="Y1248" s="304"/>
      <c r="Z1248" s="304"/>
      <c r="AA1248" s="304"/>
      <c r="AB1248" s="304"/>
      <c r="AC1248" s="304"/>
      <c r="AD1248" s="304"/>
      <c r="AE1248" s="305"/>
      <c r="AF1248" s="305"/>
      <c r="AG1248" s="305"/>
      <c r="AH1248" s="305"/>
      <c r="AI1248" s="305"/>
      <c r="AJ1248" s="305"/>
      <c r="AK1248" s="305"/>
      <c r="AL1248" s="305"/>
      <c r="AM1248" s="305"/>
      <c r="AN1248" s="305"/>
      <c r="AO1248" s="314"/>
      <c r="AP1248" s="117"/>
      <c r="AQ1248" s="54" t="s">
        <v>645</v>
      </c>
      <c r="AU1248" s="292" t="str">
        <f t="shared" ca="1" si="205"/>
        <v>I</v>
      </c>
      <c r="AV1248" s="292">
        <f t="shared" si="206"/>
        <v>1245</v>
      </c>
      <c r="AW1248" s="180" t="str">
        <f t="shared" ca="1" si="203"/>
        <v>I1245</v>
      </c>
      <c r="AX1248" s="180">
        <f t="shared" si="200"/>
        <v>9</v>
      </c>
      <c r="AY1248" s="180" t="str">
        <f t="shared" ca="1" si="201"/>
        <v>6. Ownership - Operating Costs</v>
      </c>
      <c r="AZ1248" s="189" t="s">
        <v>702</v>
      </c>
      <c r="BA1248" s="180" t="s">
        <v>746</v>
      </c>
      <c r="BB1248" s="180">
        <f>$I$8</f>
        <v>2023</v>
      </c>
      <c r="BC1248" s="180" t="str">
        <f t="shared" ca="1" si="204"/>
        <v>9_I1245_Turbine_Generator_OM_service_agreement_2023</v>
      </c>
      <c r="BD1248" s="180" t="s">
        <v>407</v>
      </c>
      <c r="BE1248" s="180"/>
      <c r="BF1248" s="189" t="str">
        <f t="shared" si="202"/>
        <v>&gt;=0</v>
      </c>
      <c r="BG1248" s="189" t="s">
        <v>58</v>
      </c>
      <c r="BH1248" s="189" t="s">
        <v>58</v>
      </c>
      <c r="BI1248" s="189"/>
      <c r="BJ1248" s="189"/>
      <c r="BK1248" s="189"/>
      <c r="BL1248" s="189"/>
    </row>
    <row r="1249" spans="1:64" ht="13.5" hidden="1" customHeight="1" thickBot="1">
      <c r="A1249" s="90"/>
      <c r="B1249" s="117"/>
      <c r="C1249" s="163"/>
      <c r="D1249" s="347"/>
      <c r="E1249" s="347"/>
      <c r="F1249" s="304"/>
      <c r="G1249" s="304"/>
      <c r="H1249" s="304"/>
      <c r="I1249" s="304"/>
      <c r="J1249" s="304"/>
      <c r="K1249" s="304"/>
      <c r="L1249" s="304"/>
      <c r="M1249" s="304"/>
      <c r="N1249" s="304"/>
      <c r="O1249" s="304"/>
      <c r="P1249" s="304"/>
      <c r="Q1249" s="304"/>
      <c r="R1249" s="304"/>
      <c r="S1249" s="304"/>
      <c r="T1249" s="304"/>
      <c r="U1249" s="304"/>
      <c r="V1249" s="304"/>
      <c r="W1249" s="304"/>
      <c r="X1249" s="304"/>
      <c r="Y1249" s="304"/>
      <c r="Z1249" s="304"/>
      <c r="AA1249" s="304"/>
      <c r="AB1249" s="304"/>
      <c r="AC1249" s="304"/>
      <c r="AD1249" s="304"/>
      <c r="AE1249" s="305"/>
      <c r="AF1249" s="305"/>
      <c r="AG1249" s="305"/>
      <c r="AH1249" s="305"/>
      <c r="AI1249" s="305"/>
      <c r="AJ1249" s="305"/>
      <c r="AK1249" s="305"/>
      <c r="AL1249" s="305"/>
      <c r="AM1249" s="305"/>
      <c r="AN1249" s="305"/>
      <c r="AO1249" s="314"/>
      <c r="AP1249" s="117"/>
      <c r="AQ1249" s="54" t="s">
        <v>645</v>
      </c>
      <c r="AU1249" s="292" t="str">
        <f t="shared" ca="1" si="205"/>
        <v>J</v>
      </c>
      <c r="AV1249" s="292">
        <f t="shared" si="206"/>
        <v>1245</v>
      </c>
      <c r="AW1249" s="180" t="str">
        <f t="shared" ca="1" si="203"/>
        <v>J1245</v>
      </c>
      <c r="AX1249" s="180">
        <f t="shared" si="200"/>
        <v>9</v>
      </c>
      <c r="AY1249" s="180" t="str">
        <f t="shared" ca="1" si="201"/>
        <v>6. Ownership - Operating Costs</v>
      </c>
      <c r="AZ1249" s="189" t="s">
        <v>702</v>
      </c>
      <c r="BA1249" s="180" t="s">
        <v>746</v>
      </c>
      <c r="BB1249" s="180">
        <f>$J$8</f>
        <v>2024</v>
      </c>
      <c r="BC1249" s="180" t="str">
        <f t="shared" ca="1" si="204"/>
        <v>9_J1245_Turbine_Generator_OM_service_agreement_2024</v>
      </c>
      <c r="BD1249" s="180" t="s">
        <v>407</v>
      </c>
      <c r="BE1249" s="180"/>
      <c r="BF1249" s="189" t="str">
        <f t="shared" si="202"/>
        <v>&gt;=0</v>
      </c>
      <c r="BG1249" s="189" t="s">
        <v>58</v>
      </c>
      <c r="BH1249" s="189" t="s">
        <v>58</v>
      </c>
      <c r="BI1249" s="189"/>
      <c r="BJ1249" s="189"/>
      <c r="BK1249" s="189"/>
      <c r="BL1249" s="189"/>
    </row>
    <row r="1250" spans="1:64" ht="13.5" hidden="1" customHeight="1" thickBot="1">
      <c r="A1250" s="90"/>
      <c r="B1250" s="117"/>
      <c r="C1250" s="163"/>
      <c r="D1250" s="347"/>
      <c r="E1250" s="347"/>
      <c r="F1250" s="304"/>
      <c r="G1250" s="304"/>
      <c r="H1250" s="304"/>
      <c r="I1250" s="304"/>
      <c r="J1250" s="304"/>
      <c r="K1250" s="304"/>
      <c r="L1250" s="304"/>
      <c r="M1250" s="304"/>
      <c r="N1250" s="304"/>
      <c r="O1250" s="304"/>
      <c r="P1250" s="304"/>
      <c r="Q1250" s="304"/>
      <c r="R1250" s="304"/>
      <c r="S1250" s="304"/>
      <c r="T1250" s="304"/>
      <c r="U1250" s="304"/>
      <c r="V1250" s="304"/>
      <c r="W1250" s="304"/>
      <c r="X1250" s="304"/>
      <c r="Y1250" s="304"/>
      <c r="Z1250" s="304"/>
      <c r="AA1250" s="304"/>
      <c r="AB1250" s="304"/>
      <c r="AC1250" s="304"/>
      <c r="AD1250" s="304"/>
      <c r="AE1250" s="305"/>
      <c r="AF1250" s="305"/>
      <c r="AG1250" s="305"/>
      <c r="AH1250" s="305"/>
      <c r="AI1250" s="305"/>
      <c r="AJ1250" s="305"/>
      <c r="AK1250" s="305"/>
      <c r="AL1250" s="305"/>
      <c r="AM1250" s="305"/>
      <c r="AN1250" s="305"/>
      <c r="AO1250" s="314"/>
      <c r="AP1250" s="117"/>
      <c r="AQ1250" s="54" t="s">
        <v>645</v>
      </c>
      <c r="AU1250" s="292" t="str">
        <f t="shared" ca="1" si="205"/>
        <v>K</v>
      </c>
      <c r="AV1250" s="292">
        <f t="shared" si="206"/>
        <v>1245</v>
      </c>
      <c r="AW1250" s="180" t="str">
        <f t="shared" ca="1" si="203"/>
        <v>K1245</v>
      </c>
      <c r="AX1250" s="180">
        <f t="shared" si="200"/>
        <v>9</v>
      </c>
      <c r="AY1250" s="180" t="str">
        <f t="shared" ca="1" si="201"/>
        <v>6. Ownership - Operating Costs</v>
      </c>
      <c r="AZ1250" s="189" t="s">
        <v>702</v>
      </c>
      <c r="BA1250" s="180" t="s">
        <v>746</v>
      </c>
      <c r="BB1250" s="180">
        <f>$K$8</f>
        <v>2025</v>
      </c>
      <c r="BC1250" s="180" t="str">
        <f t="shared" ca="1" si="204"/>
        <v>9_K1245_Turbine_Generator_OM_service_agreement_2025</v>
      </c>
      <c r="BD1250" s="180" t="s">
        <v>407</v>
      </c>
      <c r="BE1250" s="180"/>
      <c r="BF1250" s="189" t="str">
        <f t="shared" si="202"/>
        <v>&gt;=0</v>
      </c>
      <c r="BG1250" s="189" t="s">
        <v>58</v>
      </c>
      <c r="BH1250" s="189" t="s">
        <v>58</v>
      </c>
      <c r="BI1250" s="189"/>
      <c r="BJ1250" s="189"/>
      <c r="BK1250" s="189"/>
      <c r="BL1250" s="189"/>
    </row>
    <row r="1251" spans="1:64" ht="13.5" hidden="1" customHeight="1" thickBot="1">
      <c r="A1251" s="90"/>
      <c r="B1251" s="117"/>
      <c r="C1251" s="163"/>
      <c r="D1251" s="347"/>
      <c r="E1251" s="347"/>
      <c r="F1251" s="304"/>
      <c r="G1251" s="304"/>
      <c r="H1251" s="304"/>
      <c r="I1251" s="304"/>
      <c r="J1251" s="304"/>
      <c r="K1251" s="304"/>
      <c r="L1251" s="304"/>
      <c r="M1251" s="304"/>
      <c r="N1251" s="304"/>
      <c r="O1251" s="304"/>
      <c r="P1251" s="304"/>
      <c r="Q1251" s="304"/>
      <c r="R1251" s="304"/>
      <c r="S1251" s="304"/>
      <c r="T1251" s="304"/>
      <c r="U1251" s="304"/>
      <c r="V1251" s="304"/>
      <c r="W1251" s="304"/>
      <c r="X1251" s="304"/>
      <c r="Y1251" s="304"/>
      <c r="Z1251" s="304"/>
      <c r="AA1251" s="304"/>
      <c r="AB1251" s="304"/>
      <c r="AC1251" s="304"/>
      <c r="AD1251" s="304"/>
      <c r="AE1251" s="305"/>
      <c r="AF1251" s="305"/>
      <c r="AG1251" s="305"/>
      <c r="AH1251" s="305"/>
      <c r="AI1251" s="305"/>
      <c r="AJ1251" s="305"/>
      <c r="AK1251" s="305"/>
      <c r="AL1251" s="305"/>
      <c r="AM1251" s="305"/>
      <c r="AN1251" s="305"/>
      <c r="AO1251" s="314"/>
      <c r="AP1251" s="117"/>
      <c r="AQ1251" s="54" t="s">
        <v>645</v>
      </c>
      <c r="AU1251" s="292" t="str">
        <f t="shared" ca="1" si="205"/>
        <v>L</v>
      </c>
      <c r="AV1251" s="292">
        <f t="shared" si="206"/>
        <v>1245</v>
      </c>
      <c r="AW1251" s="180" t="str">
        <f t="shared" ca="1" si="203"/>
        <v>L1245</v>
      </c>
      <c r="AX1251" s="180">
        <f t="shared" si="200"/>
        <v>9</v>
      </c>
      <c r="AY1251" s="180" t="str">
        <f t="shared" ca="1" si="201"/>
        <v>6. Ownership - Operating Costs</v>
      </c>
      <c r="AZ1251" s="189" t="s">
        <v>702</v>
      </c>
      <c r="BA1251" s="180" t="s">
        <v>746</v>
      </c>
      <c r="BB1251" s="180">
        <f>$L$8</f>
        <v>2026</v>
      </c>
      <c r="BC1251" s="180" t="str">
        <f t="shared" ca="1" si="204"/>
        <v>9_L1245_Turbine_Generator_OM_service_agreement_2026</v>
      </c>
      <c r="BD1251" s="180" t="s">
        <v>407</v>
      </c>
      <c r="BE1251" s="180"/>
      <c r="BF1251" s="189" t="str">
        <f t="shared" si="202"/>
        <v>&gt;=0</v>
      </c>
      <c r="BG1251" s="189" t="s">
        <v>58</v>
      </c>
      <c r="BH1251" s="189" t="s">
        <v>58</v>
      </c>
      <c r="BI1251" s="189"/>
      <c r="BJ1251" s="189"/>
      <c r="BK1251" s="189"/>
      <c r="BL1251" s="189"/>
    </row>
    <row r="1252" spans="1:64" ht="13.5" hidden="1" customHeight="1" thickBot="1">
      <c r="A1252" s="90"/>
      <c r="B1252" s="117"/>
      <c r="C1252" s="163"/>
      <c r="D1252" s="347"/>
      <c r="E1252" s="347"/>
      <c r="F1252" s="304"/>
      <c r="G1252" s="304"/>
      <c r="H1252" s="304"/>
      <c r="I1252" s="304"/>
      <c r="J1252" s="304"/>
      <c r="K1252" s="304"/>
      <c r="L1252" s="304"/>
      <c r="M1252" s="304"/>
      <c r="N1252" s="304"/>
      <c r="O1252" s="304"/>
      <c r="P1252" s="304"/>
      <c r="Q1252" s="304"/>
      <c r="R1252" s="304"/>
      <c r="S1252" s="304"/>
      <c r="T1252" s="304"/>
      <c r="U1252" s="304"/>
      <c r="V1252" s="304"/>
      <c r="W1252" s="304"/>
      <c r="X1252" s="304"/>
      <c r="Y1252" s="304"/>
      <c r="Z1252" s="304"/>
      <c r="AA1252" s="304"/>
      <c r="AB1252" s="304"/>
      <c r="AC1252" s="304"/>
      <c r="AD1252" s="304"/>
      <c r="AE1252" s="305"/>
      <c r="AF1252" s="305"/>
      <c r="AG1252" s="305"/>
      <c r="AH1252" s="305"/>
      <c r="AI1252" s="305"/>
      <c r="AJ1252" s="305"/>
      <c r="AK1252" s="305"/>
      <c r="AL1252" s="305"/>
      <c r="AM1252" s="305"/>
      <c r="AN1252" s="305"/>
      <c r="AO1252" s="314"/>
      <c r="AP1252" s="117"/>
      <c r="AQ1252" s="54" t="s">
        <v>645</v>
      </c>
      <c r="AU1252" s="292" t="str">
        <f t="shared" ca="1" si="205"/>
        <v>M</v>
      </c>
      <c r="AV1252" s="292">
        <f t="shared" si="206"/>
        <v>1245</v>
      </c>
      <c r="AW1252" s="180" t="str">
        <f t="shared" ca="1" si="203"/>
        <v>M1245</v>
      </c>
      <c r="AX1252" s="180">
        <f t="shared" si="200"/>
        <v>9</v>
      </c>
      <c r="AY1252" s="180" t="str">
        <f t="shared" ca="1" si="201"/>
        <v>6. Ownership - Operating Costs</v>
      </c>
      <c r="AZ1252" s="189" t="s">
        <v>702</v>
      </c>
      <c r="BA1252" s="180" t="s">
        <v>746</v>
      </c>
      <c r="BB1252" s="180">
        <f>$M$8</f>
        <v>2027</v>
      </c>
      <c r="BC1252" s="180" t="str">
        <f t="shared" ca="1" si="204"/>
        <v>9_M1245_Turbine_Generator_OM_service_agreement_2027</v>
      </c>
      <c r="BD1252" s="180" t="s">
        <v>407</v>
      </c>
      <c r="BE1252" s="180"/>
      <c r="BF1252" s="189" t="str">
        <f t="shared" si="202"/>
        <v>&gt;=0</v>
      </c>
      <c r="BG1252" s="189" t="s">
        <v>58</v>
      </c>
      <c r="BH1252" s="189" t="s">
        <v>58</v>
      </c>
      <c r="BI1252" s="189"/>
      <c r="BJ1252" s="189"/>
      <c r="BK1252" s="189"/>
      <c r="BL1252" s="189"/>
    </row>
    <row r="1253" spans="1:64" ht="13.5" hidden="1" customHeight="1" thickBot="1">
      <c r="A1253" s="90"/>
      <c r="B1253" s="117"/>
      <c r="C1253" s="163"/>
      <c r="D1253" s="347"/>
      <c r="E1253" s="347"/>
      <c r="F1253" s="304"/>
      <c r="G1253" s="304"/>
      <c r="H1253" s="304"/>
      <c r="I1253" s="304"/>
      <c r="J1253" s="304"/>
      <c r="K1253" s="304"/>
      <c r="L1253" s="304"/>
      <c r="M1253" s="304"/>
      <c r="N1253" s="304"/>
      <c r="O1253" s="304"/>
      <c r="P1253" s="304"/>
      <c r="Q1253" s="304"/>
      <c r="R1253" s="304"/>
      <c r="S1253" s="304"/>
      <c r="T1253" s="304"/>
      <c r="U1253" s="304"/>
      <c r="V1253" s="304"/>
      <c r="W1253" s="304"/>
      <c r="X1253" s="304"/>
      <c r="Y1253" s="304"/>
      <c r="Z1253" s="304"/>
      <c r="AA1253" s="304"/>
      <c r="AB1253" s="304"/>
      <c r="AC1253" s="304"/>
      <c r="AD1253" s="304"/>
      <c r="AE1253" s="305"/>
      <c r="AF1253" s="305"/>
      <c r="AG1253" s="305"/>
      <c r="AH1253" s="305"/>
      <c r="AI1253" s="305"/>
      <c r="AJ1253" s="305"/>
      <c r="AK1253" s="305"/>
      <c r="AL1253" s="305"/>
      <c r="AM1253" s="305"/>
      <c r="AN1253" s="305"/>
      <c r="AO1253" s="314"/>
      <c r="AP1253" s="117"/>
      <c r="AQ1253" s="54" t="s">
        <v>645</v>
      </c>
      <c r="AU1253" s="292" t="str">
        <f t="shared" ca="1" si="205"/>
        <v>N</v>
      </c>
      <c r="AV1253" s="292">
        <f t="shared" si="206"/>
        <v>1245</v>
      </c>
      <c r="AW1253" s="180" t="str">
        <f t="shared" ca="1" si="203"/>
        <v>N1245</v>
      </c>
      <c r="AX1253" s="180">
        <f t="shared" si="200"/>
        <v>9</v>
      </c>
      <c r="AY1253" s="180" t="str">
        <f t="shared" ca="1" si="201"/>
        <v>6. Ownership - Operating Costs</v>
      </c>
      <c r="AZ1253" s="189" t="s">
        <v>702</v>
      </c>
      <c r="BA1253" s="180" t="s">
        <v>746</v>
      </c>
      <c r="BB1253" s="180">
        <f>$N$8</f>
        <v>2028</v>
      </c>
      <c r="BC1253" s="180" t="str">
        <f t="shared" ca="1" si="204"/>
        <v>9_N1245_Turbine_Generator_OM_service_agreement_2028</v>
      </c>
      <c r="BD1253" s="180" t="s">
        <v>407</v>
      </c>
      <c r="BE1253" s="180"/>
      <c r="BF1253" s="189" t="str">
        <f t="shared" si="202"/>
        <v>&gt;=0</v>
      </c>
      <c r="BG1253" s="189" t="s">
        <v>58</v>
      </c>
      <c r="BH1253" s="189" t="s">
        <v>58</v>
      </c>
      <c r="BI1253" s="189"/>
      <c r="BJ1253" s="189"/>
      <c r="BK1253" s="189"/>
      <c r="BL1253" s="189"/>
    </row>
    <row r="1254" spans="1:64" ht="13.5" hidden="1" customHeight="1" thickBot="1">
      <c r="A1254" s="90"/>
      <c r="B1254" s="117"/>
      <c r="C1254" s="163"/>
      <c r="D1254" s="347"/>
      <c r="E1254" s="347"/>
      <c r="F1254" s="304"/>
      <c r="G1254" s="304"/>
      <c r="H1254" s="304"/>
      <c r="I1254" s="304"/>
      <c r="J1254" s="304"/>
      <c r="K1254" s="304"/>
      <c r="L1254" s="304"/>
      <c r="M1254" s="304"/>
      <c r="N1254" s="304"/>
      <c r="O1254" s="304"/>
      <c r="P1254" s="304"/>
      <c r="Q1254" s="304"/>
      <c r="R1254" s="304"/>
      <c r="S1254" s="304"/>
      <c r="T1254" s="304"/>
      <c r="U1254" s="304"/>
      <c r="V1254" s="304"/>
      <c r="W1254" s="304"/>
      <c r="X1254" s="304"/>
      <c r="Y1254" s="304"/>
      <c r="Z1254" s="304"/>
      <c r="AA1254" s="304"/>
      <c r="AB1254" s="304"/>
      <c r="AC1254" s="304"/>
      <c r="AD1254" s="304"/>
      <c r="AE1254" s="305"/>
      <c r="AF1254" s="305"/>
      <c r="AG1254" s="305"/>
      <c r="AH1254" s="305"/>
      <c r="AI1254" s="305"/>
      <c r="AJ1254" s="305"/>
      <c r="AK1254" s="305"/>
      <c r="AL1254" s="305"/>
      <c r="AM1254" s="305"/>
      <c r="AN1254" s="305"/>
      <c r="AO1254" s="314"/>
      <c r="AP1254" s="117"/>
      <c r="AQ1254" s="54" t="s">
        <v>645</v>
      </c>
      <c r="AU1254" s="292" t="str">
        <f t="shared" ca="1" si="205"/>
        <v>O</v>
      </c>
      <c r="AV1254" s="292">
        <f t="shared" si="206"/>
        <v>1245</v>
      </c>
      <c r="AW1254" s="180" t="str">
        <f t="shared" ca="1" si="203"/>
        <v>O1245</v>
      </c>
      <c r="AX1254" s="180">
        <f t="shared" si="200"/>
        <v>9</v>
      </c>
      <c r="AY1254" s="180" t="str">
        <f t="shared" ca="1" si="201"/>
        <v>6. Ownership - Operating Costs</v>
      </c>
      <c r="AZ1254" s="189" t="s">
        <v>702</v>
      </c>
      <c r="BA1254" s="180" t="s">
        <v>746</v>
      </c>
      <c r="BB1254" s="180">
        <f>$O$8</f>
        <v>2029</v>
      </c>
      <c r="BC1254" s="180" t="str">
        <f t="shared" ca="1" si="204"/>
        <v>9_O1245_Turbine_Generator_OM_service_agreement_2029</v>
      </c>
      <c r="BD1254" s="180" t="s">
        <v>407</v>
      </c>
      <c r="BE1254" s="180"/>
      <c r="BF1254" s="189" t="str">
        <f t="shared" si="202"/>
        <v>&gt;=0</v>
      </c>
      <c r="BG1254" s="189" t="s">
        <v>58</v>
      </c>
      <c r="BH1254" s="189" t="s">
        <v>58</v>
      </c>
      <c r="BI1254" s="189"/>
      <c r="BJ1254" s="189"/>
      <c r="BK1254" s="189"/>
      <c r="BL1254" s="189"/>
    </row>
    <row r="1255" spans="1:64" ht="13.5" hidden="1" customHeight="1" thickBot="1">
      <c r="A1255" s="90"/>
      <c r="B1255" s="117"/>
      <c r="C1255" s="163"/>
      <c r="D1255" s="347"/>
      <c r="E1255" s="347"/>
      <c r="F1255" s="304"/>
      <c r="G1255" s="304"/>
      <c r="H1255" s="304"/>
      <c r="I1255" s="304"/>
      <c r="J1255" s="304"/>
      <c r="K1255" s="304"/>
      <c r="L1255" s="304"/>
      <c r="M1255" s="304"/>
      <c r="N1255" s="304"/>
      <c r="O1255" s="304"/>
      <c r="P1255" s="304"/>
      <c r="Q1255" s="304"/>
      <c r="R1255" s="304"/>
      <c r="S1255" s="304"/>
      <c r="T1255" s="304"/>
      <c r="U1255" s="304"/>
      <c r="V1255" s="304"/>
      <c r="W1255" s="304"/>
      <c r="X1255" s="304"/>
      <c r="Y1255" s="304"/>
      <c r="Z1255" s="304"/>
      <c r="AA1255" s="304"/>
      <c r="AB1255" s="304"/>
      <c r="AC1255" s="304"/>
      <c r="AD1255" s="304"/>
      <c r="AE1255" s="305"/>
      <c r="AF1255" s="305"/>
      <c r="AG1255" s="305"/>
      <c r="AH1255" s="305"/>
      <c r="AI1255" s="305"/>
      <c r="AJ1255" s="305"/>
      <c r="AK1255" s="305"/>
      <c r="AL1255" s="305"/>
      <c r="AM1255" s="305"/>
      <c r="AN1255" s="305"/>
      <c r="AO1255" s="314"/>
      <c r="AP1255" s="117"/>
      <c r="AQ1255" s="54" t="s">
        <v>645</v>
      </c>
      <c r="AU1255" s="292" t="str">
        <f t="shared" ca="1" si="205"/>
        <v>P</v>
      </c>
      <c r="AV1255" s="292">
        <f t="shared" si="206"/>
        <v>1245</v>
      </c>
      <c r="AW1255" s="180" t="str">
        <f t="shared" ca="1" si="203"/>
        <v>P1245</v>
      </c>
      <c r="AX1255" s="180">
        <f t="shared" si="200"/>
        <v>9</v>
      </c>
      <c r="AY1255" s="180" t="str">
        <f t="shared" ca="1" si="201"/>
        <v>6. Ownership - Operating Costs</v>
      </c>
      <c r="AZ1255" s="189" t="s">
        <v>702</v>
      </c>
      <c r="BA1255" s="180" t="s">
        <v>746</v>
      </c>
      <c r="BB1255" s="180">
        <f>$P$8</f>
        <v>2030</v>
      </c>
      <c r="BC1255" s="180" t="str">
        <f t="shared" ca="1" si="204"/>
        <v>9_P1245_Turbine_Generator_OM_service_agreement_2030</v>
      </c>
      <c r="BD1255" s="180" t="s">
        <v>407</v>
      </c>
      <c r="BE1255" s="180"/>
      <c r="BF1255" s="189" t="str">
        <f t="shared" si="202"/>
        <v>&gt;=0</v>
      </c>
      <c r="BG1255" s="189" t="s">
        <v>58</v>
      </c>
      <c r="BH1255" s="189" t="s">
        <v>58</v>
      </c>
      <c r="BI1255" s="189"/>
      <c r="BJ1255" s="189"/>
      <c r="BK1255" s="189"/>
      <c r="BL1255" s="189"/>
    </row>
    <row r="1256" spans="1:64" ht="13.5" hidden="1" customHeight="1" thickBot="1">
      <c r="A1256" s="90"/>
      <c r="B1256" s="117"/>
      <c r="C1256" s="163"/>
      <c r="D1256" s="347"/>
      <c r="E1256" s="347"/>
      <c r="F1256" s="304"/>
      <c r="G1256" s="304"/>
      <c r="H1256" s="304"/>
      <c r="I1256" s="304"/>
      <c r="J1256" s="304"/>
      <c r="K1256" s="304"/>
      <c r="L1256" s="304"/>
      <c r="M1256" s="304"/>
      <c r="N1256" s="304"/>
      <c r="O1256" s="304"/>
      <c r="P1256" s="304"/>
      <c r="Q1256" s="304"/>
      <c r="R1256" s="304"/>
      <c r="S1256" s="304"/>
      <c r="T1256" s="304"/>
      <c r="U1256" s="304"/>
      <c r="V1256" s="304"/>
      <c r="W1256" s="304"/>
      <c r="X1256" s="304"/>
      <c r="Y1256" s="304"/>
      <c r="Z1256" s="304"/>
      <c r="AA1256" s="304"/>
      <c r="AB1256" s="304"/>
      <c r="AC1256" s="304"/>
      <c r="AD1256" s="304"/>
      <c r="AE1256" s="305"/>
      <c r="AF1256" s="305"/>
      <c r="AG1256" s="305"/>
      <c r="AH1256" s="305"/>
      <c r="AI1256" s="305"/>
      <c r="AJ1256" s="305"/>
      <c r="AK1256" s="305"/>
      <c r="AL1256" s="305"/>
      <c r="AM1256" s="305"/>
      <c r="AN1256" s="305"/>
      <c r="AO1256" s="314"/>
      <c r="AP1256" s="117"/>
      <c r="AQ1256" s="54" t="s">
        <v>645</v>
      </c>
      <c r="AU1256" s="292" t="str">
        <f t="shared" ca="1" si="205"/>
        <v>Q</v>
      </c>
      <c r="AV1256" s="292">
        <f t="shared" si="206"/>
        <v>1245</v>
      </c>
      <c r="AW1256" s="180" t="str">
        <f t="shared" ca="1" si="203"/>
        <v>Q1245</v>
      </c>
      <c r="AX1256" s="180">
        <f t="shared" si="200"/>
        <v>9</v>
      </c>
      <c r="AY1256" s="180" t="str">
        <f t="shared" ca="1" si="201"/>
        <v>6. Ownership - Operating Costs</v>
      </c>
      <c r="AZ1256" s="189" t="s">
        <v>702</v>
      </c>
      <c r="BA1256" s="180" t="s">
        <v>746</v>
      </c>
      <c r="BB1256" s="180">
        <f>$Q$8</f>
        <v>2031</v>
      </c>
      <c r="BC1256" s="180" t="str">
        <f t="shared" ca="1" si="204"/>
        <v>9_Q1245_Turbine_Generator_OM_service_agreement_2031</v>
      </c>
      <c r="BD1256" s="180" t="s">
        <v>407</v>
      </c>
      <c r="BE1256" s="180"/>
      <c r="BF1256" s="189" t="str">
        <f t="shared" si="202"/>
        <v>&gt;=0</v>
      </c>
      <c r="BG1256" s="189" t="s">
        <v>58</v>
      </c>
      <c r="BH1256" s="189" t="s">
        <v>58</v>
      </c>
      <c r="BI1256" s="189"/>
      <c r="BJ1256" s="189"/>
      <c r="BK1256" s="189"/>
      <c r="BL1256" s="189"/>
    </row>
    <row r="1257" spans="1:64" ht="13.5" hidden="1" customHeight="1" thickBot="1">
      <c r="A1257" s="90"/>
      <c r="B1257" s="117"/>
      <c r="C1257" s="163"/>
      <c r="D1257" s="347"/>
      <c r="E1257" s="347"/>
      <c r="F1257" s="304"/>
      <c r="G1257" s="304"/>
      <c r="H1257" s="304"/>
      <c r="I1257" s="304"/>
      <c r="J1257" s="304"/>
      <c r="K1257" s="304"/>
      <c r="L1257" s="304"/>
      <c r="M1257" s="304"/>
      <c r="N1257" s="304"/>
      <c r="O1257" s="304"/>
      <c r="P1257" s="304"/>
      <c r="Q1257" s="304"/>
      <c r="R1257" s="304"/>
      <c r="S1257" s="304"/>
      <c r="T1257" s="304"/>
      <c r="U1257" s="304"/>
      <c r="V1257" s="304"/>
      <c r="W1257" s="304"/>
      <c r="X1257" s="304"/>
      <c r="Y1257" s="304"/>
      <c r="Z1257" s="304"/>
      <c r="AA1257" s="304"/>
      <c r="AB1257" s="304"/>
      <c r="AC1257" s="304"/>
      <c r="AD1257" s="304"/>
      <c r="AE1257" s="305"/>
      <c r="AF1257" s="305"/>
      <c r="AG1257" s="305"/>
      <c r="AH1257" s="305"/>
      <c r="AI1257" s="305"/>
      <c r="AJ1257" s="305"/>
      <c r="AK1257" s="305"/>
      <c r="AL1257" s="305"/>
      <c r="AM1257" s="305"/>
      <c r="AN1257" s="305"/>
      <c r="AO1257" s="314"/>
      <c r="AP1257" s="117"/>
      <c r="AQ1257" s="54" t="s">
        <v>645</v>
      </c>
      <c r="AU1257" s="292" t="str">
        <f t="shared" ca="1" si="205"/>
        <v>R</v>
      </c>
      <c r="AV1257" s="292">
        <f t="shared" si="206"/>
        <v>1245</v>
      </c>
      <c r="AW1257" s="180" t="str">
        <f t="shared" ca="1" si="203"/>
        <v>R1245</v>
      </c>
      <c r="AX1257" s="180">
        <f t="shared" si="200"/>
        <v>9</v>
      </c>
      <c r="AY1257" s="180" t="str">
        <f t="shared" ca="1" si="201"/>
        <v>6. Ownership - Operating Costs</v>
      </c>
      <c r="AZ1257" s="189" t="s">
        <v>702</v>
      </c>
      <c r="BA1257" s="180" t="s">
        <v>746</v>
      </c>
      <c r="BB1257" s="180">
        <f>$R$8</f>
        <v>2032</v>
      </c>
      <c r="BC1257" s="180" t="str">
        <f t="shared" ca="1" si="204"/>
        <v>9_R1245_Turbine_Generator_OM_service_agreement_2032</v>
      </c>
      <c r="BD1257" s="180" t="s">
        <v>407</v>
      </c>
      <c r="BE1257" s="180"/>
      <c r="BF1257" s="189" t="str">
        <f t="shared" si="202"/>
        <v>&gt;=0</v>
      </c>
      <c r="BG1257" s="189" t="s">
        <v>58</v>
      </c>
      <c r="BH1257" s="189" t="s">
        <v>58</v>
      </c>
      <c r="BI1257" s="189"/>
      <c r="BJ1257" s="189"/>
      <c r="BK1257" s="189"/>
      <c r="BL1257" s="189"/>
    </row>
    <row r="1258" spans="1:64" ht="13.5" hidden="1" customHeight="1" thickBot="1">
      <c r="A1258" s="90"/>
      <c r="B1258" s="117"/>
      <c r="C1258" s="163"/>
      <c r="D1258" s="347"/>
      <c r="E1258" s="347"/>
      <c r="F1258" s="304"/>
      <c r="G1258" s="304"/>
      <c r="H1258" s="304"/>
      <c r="I1258" s="304"/>
      <c r="J1258" s="304"/>
      <c r="K1258" s="304"/>
      <c r="L1258" s="304"/>
      <c r="M1258" s="304"/>
      <c r="N1258" s="304"/>
      <c r="O1258" s="304"/>
      <c r="P1258" s="304"/>
      <c r="Q1258" s="304"/>
      <c r="R1258" s="304"/>
      <c r="S1258" s="304"/>
      <c r="T1258" s="304"/>
      <c r="U1258" s="304"/>
      <c r="V1258" s="304"/>
      <c r="W1258" s="304"/>
      <c r="X1258" s="304"/>
      <c r="Y1258" s="304"/>
      <c r="Z1258" s="304"/>
      <c r="AA1258" s="304"/>
      <c r="AB1258" s="304"/>
      <c r="AC1258" s="304"/>
      <c r="AD1258" s="304"/>
      <c r="AE1258" s="305"/>
      <c r="AF1258" s="305"/>
      <c r="AG1258" s="305"/>
      <c r="AH1258" s="305"/>
      <c r="AI1258" s="305"/>
      <c r="AJ1258" s="305"/>
      <c r="AK1258" s="305"/>
      <c r="AL1258" s="305"/>
      <c r="AM1258" s="305"/>
      <c r="AN1258" s="305"/>
      <c r="AO1258" s="314"/>
      <c r="AP1258" s="117"/>
      <c r="AQ1258" s="54" t="s">
        <v>645</v>
      </c>
      <c r="AU1258" s="292" t="str">
        <f t="shared" ca="1" si="205"/>
        <v>S</v>
      </c>
      <c r="AV1258" s="292">
        <f t="shared" si="206"/>
        <v>1245</v>
      </c>
      <c r="AW1258" s="180" t="str">
        <f t="shared" ca="1" si="203"/>
        <v>S1245</v>
      </c>
      <c r="AX1258" s="180">
        <f t="shared" si="200"/>
        <v>9</v>
      </c>
      <c r="AY1258" s="180" t="str">
        <f t="shared" ca="1" si="201"/>
        <v>6. Ownership - Operating Costs</v>
      </c>
      <c r="AZ1258" s="189" t="s">
        <v>702</v>
      </c>
      <c r="BA1258" s="180" t="s">
        <v>746</v>
      </c>
      <c r="BB1258" s="180">
        <f>$S$8</f>
        <v>2033</v>
      </c>
      <c r="BC1258" s="180" t="str">
        <f t="shared" ca="1" si="204"/>
        <v>9_S1245_Turbine_Generator_OM_service_agreement_2033</v>
      </c>
      <c r="BD1258" s="180" t="s">
        <v>407</v>
      </c>
      <c r="BE1258" s="180"/>
      <c r="BF1258" s="189" t="str">
        <f t="shared" si="202"/>
        <v>&gt;=0</v>
      </c>
      <c r="BG1258" s="189" t="s">
        <v>58</v>
      </c>
      <c r="BH1258" s="189" t="s">
        <v>58</v>
      </c>
      <c r="BI1258" s="189"/>
      <c r="BJ1258" s="189"/>
      <c r="BK1258" s="189"/>
      <c r="BL1258" s="189"/>
    </row>
    <row r="1259" spans="1:64" ht="13.5" hidden="1" customHeight="1" thickBot="1">
      <c r="A1259" s="90"/>
      <c r="B1259" s="117"/>
      <c r="C1259" s="163"/>
      <c r="D1259" s="347"/>
      <c r="E1259" s="347"/>
      <c r="F1259" s="304"/>
      <c r="G1259" s="304"/>
      <c r="H1259" s="304"/>
      <c r="I1259" s="304"/>
      <c r="J1259" s="304"/>
      <c r="K1259" s="304"/>
      <c r="L1259" s="304"/>
      <c r="M1259" s="304"/>
      <c r="N1259" s="304"/>
      <c r="O1259" s="304"/>
      <c r="P1259" s="304"/>
      <c r="Q1259" s="304"/>
      <c r="R1259" s="304"/>
      <c r="S1259" s="304"/>
      <c r="T1259" s="304"/>
      <c r="U1259" s="304"/>
      <c r="V1259" s="304"/>
      <c r="W1259" s="304"/>
      <c r="X1259" s="304"/>
      <c r="Y1259" s="304"/>
      <c r="Z1259" s="304"/>
      <c r="AA1259" s="304"/>
      <c r="AB1259" s="304"/>
      <c r="AC1259" s="304"/>
      <c r="AD1259" s="304"/>
      <c r="AE1259" s="305"/>
      <c r="AF1259" s="305"/>
      <c r="AG1259" s="305"/>
      <c r="AH1259" s="305"/>
      <c r="AI1259" s="305"/>
      <c r="AJ1259" s="305"/>
      <c r="AK1259" s="305"/>
      <c r="AL1259" s="305"/>
      <c r="AM1259" s="305"/>
      <c r="AN1259" s="305"/>
      <c r="AO1259" s="314"/>
      <c r="AP1259" s="117"/>
      <c r="AQ1259" s="54" t="s">
        <v>645</v>
      </c>
      <c r="AU1259" s="292" t="str">
        <f t="shared" ca="1" si="205"/>
        <v>T</v>
      </c>
      <c r="AV1259" s="292">
        <f t="shared" si="206"/>
        <v>1245</v>
      </c>
      <c r="AW1259" s="180" t="str">
        <f t="shared" ca="1" si="203"/>
        <v>T1245</v>
      </c>
      <c r="AX1259" s="180">
        <f t="shared" si="200"/>
        <v>9</v>
      </c>
      <c r="AY1259" s="180" t="str">
        <f t="shared" ca="1" si="201"/>
        <v>6. Ownership - Operating Costs</v>
      </c>
      <c r="AZ1259" s="189" t="s">
        <v>702</v>
      </c>
      <c r="BA1259" s="180" t="s">
        <v>746</v>
      </c>
      <c r="BB1259" s="180">
        <f>$T$8</f>
        <v>2034</v>
      </c>
      <c r="BC1259" s="180" t="str">
        <f t="shared" ca="1" si="204"/>
        <v>9_T1245_Turbine_Generator_OM_service_agreement_2034</v>
      </c>
      <c r="BD1259" s="180" t="s">
        <v>407</v>
      </c>
      <c r="BE1259" s="180"/>
      <c r="BF1259" s="189" t="str">
        <f t="shared" si="202"/>
        <v>&gt;=0</v>
      </c>
      <c r="BG1259" s="189" t="s">
        <v>58</v>
      </c>
      <c r="BH1259" s="189" t="s">
        <v>58</v>
      </c>
      <c r="BI1259" s="189"/>
      <c r="BJ1259" s="189"/>
      <c r="BK1259" s="189"/>
      <c r="BL1259" s="189"/>
    </row>
    <row r="1260" spans="1:64" ht="13.5" hidden="1" customHeight="1" thickBot="1">
      <c r="A1260" s="90"/>
      <c r="B1260" s="117"/>
      <c r="C1260" s="163"/>
      <c r="D1260" s="347"/>
      <c r="E1260" s="347"/>
      <c r="F1260" s="304"/>
      <c r="G1260" s="304"/>
      <c r="H1260" s="304"/>
      <c r="I1260" s="304"/>
      <c r="J1260" s="304"/>
      <c r="K1260" s="304"/>
      <c r="L1260" s="304"/>
      <c r="M1260" s="304"/>
      <c r="N1260" s="304"/>
      <c r="O1260" s="304"/>
      <c r="P1260" s="304"/>
      <c r="Q1260" s="304"/>
      <c r="R1260" s="304"/>
      <c r="S1260" s="304"/>
      <c r="T1260" s="304"/>
      <c r="U1260" s="304"/>
      <c r="V1260" s="304"/>
      <c r="W1260" s="304"/>
      <c r="X1260" s="304"/>
      <c r="Y1260" s="304"/>
      <c r="Z1260" s="304"/>
      <c r="AA1260" s="304"/>
      <c r="AB1260" s="304"/>
      <c r="AC1260" s="304"/>
      <c r="AD1260" s="304"/>
      <c r="AE1260" s="305"/>
      <c r="AF1260" s="305"/>
      <c r="AG1260" s="305"/>
      <c r="AH1260" s="305"/>
      <c r="AI1260" s="305"/>
      <c r="AJ1260" s="305"/>
      <c r="AK1260" s="305"/>
      <c r="AL1260" s="305"/>
      <c r="AM1260" s="305"/>
      <c r="AN1260" s="305"/>
      <c r="AO1260" s="314"/>
      <c r="AP1260" s="117"/>
      <c r="AQ1260" s="54" t="s">
        <v>645</v>
      </c>
      <c r="AU1260" s="292" t="str">
        <f t="shared" ca="1" si="205"/>
        <v>U</v>
      </c>
      <c r="AV1260" s="292">
        <f t="shared" si="206"/>
        <v>1245</v>
      </c>
      <c r="AW1260" s="180" t="str">
        <f t="shared" ca="1" si="203"/>
        <v>U1245</v>
      </c>
      <c r="AX1260" s="180">
        <f t="shared" si="200"/>
        <v>9</v>
      </c>
      <c r="AY1260" s="180" t="str">
        <f t="shared" ca="1" si="201"/>
        <v>6. Ownership - Operating Costs</v>
      </c>
      <c r="AZ1260" s="189" t="s">
        <v>702</v>
      </c>
      <c r="BA1260" s="180" t="s">
        <v>746</v>
      </c>
      <c r="BB1260" s="180">
        <f>$U$8</f>
        <v>2035</v>
      </c>
      <c r="BC1260" s="180" t="str">
        <f t="shared" ca="1" si="204"/>
        <v>9_U1245_Turbine_Generator_OM_service_agreement_2035</v>
      </c>
      <c r="BD1260" s="180" t="s">
        <v>407</v>
      </c>
      <c r="BE1260" s="180"/>
      <c r="BF1260" s="189" t="str">
        <f t="shared" si="202"/>
        <v>&gt;=0</v>
      </c>
      <c r="BG1260" s="189" t="s">
        <v>58</v>
      </c>
      <c r="BH1260" s="189" t="s">
        <v>58</v>
      </c>
      <c r="BI1260" s="189"/>
      <c r="BJ1260" s="189"/>
      <c r="BK1260" s="189"/>
      <c r="BL1260" s="189"/>
    </row>
    <row r="1261" spans="1:64" ht="13.5" hidden="1" customHeight="1" thickBot="1">
      <c r="A1261" s="90"/>
      <c r="B1261" s="117"/>
      <c r="C1261" s="163"/>
      <c r="D1261" s="347"/>
      <c r="E1261" s="347"/>
      <c r="F1261" s="304"/>
      <c r="G1261" s="304"/>
      <c r="H1261" s="304"/>
      <c r="I1261" s="304"/>
      <c r="J1261" s="304"/>
      <c r="K1261" s="304"/>
      <c r="L1261" s="304"/>
      <c r="M1261" s="304"/>
      <c r="N1261" s="304"/>
      <c r="O1261" s="304"/>
      <c r="P1261" s="304"/>
      <c r="Q1261" s="304"/>
      <c r="R1261" s="304"/>
      <c r="S1261" s="304"/>
      <c r="T1261" s="304"/>
      <c r="U1261" s="304"/>
      <c r="V1261" s="304"/>
      <c r="W1261" s="304"/>
      <c r="X1261" s="304"/>
      <c r="Y1261" s="304"/>
      <c r="Z1261" s="304"/>
      <c r="AA1261" s="304"/>
      <c r="AB1261" s="304"/>
      <c r="AC1261" s="304"/>
      <c r="AD1261" s="304"/>
      <c r="AE1261" s="305"/>
      <c r="AF1261" s="305"/>
      <c r="AG1261" s="305"/>
      <c r="AH1261" s="305"/>
      <c r="AI1261" s="305"/>
      <c r="AJ1261" s="305"/>
      <c r="AK1261" s="305"/>
      <c r="AL1261" s="305"/>
      <c r="AM1261" s="305"/>
      <c r="AN1261" s="305"/>
      <c r="AO1261" s="314"/>
      <c r="AP1261" s="117"/>
      <c r="AQ1261" s="54" t="s">
        <v>645</v>
      </c>
      <c r="AU1261" s="292" t="str">
        <f t="shared" ca="1" si="205"/>
        <v>V</v>
      </c>
      <c r="AV1261" s="292">
        <f t="shared" si="206"/>
        <v>1245</v>
      </c>
      <c r="AW1261" s="180" t="str">
        <f t="shared" ca="1" si="203"/>
        <v>V1245</v>
      </c>
      <c r="AX1261" s="180">
        <f t="shared" si="200"/>
        <v>9</v>
      </c>
      <c r="AY1261" s="180" t="str">
        <f t="shared" ca="1" si="201"/>
        <v>6. Ownership - Operating Costs</v>
      </c>
      <c r="AZ1261" s="189" t="s">
        <v>702</v>
      </c>
      <c r="BA1261" s="180" t="s">
        <v>746</v>
      </c>
      <c r="BB1261" s="180">
        <f>$V$8</f>
        <v>2036</v>
      </c>
      <c r="BC1261" s="180" t="str">
        <f t="shared" ca="1" si="204"/>
        <v>9_V1245_Turbine_Generator_OM_service_agreement_2036</v>
      </c>
      <c r="BD1261" s="180" t="s">
        <v>407</v>
      </c>
      <c r="BE1261" s="180"/>
      <c r="BF1261" s="189" t="str">
        <f t="shared" si="202"/>
        <v>&gt;=0</v>
      </c>
      <c r="BG1261" s="189" t="s">
        <v>58</v>
      </c>
      <c r="BH1261" s="189" t="s">
        <v>58</v>
      </c>
      <c r="BI1261" s="189"/>
      <c r="BJ1261" s="189"/>
      <c r="BK1261" s="189"/>
      <c r="BL1261" s="189"/>
    </row>
    <row r="1262" spans="1:64" ht="13.5" hidden="1" customHeight="1" thickBot="1">
      <c r="A1262" s="90"/>
      <c r="B1262" s="117"/>
      <c r="C1262" s="163"/>
      <c r="D1262" s="347"/>
      <c r="E1262" s="347"/>
      <c r="F1262" s="304"/>
      <c r="G1262" s="304"/>
      <c r="H1262" s="304"/>
      <c r="I1262" s="304"/>
      <c r="J1262" s="304"/>
      <c r="K1262" s="304"/>
      <c r="L1262" s="304"/>
      <c r="M1262" s="304"/>
      <c r="N1262" s="304"/>
      <c r="O1262" s="304"/>
      <c r="P1262" s="304"/>
      <c r="Q1262" s="304"/>
      <c r="R1262" s="304"/>
      <c r="S1262" s="304"/>
      <c r="T1262" s="304"/>
      <c r="U1262" s="304"/>
      <c r="V1262" s="304"/>
      <c r="W1262" s="304"/>
      <c r="X1262" s="304"/>
      <c r="Y1262" s="304"/>
      <c r="Z1262" s="304"/>
      <c r="AA1262" s="304"/>
      <c r="AB1262" s="304"/>
      <c r="AC1262" s="304"/>
      <c r="AD1262" s="304"/>
      <c r="AE1262" s="305"/>
      <c r="AF1262" s="305"/>
      <c r="AG1262" s="305"/>
      <c r="AH1262" s="305"/>
      <c r="AI1262" s="305"/>
      <c r="AJ1262" s="305"/>
      <c r="AK1262" s="305"/>
      <c r="AL1262" s="305"/>
      <c r="AM1262" s="305"/>
      <c r="AN1262" s="305"/>
      <c r="AO1262" s="314"/>
      <c r="AP1262" s="117"/>
      <c r="AQ1262" s="54" t="s">
        <v>645</v>
      </c>
      <c r="AU1262" s="292" t="str">
        <f t="shared" ca="1" si="205"/>
        <v>W</v>
      </c>
      <c r="AV1262" s="292">
        <f t="shared" si="206"/>
        <v>1245</v>
      </c>
      <c r="AW1262" s="180" t="str">
        <f t="shared" ca="1" si="203"/>
        <v>W1245</v>
      </c>
      <c r="AX1262" s="180">
        <f t="shared" si="200"/>
        <v>9</v>
      </c>
      <c r="AY1262" s="180" t="str">
        <f t="shared" ca="1" si="201"/>
        <v>6. Ownership - Operating Costs</v>
      </c>
      <c r="AZ1262" s="189" t="s">
        <v>702</v>
      </c>
      <c r="BA1262" s="180" t="s">
        <v>746</v>
      </c>
      <c r="BB1262" s="180">
        <f>$W$8</f>
        <v>2037</v>
      </c>
      <c r="BC1262" s="180" t="str">
        <f t="shared" ca="1" si="204"/>
        <v>9_W1245_Turbine_Generator_OM_service_agreement_2037</v>
      </c>
      <c r="BD1262" s="180" t="s">
        <v>407</v>
      </c>
      <c r="BE1262" s="180"/>
      <c r="BF1262" s="189" t="str">
        <f t="shared" si="202"/>
        <v>&gt;=0</v>
      </c>
      <c r="BG1262" s="189" t="s">
        <v>58</v>
      </c>
      <c r="BH1262" s="189" t="s">
        <v>58</v>
      </c>
      <c r="BI1262" s="189"/>
      <c r="BJ1262" s="189"/>
      <c r="BK1262" s="189"/>
      <c r="BL1262" s="189"/>
    </row>
    <row r="1263" spans="1:64" ht="13.5" hidden="1" customHeight="1" thickBot="1">
      <c r="A1263" s="90"/>
      <c r="B1263" s="117"/>
      <c r="C1263" s="163"/>
      <c r="D1263" s="347"/>
      <c r="E1263" s="347"/>
      <c r="F1263" s="304"/>
      <c r="G1263" s="304"/>
      <c r="H1263" s="304"/>
      <c r="I1263" s="304"/>
      <c r="J1263" s="304"/>
      <c r="K1263" s="304"/>
      <c r="L1263" s="304"/>
      <c r="M1263" s="304"/>
      <c r="N1263" s="304"/>
      <c r="O1263" s="304"/>
      <c r="P1263" s="304"/>
      <c r="Q1263" s="304"/>
      <c r="R1263" s="304"/>
      <c r="S1263" s="304"/>
      <c r="T1263" s="304"/>
      <c r="U1263" s="304"/>
      <c r="V1263" s="304"/>
      <c r="W1263" s="304"/>
      <c r="X1263" s="304"/>
      <c r="Y1263" s="304"/>
      <c r="Z1263" s="304"/>
      <c r="AA1263" s="304"/>
      <c r="AB1263" s="304"/>
      <c r="AC1263" s="304"/>
      <c r="AD1263" s="304"/>
      <c r="AE1263" s="305"/>
      <c r="AF1263" s="305"/>
      <c r="AG1263" s="305"/>
      <c r="AH1263" s="305"/>
      <c r="AI1263" s="305"/>
      <c r="AJ1263" s="305"/>
      <c r="AK1263" s="305"/>
      <c r="AL1263" s="305"/>
      <c r="AM1263" s="305"/>
      <c r="AN1263" s="305"/>
      <c r="AO1263" s="314"/>
      <c r="AP1263" s="117"/>
      <c r="AQ1263" s="54" t="s">
        <v>645</v>
      </c>
      <c r="AU1263" s="292" t="str">
        <f t="shared" ca="1" si="205"/>
        <v>X</v>
      </c>
      <c r="AV1263" s="292">
        <f t="shared" si="206"/>
        <v>1245</v>
      </c>
      <c r="AW1263" s="180" t="str">
        <f t="shared" ca="1" si="203"/>
        <v>X1245</v>
      </c>
      <c r="AX1263" s="180">
        <f t="shared" si="200"/>
        <v>9</v>
      </c>
      <c r="AY1263" s="180" t="str">
        <f t="shared" ca="1" si="201"/>
        <v>6. Ownership - Operating Costs</v>
      </c>
      <c r="AZ1263" s="189" t="s">
        <v>702</v>
      </c>
      <c r="BA1263" s="180" t="s">
        <v>746</v>
      </c>
      <c r="BB1263" s="180">
        <f>$X$8</f>
        <v>2038</v>
      </c>
      <c r="BC1263" s="180" t="str">
        <f t="shared" ca="1" si="204"/>
        <v>9_X1245_Turbine_Generator_OM_service_agreement_2038</v>
      </c>
      <c r="BD1263" s="180" t="s">
        <v>407</v>
      </c>
      <c r="BE1263" s="180"/>
      <c r="BF1263" s="189" t="str">
        <f t="shared" si="202"/>
        <v>&gt;=0</v>
      </c>
      <c r="BG1263" s="189" t="s">
        <v>58</v>
      </c>
      <c r="BH1263" s="189" t="s">
        <v>58</v>
      </c>
      <c r="BI1263" s="189"/>
      <c r="BJ1263" s="189"/>
      <c r="BK1263" s="189"/>
      <c r="BL1263" s="189"/>
    </row>
    <row r="1264" spans="1:64" ht="13.5" hidden="1" customHeight="1" thickBot="1">
      <c r="A1264" s="90"/>
      <c r="B1264" s="117"/>
      <c r="C1264" s="163"/>
      <c r="D1264" s="347"/>
      <c r="E1264" s="347"/>
      <c r="F1264" s="304"/>
      <c r="G1264" s="304"/>
      <c r="H1264" s="304"/>
      <c r="I1264" s="304"/>
      <c r="J1264" s="304"/>
      <c r="K1264" s="304"/>
      <c r="L1264" s="304"/>
      <c r="M1264" s="304"/>
      <c r="N1264" s="304"/>
      <c r="O1264" s="304"/>
      <c r="P1264" s="304"/>
      <c r="Q1264" s="304"/>
      <c r="R1264" s="304"/>
      <c r="S1264" s="304"/>
      <c r="T1264" s="304"/>
      <c r="U1264" s="304"/>
      <c r="V1264" s="304"/>
      <c r="W1264" s="304"/>
      <c r="X1264" s="304"/>
      <c r="Y1264" s="304"/>
      <c r="Z1264" s="304"/>
      <c r="AA1264" s="304"/>
      <c r="AB1264" s="304"/>
      <c r="AC1264" s="304"/>
      <c r="AD1264" s="304"/>
      <c r="AE1264" s="305"/>
      <c r="AF1264" s="305"/>
      <c r="AG1264" s="305"/>
      <c r="AH1264" s="305"/>
      <c r="AI1264" s="305"/>
      <c r="AJ1264" s="305"/>
      <c r="AK1264" s="305"/>
      <c r="AL1264" s="305"/>
      <c r="AM1264" s="305"/>
      <c r="AN1264" s="305"/>
      <c r="AO1264" s="314"/>
      <c r="AP1264" s="117"/>
      <c r="AQ1264" s="54" t="s">
        <v>645</v>
      </c>
      <c r="AU1264" s="292" t="str">
        <f t="shared" ca="1" si="205"/>
        <v>Y</v>
      </c>
      <c r="AV1264" s="292">
        <f t="shared" si="206"/>
        <v>1245</v>
      </c>
      <c r="AW1264" s="180" t="str">
        <f t="shared" ca="1" si="203"/>
        <v>Y1245</v>
      </c>
      <c r="AX1264" s="180">
        <f t="shared" si="200"/>
        <v>9</v>
      </c>
      <c r="AY1264" s="180" t="str">
        <f t="shared" ca="1" si="201"/>
        <v>6. Ownership - Operating Costs</v>
      </c>
      <c r="AZ1264" s="189" t="s">
        <v>702</v>
      </c>
      <c r="BA1264" s="180" t="s">
        <v>746</v>
      </c>
      <c r="BB1264" s="180">
        <f>$Y$8</f>
        <v>2039</v>
      </c>
      <c r="BC1264" s="180" t="str">
        <f t="shared" ca="1" si="204"/>
        <v>9_Y1245_Turbine_Generator_OM_service_agreement_2039</v>
      </c>
      <c r="BD1264" s="180" t="s">
        <v>407</v>
      </c>
      <c r="BE1264" s="180"/>
      <c r="BF1264" s="189" t="str">
        <f t="shared" si="202"/>
        <v>&gt;=0</v>
      </c>
      <c r="BG1264" s="189" t="s">
        <v>58</v>
      </c>
      <c r="BH1264" s="189" t="s">
        <v>58</v>
      </c>
      <c r="BI1264" s="189"/>
      <c r="BJ1264" s="189"/>
      <c r="BK1264" s="189"/>
      <c r="BL1264" s="189"/>
    </row>
    <row r="1265" spans="1:64" ht="13.5" hidden="1" customHeight="1" thickBot="1">
      <c r="A1265" s="90"/>
      <c r="B1265" s="117"/>
      <c r="C1265" s="163"/>
      <c r="D1265" s="347"/>
      <c r="E1265" s="347"/>
      <c r="F1265" s="304"/>
      <c r="G1265" s="304"/>
      <c r="H1265" s="304"/>
      <c r="I1265" s="304"/>
      <c r="J1265" s="304"/>
      <c r="K1265" s="304"/>
      <c r="L1265" s="304"/>
      <c r="M1265" s="304"/>
      <c r="N1265" s="304"/>
      <c r="O1265" s="304"/>
      <c r="P1265" s="304"/>
      <c r="Q1265" s="304"/>
      <c r="R1265" s="304"/>
      <c r="S1265" s="304"/>
      <c r="T1265" s="304"/>
      <c r="U1265" s="304"/>
      <c r="V1265" s="304"/>
      <c r="W1265" s="304"/>
      <c r="X1265" s="304"/>
      <c r="Y1265" s="304"/>
      <c r="Z1265" s="304"/>
      <c r="AA1265" s="304"/>
      <c r="AB1265" s="304"/>
      <c r="AC1265" s="304"/>
      <c r="AD1265" s="304"/>
      <c r="AE1265" s="305"/>
      <c r="AF1265" s="305"/>
      <c r="AG1265" s="305"/>
      <c r="AH1265" s="305"/>
      <c r="AI1265" s="305"/>
      <c r="AJ1265" s="305"/>
      <c r="AK1265" s="305"/>
      <c r="AL1265" s="305"/>
      <c r="AM1265" s="305"/>
      <c r="AN1265" s="305"/>
      <c r="AO1265" s="314"/>
      <c r="AP1265" s="117"/>
      <c r="AQ1265" s="54" t="s">
        <v>645</v>
      </c>
      <c r="AU1265" s="292" t="str">
        <f t="shared" ca="1" si="205"/>
        <v>Z</v>
      </c>
      <c r="AV1265" s="292">
        <f t="shared" si="206"/>
        <v>1245</v>
      </c>
      <c r="AW1265" s="180" t="str">
        <f t="shared" ca="1" si="203"/>
        <v>Z1245</v>
      </c>
      <c r="AX1265" s="180">
        <f t="shared" si="200"/>
        <v>9</v>
      </c>
      <c r="AY1265" s="180" t="str">
        <f t="shared" ca="1" si="201"/>
        <v>6. Ownership - Operating Costs</v>
      </c>
      <c r="AZ1265" s="189" t="s">
        <v>702</v>
      </c>
      <c r="BA1265" s="180" t="s">
        <v>746</v>
      </c>
      <c r="BB1265" s="180">
        <f>$Z$8</f>
        <v>2040</v>
      </c>
      <c r="BC1265" s="180" t="str">
        <f t="shared" ca="1" si="204"/>
        <v>9_Z1245_Turbine_Generator_OM_service_agreement_2040</v>
      </c>
      <c r="BD1265" s="180" t="s">
        <v>407</v>
      </c>
      <c r="BE1265" s="180"/>
      <c r="BF1265" s="189" t="str">
        <f t="shared" si="202"/>
        <v>&gt;=0</v>
      </c>
      <c r="BG1265" s="189" t="s">
        <v>58</v>
      </c>
      <c r="BH1265" s="189" t="s">
        <v>58</v>
      </c>
      <c r="BI1265" s="189"/>
      <c r="BJ1265" s="189"/>
      <c r="BK1265" s="189"/>
      <c r="BL1265" s="189"/>
    </row>
    <row r="1266" spans="1:64" ht="13.5" hidden="1" customHeight="1" thickBot="1">
      <c r="A1266" s="90"/>
      <c r="B1266" s="117"/>
      <c r="C1266" s="163"/>
      <c r="D1266" s="347"/>
      <c r="E1266" s="347"/>
      <c r="F1266" s="304"/>
      <c r="G1266" s="304"/>
      <c r="H1266" s="304"/>
      <c r="I1266" s="304"/>
      <c r="J1266" s="304"/>
      <c r="K1266" s="304"/>
      <c r="L1266" s="304"/>
      <c r="M1266" s="304"/>
      <c r="N1266" s="304"/>
      <c r="O1266" s="304"/>
      <c r="P1266" s="304"/>
      <c r="Q1266" s="304"/>
      <c r="R1266" s="304"/>
      <c r="S1266" s="304"/>
      <c r="T1266" s="304"/>
      <c r="U1266" s="304"/>
      <c r="V1266" s="304"/>
      <c r="W1266" s="304"/>
      <c r="X1266" s="304"/>
      <c r="Y1266" s="304"/>
      <c r="Z1266" s="304"/>
      <c r="AA1266" s="304"/>
      <c r="AB1266" s="304"/>
      <c r="AC1266" s="304"/>
      <c r="AD1266" s="304"/>
      <c r="AE1266" s="305"/>
      <c r="AF1266" s="305"/>
      <c r="AG1266" s="305"/>
      <c r="AH1266" s="305"/>
      <c r="AI1266" s="305"/>
      <c r="AJ1266" s="305"/>
      <c r="AK1266" s="305"/>
      <c r="AL1266" s="305"/>
      <c r="AM1266" s="305"/>
      <c r="AN1266" s="305"/>
      <c r="AO1266" s="314"/>
      <c r="AP1266" s="117"/>
      <c r="AQ1266" s="54" t="s">
        <v>645</v>
      </c>
      <c r="AU1266" s="292" t="str">
        <f t="shared" ca="1" si="205"/>
        <v>AA</v>
      </c>
      <c r="AV1266" s="292">
        <f t="shared" si="206"/>
        <v>1245</v>
      </c>
      <c r="AW1266" s="180" t="str">
        <f t="shared" ca="1" si="203"/>
        <v>AA1245</v>
      </c>
      <c r="AX1266" s="180">
        <f t="shared" si="200"/>
        <v>9</v>
      </c>
      <c r="AY1266" s="180" t="str">
        <f t="shared" ca="1" si="201"/>
        <v>6. Ownership - Operating Costs</v>
      </c>
      <c r="AZ1266" s="189" t="s">
        <v>702</v>
      </c>
      <c r="BA1266" s="180" t="s">
        <v>746</v>
      </c>
      <c r="BB1266" s="180">
        <f>$AA$8</f>
        <v>2041</v>
      </c>
      <c r="BC1266" s="180" t="str">
        <f t="shared" ca="1" si="204"/>
        <v>9_AA1245_Turbine_Generator_OM_service_agreement_2041</v>
      </c>
      <c r="BD1266" s="180" t="s">
        <v>407</v>
      </c>
      <c r="BE1266" s="180"/>
      <c r="BF1266" s="189" t="str">
        <f t="shared" si="202"/>
        <v>&gt;=0</v>
      </c>
      <c r="BG1266" s="189" t="s">
        <v>58</v>
      </c>
      <c r="BH1266" s="189" t="s">
        <v>58</v>
      </c>
      <c r="BI1266" s="189"/>
      <c r="BJ1266" s="189"/>
      <c r="BK1266" s="189"/>
      <c r="BL1266" s="189"/>
    </row>
    <row r="1267" spans="1:64" ht="13.5" hidden="1" customHeight="1" thickBot="1">
      <c r="A1267" s="90"/>
      <c r="B1267" s="117"/>
      <c r="C1267" s="163"/>
      <c r="D1267" s="347"/>
      <c r="E1267" s="347"/>
      <c r="F1267" s="304"/>
      <c r="G1267" s="304"/>
      <c r="H1267" s="304"/>
      <c r="I1267" s="304"/>
      <c r="J1267" s="304"/>
      <c r="K1267" s="304"/>
      <c r="L1267" s="304"/>
      <c r="M1267" s="304"/>
      <c r="N1267" s="304"/>
      <c r="O1267" s="304"/>
      <c r="P1267" s="304"/>
      <c r="Q1267" s="304"/>
      <c r="R1267" s="304"/>
      <c r="S1267" s="304"/>
      <c r="T1267" s="304"/>
      <c r="U1267" s="304"/>
      <c r="V1267" s="304"/>
      <c r="W1267" s="304"/>
      <c r="X1267" s="304"/>
      <c r="Y1267" s="304"/>
      <c r="Z1267" s="304"/>
      <c r="AA1267" s="304"/>
      <c r="AB1267" s="304"/>
      <c r="AC1267" s="304"/>
      <c r="AD1267" s="304"/>
      <c r="AE1267" s="305"/>
      <c r="AF1267" s="305"/>
      <c r="AG1267" s="305"/>
      <c r="AH1267" s="305"/>
      <c r="AI1267" s="305"/>
      <c r="AJ1267" s="305"/>
      <c r="AK1267" s="305"/>
      <c r="AL1267" s="305"/>
      <c r="AM1267" s="305"/>
      <c r="AN1267" s="305"/>
      <c r="AO1267" s="314"/>
      <c r="AP1267" s="117"/>
      <c r="AQ1267" s="54" t="s">
        <v>645</v>
      </c>
      <c r="AU1267" s="292" t="str">
        <f t="shared" ca="1" si="205"/>
        <v>AB</v>
      </c>
      <c r="AV1267" s="292">
        <f t="shared" si="206"/>
        <v>1245</v>
      </c>
      <c r="AW1267" s="180" t="str">
        <f t="shared" ca="1" si="203"/>
        <v>AB1245</v>
      </c>
      <c r="AX1267" s="180">
        <f t="shared" si="200"/>
        <v>9</v>
      </c>
      <c r="AY1267" s="180" t="str">
        <f t="shared" ca="1" si="201"/>
        <v>6. Ownership - Operating Costs</v>
      </c>
      <c r="AZ1267" s="189" t="s">
        <v>702</v>
      </c>
      <c r="BA1267" s="180" t="s">
        <v>746</v>
      </c>
      <c r="BB1267" s="180">
        <f>$AB$8</f>
        <v>2042</v>
      </c>
      <c r="BC1267" s="180" t="str">
        <f t="shared" ca="1" si="204"/>
        <v>9_AB1245_Turbine_Generator_OM_service_agreement_2042</v>
      </c>
      <c r="BD1267" s="180" t="s">
        <v>407</v>
      </c>
      <c r="BE1267" s="180"/>
      <c r="BF1267" s="189" t="str">
        <f t="shared" si="202"/>
        <v>&gt;=0</v>
      </c>
      <c r="BG1267" s="189" t="s">
        <v>58</v>
      </c>
      <c r="BH1267" s="189" t="s">
        <v>58</v>
      </c>
      <c r="BI1267" s="189"/>
      <c r="BJ1267" s="189"/>
      <c r="BK1267" s="189"/>
      <c r="BL1267" s="189"/>
    </row>
    <row r="1268" spans="1:64" ht="13.5" hidden="1" customHeight="1" thickBot="1">
      <c r="A1268" s="90"/>
      <c r="B1268" s="117"/>
      <c r="C1268" s="163"/>
      <c r="D1268" s="347"/>
      <c r="E1268" s="347"/>
      <c r="F1268" s="304"/>
      <c r="G1268" s="304"/>
      <c r="H1268" s="304"/>
      <c r="I1268" s="304"/>
      <c r="J1268" s="304"/>
      <c r="K1268" s="304"/>
      <c r="L1268" s="304"/>
      <c r="M1268" s="304"/>
      <c r="N1268" s="304"/>
      <c r="O1268" s="304"/>
      <c r="P1268" s="304"/>
      <c r="Q1268" s="304"/>
      <c r="R1268" s="304"/>
      <c r="S1268" s="304"/>
      <c r="T1268" s="304"/>
      <c r="U1268" s="304"/>
      <c r="V1268" s="304"/>
      <c r="W1268" s="304"/>
      <c r="X1268" s="304"/>
      <c r="Y1268" s="304"/>
      <c r="Z1268" s="304"/>
      <c r="AA1268" s="304"/>
      <c r="AB1268" s="304"/>
      <c r="AC1268" s="304"/>
      <c r="AD1268" s="304"/>
      <c r="AE1268" s="305"/>
      <c r="AF1268" s="305"/>
      <c r="AG1268" s="305"/>
      <c r="AH1268" s="305"/>
      <c r="AI1268" s="305"/>
      <c r="AJ1268" s="305"/>
      <c r="AK1268" s="305"/>
      <c r="AL1268" s="305"/>
      <c r="AM1268" s="305"/>
      <c r="AN1268" s="305"/>
      <c r="AO1268" s="314"/>
      <c r="AP1268" s="117"/>
      <c r="AQ1268" s="54" t="s">
        <v>645</v>
      </c>
      <c r="AU1268" s="292" t="str">
        <f t="shared" ca="1" si="205"/>
        <v>AC</v>
      </c>
      <c r="AV1268" s="292">
        <f t="shared" si="206"/>
        <v>1245</v>
      </c>
      <c r="AW1268" s="180" t="str">
        <f t="shared" ca="1" si="203"/>
        <v>AC1245</v>
      </c>
      <c r="AX1268" s="180">
        <f t="shared" si="200"/>
        <v>9</v>
      </c>
      <c r="AY1268" s="180" t="str">
        <f t="shared" ca="1" si="201"/>
        <v>6. Ownership - Operating Costs</v>
      </c>
      <c r="AZ1268" s="189" t="s">
        <v>702</v>
      </c>
      <c r="BA1268" s="180" t="s">
        <v>746</v>
      </c>
      <c r="BB1268" s="180">
        <f>$AC$8</f>
        <v>2043</v>
      </c>
      <c r="BC1268" s="180" t="str">
        <f t="shared" ca="1" si="204"/>
        <v>9_AC1245_Turbine_Generator_OM_service_agreement_2043</v>
      </c>
      <c r="BD1268" s="180" t="s">
        <v>407</v>
      </c>
      <c r="BE1268" s="180"/>
      <c r="BF1268" s="189" t="str">
        <f t="shared" si="202"/>
        <v>&gt;=0</v>
      </c>
      <c r="BG1268" s="189" t="s">
        <v>58</v>
      </c>
      <c r="BH1268" s="189" t="s">
        <v>58</v>
      </c>
      <c r="BI1268" s="189"/>
      <c r="BJ1268" s="189"/>
      <c r="BK1268" s="189"/>
      <c r="BL1268" s="189"/>
    </row>
    <row r="1269" spans="1:64" ht="13.5" hidden="1" customHeight="1" thickBot="1">
      <c r="A1269" s="90"/>
      <c r="B1269" s="117"/>
      <c r="C1269" s="163"/>
      <c r="D1269" s="347"/>
      <c r="E1269" s="347"/>
      <c r="F1269" s="304"/>
      <c r="G1269" s="304"/>
      <c r="H1269" s="304"/>
      <c r="I1269" s="304"/>
      <c r="J1269" s="304"/>
      <c r="K1269" s="304"/>
      <c r="L1269" s="304"/>
      <c r="M1269" s="304"/>
      <c r="N1269" s="304"/>
      <c r="O1269" s="304"/>
      <c r="P1269" s="304"/>
      <c r="Q1269" s="304"/>
      <c r="R1269" s="304"/>
      <c r="S1269" s="304"/>
      <c r="T1269" s="304"/>
      <c r="U1269" s="304"/>
      <c r="V1269" s="304"/>
      <c r="W1269" s="304"/>
      <c r="X1269" s="304"/>
      <c r="Y1269" s="304"/>
      <c r="Z1269" s="304"/>
      <c r="AA1269" s="304"/>
      <c r="AB1269" s="304"/>
      <c r="AC1269" s="304"/>
      <c r="AD1269" s="304"/>
      <c r="AE1269" s="305"/>
      <c r="AF1269" s="305"/>
      <c r="AG1269" s="305"/>
      <c r="AH1269" s="305"/>
      <c r="AI1269" s="305"/>
      <c r="AJ1269" s="305"/>
      <c r="AK1269" s="305"/>
      <c r="AL1269" s="305"/>
      <c r="AM1269" s="305"/>
      <c r="AN1269" s="305"/>
      <c r="AO1269" s="314"/>
      <c r="AP1269" s="117"/>
      <c r="AQ1269" s="54" t="s">
        <v>645</v>
      </c>
      <c r="AU1269" s="292" t="str">
        <f t="shared" ca="1" si="205"/>
        <v>AD</v>
      </c>
      <c r="AV1269" s="292">
        <f t="shared" si="206"/>
        <v>1245</v>
      </c>
      <c r="AW1269" s="180" t="str">
        <f t="shared" ca="1" si="203"/>
        <v>AD1245</v>
      </c>
      <c r="AX1269" s="180">
        <f t="shared" si="200"/>
        <v>9</v>
      </c>
      <c r="AY1269" s="180" t="str">
        <f t="shared" ca="1" si="201"/>
        <v>6. Ownership - Operating Costs</v>
      </c>
      <c r="AZ1269" s="189" t="s">
        <v>702</v>
      </c>
      <c r="BA1269" s="180" t="s">
        <v>746</v>
      </c>
      <c r="BB1269" s="180">
        <f>$AD$8</f>
        <v>2044</v>
      </c>
      <c r="BC1269" s="180" t="str">
        <f t="shared" ca="1" si="204"/>
        <v>9_AD1245_Turbine_Generator_OM_service_agreement_2044</v>
      </c>
      <c r="BD1269" s="180" t="s">
        <v>407</v>
      </c>
      <c r="BE1269" s="180"/>
      <c r="BF1269" s="189" t="str">
        <f t="shared" si="202"/>
        <v>&gt;=0</v>
      </c>
      <c r="BG1269" s="189" t="s">
        <v>58</v>
      </c>
      <c r="BH1269" s="189" t="s">
        <v>58</v>
      </c>
      <c r="BI1269" s="189"/>
      <c r="BJ1269" s="189"/>
      <c r="BK1269" s="189"/>
      <c r="BL1269" s="189"/>
    </row>
    <row r="1270" spans="1:64" ht="13.5" hidden="1" customHeight="1" thickBot="1">
      <c r="A1270" s="90"/>
      <c r="B1270" s="117"/>
      <c r="C1270" s="163"/>
      <c r="D1270" s="347"/>
      <c r="E1270" s="347"/>
      <c r="F1270" s="304"/>
      <c r="G1270" s="304"/>
      <c r="H1270" s="304"/>
      <c r="I1270" s="304"/>
      <c r="J1270" s="304"/>
      <c r="K1270" s="304"/>
      <c r="L1270" s="304"/>
      <c r="M1270" s="304"/>
      <c r="N1270" s="304"/>
      <c r="O1270" s="304"/>
      <c r="P1270" s="304"/>
      <c r="Q1270" s="304"/>
      <c r="R1270" s="304"/>
      <c r="S1270" s="304"/>
      <c r="T1270" s="304"/>
      <c r="U1270" s="304"/>
      <c r="V1270" s="304"/>
      <c r="W1270" s="304"/>
      <c r="X1270" s="304"/>
      <c r="Y1270" s="304"/>
      <c r="Z1270" s="304"/>
      <c r="AA1270" s="304"/>
      <c r="AB1270" s="304"/>
      <c r="AC1270" s="304"/>
      <c r="AD1270" s="304"/>
      <c r="AE1270" s="305"/>
      <c r="AF1270" s="305"/>
      <c r="AG1270" s="305"/>
      <c r="AH1270" s="305"/>
      <c r="AI1270" s="305"/>
      <c r="AJ1270" s="305"/>
      <c r="AK1270" s="305"/>
      <c r="AL1270" s="305"/>
      <c r="AM1270" s="305"/>
      <c r="AN1270" s="305"/>
      <c r="AO1270" s="314"/>
      <c r="AP1270" s="117"/>
      <c r="AQ1270" s="54" t="s">
        <v>645</v>
      </c>
      <c r="AU1270" s="292" t="str">
        <f t="shared" ca="1" si="205"/>
        <v>AE</v>
      </c>
      <c r="AV1270" s="292">
        <f t="shared" si="206"/>
        <v>1245</v>
      </c>
      <c r="AW1270" s="180" t="str">
        <f t="shared" ca="1" si="203"/>
        <v>AE1245</v>
      </c>
      <c r="AX1270" s="180">
        <f t="shared" si="200"/>
        <v>9</v>
      </c>
      <c r="AY1270" s="180" t="str">
        <f t="shared" ca="1" si="201"/>
        <v>6. Ownership - Operating Costs</v>
      </c>
      <c r="AZ1270" s="189" t="s">
        <v>702</v>
      </c>
      <c r="BA1270" s="180" t="s">
        <v>746</v>
      </c>
      <c r="BB1270" s="180">
        <f>$AE$8</f>
        <v>2045</v>
      </c>
      <c r="BC1270" s="180" t="str">
        <f t="shared" ca="1" si="204"/>
        <v>9_AE1245_Turbine_Generator_OM_service_agreement_2045</v>
      </c>
      <c r="BD1270" s="180" t="s">
        <v>407</v>
      </c>
      <c r="BE1270" s="180"/>
      <c r="BF1270" s="189" t="str">
        <f t="shared" si="202"/>
        <v>&gt;=0</v>
      </c>
      <c r="BG1270" s="189" t="s">
        <v>58</v>
      </c>
      <c r="BH1270" s="189" t="s">
        <v>58</v>
      </c>
      <c r="BI1270" s="189"/>
      <c r="BJ1270" s="189"/>
      <c r="BK1270" s="189"/>
      <c r="BL1270" s="189"/>
    </row>
    <row r="1271" spans="1:64" ht="13.5" hidden="1" customHeight="1" thickBot="1">
      <c r="A1271" s="90"/>
      <c r="B1271" s="117"/>
      <c r="C1271" s="163"/>
      <c r="D1271" s="347"/>
      <c r="E1271" s="347"/>
      <c r="F1271" s="304"/>
      <c r="G1271" s="304"/>
      <c r="H1271" s="304"/>
      <c r="I1271" s="304"/>
      <c r="J1271" s="304"/>
      <c r="K1271" s="304"/>
      <c r="L1271" s="304"/>
      <c r="M1271" s="304"/>
      <c r="N1271" s="304"/>
      <c r="O1271" s="304"/>
      <c r="P1271" s="304"/>
      <c r="Q1271" s="304"/>
      <c r="R1271" s="304"/>
      <c r="S1271" s="304"/>
      <c r="T1271" s="304"/>
      <c r="U1271" s="304"/>
      <c r="V1271" s="304"/>
      <c r="W1271" s="304"/>
      <c r="X1271" s="304"/>
      <c r="Y1271" s="304"/>
      <c r="Z1271" s="304"/>
      <c r="AA1271" s="304"/>
      <c r="AB1271" s="304"/>
      <c r="AC1271" s="304"/>
      <c r="AD1271" s="304"/>
      <c r="AE1271" s="305"/>
      <c r="AF1271" s="305"/>
      <c r="AG1271" s="305"/>
      <c r="AH1271" s="305"/>
      <c r="AI1271" s="305"/>
      <c r="AJ1271" s="305"/>
      <c r="AK1271" s="305"/>
      <c r="AL1271" s="305"/>
      <c r="AM1271" s="305"/>
      <c r="AN1271" s="305"/>
      <c r="AO1271" s="314"/>
      <c r="AP1271" s="117"/>
      <c r="AQ1271" s="54" t="s">
        <v>645</v>
      </c>
      <c r="AU1271" s="292" t="str">
        <f t="shared" ca="1" si="205"/>
        <v>AF</v>
      </c>
      <c r="AV1271" s="292">
        <f t="shared" si="206"/>
        <v>1245</v>
      </c>
      <c r="AW1271" s="180" t="str">
        <f t="shared" ca="1" si="203"/>
        <v>AF1245</v>
      </c>
      <c r="AX1271" s="180">
        <f t="shared" si="200"/>
        <v>9</v>
      </c>
      <c r="AY1271" s="180" t="str">
        <f t="shared" ca="1" si="201"/>
        <v>6. Ownership - Operating Costs</v>
      </c>
      <c r="AZ1271" s="189" t="s">
        <v>702</v>
      </c>
      <c r="BA1271" s="180" t="s">
        <v>746</v>
      </c>
      <c r="BB1271" s="180">
        <f>$AF$8</f>
        <v>2046</v>
      </c>
      <c r="BC1271" s="180" t="str">
        <f t="shared" ca="1" si="204"/>
        <v>9_AF1245_Turbine_Generator_OM_service_agreement_2046</v>
      </c>
      <c r="BD1271" s="180" t="s">
        <v>407</v>
      </c>
      <c r="BE1271" s="180"/>
      <c r="BF1271" s="189" t="str">
        <f t="shared" si="202"/>
        <v>&gt;=0</v>
      </c>
      <c r="BG1271" s="189" t="s">
        <v>58</v>
      </c>
      <c r="BH1271" s="189" t="s">
        <v>58</v>
      </c>
      <c r="BI1271" s="189"/>
      <c r="BJ1271" s="189"/>
      <c r="BK1271" s="189"/>
      <c r="BL1271" s="189"/>
    </row>
    <row r="1272" spans="1:64" ht="13.5" hidden="1" customHeight="1" thickBot="1">
      <c r="A1272" s="90"/>
      <c r="B1272" s="117"/>
      <c r="C1272" s="163"/>
      <c r="D1272" s="347"/>
      <c r="E1272" s="347"/>
      <c r="F1272" s="304"/>
      <c r="G1272" s="304"/>
      <c r="H1272" s="304"/>
      <c r="I1272" s="304"/>
      <c r="J1272" s="304"/>
      <c r="K1272" s="304"/>
      <c r="L1272" s="304"/>
      <c r="M1272" s="304"/>
      <c r="N1272" s="304"/>
      <c r="O1272" s="304"/>
      <c r="P1272" s="304"/>
      <c r="Q1272" s="304"/>
      <c r="R1272" s="304"/>
      <c r="S1272" s="304"/>
      <c r="T1272" s="304"/>
      <c r="U1272" s="304"/>
      <c r="V1272" s="304"/>
      <c r="W1272" s="304"/>
      <c r="X1272" s="304"/>
      <c r="Y1272" s="304"/>
      <c r="Z1272" s="304"/>
      <c r="AA1272" s="304"/>
      <c r="AB1272" s="304"/>
      <c r="AC1272" s="304"/>
      <c r="AD1272" s="304"/>
      <c r="AE1272" s="305"/>
      <c r="AF1272" s="305"/>
      <c r="AG1272" s="305"/>
      <c r="AH1272" s="305"/>
      <c r="AI1272" s="305"/>
      <c r="AJ1272" s="305"/>
      <c r="AK1272" s="305"/>
      <c r="AL1272" s="305"/>
      <c r="AM1272" s="305"/>
      <c r="AN1272" s="305"/>
      <c r="AO1272" s="314"/>
      <c r="AP1272" s="117"/>
      <c r="AQ1272" s="54" t="s">
        <v>645</v>
      </c>
      <c r="AU1272" s="292" t="str">
        <f t="shared" ca="1" si="205"/>
        <v>AG</v>
      </c>
      <c r="AV1272" s="292">
        <f t="shared" si="206"/>
        <v>1245</v>
      </c>
      <c r="AW1272" s="180" t="str">
        <f t="shared" ca="1" si="203"/>
        <v>AG1245</v>
      </c>
      <c r="AX1272" s="180">
        <f t="shared" si="200"/>
        <v>9</v>
      </c>
      <c r="AY1272" s="180" t="str">
        <f t="shared" ca="1" si="201"/>
        <v>6. Ownership - Operating Costs</v>
      </c>
      <c r="AZ1272" s="189" t="s">
        <v>702</v>
      </c>
      <c r="BA1272" s="180" t="s">
        <v>746</v>
      </c>
      <c r="BB1272" s="180">
        <f>$AG$8</f>
        <v>2047</v>
      </c>
      <c r="BC1272" s="180" t="str">
        <f t="shared" ca="1" si="204"/>
        <v>9_AG1245_Turbine_Generator_OM_service_agreement_2047</v>
      </c>
      <c r="BD1272" s="180" t="s">
        <v>407</v>
      </c>
      <c r="BE1272" s="180"/>
      <c r="BF1272" s="189" t="str">
        <f t="shared" si="202"/>
        <v>&gt;=0</v>
      </c>
      <c r="BG1272" s="189" t="s">
        <v>58</v>
      </c>
      <c r="BH1272" s="189" t="s">
        <v>58</v>
      </c>
      <c r="BI1272" s="189"/>
      <c r="BJ1272" s="189"/>
      <c r="BK1272" s="189"/>
      <c r="BL1272" s="189"/>
    </row>
    <row r="1273" spans="1:64" ht="13.5" hidden="1" customHeight="1" thickBot="1">
      <c r="A1273" s="90"/>
      <c r="B1273" s="117"/>
      <c r="C1273" s="163"/>
      <c r="D1273" s="347"/>
      <c r="E1273" s="347"/>
      <c r="F1273" s="304"/>
      <c r="G1273" s="304"/>
      <c r="H1273" s="304"/>
      <c r="I1273" s="304"/>
      <c r="J1273" s="304"/>
      <c r="K1273" s="304"/>
      <c r="L1273" s="304"/>
      <c r="M1273" s="304"/>
      <c r="N1273" s="304"/>
      <c r="O1273" s="304"/>
      <c r="P1273" s="304"/>
      <c r="Q1273" s="304"/>
      <c r="R1273" s="304"/>
      <c r="S1273" s="304"/>
      <c r="T1273" s="304"/>
      <c r="U1273" s="304"/>
      <c r="V1273" s="304"/>
      <c r="W1273" s="304"/>
      <c r="X1273" s="304"/>
      <c r="Y1273" s="304"/>
      <c r="Z1273" s="304"/>
      <c r="AA1273" s="304"/>
      <c r="AB1273" s="304"/>
      <c r="AC1273" s="304"/>
      <c r="AD1273" s="304"/>
      <c r="AE1273" s="305"/>
      <c r="AF1273" s="305"/>
      <c r="AG1273" s="305"/>
      <c r="AH1273" s="305"/>
      <c r="AI1273" s="305"/>
      <c r="AJ1273" s="305"/>
      <c r="AK1273" s="305"/>
      <c r="AL1273" s="305"/>
      <c r="AM1273" s="305"/>
      <c r="AN1273" s="305"/>
      <c r="AO1273" s="314"/>
      <c r="AP1273" s="117"/>
      <c r="AQ1273" s="54" t="s">
        <v>645</v>
      </c>
      <c r="AU1273" s="292" t="str">
        <f t="shared" ca="1" si="205"/>
        <v>AH</v>
      </c>
      <c r="AV1273" s="292">
        <f t="shared" si="206"/>
        <v>1245</v>
      </c>
      <c r="AW1273" s="180" t="str">
        <f t="shared" ca="1" si="203"/>
        <v>AH1245</v>
      </c>
      <c r="AX1273" s="180">
        <f t="shared" si="200"/>
        <v>9</v>
      </c>
      <c r="AY1273" s="180" t="str">
        <f t="shared" ca="1" si="201"/>
        <v>6. Ownership - Operating Costs</v>
      </c>
      <c r="AZ1273" s="189" t="s">
        <v>702</v>
      </c>
      <c r="BA1273" s="180" t="s">
        <v>746</v>
      </c>
      <c r="BB1273" s="180">
        <f>$AH$8</f>
        <v>2048</v>
      </c>
      <c r="BC1273" s="180" t="str">
        <f t="shared" ca="1" si="204"/>
        <v>9_AH1245_Turbine_Generator_OM_service_agreement_2048</v>
      </c>
      <c r="BD1273" s="180" t="s">
        <v>407</v>
      </c>
      <c r="BE1273" s="180"/>
      <c r="BF1273" s="189" t="str">
        <f t="shared" si="202"/>
        <v>&gt;=0</v>
      </c>
      <c r="BG1273" s="189" t="s">
        <v>58</v>
      </c>
      <c r="BH1273" s="189" t="s">
        <v>58</v>
      </c>
      <c r="BI1273" s="189"/>
      <c r="BJ1273" s="189"/>
      <c r="BK1273" s="189"/>
      <c r="BL1273" s="189"/>
    </row>
    <row r="1274" spans="1:64" ht="13.5" hidden="1" customHeight="1" thickBot="1">
      <c r="A1274" s="90"/>
      <c r="B1274" s="117"/>
      <c r="C1274" s="163"/>
      <c r="D1274" s="347"/>
      <c r="E1274" s="347"/>
      <c r="F1274" s="304"/>
      <c r="G1274" s="304"/>
      <c r="H1274" s="304"/>
      <c r="I1274" s="304"/>
      <c r="J1274" s="304"/>
      <c r="K1274" s="304"/>
      <c r="L1274" s="304"/>
      <c r="M1274" s="304"/>
      <c r="N1274" s="304"/>
      <c r="O1274" s="304"/>
      <c r="P1274" s="304"/>
      <c r="Q1274" s="304"/>
      <c r="R1274" s="304"/>
      <c r="S1274" s="304"/>
      <c r="T1274" s="304"/>
      <c r="U1274" s="304"/>
      <c r="V1274" s="304"/>
      <c r="W1274" s="304"/>
      <c r="X1274" s="304"/>
      <c r="Y1274" s="304"/>
      <c r="Z1274" s="304"/>
      <c r="AA1274" s="304"/>
      <c r="AB1274" s="304"/>
      <c r="AC1274" s="304"/>
      <c r="AD1274" s="304"/>
      <c r="AE1274" s="305"/>
      <c r="AF1274" s="305"/>
      <c r="AG1274" s="305"/>
      <c r="AH1274" s="305"/>
      <c r="AI1274" s="305"/>
      <c r="AJ1274" s="305"/>
      <c r="AK1274" s="305"/>
      <c r="AL1274" s="305"/>
      <c r="AM1274" s="305"/>
      <c r="AN1274" s="305"/>
      <c r="AO1274" s="314"/>
      <c r="AP1274" s="117"/>
      <c r="AQ1274" s="54" t="s">
        <v>645</v>
      </c>
      <c r="AU1274" s="292" t="str">
        <f t="shared" ca="1" si="205"/>
        <v>AI</v>
      </c>
      <c r="AV1274" s="292">
        <f t="shared" si="206"/>
        <v>1245</v>
      </c>
      <c r="AW1274" s="180" t="str">
        <f t="shared" ca="1" si="203"/>
        <v>AI1245</v>
      </c>
      <c r="AX1274" s="180">
        <f t="shared" si="200"/>
        <v>9</v>
      </c>
      <c r="AY1274" s="180" t="str">
        <f t="shared" ca="1" si="201"/>
        <v>6. Ownership - Operating Costs</v>
      </c>
      <c r="AZ1274" s="189" t="s">
        <v>702</v>
      </c>
      <c r="BA1274" s="180" t="s">
        <v>746</v>
      </c>
      <c r="BB1274" s="180">
        <f>$AI$8</f>
        <v>2049</v>
      </c>
      <c r="BC1274" s="180" t="str">
        <f t="shared" ca="1" si="204"/>
        <v>9_AI1245_Turbine_Generator_OM_service_agreement_2049</v>
      </c>
      <c r="BD1274" s="180" t="s">
        <v>407</v>
      </c>
      <c r="BE1274" s="180"/>
      <c r="BF1274" s="189" t="str">
        <f t="shared" si="202"/>
        <v>&gt;=0</v>
      </c>
      <c r="BG1274" s="189" t="s">
        <v>58</v>
      </c>
      <c r="BH1274" s="189" t="s">
        <v>58</v>
      </c>
      <c r="BI1274" s="189"/>
      <c r="BJ1274" s="189"/>
      <c r="BK1274" s="189"/>
      <c r="BL1274" s="189"/>
    </row>
    <row r="1275" spans="1:64" ht="13.5" hidden="1" customHeight="1" thickBot="1">
      <c r="A1275" s="90"/>
      <c r="B1275" s="117"/>
      <c r="C1275" s="163"/>
      <c r="D1275" s="347"/>
      <c r="E1275" s="347"/>
      <c r="F1275" s="304"/>
      <c r="G1275" s="304"/>
      <c r="H1275" s="304"/>
      <c r="I1275" s="304"/>
      <c r="J1275" s="304"/>
      <c r="K1275" s="304"/>
      <c r="L1275" s="304"/>
      <c r="M1275" s="304"/>
      <c r="N1275" s="304"/>
      <c r="O1275" s="304"/>
      <c r="P1275" s="304"/>
      <c r="Q1275" s="304"/>
      <c r="R1275" s="304"/>
      <c r="S1275" s="304"/>
      <c r="T1275" s="304"/>
      <c r="U1275" s="304"/>
      <c r="V1275" s="304"/>
      <c r="W1275" s="304"/>
      <c r="X1275" s="304"/>
      <c r="Y1275" s="304"/>
      <c r="Z1275" s="304"/>
      <c r="AA1275" s="304"/>
      <c r="AB1275" s="304"/>
      <c r="AC1275" s="304"/>
      <c r="AD1275" s="304"/>
      <c r="AE1275" s="305"/>
      <c r="AF1275" s="305"/>
      <c r="AG1275" s="305"/>
      <c r="AH1275" s="305"/>
      <c r="AI1275" s="305"/>
      <c r="AJ1275" s="305"/>
      <c r="AK1275" s="305"/>
      <c r="AL1275" s="305"/>
      <c r="AM1275" s="305"/>
      <c r="AN1275" s="305"/>
      <c r="AO1275" s="314"/>
      <c r="AP1275" s="117"/>
      <c r="AQ1275" s="54" t="s">
        <v>645</v>
      </c>
      <c r="AU1275" s="292" t="str">
        <f t="shared" ca="1" si="205"/>
        <v>AJ</v>
      </c>
      <c r="AV1275" s="292">
        <f t="shared" si="206"/>
        <v>1245</v>
      </c>
      <c r="AW1275" s="180" t="str">
        <f t="shared" ca="1" si="203"/>
        <v>AJ1245</v>
      </c>
      <c r="AX1275" s="180">
        <f t="shared" si="200"/>
        <v>9</v>
      </c>
      <c r="AY1275" s="180" t="str">
        <f t="shared" ca="1" si="201"/>
        <v>6. Ownership - Operating Costs</v>
      </c>
      <c r="AZ1275" s="189" t="s">
        <v>702</v>
      </c>
      <c r="BA1275" s="180" t="s">
        <v>746</v>
      </c>
      <c r="BB1275" s="180">
        <f>$AJ$8</f>
        <v>2050</v>
      </c>
      <c r="BC1275" s="180" t="str">
        <f t="shared" ca="1" si="204"/>
        <v>9_AJ1245_Turbine_Generator_OM_service_agreement_2050</v>
      </c>
      <c r="BD1275" s="180" t="s">
        <v>407</v>
      </c>
      <c r="BE1275" s="180"/>
      <c r="BF1275" s="189" t="str">
        <f t="shared" si="202"/>
        <v>&gt;=0</v>
      </c>
      <c r="BG1275" s="189" t="s">
        <v>58</v>
      </c>
      <c r="BH1275" s="189" t="s">
        <v>58</v>
      </c>
      <c r="BI1275" s="189"/>
      <c r="BJ1275" s="189"/>
      <c r="BK1275" s="189"/>
      <c r="BL1275" s="189"/>
    </row>
    <row r="1276" spans="1:64" ht="13.5" hidden="1" customHeight="1" thickBot="1">
      <c r="A1276" s="90"/>
      <c r="B1276" s="117"/>
      <c r="C1276" s="163"/>
      <c r="D1276" s="347"/>
      <c r="E1276" s="347"/>
      <c r="F1276" s="304"/>
      <c r="G1276" s="304"/>
      <c r="H1276" s="304"/>
      <c r="I1276" s="304"/>
      <c r="J1276" s="304"/>
      <c r="K1276" s="304"/>
      <c r="L1276" s="304"/>
      <c r="M1276" s="304"/>
      <c r="N1276" s="304"/>
      <c r="O1276" s="304"/>
      <c r="P1276" s="304"/>
      <c r="Q1276" s="304"/>
      <c r="R1276" s="304"/>
      <c r="S1276" s="304"/>
      <c r="T1276" s="304"/>
      <c r="U1276" s="304"/>
      <c r="V1276" s="304"/>
      <c r="W1276" s="304"/>
      <c r="X1276" s="304"/>
      <c r="Y1276" s="304"/>
      <c r="Z1276" s="304"/>
      <c r="AA1276" s="304"/>
      <c r="AB1276" s="304"/>
      <c r="AC1276" s="304"/>
      <c r="AD1276" s="304"/>
      <c r="AE1276" s="305"/>
      <c r="AF1276" s="305"/>
      <c r="AG1276" s="305"/>
      <c r="AH1276" s="305"/>
      <c r="AI1276" s="305"/>
      <c r="AJ1276" s="305"/>
      <c r="AK1276" s="305"/>
      <c r="AL1276" s="305"/>
      <c r="AM1276" s="305"/>
      <c r="AN1276" s="305"/>
      <c r="AO1276" s="314"/>
      <c r="AP1276" s="117"/>
      <c r="AQ1276" s="54" t="s">
        <v>645</v>
      </c>
      <c r="AU1276" s="292" t="str">
        <f t="shared" ca="1" si="205"/>
        <v>AK</v>
      </c>
      <c r="AV1276" s="292">
        <f t="shared" si="206"/>
        <v>1245</v>
      </c>
      <c r="AW1276" s="180" t="str">
        <f t="shared" ca="1" si="203"/>
        <v>AK1245</v>
      </c>
      <c r="AX1276" s="180">
        <f t="shared" si="200"/>
        <v>9</v>
      </c>
      <c r="AY1276" s="180" t="str">
        <f t="shared" ca="1" si="201"/>
        <v>6. Ownership - Operating Costs</v>
      </c>
      <c r="AZ1276" s="189" t="s">
        <v>702</v>
      </c>
      <c r="BA1276" s="180" t="s">
        <v>746</v>
      </c>
      <c r="BB1276" s="180">
        <f>$AK$8</f>
        <v>2051</v>
      </c>
      <c r="BC1276" s="180" t="str">
        <f t="shared" ca="1" si="204"/>
        <v>9_AK1245_Turbine_Generator_OM_service_agreement_2051</v>
      </c>
      <c r="BD1276" s="180" t="s">
        <v>407</v>
      </c>
      <c r="BE1276" s="180"/>
      <c r="BF1276" s="189" t="str">
        <f t="shared" si="202"/>
        <v>&gt;=0</v>
      </c>
      <c r="BG1276" s="189" t="s">
        <v>58</v>
      </c>
      <c r="BH1276" s="189" t="s">
        <v>58</v>
      </c>
      <c r="BI1276" s="189"/>
      <c r="BJ1276" s="189"/>
      <c r="BK1276" s="189"/>
      <c r="BL1276" s="189"/>
    </row>
    <row r="1277" spans="1:64" ht="13.5" hidden="1" customHeight="1" thickBot="1">
      <c r="A1277" s="90"/>
      <c r="B1277" s="117"/>
      <c r="C1277" s="163"/>
      <c r="D1277" s="347"/>
      <c r="E1277" s="347"/>
      <c r="F1277" s="304"/>
      <c r="G1277" s="304"/>
      <c r="H1277" s="304"/>
      <c r="I1277" s="304"/>
      <c r="J1277" s="304"/>
      <c r="K1277" s="304"/>
      <c r="L1277" s="304"/>
      <c r="M1277" s="304"/>
      <c r="N1277" s="304"/>
      <c r="O1277" s="304"/>
      <c r="P1277" s="304"/>
      <c r="Q1277" s="304"/>
      <c r="R1277" s="304"/>
      <c r="S1277" s="304"/>
      <c r="T1277" s="304"/>
      <c r="U1277" s="304"/>
      <c r="V1277" s="304"/>
      <c r="W1277" s="304"/>
      <c r="X1277" s="304"/>
      <c r="Y1277" s="304"/>
      <c r="Z1277" s="304"/>
      <c r="AA1277" s="304"/>
      <c r="AB1277" s="304"/>
      <c r="AC1277" s="304"/>
      <c r="AD1277" s="304"/>
      <c r="AE1277" s="305"/>
      <c r="AF1277" s="305"/>
      <c r="AG1277" s="305"/>
      <c r="AH1277" s="305"/>
      <c r="AI1277" s="305"/>
      <c r="AJ1277" s="305"/>
      <c r="AK1277" s="305"/>
      <c r="AL1277" s="305"/>
      <c r="AM1277" s="305"/>
      <c r="AN1277" s="305"/>
      <c r="AO1277" s="314"/>
      <c r="AP1277" s="117"/>
      <c r="AQ1277" s="54" t="s">
        <v>645</v>
      </c>
      <c r="AU1277" s="292" t="str">
        <f t="shared" ca="1" si="205"/>
        <v>AL</v>
      </c>
      <c r="AV1277" s="292">
        <f t="shared" si="206"/>
        <v>1245</v>
      </c>
      <c r="AW1277" s="180" t="str">
        <f t="shared" ca="1" si="203"/>
        <v>AL1245</v>
      </c>
      <c r="AX1277" s="180">
        <f t="shared" si="200"/>
        <v>9</v>
      </c>
      <c r="AY1277" s="180" t="str">
        <f t="shared" ca="1" si="201"/>
        <v>6. Ownership - Operating Costs</v>
      </c>
      <c r="AZ1277" s="189" t="s">
        <v>702</v>
      </c>
      <c r="BA1277" s="180" t="s">
        <v>746</v>
      </c>
      <c r="BB1277" s="180">
        <f>$AL$8</f>
        <v>2052</v>
      </c>
      <c r="BC1277" s="180" t="str">
        <f t="shared" ca="1" si="204"/>
        <v>9_AL1245_Turbine_Generator_OM_service_agreement_2052</v>
      </c>
      <c r="BD1277" s="180" t="s">
        <v>407</v>
      </c>
      <c r="BE1277" s="180"/>
      <c r="BF1277" s="189" t="str">
        <f t="shared" si="202"/>
        <v>&gt;=0</v>
      </c>
      <c r="BG1277" s="189" t="s">
        <v>58</v>
      </c>
      <c r="BH1277" s="189" t="s">
        <v>58</v>
      </c>
      <c r="BI1277" s="189"/>
      <c r="BJ1277" s="189"/>
      <c r="BK1277" s="189"/>
      <c r="BL1277" s="189"/>
    </row>
    <row r="1278" spans="1:64" ht="13.5" hidden="1" customHeight="1" thickBot="1">
      <c r="A1278" s="90"/>
      <c r="B1278" s="117"/>
      <c r="C1278" s="163"/>
      <c r="D1278" s="347"/>
      <c r="E1278" s="347"/>
      <c r="F1278" s="304"/>
      <c r="G1278" s="304"/>
      <c r="H1278" s="304"/>
      <c r="I1278" s="304"/>
      <c r="J1278" s="304"/>
      <c r="K1278" s="304"/>
      <c r="L1278" s="304"/>
      <c r="M1278" s="304"/>
      <c r="N1278" s="304"/>
      <c r="O1278" s="304"/>
      <c r="P1278" s="304"/>
      <c r="Q1278" s="304"/>
      <c r="R1278" s="304"/>
      <c r="S1278" s="304"/>
      <c r="T1278" s="304"/>
      <c r="U1278" s="304"/>
      <c r="V1278" s="304"/>
      <c r="W1278" s="304"/>
      <c r="X1278" s="304"/>
      <c r="Y1278" s="304"/>
      <c r="Z1278" s="304"/>
      <c r="AA1278" s="304"/>
      <c r="AB1278" s="304"/>
      <c r="AC1278" s="304"/>
      <c r="AD1278" s="304"/>
      <c r="AE1278" s="305"/>
      <c r="AF1278" s="305"/>
      <c r="AG1278" s="305"/>
      <c r="AH1278" s="305"/>
      <c r="AI1278" s="305"/>
      <c r="AJ1278" s="305"/>
      <c r="AK1278" s="305"/>
      <c r="AL1278" s="305"/>
      <c r="AM1278" s="305"/>
      <c r="AN1278" s="305"/>
      <c r="AO1278" s="314"/>
      <c r="AP1278" s="117"/>
      <c r="AQ1278" s="54" t="s">
        <v>645</v>
      </c>
      <c r="AU1278" s="292" t="str">
        <f t="shared" ca="1" si="205"/>
        <v>AM</v>
      </c>
      <c r="AV1278" s="292">
        <f t="shared" si="206"/>
        <v>1245</v>
      </c>
      <c r="AW1278" s="180" t="str">
        <f t="shared" ca="1" si="203"/>
        <v>AM1245</v>
      </c>
      <c r="AX1278" s="180">
        <f t="shared" si="200"/>
        <v>9</v>
      </c>
      <c r="AY1278" s="180" t="str">
        <f t="shared" ca="1" si="201"/>
        <v>6. Ownership - Operating Costs</v>
      </c>
      <c r="AZ1278" s="189" t="s">
        <v>702</v>
      </c>
      <c r="BA1278" s="180" t="s">
        <v>746</v>
      </c>
      <c r="BB1278" s="180">
        <f>$AM$8</f>
        <v>2053</v>
      </c>
      <c r="BC1278" s="180" t="str">
        <f t="shared" ca="1" si="204"/>
        <v>9_AM1245_Turbine_Generator_OM_service_agreement_2053</v>
      </c>
      <c r="BD1278" s="180" t="s">
        <v>407</v>
      </c>
      <c r="BE1278" s="180"/>
      <c r="BF1278" s="189" t="str">
        <f t="shared" si="202"/>
        <v>&gt;=0</v>
      </c>
      <c r="BG1278" s="189" t="s">
        <v>58</v>
      </c>
      <c r="BH1278" s="189" t="s">
        <v>58</v>
      </c>
      <c r="BI1278" s="189"/>
      <c r="BJ1278" s="189"/>
      <c r="BK1278" s="189"/>
      <c r="BL1278" s="189"/>
    </row>
    <row r="1279" spans="1:64" ht="13.5" hidden="1" customHeight="1" thickBot="1">
      <c r="A1279" s="90"/>
      <c r="B1279" s="117"/>
      <c r="C1279" s="163"/>
      <c r="D1279" s="347"/>
      <c r="E1279" s="347"/>
      <c r="F1279" s="304"/>
      <c r="G1279" s="304"/>
      <c r="H1279" s="304"/>
      <c r="I1279" s="304"/>
      <c r="J1279" s="304"/>
      <c r="K1279" s="304"/>
      <c r="L1279" s="304"/>
      <c r="M1279" s="304"/>
      <c r="N1279" s="304"/>
      <c r="O1279" s="304"/>
      <c r="P1279" s="304"/>
      <c r="Q1279" s="304"/>
      <c r="R1279" s="304"/>
      <c r="S1279" s="304"/>
      <c r="T1279" s="304"/>
      <c r="U1279" s="304"/>
      <c r="V1279" s="304"/>
      <c r="W1279" s="304"/>
      <c r="X1279" s="304"/>
      <c r="Y1279" s="304"/>
      <c r="Z1279" s="304"/>
      <c r="AA1279" s="304"/>
      <c r="AB1279" s="304"/>
      <c r="AC1279" s="304"/>
      <c r="AD1279" s="304"/>
      <c r="AE1279" s="305"/>
      <c r="AF1279" s="305"/>
      <c r="AG1279" s="305"/>
      <c r="AH1279" s="305"/>
      <c r="AI1279" s="305"/>
      <c r="AJ1279" s="305"/>
      <c r="AK1279" s="305"/>
      <c r="AL1279" s="305"/>
      <c r="AM1279" s="305"/>
      <c r="AN1279" s="305"/>
      <c r="AO1279" s="314"/>
      <c r="AP1279" s="117"/>
      <c r="AQ1279" s="54" t="s">
        <v>645</v>
      </c>
      <c r="AU1279" s="292" t="str">
        <f t="shared" ca="1" si="205"/>
        <v>AN</v>
      </c>
      <c r="AV1279" s="292">
        <f t="shared" si="206"/>
        <v>1245</v>
      </c>
      <c r="AW1279" s="180" t="str">
        <f t="shared" ca="1" si="203"/>
        <v>AN1245</v>
      </c>
      <c r="AX1279" s="180">
        <f t="shared" si="200"/>
        <v>9</v>
      </c>
      <c r="AY1279" s="180" t="str">
        <f t="shared" ca="1" si="201"/>
        <v>6. Ownership - Operating Costs</v>
      </c>
      <c r="AZ1279" s="189" t="s">
        <v>702</v>
      </c>
      <c r="BA1279" s="180" t="s">
        <v>746</v>
      </c>
      <c r="BB1279" s="180">
        <f>$AN$8</f>
        <v>2054</v>
      </c>
      <c r="BC1279" s="180" t="str">
        <f t="shared" ca="1" si="204"/>
        <v>9_AN1245_Turbine_Generator_OM_service_agreement_2054</v>
      </c>
      <c r="BD1279" s="180" t="s">
        <v>407</v>
      </c>
      <c r="BE1279" s="180"/>
      <c r="BF1279" s="189" t="str">
        <f t="shared" si="202"/>
        <v>&gt;=0</v>
      </c>
      <c r="BG1279" s="189" t="s">
        <v>58</v>
      </c>
      <c r="BH1279" s="189" t="s">
        <v>58</v>
      </c>
      <c r="BI1279" s="189"/>
      <c r="BJ1279" s="189"/>
      <c r="BK1279" s="189"/>
      <c r="BL1279" s="189"/>
    </row>
    <row r="1280" spans="1:64" ht="13.5" hidden="1" customHeight="1" thickBot="1">
      <c r="A1280" s="90"/>
      <c r="B1280" s="117"/>
      <c r="C1280" s="163"/>
      <c r="D1280" s="347"/>
      <c r="E1280" s="347"/>
      <c r="F1280" s="304"/>
      <c r="G1280" s="304"/>
      <c r="H1280" s="304"/>
      <c r="I1280" s="304"/>
      <c r="J1280" s="304"/>
      <c r="K1280" s="304"/>
      <c r="L1280" s="304"/>
      <c r="M1280" s="304"/>
      <c r="N1280" s="304"/>
      <c r="O1280" s="304"/>
      <c r="P1280" s="304"/>
      <c r="Q1280" s="304"/>
      <c r="R1280" s="304"/>
      <c r="S1280" s="304"/>
      <c r="T1280" s="304"/>
      <c r="U1280" s="304"/>
      <c r="V1280" s="304"/>
      <c r="W1280" s="304"/>
      <c r="X1280" s="304"/>
      <c r="Y1280" s="304"/>
      <c r="Z1280" s="304"/>
      <c r="AA1280" s="304"/>
      <c r="AB1280" s="304"/>
      <c r="AC1280" s="304"/>
      <c r="AD1280" s="304"/>
      <c r="AE1280" s="305"/>
      <c r="AF1280" s="305"/>
      <c r="AG1280" s="305"/>
      <c r="AH1280" s="305"/>
      <c r="AI1280" s="305"/>
      <c r="AJ1280" s="305"/>
      <c r="AK1280" s="305"/>
      <c r="AL1280" s="305"/>
      <c r="AM1280" s="305"/>
      <c r="AN1280" s="305"/>
      <c r="AO1280" s="314"/>
      <c r="AP1280" s="117"/>
      <c r="AQ1280" s="307" t="s">
        <v>645</v>
      </c>
      <c r="AR1280" s="307"/>
      <c r="AS1280" s="307"/>
      <c r="AT1280" s="307"/>
      <c r="AU1280" s="308" t="str">
        <f t="shared" ca="1" si="205"/>
        <v>AO</v>
      </c>
      <c r="AV1280" s="308">
        <f t="shared" si="206"/>
        <v>1245</v>
      </c>
      <c r="AW1280" s="254" t="str">
        <f t="shared" ca="1" si="203"/>
        <v>AO1245</v>
      </c>
      <c r="AX1280" s="254">
        <f t="shared" si="200"/>
        <v>9</v>
      </c>
      <c r="AY1280" s="254" t="str">
        <f t="shared" ca="1" si="201"/>
        <v>6. Ownership - Operating Costs</v>
      </c>
      <c r="AZ1280" s="259" t="s">
        <v>702</v>
      </c>
      <c r="BA1280" s="254" t="s">
        <v>746</v>
      </c>
      <c r="BB1280" s="254" t="s">
        <v>646</v>
      </c>
      <c r="BC1280" s="254" t="str">
        <f t="shared" ca="1" si="204"/>
        <v>9_AO1245_Turbine_Generator_OM_service_agreement_Additional_Info</v>
      </c>
      <c r="BD1280" s="259" t="s">
        <v>133</v>
      </c>
      <c r="BE1280" s="259">
        <v>100</v>
      </c>
      <c r="BF1280" s="259"/>
      <c r="BG1280" s="259" t="s">
        <v>58</v>
      </c>
      <c r="BH1280" s="259" t="s">
        <v>58</v>
      </c>
      <c r="BI1280" s="189"/>
      <c r="BJ1280" s="189"/>
      <c r="BK1280" s="189"/>
      <c r="BL1280" s="189"/>
    </row>
    <row r="1281" spans="1:64" ht="13.5" hidden="1" customHeight="1" thickBot="1">
      <c r="A1281" s="90">
        <f>+A1245+1</f>
        <v>47</v>
      </c>
      <c r="B1281" s="117"/>
      <c r="C1281" s="163" t="s">
        <v>747</v>
      </c>
      <c r="D1281" s="347" t="s">
        <v>768</v>
      </c>
      <c r="E1281" s="347"/>
      <c r="F1281" s="280"/>
      <c r="G1281" s="280"/>
      <c r="H1281" s="280"/>
      <c r="I1281" s="280"/>
      <c r="J1281" s="280"/>
      <c r="K1281" s="280"/>
      <c r="L1281" s="280"/>
      <c r="M1281" s="280"/>
      <c r="N1281" s="280"/>
      <c r="O1281" s="280"/>
      <c r="P1281" s="280"/>
      <c r="Q1281" s="280"/>
      <c r="R1281" s="280"/>
      <c r="S1281" s="280"/>
      <c r="T1281" s="280"/>
      <c r="U1281" s="280"/>
      <c r="V1281" s="280"/>
      <c r="W1281" s="280"/>
      <c r="X1281" s="280"/>
      <c r="Y1281" s="280"/>
      <c r="Z1281" s="280"/>
      <c r="AA1281" s="280"/>
      <c r="AB1281" s="280"/>
      <c r="AC1281" s="280"/>
      <c r="AD1281" s="280"/>
      <c r="AE1281" s="281"/>
      <c r="AF1281" s="281"/>
      <c r="AG1281" s="281"/>
      <c r="AH1281" s="281"/>
      <c r="AI1281" s="281"/>
      <c r="AJ1281" s="281"/>
      <c r="AK1281" s="281"/>
      <c r="AL1281" s="281"/>
      <c r="AM1281" s="281"/>
      <c r="AN1281" s="281"/>
      <c r="AO1281" s="222"/>
      <c r="AP1281" s="117"/>
      <c r="AS1281" s="54" t="s">
        <v>125</v>
      </c>
      <c r="AT1281" s="54" t="str">
        <f ca="1">SUBSTITUTE(CELL("address",F1281),"$","")</f>
        <v>F1281</v>
      </c>
      <c r="AU1281" s="227" t="str">
        <f ca="1">CHAR(CODE(AT1281))</f>
        <v>F</v>
      </c>
      <c r="AV1281" s="227">
        <f>ROW(AT1281)</f>
        <v>1281</v>
      </c>
      <c r="AW1281" s="180" t="str">
        <f ca="1">CONCATENATE(AU1281&amp;AV1281)</f>
        <v>F1281</v>
      </c>
      <c r="AX1281" s="180">
        <f t="shared" si="200"/>
        <v>9</v>
      </c>
      <c r="AY1281" s="180" t="str">
        <f t="shared" ca="1" si="201"/>
        <v>6. Ownership - Operating Costs</v>
      </c>
      <c r="AZ1281" s="189" t="s">
        <v>702</v>
      </c>
      <c r="BA1281" s="180" t="s">
        <v>748</v>
      </c>
      <c r="BB1281" s="180">
        <f>$F$8</f>
        <v>2020</v>
      </c>
      <c r="BC1281" s="180" t="str">
        <f ca="1">AX1281&amp;"_"&amp;AW1281&amp;"_"&amp;BA1281&amp;"_"&amp;BB1281</f>
        <v>9_F1281_Remaining_plant_OM_service_agreement_2020</v>
      </c>
      <c r="BD1281" s="180" t="s">
        <v>407</v>
      </c>
      <c r="BE1281" s="180"/>
      <c r="BF1281" s="189" t="str">
        <f t="shared" si="202"/>
        <v>&gt;=0</v>
      </c>
      <c r="BG1281" s="189" t="s">
        <v>58</v>
      </c>
      <c r="BH1281" s="189" t="s">
        <v>58</v>
      </c>
      <c r="BI1281" s="189"/>
      <c r="BJ1281" s="189"/>
      <c r="BK1281" s="189"/>
      <c r="BL1281" s="189"/>
    </row>
    <row r="1282" spans="1:64" ht="13.5" hidden="1" customHeight="1" thickBot="1">
      <c r="A1282" s="90"/>
      <c r="B1282" s="117"/>
      <c r="C1282" s="163"/>
      <c r="D1282" s="347"/>
      <c r="E1282" s="347"/>
      <c r="F1282" s="304"/>
      <c r="G1282" s="304"/>
      <c r="H1282" s="304"/>
      <c r="I1282" s="304"/>
      <c r="J1282" s="304"/>
      <c r="K1282" s="304"/>
      <c r="L1282" s="304"/>
      <c r="M1282" s="304"/>
      <c r="N1282" s="304"/>
      <c r="O1282" s="304"/>
      <c r="P1282" s="304"/>
      <c r="Q1282" s="304"/>
      <c r="R1282" s="304"/>
      <c r="S1282" s="304"/>
      <c r="T1282" s="304"/>
      <c r="U1282" s="304"/>
      <c r="V1282" s="304"/>
      <c r="W1282" s="304"/>
      <c r="X1282" s="304"/>
      <c r="Y1282" s="304"/>
      <c r="Z1282" s="304"/>
      <c r="AA1282" s="304"/>
      <c r="AB1282" s="304"/>
      <c r="AC1282" s="304"/>
      <c r="AD1282" s="304"/>
      <c r="AE1282" s="305"/>
      <c r="AF1282" s="305"/>
      <c r="AG1282" s="305"/>
      <c r="AH1282" s="305"/>
      <c r="AI1282" s="305"/>
      <c r="AJ1282" s="305"/>
      <c r="AK1282" s="305"/>
      <c r="AL1282" s="305"/>
      <c r="AM1282" s="305"/>
      <c r="AN1282" s="305"/>
      <c r="AO1282" s="314"/>
      <c r="AP1282" s="117"/>
      <c r="AQ1282" s="54" t="s">
        <v>645</v>
      </c>
      <c r="AU1282" s="292" t="str">
        <f ca="1">IF(AU1281="Z","AA",IF(LEN(AU1281)=1,CHAR(CODE(AU1281)+1),IF(RIGHT(AU1281,1)="Z",CHAR(CODE(LEFT(AU1281,1))+1),LEFT(AU1281,1))&amp;CHAR(65+MOD(CODE(RIGHT(AU1281,1))+1-65,26))))</f>
        <v>G</v>
      </c>
      <c r="AV1282" s="292">
        <f>AV1281</f>
        <v>1281</v>
      </c>
      <c r="AW1282" s="180" t="str">
        <f t="shared" ref="AW1282:AW1316" ca="1" si="207">CONCATENATE(AU1282&amp;AV1282)</f>
        <v>G1281</v>
      </c>
      <c r="AX1282" s="180">
        <f t="shared" si="200"/>
        <v>9</v>
      </c>
      <c r="AY1282" s="180" t="str">
        <f t="shared" ca="1" si="201"/>
        <v>6. Ownership - Operating Costs</v>
      </c>
      <c r="AZ1282" s="189" t="s">
        <v>702</v>
      </c>
      <c r="BA1282" s="180" t="s">
        <v>748</v>
      </c>
      <c r="BB1282" s="180">
        <f>$G$8</f>
        <v>2021</v>
      </c>
      <c r="BC1282" s="180" t="str">
        <f t="shared" ref="BC1282:BC1316" ca="1" si="208">AX1282&amp;"_"&amp;AW1282&amp;"_"&amp;BA1282&amp;"_"&amp;BB1282</f>
        <v>9_G1281_Remaining_plant_OM_service_agreement_2021</v>
      </c>
      <c r="BD1282" s="180" t="s">
        <v>407</v>
      </c>
      <c r="BE1282" s="180"/>
      <c r="BF1282" s="189" t="str">
        <f t="shared" si="202"/>
        <v>&gt;=0</v>
      </c>
      <c r="BG1282" s="189" t="s">
        <v>58</v>
      </c>
      <c r="BH1282" s="189" t="s">
        <v>58</v>
      </c>
      <c r="BI1282" s="189"/>
      <c r="BJ1282" s="189"/>
      <c r="BK1282" s="189"/>
      <c r="BL1282" s="189"/>
    </row>
    <row r="1283" spans="1:64" ht="13.5" hidden="1" customHeight="1" thickBot="1">
      <c r="A1283" s="90"/>
      <c r="B1283" s="117"/>
      <c r="C1283" s="163"/>
      <c r="D1283" s="347"/>
      <c r="E1283" s="347"/>
      <c r="F1283" s="304"/>
      <c r="G1283" s="304"/>
      <c r="H1283" s="304"/>
      <c r="I1283" s="304"/>
      <c r="J1283" s="304"/>
      <c r="K1283" s="304"/>
      <c r="L1283" s="304"/>
      <c r="M1283" s="304"/>
      <c r="N1283" s="304"/>
      <c r="O1283" s="304"/>
      <c r="P1283" s="304"/>
      <c r="Q1283" s="304"/>
      <c r="R1283" s="304"/>
      <c r="S1283" s="304"/>
      <c r="T1283" s="304"/>
      <c r="U1283" s="304"/>
      <c r="V1283" s="304"/>
      <c r="W1283" s="304"/>
      <c r="X1283" s="304"/>
      <c r="Y1283" s="304"/>
      <c r="Z1283" s="304"/>
      <c r="AA1283" s="304"/>
      <c r="AB1283" s="304"/>
      <c r="AC1283" s="304"/>
      <c r="AD1283" s="304"/>
      <c r="AE1283" s="305"/>
      <c r="AF1283" s="305"/>
      <c r="AG1283" s="305"/>
      <c r="AH1283" s="305"/>
      <c r="AI1283" s="305"/>
      <c r="AJ1283" s="305"/>
      <c r="AK1283" s="305"/>
      <c r="AL1283" s="305"/>
      <c r="AM1283" s="305"/>
      <c r="AN1283" s="305"/>
      <c r="AO1283" s="314"/>
      <c r="AP1283" s="117"/>
      <c r="AQ1283" s="54" t="s">
        <v>645</v>
      </c>
      <c r="AU1283" s="292" t="str">
        <f t="shared" ref="AU1283:AU1316" ca="1" si="209">IF(AU1282="Z","AA",IF(LEN(AU1282)=1,CHAR(CODE(AU1282)+1),IF(RIGHT(AU1282,1)="Z",CHAR(CODE(LEFT(AU1282,1))+1),LEFT(AU1282,1))&amp;CHAR(65+MOD(CODE(RIGHT(AU1282,1))+1-65,26))))</f>
        <v>H</v>
      </c>
      <c r="AV1283" s="292">
        <f t="shared" ref="AV1283:AV1316" si="210">AV1282</f>
        <v>1281</v>
      </c>
      <c r="AW1283" s="180" t="str">
        <f t="shared" ca="1" si="207"/>
        <v>H1281</v>
      </c>
      <c r="AX1283" s="180">
        <f t="shared" si="200"/>
        <v>9</v>
      </c>
      <c r="AY1283" s="180" t="str">
        <f t="shared" ca="1" si="201"/>
        <v>6. Ownership - Operating Costs</v>
      </c>
      <c r="AZ1283" s="189" t="s">
        <v>702</v>
      </c>
      <c r="BA1283" s="180" t="s">
        <v>748</v>
      </c>
      <c r="BB1283" s="180">
        <f>$H$8</f>
        <v>2022</v>
      </c>
      <c r="BC1283" s="180" t="str">
        <f t="shared" ca="1" si="208"/>
        <v>9_H1281_Remaining_plant_OM_service_agreement_2022</v>
      </c>
      <c r="BD1283" s="180" t="s">
        <v>407</v>
      </c>
      <c r="BE1283" s="180"/>
      <c r="BF1283" s="189" t="str">
        <f t="shared" si="202"/>
        <v>&gt;=0</v>
      </c>
      <c r="BG1283" s="189" t="s">
        <v>58</v>
      </c>
      <c r="BH1283" s="189" t="s">
        <v>58</v>
      </c>
      <c r="BI1283" s="189"/>
      <c r="BJ1283" s="189"/>
      <c r="BK1283" s="189"/>
      <c r="BL1283" s="189"/>
    </row>
    <row r="1284" spans="1:64" ht="13.5" hidden="1" customHeight="1" thickBot="1">
      <c r="A1284" s="90"/>
      <c r="B1284" s="117"/>
      <c r="C1284" s="163"/>
      <c r="D1284" s="347"/>
      <c r="E1284" s="347"/>
      <c r="F1284" s="304"/>
      <c r="G1284" s="304"/>
      <c r="H1284" s="304"/>
      <c r="I1284" s="304"/>
      <c r="J1284" s="304"/>
      <c r="K1284" s="304"/>
      <c r="L1284" s="304"/>
      <c r="M1284" s="304"/>
      <c r="N1284" s="304"/>
      <c r="O1284" s="304"/>
      <c r="P1284" s="304"/>
      <c r="Q1284" s="304"/>
      <c r="R1284" s="304"/>
      <c r="S1284" s="304"/>
      <c r="T1284" s="304"/>
      <c r="U1284" s="304"/>
      <c r="V1284" s="304"/>
      <c r="W1284" s="304"/>
      <c r="X1284" s="304"/>
      <c r="Y1284" s="304"/>
      <c r="Z1284" s="304"/>
      <c r="AA1284" s="304"/>
      <c r="AB1284" s="304"/>
      <c r="AC1284" s="304"/>
      <c r="AD1284" s="304"/>
      <c r="AE1284" s="305"/>
      <c r="AF1284" s="305"/>
      <c r="AG1284" s="305"/>
      <c r="AH1284" s="305"/>
      <c r="AI1284" s="305"/>
      <c r="AJ1284" s="305"/>
      <c r="AK1284" s="305"/>
      <c r="AL1284" s="305"/>
      <c r="AM1284" s="305"/>
      <c r="AN1284" s="305"/>
      <c r="AO1284" s="314"/>
      <c r="AP1284" s="117"/>
      <c r="AQ1284" s="54" t="s">
        <v>645</v>
      </c>
      <c r="AU1284" s="292" t="str">
        <f t="shared" ca="1" si="209"/>
        <v>I</v>
      </c>
      <c r="AV1284" s="292">
        <f t="shared" si="210"/>
        <v>1281</v>
      </c>
      <c r="AW1284" s="180" t="str">
        <f t="shared" ca="1" si="207"/>
        <v>I1281</v>
      </c>
      <c r="AX1284" s="180">
        <f t="shared" si="200"/>
        <v>9</v>
      </c>
      <c r="AY1284" s="180" t="str">
        <f t="shared" ca="1" si="201"/>
        <v>6. Ownership - Operating Costs</v>
      </c>
      <c r="AZ1284" s="189" t="s">
        <v>702</v>
      </c>
      <c r="BA1284" s="180" t="s">
        <v>748</v>
      </c>
      <c r="BB1284" s="180">
        <f>$I$8</f>
        <v>2023</v>
      </c>
      <c r="BC1284" s="180" t="str">
        <f t="shared" ca="1" si="208"/>
        <v>9_I1281_Remaining_plant_OM_service_agreement_2023</v>
      </c>
      <c r="BD1284" s="180" t="s">
        <v>407</v>
      </c>
      <c r="BE1284" s="180"/>
      <c r="BF1284" s="189" t="str">
        <f t="shared" si="202"/>
        <v>&gt;=0</v>
      </c>
      <c r="BG1284" s="189" t="s">
        <v>58</v>
      </c>
      <c r="BH1284" s="189" t="s">
        <v>58</v>
      </c>
      <c r="BI1284" s="189"/>
      <c r="BJ1284" s="189"/>
      <c r="BK1284" s="189"/>
      <c r="BL1284" s="189"/>
    </row>
    <row r="1285" spans="1:64" ht="13.5" hidden="1" customHeight="1" thickBot="1">
      <c r="A1285" s="90"/>
      <c r="B1285" s="117"/>
      <c r="C1285" s="163"/>
      <c r="D1285" s="347"/>
      <c r="E1285" s="347"/>
      <c r="F1285" s="304"/>
      <c r="G1285" s="304"/>
      <c r="H1285" s="304"/>
      <c r="I1285" s="304"/>
      <c r="J1285" s="304"/>
      <c r="K1285" s="304"/>
      <c r="L1285" s="304"/>
      <c r="M1285" s="304"/>
      <c r="N1285" s="304"/>
      <c r="O1285" s="304"/>
      <c r="P1285" s="304"/>
      <c r="Q1285" s="304"/>
      <c r="R1285" s="304"/>
      <c r="S1285" s="304"/>
      <c r="T1285" s="304"/>
      <c r="U1285" s="304"/>
      <c r="V1285" s="304"/>
      <c r="W1285" s="304"/>
      <c r="X1285" s="304"/>
      <c r="Y1285" s="304"/>
      <c r="Z1285" s="304"/>
      <c r="AA1285" s="304"/>
      <c r="AB1285" s="304"/>
      <c r="AC1285" s="304"/>
      <c r="AD1285" s="304"/>
      <c r="AE1285" s="305"/>
      <c r="AF1285" s="305"/>
      <c r="AG1285" s="305"/>
      <c r="AH1285" s="305"/>
      <c r="AI1285" s="305"/>
      <c r="AJ1285" s="305"/>
      <c r="AK1285" s="305"/>
      <c r="AL1285" s="305"/>
      <c r="AM1285" s="305"/>
      <c r="AN1285" s="305"/>
      <c r="AO1285" s="314"/>
      <c r="AP1285" s="117"/>
      <c r="AQ1285" s="54" t="s">
        <v>645</v>
      </c>
      <c r="AU1285" s="292" t="str">
        <f t="shared" ca="1" si="209"/>
        <v>J</v>
      </c>
      <c r="AV1285" s="292">
        <f t="shared" si="210"/>
        <v>1281</v>
      </c>
      <c r="AW1285" s="180" t="str">
        <f t="shared" ca="1" si="207"/>
        <v>J1281</v>
      </c>
      <c r="AX1285" s="180">
        <f t="shared" si="200"/>
        <v>9</v>
      </c>
      <c r="AY1285" s="180" t="str">
        <f t="shared" ca="1" si="201"/>
        <v>6. Ownership - Operating Costs</v>
      </c>
      <c r="AZ1285" s="189" t="s">
        <v>702</v>
      </c>
      <c r="BA1285" s="180" t="s">
        <v>748</v>
      </c>
      <c r="BB1285" s="180">
        <f>$J$8</f>
        <v>2024</v>
      </c>
      <c r="BC1285" s="180" t="str">
        <f t="shared" ca="1" si="208"/>
        <v>9_J1281_Remaining_plant_OM_service_agreement_2024</v>
      </c>
      <c r="BD1285" s="180" t="s">
        <v>407</v>
      </c>
      <c r="BE1285" s="180"/>
      <c r="BF1285" s="189" t="str">
        <f t="shared" si="202"/>
        <v>&gt;=0</v>
      </c>
      <c r="BG1285" s="189" t="s">
        <v>58</v>
      </c>
      <c r="BH1285" s="189" t="s">
        <v>58</v>
      </c>
      <c r="BI1285" s="189"/>
      <c r="BJ1285" s="189"/>
      <c r="BK1285" s="189"/>
      <c r="BL1285" s="189"/>
    </row>
    <row r="1286" spans="1:64" ht="13.5" hidden="1" customHeight="1" thickBot="1">
      <c r="A1286" s="90"/>
      <c r="B1286" s="117"/>
      <c r="C1286" s="163"/>
      <c r="D1286" s="347"/>
      <c r="E1286" s="347"/>
      <c r="F1286" s="304"/>
      <c r="G1286" s="304"/>
      <c r="H1286" s="304"/>
      <c r="I1286" s="304"/>
      <c r="J1286" s="304"/>
      <c r="K1286" s="304"/>
      <c r="L1286" s="304"/>
      <c r="M1286" s="304"/>
      <c r="N1286" s="304"/>
      <c r="O1286" s="304"/>
      <c r="P1286" s="304"/>
      <c r="Q1286" s="304"/>
      <c r="R1286" s="304"/>
      <c r="S1286" s="304"/>
      <c r="T1286" s="304"/>
      <c r="U1286" s="304"/>
      <c r="V1286" s="304"/>
      <c r="W1286" s="304"/>
      <c r="X1286" s="304"/>
      <c r="Y1286" s="304"/>
      <c r="Z1286" s="304"/>
      <c r="AA1286" s="304"/>
      <c r="AB1286" s="304"/>
      <c r="AC1286" s="304"/>
      <c r="AD1286" s="304"/>
      <c r="AE1286" s="305"/>
      <c r="AF1286" s="305"/>
      <c r="AG1286" s="305"/>
      <c r="AH1286" s="305"/>
      <c r="AI1286" s="305"/>
      <c r="AJ1286" s="305"/>
      <c r="AK1286" s="305"/>
      <c r="AL1286" s="305"/>
      <c r="AM1286" s="305"/>
      <c r="AN1286" s="305"/>
      <c r="AO1286" s="314"/>
      <c r="AP1286" s="117"/>
      <c r="AQ1286" s="54" t="s">
        <v>645</v>
      </c>
      <c r="AU1286" s="292" t="str">
        <f t="shared" ca="1" si="209"/>
        <v>K</v>
      </c>
      <c r="AV1286" s="292">
        <f t="shared" si="210"/>
        <v>1281</v>
      </c>
      <c r="AW1286" s="180" t="str">
        <f t="shared" ca="1" si="207"/>
        <v>K1281</v>
      </c>
      <c r="AX1286" s="180">
        <f t="shared" si="200"/>
        <v>9</v>
      </c>
      <c r="AY1286" s="180" t="str">
        <f t="shared" ca="1" si="201"/>
        <v>6. Ownership - Operating Costs</v>
      </c>
      <c r="AZ1286" s="189" t="s">
        <v>702</v>
      </c>
      <c r="BA1286" s="180" t="s">
        <v>748</v>
      </c>
      <c r="BB1286" s="180">
        <f>$K$8</f>
        <v>2025</v>
      </c>
      <c r="BC1286" s="180" t="str">
        <f t="shared" ca="1" si="208"/>
        <v>9_K1281_Remaining_plant_OM_service_agreement_2025</v>
      </c>
      <c r="BD1286" s="180" t="s">
        <v>407</v>
      </c>
      <c r="BE1286" s="180"/>
      <c r="BF1286" s="189" t="str">
        <f t="shared" si="202"/>
        <v>&gt;=0</v>
      </c>
      <c r="BG1286" s="189" t="s">
        <v>58</v>
      </c>
      <c r="BH1286" s="189" t="s">
        <v>58</v>
      </c>
      <c r="BI1286" s="189"/>
      <c r="BJ1286" s="189"/>
      <c r="BK1286" s="189"/>
      <c r="BL1286" s="189"/>
    </row>
    <row r="1287" spans="1:64" ht="13.5" hidden="1" customHeight="1" thickBot="1">
      <c r="A1287" s="90"/>
      <c r="B1287" s="117"/>
      <c r="C1287" s="163"/>
      <c r="D1287" s="347"/>
      <c r="E1287" s="347"/>
      <c r="F1287" s="304"/>
      <c r="G1287" s="304"/>
      <c r="H1287" s="304"/>
      <c r="I1287" s="304"/>
      <c r="J1287" s="304"/>
      <c r="K1287" s="304"/>
      <c r="L1287" s="304"/>
      <c r="M1287" s="304"/>
      <c r="N1287" s="304"/>
      <c r="O1287" s="304"/>
      <c r="P1287" s="304"/>
      <c r="Q1287" s="304"/>
      <c r="R1287" s="304"/>
      <c r="S1287" s="304"/>
      <c r="T1287" s="304"/>
      <c r="U1287" s="304"/>
      <c r="V1287" s="304"/>
      <c r="W1287" s="304"/>
      <c r="X1287" s="304"/>
      <c r="Y1287" s="304"/>
      <c r="Z1287" s="304"/>
      <c r="AA1287" s="304"/>
      <c r="AB1287" s="304"/>
      <c r="AC1287" s="304"/>
      <c r="AD1287" s="304"/>
      <c r="AE1287" s="305"/>
      <c r="AF1287" s="305"/>
      <c r="AG1287" s="305"/>
      <c r="AH1287" s="305"/>
      <c r="AI1287" s="305"/>
      <c r="AJ1287" s="305"/>
      <c r="AK1287" s="305"/>
      <c r="AL1287" s="305"/>
      <c r="AM1287" s="305"/>
      <c r="AN1287" s="305"/>
      <c r="AO1287" s="314"/>
      <c r="AP1287" s="117"/>
      <c r="AQ1287" s="54" t="s">
        <v>645</v>
      </c>
      <c r="AU1287" s="292" t="str">
        <f t="shared" ca="1" si="209"/>
        <v>L</v>
      </c>
      <c r="AV1287" s="292">
        <f t="shared" si="210"/>
        <v>1281</v>
      </c>
      <c r="AW1287" s="180" t="str">
        <f t="shared" ca="1" si="207"/>
        <v>L1281</v>
      </c>
      <c r="AX1287" s="180">
        <f t="shared" si="200"/>
        <v>9</v>
      </c>
      <c r="AY1287" s="180" t="str">
        <f t="shared" ca="1" si="201"/>
        <v>6. Ownership - Operating Costs</v>
      </c>
      <c r="AZ1287" s="189" t="s">
        <v>702</v>
      </c>
      <c r="BA1287" s="180" t="s">
        <v>748</v>
      </c>
      <c r="BB1287" s="180">
        <f>$L$8</f>
        <v>2026</v>
      </c>
      <c r="BC1287" s="180" t="str">
        <f t="shared" ca="1" si="208"/>
        <v>9_L1281_Remaining_plant_OM_service_agreement_2026</v>
      </c>
      <c r="BD1287" s="180" t="s">
        <v>407</v>
      </c>
      <c r="BE1287" s="180"/>
      <c r="BF1287" s="189" t="str">
        <f t="shared" si="202"/>
        <v>&gt;=0</v>
      </c>
      <c r="BG1287" s="189" t="s">
        <v>58</v>
      </c>
      <c r="BH1287" s="189" t="s">
        <v>58</v>
      </c>
      <c r="BI1287" s="189"/>
      <c r="BJ1287" s="189"/>
      <c r="BK1287" s="189"/>
      <c r="BL1287" s="189"/>
    </row>
    <row r="1288" spans="1:64" ht="13.5" hidden="1" customHeight="1" thickBot="1">
      <c r="A1288" s="90"/>
      <c r="B1288" s="117"/>
      <c r="C1288" s="163"/>
      <c r="D1288" s="347"/>
      <c r="E1288" s="347"/>
      <c r="F1288" s="304"/>
      <c r="G1288" s="304"/>
      <c r="H1288" s="304"/>
      <c r="I1288" s="304"/>
      <c r="J1288" s="304"/>
      <c r="K1288" s="304"/>
      <c r="L1288" s="304"/>
      <c r="M1288" s="304"/>
      <c r="N1288" s="304"/>
      <c r="O1288" s="304"/>
      <c r="P1288" s="304"/>
      <c r="Q1288" s="304"/>
      <c r="R1288" s="304"/>
      <c r="S1288" s="304"/>
      <c r="T1288" s="304"/>
      <c r="U1288" s="304"/>
      <c r="V1288" s="304"/>
      <c r="W1288" s="304"/>
      <c r="X1288" s="304"/>
      <c r="Y1288" s="304"/>
      <c r="Z1288" s="304"/>
      <c r="AA1288" s="304"/>
      <c r="AB1288" s="304"/>
      <c r="AC1288" s="304"/>
      <c r="AD1288" s="304"/>
      <c r="AE1288" s="305"/>
      <c r="AF1288" s="305"/>
      <c r="AG1288" s="305"/>
      <c r="AH1288" s="305"/>
      <c r="AI1288" s="305"/>
      <c r="AJ1288" s="305"/>
      <c r="AK1288" s="305"/>
      <c r="AL1288" s="305"/>
      <c r="AM1288" s="305"/>
      <c r="AN1288" s="305"/>
      <c r="AO1288" s="314"/>
      <c r="AP1288" s="117"/>
      <c r="AQ1288" s="54" t="s">
        <v>645</v>
      </c>
      <c r="AU1288" s="292" t="str">
        <f t="shared" ca="1" si="209"/>
        <v>M</v>
      </c>
      <c r="AV1288" s="292">
        <f t="shared" si="210"/>
        <v>1281</v>
      </c>
      <c r="AW1288" s="180" t="str">
        <f t="shared" ca="1" si="207"/>
        <v>M1281</v>
      </c>
      <c r="AX1288" s="180">
        <f t="shared" si="200"/>
        <v>9</v>
      </c>
      <c r="AY1288" s="180" t="str">
        <f t="shared" ca="1" si="201"/>
        <v>6. Ownership - Operating Costs</v>
      </c>
      <c r="AZ1288" s="189" t="s">
        <v>702</v>
      </c>
      <c r="BA1288" s="180" t="s">
        <v>748</v>
      </c>
      <c r="BB1288" s="180">
        <f>$M$8</f>
        <v>2027</v>
      </c>
      <c r="BC1288" s="180" t="str">
        <f t="shared" ca="1" si="208"/>
        <v>9_M1281_Remaining_plant_OM_service_agreement_2027</v>
      </c>
      <c r="BD1288" s="180" t="s">
        <v>407</v>
      </c>
      <c r="BE1288" s="180"/>
      <c r="BF1288" s="189" t="str">
        <f t="shared" si="202"/>
        <v>&gt;=0</v>
      </c>
      <c r="BG1288" s="189" t="s">
        <v>58</v>
      </c>
      <c r="BH1288" s="189" t="s">
        <v>58</v>
      </c>
      <c r="BI1288" s="189"/>
      <c r="BJ1288" s="189"/>
      <c r="BK1288" s="189"/>
      <c r="BL1288" s="189"/>
    </row>
    <row r="1289" spans="1:64" ht="13.5" hidden="1" customHeight="1" thickBot="1">
      <c r="A1289" s="90"/>
      <c r="B1289" s="117"/>
      <c r="C1289" s="163"/>
      <c r="D1289" s="347"/>
      <c r="E1289" s="347"/>
      <c r="F1289" s="304"/>
      <c r="G1289" s="304"/>
      <c r="H1289" s="304"/>
      <c r="I1289" s="304"/>
      <c r="J1289" s="304"/>
      <c r="K1289" s="304"/>
      <c r="L1289" s="304"/>
      <c r="M1289" s="304"/>
      <c r="N1289" s="304"/>
      <c r="O1289" s="304"/>
      <c r="P1289" s="304"/>
      <c r="Q1289" s="304"/>
      <c r="R1289" s="304"/>
      <c r="S1289" s="304"/>
      <c r="T1289" s="304"/>
      <c r="U1289" s="304"/>
      <c r="V1289" s="304"/>
      <c r="W1289" s="304"/>
      <c r="X1289" s="304"/>
      <c r="Y1289" s="304"/>
      <c r="Z1289" s="304"/>
      <c r="AA1289" s="304"/>
      <c r="AB1289" s="304"/>
      <c r="AC1289" s="304"/>
      <c r="AD1289" s="304"/>
      <c r="AE1289" s="305"/>
      <c r="AF1289" s="305"/>
      <c r="AG1289" s="305"/>
      <c r="AH1289" s="305"/>
      <c r="AI1289" s="305"/>
      <c r="AJ1289" s="305"/>
      <c r="AK1289" s="305"/>
      <c r="AL1289" s="305"/>
      <c r="AM1289" s="305"/>
      <c r="AN1289" s="305"/>
      <c r="AO1289" s="314"/>
      <c r="AP1289" s="117"/>
      <c r="AQ1289" s="54" t="s">
        <v>645</v>
      </c>
      <c r="AU1289" s="292" t="str">
        <f t="shared" ca="1" si="209"/>
        <v>N</v>
      </c>
      <c r="AV1289" s="292">
        <f t="shared" si="210"/>
        <v>1281</v>
      </c>
      <c r="AW1289" s="180" t="str">
        <f t="shared" ca="1" si="207"/>
        <v>N1281</v>
      </c>
      <c r="AX1289" s="180">
        <f t="shared" si="200"/>
        <v>9</v>
      </c>
      <c r="AY1289" s="180" t="str">
        <f t="shared" ca="1" si="201"/>
        <v>6. Ownership - Operating Costs</v>
      </c>
      <c r="AZ1289" s="189" t="s">
        <v>702</v>
      </c>
      <c r="BA1289" s="180" t="s">
        <v>748</v>
      </c>
      <c r="BB1289" s="180">
        <f>$N$8</f>
        <v>2028</v>
      </c>
      <c r="BC1289" s="180" t="str">
        <f t="shared" ca="1" si="208"/>
        <v>9_N1281_Remaining_plant_OM_service_agreement_2028</v>
      </c>
      <c r="BD1289" s="180" t="s">
        <v>407</v>
      </c>
      <c r="BE1289" s="180"/>
      <c r="BF1289" s="189" t="str">
        <f t="shared" si="202"/>
        <v>&gt;=0</v>
      </c>
      <c r="BG1289" s="189" t="s">
        <v>58</v>
      </c>
      <c r="BH1289" s="189" t="s">
        <v>58</v>
      </c>
      <c r="BI1289" s="189"/>
      <c r="BJ1289" s="189"/>
      <c r="BK1289" s="189"/>
      <c r="BL1289" s="189"/>
    </row>
    <row r="1290" spans="1:64" ht="13.5" hidden="1" customHeight="1" thickBot="1">
      <c r="A1290" s="90"/>
      <c r="B1290" s="117"/>
      <c r="C1290" s="163"/>
      <c r="D1290" s="347"/>
      <c r="E1290" s="347"/>
      <c r="F1290" s="304"/>
      <c r="G1290" s="304"/>
      <c r="H1290" s="304"/>
      <c r="I1290" s="304"/>
      <c r="J1290" s="304"/>
      <c r="K1290" s="304"/>
      <c r="L1290" s="304"/>
      <c r="M1290" s="304"/>
      <c r="N1290" s="304"/>
      <c r="O1290" s="304"/>
      <c r="P1290" s="304"/>
      <c r="Q1290" s="304"/>
      <c r="R1290" s="304"/>
      <c r="S1290" s="304"/>
      <c r="T1290" s="304"/>
      <c r="U1290" s="304"/>
      <c r="V1290" s="304"/>
      <c r="W1290" s="304"/>
      <c r="X1290" s="304"/>
      <c r="Y1290" s="304"/>
      <c r="Z1290" s="304"/>
      <c r="AA1290" s="304"/>
      <c r="AB1290" s="304"/>
      <c r="AC1290" s="304"/>
      <c r="AD1290" s="304"/>
      <c r="AE1290" s="305"/>
      <c r="AF1290" s="305"/>
      <c r="AG1290" s="305"/>
      <c r="AH1290" s="305"/>
      <c r="AI1290" s="305"/>
      <c r="AJ1290" s="305"/>
      <c r="AK1290" s="305"/>
      <c r="AL1290" s="305"/>
      <c r="AM1290" s="305"/>
      <c r="AN1290" s="305"/>
      <c r="AO1290" s="314"/>
      <c r="AP1290" s="117"/>
      <c r="AQ1290" s="54" t="s">
        <v>645</v>
      </c>
      <c r="AU1290" s="292" t="str">
        <f t="shared" ca="1" si="209"/>
        <v>O</v>
      </c>
      <c r="AV1290" s="292">
        <f t="shared" si="210"/>
        <v>1281</v>
      </c>
      <c r="AW1290" s="180" t="str">
        <f t="shared" ca="1" si="207"/>
        <v>O1281</v>
      </c>
      <c r="AX1290" s="180">
        <f t="shared" si="200"/>
        <v>9</v>
      </c>
      <c r="AY1290" s="180" t="str">
        <f t="shared" ca="1" si="201"/>
        <v>6. Ownership - Operating Costs</v>
      </c>
      <c r="AZ1290" s="189" t="s">
        <v>702</v>
      </c>
      <c r="BA1290" s="180" t="s">
        <v>748</v>
      </c>
      <c r="BB1290" s="180">
        <f>$O$8</f>
        <v>2029</v>
      </c>
      <c r="BC1290" s="180" t="str">
        <f t="shared" ca="1" si="208"/>
        <v>9_O1281_Remaining_plant_OM_service_agreement_2029</v>
      </c>
      <c r="BD1290" s="180" t="s">
        <v>407</v>
      </c>
      <c r="BE1290" s="180"/>
      <c r="BF1290" s="189" t="str">
        <f t="shared" si="202"/>
        <v>&gt;=0</v>
      </c>
      <c r="BG1290" s="189" t="s">
        <v>58</v>
      </c>
      <c r="BH1290" s="189" t="s">
        <v>58</v>
      </c>
      <c r="BI1290" s="189"/>
      <c r="BJ1290" s="189"/>
      <c r="BK1290" s="189"/>
      <c r="BL1290" s="189"/>
    </row>
    <row r="1291" spans="1:64" ht="13.5" hidden="1" customHeight="1" thickBot="1">
      <c r="A1291" s="90"/>
      <c r="B1291" s="117"/>
      <c r="C1291" s="163"/>
      <c r="D1291" s="347"/>
      <c r="E1291" s="347"/>
      <c r="F1291" s="304"/>
      <c r="G1291" s="304"/>
      <c r="H1291" s="304"/>
      <c r="I1291" s="304"/>
      <c r="J1291" s="304"/>
      <c r="K1291" s="304"/>
      <c r="L1291" s="304"/>
      <c r="M1291" s="304"/>
      <c r="N1291" s="304"/>
      <c r="O1291" s="304"/>
      <c r="P1291" s="304"/>
      <c r="Q1291" s="304"/>
      <c r="R1291" s="304"/>
      <c r="S1291" s="304"/>
      <c r="T1291" s="304"/>
      <c r="U1291" s="304"/>
      <c r="V1291" s="304"/>
      <c r="W1291" s="304"/>
      <c r="X1291" s="304"/>
      <c r="Y1291" s="304"/>
      <c r="Z1291" s="304"/>
      <c r="AA1291" s="304"/>
      <c r="AB1291" s="304"/>
      <c r="AC1291" s="304"/>
      <c r="AD1291" s="304"/>
      <c r="AE1291" s="305"/>
      <c r="AF1291" s="305"/>
      <c r="AG1291" s="305"/>
      <c r="AH1291" s="305"/>
      <c r="AI1291" s="305"/>
      <c r="AJ1291" s="305"/>
      <c r="AK1291" s="305"/>
      <c r="AL1291" s="305"/>
      <c r="AM1291" s="305"/>
      <c r="AN1291" s="305"/>
      <c r="AO1291" s="314"/>
      <c r="AP1291" s="117"/>
      <c r="AQ1291" s="54" t="s">
        <v>645</v>
      </c>
      <c r="AU1291" s="292" t="str">
        <f t="shared" ca="1" si="209"/>
        <v>P</v>
      </c>
      <c r="AV1291" s="292">
        <f t="shared" si="210"/>
        <v>1281</v>
      </c>
      <c r="AW1291" s="180" t="str">
        <f t="shared" ca="1" si="207"/>
        <v>P1281</v>
      </c>
      <c r="AX1291" s="180">
        <f t="shared" si="200"/>
        <v>9</v>
      </c>
      <c r="AY1291" s="180" t="str">
        <f t="shared" ca="1" si="201"/>
        <v>6. Ownership - Operating Costs</v>
      </c>
      <c r="AZ1291" s="189" t="s">
        <v>702</v>
      </c>
      <c r="BA1291" s="180" t="s">
        <v>748</v>
      </c>
      <c r="BB1291" s="180">
        <f>$P$8</f>
        <v>2030</v>
      </c>
      <c r="BC1291" s="180" t="str">
        <f t="shared" ca="1" si="208"/>
        <v>9_P1281_Remaining_plant_OM_service_agreement_2030</v>
      </c>
      <c r="BD1291" s="180" t="s">
        <v>407</v>
      </c>
      <c r="BE1291" s="180"/>
      <c r="BF1291" s="189" t="str">
        <f t="shared" si="202"/>
        <v>&gt;=0</v>
      </c>
      <c r="BG1291" s="189" t="s">
        <v>58</v>
      </c>
      <c r="BH1291" s="189" t="s">
        <v>58</v>
      </c>
      <c r="BI1291" s="189"/>
      <c r="BJ1291" s="189"/>
      <c r="BK1291" s="189"/>
      <c r="BL1291" s="189"/>
    </row>
    <row r="1292" spans="1:64" ht="13.5" hidden="1" customHeight="1" thickBot="1">
      <c r="A1292" s="90"/>
      <c r="B1292" s="117"/>
      <c r="C1292" s="163"/>
      <c r="D1292" s="347"/>
      <c r="E1292" s="347"/>
      <c r="F1292" s="304"/>
      <c r="G1292" s="304"/>
      <c r="H1292" s="304"/>
      <c r="I1292" s="304"/>
      <c r="J1292" s="304"/>
      <c r="K1292" s="304"/>
      <c r="L1292" s="304"/>
      <c r="M1292" s="304"/>
      <c r="N1292" s="304"/>
      <c r="O1292" s="304"/>
      <c r="P1292" s="304"/>
      <c r="Q1292" s="304"/>
      <c r="R1292" s="304"/>
      <c r="S1292" s="304"/>
      <c r="T1292" s="304"/>
      <c r="U1292" s="304"/>
      <c r="V1292" s="304"/>
      <c r="W1292" s="304"/>
      <c r="X1292" s="304"/>
      <c r="Y1292" s="304"/>
      <c r="Z1292" s="304"/>
      <c r="AA1292" s="304"/>
      <c r="AB1292" s="304"/>
      <c r="AC1292" s="304"/>
      <c r="AD1292" s="304"/>
      <c r="AE1292" s="305"/>
      <c r="AF1292" s="305"/>
      <c r="AG1292" s="305"/>
      <c r="AH1292" s="305"/>
      <c r="AI1292" s="305"/>
      <c r="AJ1292" s="305"/>
      <c r="AK1292" s="305"/>
      <c r="AL1292" s="305"/>
      <c r="AM1292" s="305"/>
      <c r="AN1292" s="305"/>
      <c r="AO1292" s="314"/>
      <c r="AP1292" s="117"/>
      <c r="AQ1292" s="54" t="s">
        <v>645</v>
      </c>
      <c r="AU1292" s="292" t="str">
        <f t="shared" ca="1" si="209"/>
        <v>Q</v>
      </c>
      <c r="AV1292" s="292">
        <f t="shared" si="210"/>
        <v>1281</v>
      </c>
      <c r="AW1292" s="180" t="str">
        <f t="shared" ca="1" si="207"/>
        <v>Q1281</v>
      </c>
      <c r="AX1292" s="180">
        <f t="shared" si="200"/>
        <v>9</v>
      </c>
      <c r="AY1292" s="180" t="str">
        <f t="shared" ca="1" si="201"/>
        <v>6. Ownership - Operating Costs</v>
      </c>
      <c r="AZ1292" s="189" t="s">
        <v>702</v>
      </c>
      <c r="BA1292" s="180" t="s">
        <v>748</v>
      </c>
      <c r="BB1292" s="180">
        <f>$Q$8</f>
        <v>2031</v>
      </c>
      <c r="BC1292" s="180" t="str">
        <f t="shared" ca="1" si="208"/>
        <v>9_Q1281_Remaining_plant_OM_service_agreement_2031</v>
      </c>
      <c r="BD1292" s="180" t="s">
        <v>407</v>
      </c>
      <c r="BE1292" s="180"/>
      <c r="BF1292" s="189" t="str">
        <f t="shared" si="202"/>
        <v>&gt;=0</v>
      </c>
      <c r="BG1292" s="189" t="s">
        <v>58</v>
      </c>
      <c r="BH1292" s="189" t="s">
        <v>58</v>
      </c>
      <c r="BI1292" s="189"/>
      <c r="BJ1292" s="189"/>
      <c r="BK1292" s="189"/>
      <c r="BL1292" s="189"/>
    </row>
    <row r="1293" spans="1:64" ht="13.5" hidden="1" customHeight="1" thickBot="1">
      <c r="A1293" s="90"/>
      <c r="B1293" s="117"/>
      <c r="C1293" s="163"/>
      <c r="D1293" s="347"/>
      <c r="E1293" s="347"/>
      <c r="F1293" s="304"/>
      <c r="G1293" s="304"/>
      <c r="H1293" s="304"/>
      <c r="I1293" s="304"/>
      <c r="J1293" s="304"/>
      <c r="K1293" s="304"/>
      <c r="L1293" s="304"/>
      <c r="M1293" s="304"/>
      <c r="N1293" s="304"/>
      <c r="O1293" s="304"/>
      <c r="P1293" s="304"/>
      <c r="Q1293" s="304"/>
      <c r="R1293" s="304"/>
      <c r="S1293" s="304"/>
      <c r="T1293" s="304"/>
      <c r="U1293" s="304"/>
      <c r="V1293" s="304"/>
      <c r="W1293" s="304"/>
      <c r="X1293" s="304"/>
      <c r="Y1293" s="304"/>
      <c r="Z1293" s="304"/>
      <c r="AA1293" s="304"/>
      <c r="AB1293" s="304"/>
      <c r="AC1293" s="304"/>
      <c r="AD1293" s="304"/>
      <c r="AE1293" s="305"/>
      <c r="AF1293" s="305"/>
      <c r="AG1293" s="305"/>
      <c r="AH1293" s="305"/>
      <c r="AI1293" s="305"/>
      <c r="AJ1293" s="305"/>
      <c r="AK1293" s="305"/>
      <c r="AL1293" s="305"/>
      <c r="AM1293" s="305"/>
      <c r="AN1293" s="305"/>
      <c r="AO1293" s="314"/>
      <c r="AP1293" s="117"/>
      <c r="AQ1293" s="54" t="s">
        <v>645</v>
      </c>
      <c r="AU1293" s="292" t="str">
        <f t="shared" ca="1" si="209"/>
        <v>R</v>
      </c>
      <c r="AV1293" s="292">
        <f t="shared" si="210"/>
        <v>1281</v>
      </c>
      <c r="AW1293" s="180" t="str">
        <f t="shared" ca="1" si="207"/>
        <v>R1281</v>
      </c>
      <c r="AX1293" s="180">
        <f t="shared" si="200"/>
        <v>9</v>
      </c>
      <c r="AY1293" s="180" t="str">
        <f t="shared" ca="1" si="201"/>
        <v>6. Ownership - Operating Costs</v>
      </c>
      <c r="AZ1293" s="189" t="s">
        <v>702</v>
      </c>
      <c r="BA1293" s="180" t="s">
        <v>748</v>
      </c>
      <c r="BB1293" s="180">
        <f>$R$8</f>
        <v>2032</v>
      </c>
      <c r="BC1293" s="180" t="str">
        <f t="shared" ca="1" si="208"/>
        <v>9_R1281_Remaining_plant_OM_service_agreement_2032</v>
      </c>
      <c r="BD1293" s="180" t="s">
        <v>407</v>
      </c>
      <c r="BE1293" s="180"/>
      <c r="BF1293" s="189" t="str">
        <f t="shared" si="202"/>
        <v>&gt;=0</v>
      </c>
      <c r="BG1293" s="189" t="s">
        <v>58</v>
      </c>
      <c r="BH1293" s="189" t="s">
        <v>58</v>
      </c>
      <c r="BI1293" s="189"/>
      <c r="BJ1293" s="189"/>
      <c r="BK1293" s="189"/>
      <c r="BL1293" s="189"/>
    </row>
    <row r="1294" spans="1:64" ht="13.5" hidden="1" customHeight="1" thickBot="1">
      <c r="A1294" s="90"/>
      <c r="B1294" s="117"/>
      <c r="C1294" s="163"/>
      <c r="D1294" s="347"/>
      <c r="E1294" s="347"/>
      <c r="F1294" s="304"/>
      <c r="G1294" s="304"/>
      <c r="H1294" s="304"/>
      <c r="I1294" s="304"/>
      <c r="J1294" s="304"/>
      <c r="K1294" s="304"/>
      <c r="L1294" s="304"/>
      <c r="M1294" s="304"/>
      <c r="N1294" s="304"/>
      <c r="O1294" s="304"/>
      <c r="P1294" s="304"/>
      <c r="Q1294" s="304"/>
      <c r="R1294" s="304"/>
      <c r="S1294" s="304"/>
      <c r="T1294" s="304"/>
      <c r="U1294" s="304"/>
      <c r="V1294" s="304"/>
      <c r="W1294" s="304"/>
      <c r="X1294" s="304"/>
      <c r="Y1294" s="304"/>
      <c r="Z1294" s="304"/>
      <c r="AA1294" s="304"/>
      <c r="AB1294" s="304"/>
      <c r="AC1294" s="304"/>
      <c r="AD1294" s="304"/>
      <c r="AE1294" s="305"/>
      <c r="AF1294" s="305"/>
      <c r="AG1294" s="305"/>
      <c r="AH1294" s="305"/>
      <c r="AI1294" s="305"/>
      <c r="AJ1294" s="305"/>
      <c r="AK1294" s="305"/>
      <c r="AL1294" s="305"/>
      <c r="AM1294" s="305"/>
      <c r="AN1294" s="305"/>
      <c r="AO1294" s="314"/>
      <c r="AP1294" s="117"/>
      <c r="AQ1294" s="54" t="s">
        <v>645</v>
      </c>
      <c r="AU1294" s="292" t="str">
        <f t="shared" ca="1" si="209"/>
        <v>S</v>
      </c>
      <c r="AV1294" s="292">
        <f t="shared" si="210"/>
        <v>1281</v>
      </c>
      <c r="AW1294" s="180" t="str">
        <f t="shared" ca="1" si="207"/>
        <v>S1281</v>
      </c>
      <c r="AX1294" s="180">
        <f t="shared" si="200"/>
        <v>9</v>
      </c>
      <c r="AY1294" s="180" t="str">
        <f t="shared" ca="1" si="201"/>
        <v>6. Ownership - Operating Costs</v>
      </c>
      <c r="AZ1294" s="189" t="s">
        <v>702</v>
      </c>
      <c r="BA1294" s="180" t="s">
        <v>748</v>
      </c>
      <c r="BB1294" s="180">
        <f>$S$8</f>
        <v>2033</v>
      </c>
      <c r="BC1294" s="180" t="str">
        <f t="shared" ca="1" si="208"/>
        <v>9_S1281_Remaining_plant_OM_service_agreement_2033</v>
      </c>
      <c r="BD1294" s="180" t="s">
        <v>407</v>
      </c>
      <c r="BE1294" s="180"/>
      <c r="BF1294" s="189" t="str">
        <f t="shared" si="202"/>
        <v>&gt;=0</v>
      </c>
      <c r="BG1294" s="189" t="s">
        <v>58</v>
      </c>
      <c r="BH1294" s="189" t="s">
        <v>58</v>
      </c>
      <c r="BI1294" s="189"/>
      <c r="BJ1294" s="189"/>
      <c r="BK1294" s="189"/>
      <c r="BL1294" s="189"/>
    </row>
    <row r="1295" spans="1:64" ht="13.5" hidden="1" customHeight="1" thickBot="1">
      <c r="A1295" s="90"/>
      <c r="B1295" s="117"/>
      <c r="C1295" s="163"/>
      <c r="D1295" s="347"/>
      <c r="E1295" s="347"/>
      <c r="F1295" s="304"/>
      <c r="G1295" s="304"/>
      <c r="H1295" s="304"/>
      <c r="I1295" s="304"/>
      <c r="J1295" s="304"/>
      <c r="K1295" s="304"/>
      <c r="L1295" s="304"/>
      <c r="M1295" s="304"/>
      <c r="N1295" s="304"/>
      <c r="O1295" s="304"/>
      <c r="P1295" s="304"/>
      <c r="Q1295" s="304"/>
      <c r="R1295" s="304"/>
      <c r="S1295" s="304"/>
      <c r="T1295" s="304"/>
      <c r="U1295" s="304"/>
      <c r="V1295" s="304"/>
      <c r="W1295" s="304"/>
      <c r="X1295" s="304"/>
      <c r="Y1295" s="304"/>
      <c r="Z1295" s="304"/>
      <c r="AA1295" s="304"/>
      <c r="AB1295" s="304"/>
      <c r="AC1295" s="304"/>
      <c r="AD1295" s="304"/>
      <c r="AE1295" s="305"/>
      <c r="AF1295" s="305"/>
      <c r="AG1295" s="305"/>
      <c r="AH1295" s="305"/>
      <c r="AI1295" s="305"/>
      <c r="AJ1295" s="305"/>
      <c r="AK1295" s="305"/>
      <c r="AL1295" s="305"/>
      <c r="AM1295" s="305"/>
      <c r="AN1295" s="305"/>
      <c r="AO1295" s="314"/>
      <c r="AP1295" s="117"/>
      <c r="AQ1295" s="54" t="s">
        <v>645</v>
      </c>
      <c r="AU1295" s="292" t="str">
        <f t="shared" ca="1" si="209"/>
        <v>T</v>
      </c>
      <c r="AV1295" s="292">
        <f t="shared" si="210"/>
        <v>1281</v>
      </c>
      <c r="AW1295" s="180" t="str">
        <f t="shared" ca="1" si="207"/>
        <v>T1281</v>
      </c>
      <c r="AX1295" s="180">
        <f t="shared" si="200"/>
        <v>9</v>
      </c>
      <c r="AY1295" s="180" t="str">
        <f t="shared" ca="1" si="201"/>
        <v>6. Ownership - Operating Costs</v>
      </c>
      <c r="AZ1295" s="189" t="s">
        <v>702</v>
      </c>
      <c r="BA1295" s="180" t="s">
        <v>748</v>
      </c>
      <c r="BB1295" s="180">
        <f>$T$8</f>
        <v>2034</v>
      </c>
      <c r="BC1295" s="180" t="str">
        <f t="shared" ca="1" si="208"/>
        <v>9_T1281_Remaining_plant_OM_service_agreement_2034</v>
      </c>
      <c r="BD1295" s="180" t="s">
        <v>407</v>
      </c>
      <c r="BE1295" s="180"/>
      <c r="BF1295" s="189" t="str">
        <f t="shared" si="202"/>
        <v>&gt;=0</v>
      </c>
      <c r="BG1295" s="189" t="s">
        <v>58</v>
      </c>
      <c r="BH1295" s="189" t="s">
        <v>58</v>
      </c>
      <c r="BI1295" s="189"/>
      <c r="BJ1295" s="189"/>
      <c r="BK1295" s="189"/>
      <c r="BL1295" s="189"/>
    </row>
    <row r="1296" spans="1:64" ht="13.5" hidden="1" customHeight="1" thickBot="1">
      <c r="A1296" s="90"/>
      <c r="B1296" s="117"/>
      <c r="C1296" s="163"/>
      <c r="D1296" s="347"/>
      <c r="E1296" s="347"/>
      <c r="F1296" s="304"/>
      <c r="G1296" s="304"/>
      <c r="H1296" s="304"/>
      <c r="I1296" s="304"/>
      <c r="J1296" s="304"/>
      <c r="K1296" s="304"/>
      <c r="L1296" s="304"/>
      <c r="M1296" s="304"/>
      <c r="N1296" s="304"/>
      <c r="O1296" s="304"/>
      <c r="P1296" s="304"/>
      <c r="Q1296" s="304"/>
      <c r="R1296" s="304"/>
      <c r="S1296" s="304"/>
      <c r="T1296" s="304"/>
      <c r="U1296" s="304"/>
      <c r="V1296" s="304"/>
      <c r="W1296" s="304"/>
      <c r="X1296" s="304"/>
      <c r="Y1296" s="304"/>
      <c r="Z1296" s="304"/>
      <c r="AA1296" s="304"/>
      <c r="AB1296" s="304"/>
      <c r="AC1296" s="304"/>
      <c r="AD1296" s="304"/>
      <c r="AE1296" s="305"/>
      <c r="AF1296" s="305"/>
      <c r="AG1296" s="305"/>
      <c r="AH1296" s="305"/>
      <c r="AI1296" s="305"/>
      <c r="AJ1296" s="305"/>
      <c r="AK1296" s="305"/>
      <c r="AL1296" s="305"/>
      <c r="AM1296" s="305"/>
      <c r="AN1296" s="305"/>
      <c r="AO1296" s="314"/>
      <c r="AP1296" s="117"/>
      <c r="AQ1296" s="54" t="s">
        <v>645</v>
      </c>
      <c r="AU1296" s="292" t="str">
        <f t="shared" ca="1" si="209"/>
        <v>U</v>
      </c>
      <c r="AV1296" s="292">
        <f t="shared" si="210"/>
        <v>1281</v>
      </c>
      <c r="AW1296" s="180" t="str">
        <f t="shared" ca="1" si="207"/>
        <v>U1281</v>
      </c>
      <c r="AX1296" s="180">
        <f t="shared" si="200"/>
        <v>9</v>
      </c>
      <c r="AY1296" s="180" t="str">
        <f t="shared" ca="1" si="201"/>
        <v>6. Ownership - Operating Costs</v>
      </c>
      <c r="AZ1296" s="189" t="s">
        <v>702</v>
      </c>
      <c r="BA1296" s="180" t="s">
        <v>748</v>
      </c>
      <c r="BB1296" s="180">
        <f>$U$8</f>
        <v>2035</v>
      </c>
      <c r="BC1296" s="180" t="str">
        <f t="shared" ca="1" si="208"/>
        <v>9_U1281_Remaining_plant_OM_service_agreement_2035</v>
      </c>
      <c r="BD1296" s="180" t="s">
        <v>407</v>
      </c>
      <c r="BE1296" s="180"/>
      <c r="BF1296" s="189" t="str">
        <f t="shared" si="202"/>
        <v>&gt;=0</v>
      </c>
      <c r="BG1296" s="189" t="s">
        <v>58</v>
      </c>
      <c r="BH1296" s="189" t="s">
        <v>58</v>
      </c>
      <c r="BI1296" s="189"/>
      <c r="BJ1296" s="189"/>
      <c r="BK1296" s="189"/>
      <c r="BL1296" s="189"/>
    </row>
    <row r="1297" spans="1:64" ht="13.5" hidden="1" customHeight="1" thickBot="1">
      <c r="A1297" s="90"/>
      <c r="B1297" s="117"/>
      <c r="C1297" s="163"/>
      <c r="D1297" s="347"/>
      <c r="E1297" s="347"/>
      <c r="F1297" s="304"/>
      <c r="G1297" s="304"/>
      <c r="H1297" s="304"/>
      <c r="I1297" s="304"/>
      <c r="J1297" s="304"/>
      <c r="K1297" s="304"/>
      <c r="L1297" s="304"/>
      <c r="M1297" s="304"/>
      <c r="N1297" s="304"/>
      <c r="O1297" s="304"/>
      <c r="P1297" s="304"/>
      <c r="Q1297" s="304"/>
      <c r="R1297" s="304"/>
      <c r="S1297" s="304"/>
      <c r="T1297" s="304"/>
      <c r="U1297" s="304"/>
      <c r="V1297" s="304"/>
      <c r="W1297" s="304"/>
      <c r="X1297" s="304"/>
      <c r="Y1297" s="304"/>
      <c r="Z1297" s="304"/>
      <c r="AA1297" s="304"/>
      <c r="AB1297" s="304"/>
      <c r="AC1297" s="304"/>
      <c r="AD1297" s="304"/>
      <c r="AE1297" s="305"/>
      <c r="AF1297" s="305"/>
      <c r="AG1297" s="305"/>
      <c r="AH1297" s="305"/>
      <c r="AI1297" s="305"/>
      <c r="AJ1297" s="305"/>
      <c r="AK1297" s="305"/>
      <c r="AL1297" s="305"/>
      <c r="AM1297" s="305"/>
      <c r="AN1297" s="305"/>
      <c r="AO1297" s="314"/>
      <c r="AP1297" s="117"/>
      <c r="AQ1297" s="54" t="s">
        <v>645</v>
      </c>
      <c r="AU1297" s="292" t="str">
        <f t="shared" ca="1" si="209"/>
        <v>V</v>
      </c>
      <c r="AV1297" s="292">
        <f t="shared" si="210"/>
        <v>1281</v>
      </c>
      <c r="AW1297" s="180" t="str">
        <f t="shared" ca="1" si="207"/>
        <v>V1281</v>
      </c>
      <c r="AX1297" s="180">
        <f t="shared" si="200"/>
        <v>9</v>
      </c>
      <c r="AY1297" s="180" t="str">
        <f t="shared" ca="1" si="201"/>
        <v>6. Ownership - Operating Costs</v>
      </c>
      <c r="AZ1297" s="189" t="s">
        <v>702</v>
      </c>
      <c r="BA1297" s="180" t="s">
        <v>748</v>
      </c>
      <c r="BB1297" s="180">
        <f>$V$8</f>
        <v>2036</v>
      </c>
      <c r="BC1297" s="180" t="str">
        <f t="shared" ca="1" si="208"/>
        <v>9_V1281_Remaining_plant_OM_service_agreement_2036</v>
      </c>
      <c r="BD1297" s="180" t="s">
        <v>407</v>
      </c>
      <c r="BE1297" s="180"/>
      <c r="BF1297" s="189" t="str">
        <f t="shared" si="202"/>
        <v>&gt;=0</v>
      </c>
      <c r="BG1297" s="189" t="s">
        <v>58</v>
      </c>
      <c r="BH1297" s="189" t="s">
        <v>58</v>
      </c>
      <c r="BI1297" s="189"/>
      <c r="BJ1297" s="189"/>
      <c r="BK1297" s="189"/>
      <c r="BL1297" s="189"/>
    </row>
    <row r="1298" spans="1:64" ht="13.5" hidden="1" customHeight="1" thickBot="1">
      <c r="A1298" s="90"/>
      <c r="B1298" s="117"/>
      <c r="C1298" s="163"/>
      <c r="D1298" s="347"/>
      <c r="E1298" s="347"/>
      <c r="F1298" s="304"/>
      <c r="G1298" s="304"/>
      <c r="H1298" s="304"/>
      <c r="I1298" s="304"/>
      <c r="J1298" s="304"/>
      <c r="K1298" s="304"/>
      <c r="L1298" s="304"/>
      <c r="M1298" s="304"/>
      <c r="N1298" s="304"/>
      <c r="O1298" s="304"/>
      <c r="P1298" s="304"/>
      <c r="Q1298" s="304"/>
      <c r="R1298" s="304"/>
      <c r="S1298" s="304"/>
      <c r="T1298" s="304"/>
      <c r="U1298" s="304"/>
      <c r="V1298" s="304"/>
      <c r="W1298" s="304"/>
      <c r="X1298" s="304"/>
      <c r="Y1298" s="304"/>
      <c r="Z1298" s="304"/>
      <c r="AA1298" s="304"/>
      <c r="AB1298" s="304"/>
      <c r="AC1298" s="304"/>
      <c r="AD1298" s="304"/>
      <c r="AE1298" s="305"/>
      <c r="AF1298" s="305"/>
      <c r="AG1298" s="305"/>
      <c r="AH1298" s="305"/>
      <c r="AI1298" s="305"/>
      <c r="AJ1298" s="305"/>
      <c r="AK1298" s="305"/>
      <c r="AL1298" s="305"/>
      <c r="AM1298" s="305"/>
      <c r="AN1298" s="305"/>
      <c r="AO1298" s="314"/>
      <c r="AP1298" s="117"/>
      <c r="AQ1298" s="54" t="s">
        <v>645</v>
      </c>
      <c r="AU1298" s="292" t="str">
        <f t="shared" ca="1" si="209"/>
        <v>W</v>
      </c>
      <c r="AV1298" s="292">
        <f t="shared" si="210"/>
        <v>1281</v>
      </c>
      <c r="AW1298" s="180" t="str">
        <f t="shared" ca="1" si="207"/>
        <v>W1281</v>
      </c>
      <c r="AX1298" s="180">
        <f t="shared" si="200"/>
        <v>9</v>
      </c>
      <c r="AY1298" s="180" t="str">
        <f t="shared" ca="1" si="201"/>
        <v>6. Ownership - Operating Costs</v>
      </c>
      <c r="AZ1298" s="189" t="s">
        <v>702</v>
      </c>
      <c r="BA1298" s="180" t="s">
        <v>748</v>
      </c>
      <c r="BB1298" s="180">
        <f>$W$8</f>
        <v>2037</v>
      </c>
      <c r="BC1298" s="180" t="str">
        <f t="shared" ca="1" si="208"/>
        <v>9_W1281_Remaining_plant_OM_service_agreement_2037</v>
      </c>
      <c r="BD1298" s="180" t="s">
        <v>407</v>
      </c>
      <c r="BE1298" s="180"/>
      <c r="BF1298" s="189" t="str">
        <f t="shared" si="202"/>
        <v>&gt;=0</v>
      </c>
      <c r="BG1298" s="189" t="s">
        <v>58</v>
      </c>
      <c r="BH1298" s="189" t="s">
        <v>58</v>
      </c>
      <c r="BI1298" s="189"/>
      <c r="BJ1298" s="189"/>
      <c r="BK1298" s="189"/>
      <c r="BL1298" s="189"/>
    </row>
    <row r="1299" spans="1:64" ht="13.5" hidden="1" customHeight="1" thickBot="1">
      <c r="A1299" s="90"/>
      <c r="B1299" s="117"/>
      <c r="C1299" s="163"/>
      <c r="D1299" s="347"/>
      <c r="E1299" s="347"/>
      <c r="F1299" s="304"/>
      <c r="G1299" s="304"/>
      <c r="H1299" s="304"/>
      <c r="I1299" s="304"/>
      <c r="J1299" s="304"/>
      <c r="K1299" s="304"/>
      <c r="L1299" s="304"/>
      <c r="M1299" s="304"/>
      <c r="N1299" s="304"/>
      <c r="O1299" s="304"/>
      <c r="P1299" s="304"/>
      <c r="Q1299" s="304"/>
      <c r="R1299" s="304"/>
      <c r="S1299" s="304"/>
      <c r="T1299" s="304"/>
      <c r="U1299" s="304"/>
      <c r="V1299" s="304"/>
      <c r="W1299" s="304"/>
      <c r="X1299" s="304"/>
      <c r="Y1299" s="304"/>
      <c r="Z1299" s="304"/>
      <c r="AA1299" s="304"/>
      <c r="AB1299" s="304"/>
      <c r="AC1299" s="304"/>
      <c r="AD1299" s="304"/>
      <c r="AE1299" s="305"/>
      <c r="AF1299" s="305"/>
      <c r="AG1299" s="305"/>
      <c r="AH1299" s="305"/>
      <c r="AI1299" s="305"/>
      <c r="AJ1299" s="305"/>
      <c r="AK1299" s="305"/>
      <c r="AL1299" s="305"/>
      <c r="AM1299" s="305"/>
      <c r="AN1299" s="305"/>
      <c r="AO1299" s="314"/>
      <c r="AP1299" s="117"/>
      <c r="AQ1299" s="54" t="s">
        <v>645</v>
      </c>
      <c r="AU1299" s="292" t="str">
        <f t="shared" ca="1" si="209"/>
        <v>X</v>
      </c>
      <c r="AV1299" s="292">
        <f t="shared" si="210"/>
        <v>1281</v>
      </c>
      <c r="AW1299" s="180" t="str">
        <f t="shared" ca="1" si="207"/>
        <v>X1281</v>
      </c>
      <c r="AX1299" s="180">
        <f t="shared" si="200"/>
        <v>9</v>
      </c>
      <c r="AY1299" s="180" t="str">
        <f t="shared" ca="1" si="201"/>
        <v>6. Ownership - Operating Costs</v>
      </c>
      <c r="AZ1299" s="189" t="s">
        <v>702</v>
      </c>
      <c r="BA1299" s="180" t="s">
        <v>748</v>
      </c>
      <c r="BB1299" s="180">
        <f>$X$8</f>
        <v>2038</v>
      </c>
      <c r="BC1299" s="180" t="str">
        <f t="shared" ca="1" si="208"/>
        <v>9_X1281_Remaining_plant_OM_service_agreement_2038</v>
      </c>
      <c r="BD1299" s="180" t="s">
        <v>407</v>
      </c>
      <c r="BE1299" s="180"/>
      <c r="BF1299" s="189" t="str">
        <f t="shared" si="202"/>
        <v>&gt;=0</v>
      </c>
      <c r="BG1299" s="189" t="s">
        <v>58</v>
      </c>
      <c r="BH1299" s="189" t="s">
        <v>58</v>
      </c>
      <c r="BI1299" s="189"/>
      <c r="BJ1299" s="189"/>
      <c r="BK1299" s="189"/>
      <c r="BL1299" s="189"/>
    </row>
    <row r="1300" spans="1:64" ht="13.5" hidden="1" customHeight="1" thickBot="1">
      <c r="A1300" s="90"/>
      <c r="B1300" s="117"/>
      <c r="C1300" s="163"/>
      <c r="D1300" s="347"/>
      <c r="E1300" s="347"/>
      <c r="F1300" s="304"/>
      <c r="G1300" s="304"/>
      <c r="H1300" s="304"/>
      <c r="I1300" s="304"/>
      <c r="J1300" s="304"/>
      <c r="K1300" s="304"/>
      <c r="L1300" s="304"/>
      <c r="M1300" s="304"/>
      <c r="N1300" s="304"/>
      <c r="O1300" s="304"/>
      <c r="P1300" s="304"/>
      <c r="Q1300" s="304"/>
      <c r="R1300" s="304"/>
      <c r="S1300" s="304"/>
      <c r="T1300" s="304"/>
      <c r="U1300" s="304"/>
      <c r="V1300" s="304"/>
      <c r="W1300" s="304"/>
      <c r="X1300" s="304"/>
      <c r="Y1300" s="304"/>
      <c r="Z1300" s="304"/>
      <c r="AA1300" s="304"/>
      <c r="AB1300" s="304"/>
      <c r="AC1300" s="304"/>
      <c r="AD1300" s="304"/>
      <c r="AE1300" s="305"/>
      <c r="AF1300" s="305"/>
      <c r="AG1300" s="305"/>
      <c r="AH1300" s="305"/>
      <c r="AI1300" s="305"/>
      <c r="AJ1300" s="305"/>
      <c r="AK1300" s="305"/>
      <c r="AL1300" s="305"/>
      <c r="AM1300" s="305"/>
      <c r="AN1300" s="305"/>
      <c r="AO1300" s="314"/>
      <c r="AP1300" s="117"/>
      <c r="AQ1300" s="54" t="s">
        <v>645</v>
      </c>
      <c r="AU1300" s="292" t="str">
        <f t="shared" ca="1" si="209"/>
        <v>Y</v>
      </c>
      <c r="AV1300" s="292">
        <f t="shared" si="210"/>
        <v>1281</v>
      </c>
      <c r="AW1300" s="180" t="str">
        <f t="shared" ca="1" si="207"/>
        <v>Y1281</v>
      </c>
      <c r="AX1300" s="180">
        <f t="shared" si="200"/>
        <v>9</v>
      </c>
      <c r="AY1300" s="180" t="str">
        <f t="shared" ca="1" si="201"/>
        <v>6. Ownership - Operating Costs</v>
      </c>
      <c r="AZ1300" s="189" t="s">
        <v>702</v>
      </c>
      <c r="BA1300" s="180" t="s">
        <v>748</v>
      </c>
      <c r="BB1300" s="180">
        <f>$Y$8</f>
        <v>2039</v>
      </c>
      <c r="BC1300" s="180" t="str">
        <f t="shared" ca="1" si="208"/>
        <v>9_Y1281_Remaining_plant_OM_service_agreement_2039</v>
      </c>
      <c r="BD1300" s="180" t="s">
        <v>407</v>
      </c>
      <c r="BE1300" s="180"/>
      <c r="BF1300" s="189" t="str">
        <f t="shared" si="202"/>
        <v>&gt;=0</v>
      </c>
      <c r="BG1300" s="189" t="s">
        <v>58</v>
      </c>
      <c r="BH1300" s="189" t="s">
        <v>58</v>
      </c>
      <c r="BI1300" s="189"/>
      <c r="BJ1300" s="189"/>
      <c r="BK1300" s="189"/>
      <c r="BL1300" s="189"/>
    </row>
    <row r="1301" spans="1:64" ht="13.5" hidden="1" customHeight="1" thickBot="1">
      <c r="A1301" s="90"/>
      <c r="B1301" s="117"/>
      <c r="C1301" s="163"/>
      <c r="D1301" s="347"/>
      <c r="E1301" s="347"/>
      <c r="F1301" s="304"/>
      <c r="G1301" s="304"/>
      <c r="H1301" s="304"/>
      <c r="I1301" s="304"/>
      <c r="J1301" s="304"/>
      <c r="K1301" s="304"/>
      <c r="L1301" s="304"/>
      <c r="M1301" s="304"/>
      <c r="N1301" s="304"/>
      <c r="O1301" s="304"/>
      <c r="P1301" s="304"/>
      <c r="Q1301" s="304"/>
      <c r="R1301" s="304"/>
      <c r="S1301" s="304"/>
      <c r="T1301" s="304"/>
      <c r="U1301" s="304"/>
      <c r="V1301" s="304"/>
      <c r="W1301" s="304"/>
      <c r="X1301" s="304"/>
      <c r="Y1301" s="304"/>
      <c r="Z1301" s="304"/>
      <c r="AA1301" s="304"/>
      <c r="AB1301" s="304"/>
      <c r="AC1301" s="304"/>
      <c r="AD1301" s="304"/>
      <c r="AE1301" s="305"/>
      <c r="AF1301" s="305"/>
      <c r="AG1301" s="305"/>
      <c r="AH1301" s="305"/>
      <c r="AI1301" s="305"/>
      <c r="AJ1301" s="305"/>
      <c r="AK1301" s="305"/>
      <c r="AL1301" s="305"/>
      <c r="AM1301" s="305"/>
      <c r="AN1301" s="305"/>
      <c r="AO1301" s="314"/>
      <c r="AP1301" s="117"/>
      <c r="AQ1301" s="54" t="s">
        <v>645</v>
      </c>
      <c r="AU1301" s="292" t="str">
        <f t="shared" ca="1" si="209"/>
        <v>Z</v>
      </c>
      <c r="AV1301" s="292">
        <f t="shared" si="210"/>
        <v>1281</v>
      </c>
      <c r="AW1301" s="180" t="str">
        <f t="shared" ca="1" si="207"/>
        <v>Z1281</v>
      </c>
      <c r="AX1301" s="180">
        <f t="shared" si="200"/>
        <v>9</v>
      </c>
      <c r="AY1301" s="180" t="str">
        <f t="shared" ca="1" si="201"/>
        <v>6. Ownership - Operating Costs</v>
      </c>
      <c r="AZ1301" s="189" t="s">
        <v>702</v>
      </c>
      <c r="BA1301" s="180" t="s">
        <v>748</v>
      </c>
      <c r="BB1301" s="180">
        <f>$Z$8</f>
        <v>2040</v>
      </c>
      <c r="BC1301" s="180" t="str">
        <f t="shared" ca="1" si="208"/>
        <v>9_Z1281_Remaining_plant_OM_service_agreement_2040</v>
      </c>
      <c r="BD1301" s="180" t="s">
        <v>407</v>
      </c>
      <c r="BE1301" s="180"/>
      <c r="BF1301" s="189" t="str">
        <f t="shared" si="202"/>
        <v>&gt;=0</v>
      </c>
      <c r="BG1301" s="189" t="s">
        <v>58</v>
      </c>
      <c r="BH1301" s="189" t="s">
        <v>58</v>
      </c>
      <c r="BI1301" s="189"/>
      <c r="BJ1301" s="189"/>
      <c r="BK1301" s="189"/>
      <c r="BL1301" s="189"/>
    </row>
    <row r="1302" spans="1:64" ht="13.5" hidden="1" customHeight="1" thickBot="1">
      <c r="A1302" s="90"/>
      <c r="B1302" s="117"/>
      <c r="C1302" s="163"/>
      <c r="D1302" s="347"/>
      <c r="E1302" s="347"/>
      <c r="F1302" s="304"/>
      <c r="G1302" s="304"/>
      <c r="H1302" s="304"/>
      <c r="I1302" s="304"/>
      <c r="J1302" s="304"/>
      <c r="K1302" s="304"/>
      <c r="L1302" s="304"/>
      <c r="M1302" s="304"/>
      <c r="N1302" s="304"/>
      <c r="O1302" s="304"/>
      <c r="P1302" s="304"/>
      <c r="Q1302" s="304"/>
      <c r="R1302" s="304"/>
      <c r="S1302" s="304"/>
      <c r="T1302" s="304"/>
      <c r="U1302" s="304"/>
      <c r="V1302" s="304"/>
      <c r="W1302" s="304"/>
      <c r="X1302" s="304"/>
      <c r="Y1302" s="304"/>
      <c r="Z1302" s="304"/>
      <c r="AA1302" s="304"/>
      <c r="AB1302" s="304"/>
      <c r="AC1302" s="304"/>
      <c r="AD1302" s="304"/>
      <c r="AE1302" s="305"/>
      <c r="AF1302" s="305"/>
      <c r="AG1302" s="305"/>
      <c r="AH1302" s="305"/>
      <c r="AI1302" s="305"/>
      <c r="AJ1302" s="305"/>
      <c r="AK1302" s="305"/>
      <c r="AL1302" s="305"/>
      <c r="AM1302" s="305"/>
      <c r="AN1302" s="305"/>
      <c r="AO1302" s="314"/>
      <c r="AP1302" s="117"/>
      <c r="AQ1302" s="54" t="s">
        <v>645</v>
      </c>
      <c r="AU1302" s="292" t="str">
        <f t="shared" ca="1" si="209"/>
        <v>AA</v>
      </c>
      <c r="AV1302" s="292">
        <f t="shared" si="210"/>
        <v>1281</v>
      </c>
      <c r="AW1302" s="180" t="str">
        <f t="shared" ca="1" si="207"/>
        <v>AA1281</v>
      </c>
      <c r="AX1302" s="180">
        <f t="shared" si="200"/>
        <v>9</v>
      </c>
      <c r="AY1302" s="180" t="str">
        <f t="shared" ca="1" si="201"/>
        <v>6. Ownership - Operating Costs</v>
      </c>
      <c r="AZ1302" s="189" t="s">
        <v>702</v>
      </c>
      <c r="BA1302" s="180" t="s">
        <v>748</v>
      </c>
      <c r="BB1302" s="180">
        <f>$AA$8</f>
        <v>2041</v>
      </c>
      <c r="BC1302" s="180" t="str">
        <f t="shared" ca="1" si="208"/>
        <v>9_AA1281_Remaining_plant_OM_service_agreement_2041</v>
      </c>
      <c r="BD1302" s="180" t="s">
        <v>407</v>
      </c>
      <c r="BE1302" s="180"/>
      <c r="BF1302" s="189" t="str">
        <f t="shared" si="202"/>
        <v>&gt;=0</v>
      </c>
      <c r="BG1302" s="189" t="s">
        <v>58</v>
      </c>
      <c r="BH1302" s="189" t="s">
        <v>58</v>
      </c>
      <c r="BI1302" s="189"/>
      <c r="BJ1302" s="189"/>
      <c r="BK1302" s="189"/>
      <c r="BL1302" s="189"/>
    </row>
    <row r="1303" spans="1:64" ht="13.5" hidden="1" customHeight="1" thickBot="1">
      <c r="A1303" s="90"/>
      <c r="B1303" s="117"/>
      <c r="C1303" s="163"/>
      <c r="D1303" s="347"/>
      <c r="E1303" s="347"/>
      <c r="F1303" s="304"/>
      <c r="G1303" s="304"/>
      <c r="H1303" s="304"/>
      <c r="I1303" s="304"/>
      <c r="J1303" s="304"/>
      <c r="K1303" s="304"/>
      <c r="L1303" s="304"/>
      <c r="M1303" s="304"/>
      <c r="N1303" s="304"/>
      <c r="O1303" s="304"/>
      <c r="P1303" s="304"/>
      <c r="Q1303" s="304"/>
      <c r="R1303" s="304"/>
      <c r="S1303" s="304"/>
      <c r="T1303" s="304"/>
      <c r="U1303" s="304"/>
      <c r="V1303" s="304"/>
      <c r="W1303" s="304"/>
      <c r="X1303" s="304"/>
      <c r="Y1303" s="304"/>
      <c r="Z1303" s="304"/>
      <c r="AA1303" s="304"/>
      <c r="AB1303" s="304"/>
      <c r="AC1303" s="304"/>
      <c r="AD1303" s="304"/>
      <c r="AE1303" s="305"/>
      <c r="AF1303" s="305"/>
      <c r="AG1303" s="305"/>
      <c r="AH1303" s="305"/>
      <c r="AI1303" s="305"/>
      <c r="AJ1303" s="305"/>
      <c r="AK1303" s="305"/>
      <c r="AL1303" s="305"/>
      <c r="AM1303" s="305"/>
      <c r="AN1303" s="305"/>
      <c r="AO1303" s="314"/>
      <c r="AP1303" s="117"/>
      <c r="AQ1303" s="54" t="s">
        <v>645</v>
      </c>
      <c r="AU1303" s="292" t="str">
        <f t="shared" ca="1" si="209"/>
        <v>AB</v>
      </c>
      <c r="AV1303" s="292">
        <f t="shared" si="210"/>
        <v>1281</v>
      </c>
      <c r="AW1303" s="180" t="str">
        <f t="shared" ca="1" si="207"/>
        <v>AB1281</v>
      </c>
      <c r="AX1303" s="180">
        <f t="shared" si="200"/>
        <v>9</v>
      </c>
      <c r="AY1303" s="180" t="str">
        <f t="shared" ca="1" si="201"/>
        <v>6. Ownership - Operating Costs</v>
      </c>
      <c r="AZ1303" s="189" t="s">
        <v>702</v>
      </c>
      <c r="BA1303" s="180" t="s">
        <v>748</v>
      </c>
      <c r="BB1303" s="180">
        <f>$AB$8</f>
        <v>2042</v>
      </c>
      <c r="BC1303" s="180" t="str">
        <f t="shared" ca="1" si="208"/>
        <v>9_AB1281_Remaining_plant_OM_service_agreement_2042</v>
      </c>
      <c r="BD1303" s="180" t="s">
        <v>407</v>
      </c>
      <c r="BE1303" s="180"/>
      <c r="BF1303" s="189" t="str">
        <f t="shared" si="202"/>
        <v>&gt;=0</v>
      </c>
      <c r="BG1303" s="189" t="s">
        <v>58</v>
      </c>
      <c r="BH1303" s="189" t="s">
        <v>58</v>
      </c>
      <c r="BI1303" s="189"/>
      <c r="BJ1303" s="189"/>
      <c r="BK1303" s="189"/>
      <c r="BL1303" s="189"/>
    </row>
    <row r="1304" spans="1:64" ht="13.5" hidden="1" customHeight="1" thickBot="1">
      <c r="A1304" s="90"/>
      <c r="B1304" s="117"/>
      <c r="C1304" s="163"/>
      <c r="D1304" s="347"/>
      <c r="E1304" s="347"/>
      <c r="F1304" s="304"/>
      <c r="G1304" s="304"/>
      <c r="H1304" s="304"/>
      <c r="I1304" s="304"/>
      <c r="J1304" s="304"/>
      <c r="K1304" s="304"/>
      <c r="L1304" s="304"/>
      <c r="M1304" s="304"/>
      <c r="N1304" s="304"/>
      <c r="O1304" s="304"/>
      <c r="P1304" s="304"/>
      <c r="Q1304" s="304"/>
      <c r="R1304" s="304"/>
      <c r="S1304" s="304"/>
      <c r="T1304" s="304"/>
      <c r="U1304" s="304"/>
      <c r="V1304" s="304"/>
      <c r="W1304" s="304"/>
      <c r="X1304" s="304"/>
      <c r="Y1304" s="304"/>
      <c r="Z1304" s="304"/>
      <c r="AA1304" s="304"/>
      <c r="AB1304" s="304"/>
      <c r="AC1304" s="304"/>
      <c r="AD1304" s="304"/>
      <c r="AE1304" s="305"/>
      <c r="AF1304" s="305"/>
      <c r="AG1304" s="305"/>
      <c r="AH1304" s="305"/>
      <c r="AI1304" s="305"/>
      <c r="AJ1304" s="305"/>
      <c r="AK1304" s="305"/>
      <c r="AL1304" s="305"/>
      <c r="AM1304" s="305"/>
      <c r="AN1304" s="305"/>
      <c r="AO1304" s="314"/>
      <c r="AP1304" s="117"/>
      <c r="AQ1304" s="54" t="s">
        <v>645</v>
      </c>
      <c r="AU1304" s="292" t="str">
        <f t="shared" ca="1" si="209"/>
        <v>AC</v>
      </c>
      <c r="AV1304" s="292">
        <f t="shared" si="210"/>
        <v>1281</v>
      </c>
      <c r="AW1304" s="180" t="str">
        <f t="shared" ca="1" si="207"/>
        <v>AC1281</v>
      </c>
      <c r="AX1304" s="180">
        <f t="shared" si="200"/>
        <v>9</v>
      </c>
      <c r="AY1304" s="180" t="str">
        <f t="shared" ca="1" si="201"/>
        <v>6. Ownership - Operating Costs</v>
      </c>
      <c r="AZ1304" s="189" t="s">
        <v>702</v>
      </c>
      <c r="BA1304" s="180" t="s">
        <v>748</v>
      </c>
      <c r="BB1304" s="180">
        <f>$AC$8</f>
        <v>2043</v>
      </c>
      <c r="BC1304" s="180" t="str">
        <f t="shared" ca="1" si="208"/>
        <v>9_AC1281_Remaining_plant_OM_service_agreement_2043</v>
      </c>
      <c r="BD1304" s="180" t="s">
        <v>407</v>
      </c>
      <c r="BE1304" s="180"/>
      <c r="BF1304" s="189" t="str">
        <f t="shared" si="202"/>
        <v>&gt;=0</v>
      </c>
      <c r="BG1304" s="189" t="s">
        <v>58</v>
      </c>
      <c r="BH1304" s="189" t="s">
        <v>58</v>
      </c>
      <c r="BI1304" s="189"/>
      <c r="BJ1304" s="189"/>
      <c r="BK1304" s="189"/>
      <c r="BL1304" s="189"/>
    </row>
    <row r="1305" spans="1:64" ht="13.5" hidden="1" customHeight="1" thickBot="1">
      <c r="A1305" s="90"/>
      <c r="B1305" s="117"/>
      <c r="C1305" s="163"/>
      <c r="D1305" s="347"/>
      <c r="E1305" s="347"/>
      <c r="F1305" s="304"/>
      <c r="G1305" s="304"/>
      <c r="H1305" s="304"/>
      <c r="I1305" s="304"/>
      <c r="J1305" s="304"/>
      <c r="K1305" s="304"/>
      <c r="L1305" s="304"/>
      <c r="M1305" s="304"/>
      <c r="N1305" s="304"/>
      <c r="O1305" s="304"/>
      <c r="P1305" s="304"/>
      <c r="Q1305" s="304"/>
      <c r="R1305" s="304"/>
      <c r="S1305" s="304"/>
      <c r="T1305" s="304"/>
      <c r="U1305" s="304"/>
      <c r="V1305" s="304"/>
      <c r="W1305" s="304"/>
      <c r="X1305" s="304"/>
      <c r="Y1305" s="304"/>
      <c r="Z1305" s="304"/>
      <c r="AA1305" s="304"/>
      <c r="AB1305" s="304"/>
      <c r="AC1305" s="304"/>
      <c r="AD1305" s="304"/>
      <c r="AE1305" s="305"/>
      <c r="AF1305" s="305"/>
      <c r="AG1305" s="305"/>
      <c r="AH1305" s="305"/>
      <c r="AI1305" s="305"/>
      <c r="AJ1305" s="305"/>
      <c r="AK1305" s="305"/>
      <c r="AL1305" s="305"/>
      <c r="AM1305" s="305"/>
      <c r="AN1305" s="305"/>
      <c r="AO1305" s="314"/>
      <c r="AP1305" s="117"/>
      <c r="AQ1305" s="54" t="s">
        <v>645</v>
      </c>
      <c r="AU1305" s="292" t="str">
        <f t="shared" ca="1" si="209"/>
        <v>AD</v>
      </c>
      <c r="AV1305" s="292">
        <f t="shared" si="210"/>
        <v>1281</v>
      </c>
      <c r="AW1305" s="180" t="str">
        <f t="shared" ca="1" si="207"/>
        <v>AD1281</v>
      </c>
      <c r="AX1305" s="180">
        <f t="shared" si="200"/>
        <v>9</v>
      </c>
      <c r="AY1305" s="180" t="str">
        <f t="shared" ca="1" si="201"/>
        <v>6. Ownership - Operating Costs</v>
      </c>
      <c r="AZ1305" s="189" t="s">
        <v>702</v>
      </c>
      <c r="BA1305" s="180" t="s">
        <v>748</v>
      </c>
      <c r="BB1305" s="180">
        <f>$AD$8</f>
        <v>2044</v>
      </c>
      <c r="BC1305" s="180" t="str">
        <f t="shared" ca="1" si="208"/>
        <v>9_AD1281_Remaining_plant_OM_service_agreement_2044</v>
      </c>
      <c r="BD1305" s="180" t="s">
        <v>407</v>
      </c>
      <c r="BE1305" s="180"/>
      <c r="BF1305" s="189" t="str">
        <f t="shared" si="202"/>
        <v>&gt;=0</v>
      </c>
      <c r="BG1305" s="189" t="s">
        <v>58</v>
      </c>
      <c r="BH1305" s="189" t="s">
        <v>58</v>
      </c>
      <c r="BI1305" s="189"/>
      <c r="BJ1305" s="189"/>
      <c r="BK1305" s="189"/>
      <c r="BL1305" s="189"/>
    </row>
    <row r="1306" spans="1:64" ht="13.5" hidden="1" customHeight="1" thickBot="1">
      <c r="A1306" s="90"/>
      <c r="B1306" s="117"/>
      <c r="C1306" s="163"/>
      <c r="D1306" s="347"/>
      <c r="E1306" s="347"/>
      <c r="F1306" s="304"/>
      <c r="G1306" s="304"/>
      <c r="H1306" s="304"/>
      <c r="I1306" s="304"/>
      <c r="J1306" s="304"/>
      <c r="K1306" s="304"/>
      <c r="L1306" s="304"/>
      <c r="M1306" s="304"/>
      <c r="N1306" s="304"/>
      <c r="O1306" s="304"/>
      <c r="P1306" s="304"/>
      <c r="Q1306" s="304"/>
      <c r="R1306" s="304"/>
      <c r="S1306" s="304"/>
      <c r="T1306" s="304"/>
      <c r="U1306" s="304"/>
      <c r="V1306" s="304"/>
      <c r="W1306" s="304"/>
      <c r="X1306" s="304"/>
      <c r="Y1306" s="304"/>
      <c r="Z1306" s="304"/>
      <c r="AA1306" s="304"/>
      <c r="AB1306" s="304"/>
      <c r="AC1306" s="304"/>
      <c r="AD1306" s="304"/>
      <c r="AE1306" s="305"/>
      <c r="AF1306" s="305"/>
      <c r="AG1306" s="305"/>
      <c r="AH1306" s="305"/>
      <c r="AI1306" s="305"/>
      <c r="AJ1306" s="305"/>
      <c r="AK1306" s="305"/>
      <c r="AL1306" s="305"/>
      <c r="AM1306" s="305"/>
      <c r="AN1306" s="305"/>
      <c r="AO1306" s="314"/>
      <c r="AP1306" s="117"/>
      <c r="AQ1306" s="54" t="s">
        <v>645</v>
      </c>
      <c r="AU1306" s="292" t="str">
        <f t="shared" ca="1" si="209"/>
        <v>AE</v>
      </c>
      <c r="AV1306" s="292">
        <f t="shared" si="210"/>
        <v>1281</v>
      </c>
      <c r="AW1306" s="180" t="str">
        <f t="shared" ca="1" si="207"/>
        <v>AE1281</v>
      </c>
      <c r="AX1306" s="180">
        <f t="shared" si="200"/>
        <v>9</v>
      </c>
      <c r="AY1306" s="180" t="str">
        <f t="shared" ca="1" si="201"/>
        <v>6. Ownership - Operating Costs</v>
      </c>
      <c r="AZ1306" s="189" t="s">
        <v>702</v>
      </c>
      <c r="BA1306" s="180" t="s">
        <v>748</v>
      </c>
      <c r="BB1306" s="180">
        <f>$AE$8</f>
        <v>2045</v>
      </c>
      <c r="BC1306" s="180" t="str">
        <f t="shared" ca="1" si="208"/>
        <v>9_AE1281_Remaining_plant_OM_service_agreement_2045</v>
      </c>
      <c r="BD1306" s="180" t="s">
        <v>407</v>
      </c>
      <c r="BE1306" s="180"/>
      <c r="BF1306" s="189" t="str">
        <f t="shared" si="202"/>
        <v>&gt;=0</v>
      </c>
      <c r="BG1306" s="189" t="s">
        <v>58</v>
      </c>
      <c r="BH1306" s="189" t="s">
        <v>58</v>
      </c>
      <c r="BI1306" s="189"/>
      <c r="BJ1306" s="189"/>
      <c r="BK1306" s="189"/>
      <c r="BL1306" s="189"/>
    </row>
    <row r="1307" spans="1:64" ht="13.5" hidden="1" customHeight="1" thickBot="1">
      <c r="A1307" s="90"/>
      <c r="B1307" s="117"/>
      <c r="C1307" s="163"/>
      <c r="D1307" s="347"/>
      <c r="E1307" s="347"/>
      <c r="F1307" s="304"/>
      <c r="G1307" s="304"/>
      <c r="H1307" s="304"/>
      <c r="I1307" s="304"/>
      <c r="J1307" s="304"/>
      <c r="K1307" s="304"/>
      <c r="L1307" s="304"/>
      <c r="M1307" s="304"/>
      <c r="N1307" s="304"/>
      <c r="O1307" s="304"/>
      <c r="P1307" s="304"/>
      <c r="Q1307" s="304"/>
      <c r="R1307" s="304"/>
      <c r="S1307" s="304"/>
      <c r="T1307" s="304"/>
      <c r="U1307" s="304"/>
      <c r="V1307" s="304"/>
      <c r="W1307" s="304"/>
      <c r="X1307" s="304"/>
      <c r="Y1307" s="304"/>
      <c r="Z1307" s="304"/>
      <c r="AA1307" s="304"/>
      <c r="AB1307" s="304"/>
      <c r="AC1307" s="304"/>
      <c r="AD1307" s="304"/>
      <c r="AE1307" s="305"/>
      <c r="AF1307" s="305"/>
      <c r="AG1307" s="305"/>
      <c r="AH1307" s="305"/>
      <c r="AI1307" s="305"/>
      <c r="AJ1307" s="305"/>
      <c r="AK1307" s="305"/>
      <c r="AL1307" s="305"/>
      <c r="AM1307" s="305"/>
      <c r="AN1307" s="305"/>
      <c r="AO1307" s="314"/>
      <c r="AP1307" s="117"/>
      <c r="AQ1307" s="54" t="s">
        <v>645</v>
      </c>
      <c r="AU1307" s="292" t="str">
        <f t="shared" ca="1" si="209"/>
        <v>AF</v>
      </c>
      <c r="AV1307" s="292">
        <f t="shared" si="210"/>
        <v>1281</v>
      </c>
      <c r="AW1307" s="180" t="str">
        <f t="shared" ca="1" si="207"/>
        <v>AF1281</v>
      </c>
      <c r="AX1307" s="180">
        <f t="shared" si="200"/>
        <v>9</v>
      </c>
      <c r="AY1307" s="180" t="str">
        <f t="shared" ca="1" si="201"/>
        <v>6. Ownership - Operating Costs</v>
      </c>
      <c r="AZ1307" s="189" t="s">
        <v>702</v>
      </c>
      <c r="BA1307" s="180" t="s">
        <v>748</v>
      </c>
      <c r="BB1307" s="180">
        <f>$AF$8</f>
        <v>2046</v>
      </c>
      <c r="BC1307" s="180" t="str">
        <f t="shared" ca="1" si="208"/>
        <v>9_AF1281_Remaining_plant_OM_service_agreement_2046</v>
      </c>
      <c r="BD1307" s="180" t="s">
        <v>407</v>
      </c>
      <c r="BE1307" s="180"/>
      <c r="BF1307" s="189" t="str">
        <f t="shared" si="202"/>
        <v>&gt;=0</v>
      </c>
      <c r="BG1307" s="189" t="s">
        <v>58</v>
      </c>
      <c r="BH1307" s="189" t="s">
        <v>58</v>
      </c>
      <c r="BI1307" s="189"/>
      <c r="BJ1307" s="189"/>
      <c r="BK1307" s="189"/>
      <c r="BL1307" s="189"/>
    </row>
    <row r="1308" spans="1:64" ht="13.5" hidden="1" customHeight="1" thickBot="1">
      <c r="A1308" s="90"/>
      <c r="B1308" s="117"/>
      <c r="C1308" s="163"/>
      <c r="D1308" s="347"/>
      <c r="E1308" s="347"/>
      <c r="F1308" s="304"/>
      <c r="G1308" s="304"/>
      <c r="H1308" s="304"/>
      <c r="I1308" s="304"/>
      <c r="J1308" s="304"/>
      <c r="K1308" s="304"/>
      <c r="L1308" s="304"/>
      <c r="M1308" s="304"/>
      <c r="N1308" s="304"/>
      <c r="O1308" s="304"/>
      <c r="P1308" s="304"/>
      <c r="Q1308" s="304"/>
      <c r="R1308" s="304"/>
      <c r="S1308" s="304"/>
      <c r="T1308" s="304"/>
      <c r="U1308" s="304"/>
      <c r="V1308" s="304"/>
      <c r="W1308" s="304"/>
      <c r="X1308" s="304"/>
      <c r="Y1308" s="304"/>
      <c r="Z1308" s="304"/>
      <c r="AA1308" s="304"/>
      <c r="AB1308" s="304"/>
      <c r="AC1308" s="304"/>
      <c r="AD1308" s="304"/>
      <c r="AE1308" s="305"/>
      <c r="AF1308" s="305"/>
      <c r="AG1308" s="305"/>
      <c r="AH1308" s="305"/>
      <c r="AI1308" s="305"/>
      <c r="AJ1308" s="305"/>
      <c r="AK1308" s="305"/>
      <c r="AL1308" s="305"/>
      <c r="AM1308" s="305"/>
      <c r="AN1308" s="305"/>
      <c r="AO1308" s="314"/>
      <c r="AP1308" s="117"/>
      <c r="AQ1308" s="54" t="s">
        <v>645</v>
      </c>
      <c r="AU1308" s="292" t="str">
        <f t="shared" ca="1" si="209"/>
        <v>AG</v>
      </c>
      <c r="AV1308" s="292">
        <f t="shared" si="210"/>
        <v>1281</v>
      </c>
      <c r="AW1308" s="180" t="str">
        <f t="shared" ca="1" si="207"/>
        <v>AG1281</v>
      </c>
      <c r="AX1308" s="180">
        <f t="shared" si="200"/>
        <v>9</v>
      </c>
      <c r="AY1308" s="180" t="str">
        <f t="shared" ca="1" si="201"/>
        <v>6. Ownership - Operating Costs</v>
      </c>
      <c r="AZ1308" s="189" t="s">
        <v>702</v>
      </c>
      <c r="BA1308" s="180" t="s">
        <v>748</v>
      </c>
      <c r="BB1308" s="180">
        <f>$AG$8</f>
        <v>2047</v>
      </c>
      <c r="BC1308" s="180" t="str">
        <f t="shared" ca="1" si="208"/>
        <v>9_AG1281_Remaining_plant_OM_service_agreement_2047</v>
      </c>
      <c r="BD1308" s="180" t="s">
        <v>407</v>
      </c>
      <c r="BE1308" s="180"/>
      <c r="BF1308" s="189" t="str">
        <f t="shared" si="202"/>
        <v>&gt;=0</v>
      </c>
      <c r="BG1308" s="189" t="s">
        <v>58</v>
      </c>
      <c r="BH1308" s="189" t="s">
        <v>58</v>
      </c>
      <c r="BI1308" s="189"/>
      <c r="BJ1308" s="189"/>
      <c r="BK1308" s="189"/>
      <c r="BL1308" s="189"/>
    </row>
    <row r="1309" spans="1:64" ht="13.5" hidden="1" customHeight="1" thickBot="1">
      <c r="A1309" s="90"/>
      <c r="B1309" s="117"/>
      <c r="C1309" s="163"/>
      <c r="D1309" s="347"/>
      <c r="E1309" s="347"/>
      <c r="F1309" s="304"/>
      <c r="G1309" s="304"/>
      <c r="H1309" s="304"/>
      <c r="I1309" s="304"/>
      <c r="J1309" s="304"/>
      <c r="K1309" s="304"/>
      <c r="L1309" s="304"/>
      <c r="M1309" s="304"/>
      <c r="N1309" s="304"/>
      <c r="O1309" s="304"/>
      <c r="P1309" s="304"/>
      <c r="Q1309" s="304"/>
      <c r="R1309" s="304"/>
      <c r="S1309" s="304"/>
      <c r="T1309" s="304"/>
      <c r="U1309" s="304"/>
      <c r="V1309" s="304"/>
      <c r="W1309" s="304"/>
      <c r="X1309" s="304"/>
      <c r="Y1309" s="304"/>
      <c r="Z1309" s="304"/>
      <c r="AA1309" s="304"/>
      <c r="AB1309" s="304"/>
      <c r="AC1309" s="304"/>
      <c r="AD1309" s="304"/>
      <c r="AE1309" s="305"/>
      <c r="AF1309" s="305"/>
      <c r="AG1309" s="305"/>
      <c r="AH1309" s="305"/>
      <c r="AI1309" s="305"/>
      <c r="AJ1309" s="305"/>
      <c r="AK1309" s="305"/>
      <c r="AL1309" s="305"/>
      <c r="AM1309" s="305"/>
      <c r="AN1309" s="305"/>
      <c r="AO1309" s="314"/>
      <c r="AP1309" s="117"/>
      <c r="AQ1309" s="54" t="s">
        <v>645</v>
      </c>
      <c r="AU1309" s="292" t="str">
        <f t="shared" ca="1" si="209"/>
        <v>AH</v>
      </c>
      <c r="AV1309" s="292">
        <f t="shared" si="210"/>
        <v>1281</v>
      </c>
      <c r="AW1309" s="180" t="str">
        <f t="shared" ca="1" si="207"/>
        <v>AH1281</v>
      </c>
      <c r="AX1309" s="180">
        <f t="shared" ref="AX1309:AX1372" si="211">$AX$5</f>
        <v>9</v>
      </c>
      <c r="AY1309" s="180" t="str">
        <f t="shared" ref="AY1309:AY1372" ca="1" si="212">MID(CELL("filename",AX1309),FIND("]",CELL("filename",AX1309))+1,256)</f>
        <v>6. Ownership - Operating Costs</v>
      </c>
      <c r="AZ1309" s="189" t="s">
        <v>702</v>
      </c>
      <c r="BA1309" s="180" t="s">
        <v>748</v>
      </c>
      <c r="BB1309" s="180">
        <f>$AH$8</f>
        <v>2048</v>
      </c>
      <c r="BC1309" s="180" t="str">
        <f t="shared" ca="1" si="208"/>
        <v>9_AH1281_Remaining_plant_OM_service_agreement_2048</v>
      </c>
      <c r="BD1309" s="180" t="s">
        <v>407</v>
      </c>
      <c r="BE1309" s="180"/>
      <c r="BF1309" s="189" t="str">
        <f t="shared" ref="BF1309:BF1372" si="213">"&gt;=0"</f>
        <v>&gt;=0</v>
      </c>
      <c r="BG1309" s="189" t="s">
        <v>58</v>
      </c>
      <c r="BH1309" s="189" t="s">
        <v>58</v>
      </c>
      <c r="BI1309" s="189"/>
      <c r="BJ1309" s="189"/>
      <c r="BK1309" s="189"/>
      <c r="BL1309" s="189"/>
    </row>
    <row r="1310" spans="1:64" ht="13.5" hidden="1" customHeight="1" thickBot="1">
      <c r="A1310" s="90"/>
      <c r="B1310" s="117"/>
      <c r="C1310" s="163"/>
      <c r="D1310" s="347"/>
      <c r="E1310" s="347"/>
      <c r="F1310" s="304"/>
      <c r="G1310" s="304"/>
      <c r="H1310" s="304"/>
      <c r="I1310" s="304"/>
      <c r="J1310" s="304"/>
      <c r="K1310" s="304"/>
      <c r="L1310" s="304"/>
      <c r="M1310" s="304"/>
      <c r="N1310" s="304"/>
      <c r="O1310" s="304"/>
      <c r="P1310" s="304"/>
      <c r="Q1310" s="304"/>
      <c r="R1310" s="304"/>
      <c r="S1310" s="304"/>
      <c r="T1310" s="304"/>
      <c r="U1310" s="304"/>
      <c r="V1310" s="304"/>
      <c r="W1310" s="304"/>
      <c r="X1310" s="304"/>
      <c r="Y1310" s="304"/>
      <c r="Z1310" s="304"/>
      <c r="AA1310" s="304"/>
      <c r="AB1310" s="304"/>
      <c r="AC1310" s="304"/>
      <c r="AD1310" s="304"/>
      <c r="AE1310" s="305"/>
      <c r="AF1310" s="305"/>
      <c r="AG1310" s="305"/>
      <c r="AH1310" s="305"/>
      <c r="AI1310" s="305"/>
      <c r="AJ1310" s="305"/>
      <c r="AK1310" s="305"/>
      <c r="AL1310" s="305"/>
      <c r="AM1310" s="305"/>
      <c r="AN1310" s="305"/>
      <c r="AO1310" s="314"/>
      <c r="AP1310" s="117"/>
      <c r="AQ1310" s="54" t="s">
        <v>645</v>
      </c>
      <c r="AU1310" s="292" t="str">
        <f t="shared" ca="1" si="209"/>
        <v>AI</v>
      </c>
      <c r="AV1310" s="292">
        <f t="shared" si="210"/>
        <v>1281</v>
      </c>
      <c r="AW1310" s="180" t="str">
        <f t="shared" ca="1" si="207"/>
        <v>AI1281</v>
      </c>
      <c r="AX1310" s="180">
        <f t="shared" si="211"/>
        <v>9</v>
      </c>
      <c r="AY1310" s="180" t="str">
        <f t="shared" ca="1" si="212"/>
        <v>6. Ownership - Operating Costs</v>
      </c>
      <c r="AZ1310" s="189" t="s">
        <v>702</v>
      </c>
      <c r="BA1310" s="180" t="s">
        <v>748</v>
      </c>
      <c r="BB1310" s="180">
        <f>$AI$8</f>
        <v>2049</v>
      </c>
      <c r="BC1310" s="180" t="str">
        <f t="shared" ca="1" si="208"/>
        <v>9_AI1281_Remaining_plant_OM_service_agreement_2049</v>
      </c>
      <c r="BD1310" s="180" t="s">
        <v>407</v>
      </c>
      <c r="BE1310" s="180"/>
      <c r="BF1310" s="189" t="str">
        <f t="shared" si="213"/>
        <v>&gt;=0</v>
      </c>
      <c r="BG1310" s="189" t="s">
        <v>58</v>
      </c>
      <c r="BH1310" s="189" t="s">
        <v>58</v>
      </c>
      <c r="BI1310" s="189"/>
      <c r="BJ1310" s="189"/>
      <c r="BK1310" s="189"/>
      <c r="BL1310" s="189"/>
    </row>
    <row r="1311" spans="1:64" ht="13.5" hidden="1" customHeight="1" thickBot="1">
      <c r="A1311" s="90"/>
      <c r="B1311" s="117"/>
      <c r="C1311" s="163"/>
      <c r="D1311" s="347"/>
      <c r="E1311" s="347"/>
      <c r="F1311" s="304"/>
      <c r="G1311" s="304"/>
      <c r="H1311" s="304"/>
      <c r="I1311" s="304"/>
      <c r="J1311" s="304"/>
      <c r="K1311" s="304"/>
      <c r="L1311" s="304"/>
      <c r="M1311" s="304"/>
      <c r="N1311" s="304"/>
      <c r="O1311" s="304"/>
      <c r="P1311" s="304"/>
      <c r="Q1311" s="304"/>
      <c r="R1311" s="304"/>
      <c r="S1311" s="304"/>
      <c r="T1311" s="304"/>
      <c r="U1311" s="304"/>
      <c r="V1311" s="304"/>
      <c r="W1311" s="304"/>
      <c r="X1311" s="304"/>
      <c r="Y1311" s="304"/>
      <c r="Z1311" s="304"/>
      <c r="AA1311" s="304"/>
      <c r="AB1311" s="304"/>
      <c r="AC1311" s="304"/>
      <c r="AD1311" s="304"/>
      <c r="AE1311" s="305"/>
      <c r="AF1311" s="305"/>
      <c r="AG1311" s="305"/>
      <c r="AH1311" s="305"/>
      <c r="AI1311" s="305"/>
      <c r="AJ1311" s="305"/>
      <c r="AK1311" s="305"/>
      <c r="AL1311" s="305"/>
      <c r="AM1311" s="305"/>
      <c r="AN1311" s="305"/>
      <c r="AO1311" s="314"/>
      <c r="AP1311" s="117"/>
      <c r="AQ1311" s="54" t="s">
        <v>645</v>
      </c>
      <c r="AU1311" s="292" t="str">
        <f t="shared" ca="1" si="209"/>
        <v>AJ</v>
      </c>
      <c r="AV1311" s="292">
        <f t="shared" si="210"/>
        <v>1281</v>
      </c>
      <c r="AW1311" s="180" t="str">
        <f t="shared" ca="1" si="207"/>
        <v>AJ1281</v>
      </c>
      <c r="AX1311" s="180">
        <f t="shared" si="211"/>
        <v>9</v>
      </c>
      <c r="AY1311" s="180" t="str">
        <f t="shared" ca="1" si="212"/>
        <v>6. Ownership - Operating Costs</v>
      </c>
      <c r="AZ1311" s="189" t="s">
        <v>702</v>
      </c>
      <c r="BA1311" s="180" t="s">
        <v>748</v>
      </c>
      <c r="BB1311" s="180">
        <f>$AJ$8</f>
        <v>2050</v>
      </c>
      <c r="BC1311" s="180" t="str">
        <f t="shared" ca="1" si="208"/>
        <v>9_AJ1281_Remaining_plant_OM_service_agreement_2050</v>
      </c>
      <c r="BD1311" s="180" t="s">
        <v>407</v>
      </c>
      <c r="BE1311" s="180"/>
      <c r="BF1311" s="189" t="str">
        <f t="shared" si="213"/>
        <v>&gt;=0</v>
      </c>
      <c r="BG1311" s="189" t="s">
        <v>58</v>
      </c>
      <c r="BH1311" s="189" t="s">
        <v>58</v>
      </c>
      <c r="BI1311" s="189"/>
      <c r="BJ1311" s="189"/>
      <c r="BK1311" s="189"/>
      <c r="BL1311" s="189"/>
    </row>
    <row r="1312" spans="1:64" ht="13.5" hidden="1" customHeight="1" thickBot="1">
      <c r="A1312" s="90"/>
      <c r="B1312" s="117"/>
      <c r="C1312" s="163"/>
      <c r="D1312" s="347"/>
      <c r="E1312" s="347"/>
      <c r="F1312" s="304"/>
      <c r="G1312" s="304"/>
      <c r="H1312" s="304"/>
      <c r="I1312" s="304"/>
      <c r="J1312" s="304"/>
      <c r="K1312" s="304"/>
      <c r="L1312" s="304"/>
      <c r="M1312" s="304"/>
      <c r="N1312" s="304"/>
      <c r="O1312" s="304"/>
      <c r="P1312" s="304"/>
      <c r="Q1312" s="304"/>
      <c r="R1312" s="304"/>
      <c r="S1312" s="304"/>
      <c r="T1312" s="304"/>
      <c r="U1312" s="304"/>
      <c r="V1312" s="304"/>
      <c r="W1312" s="304"/>
      <c r="X1312" s="304"/>
      <c r="Y1312" s="304"/>
      <c r="Z1312" s="304"/>
      <c r="AA1312" s="304"/>
      <c r="AB1312" s="304"/>
      <c r="AC1312" s="304"/>
      <c r="AD1312" s="304"/>
      <c r="AE1312" s="305"/>
      <c r="AF1312" s="305"/>
      <c r="AG1312" s="305"/>
      <c r="AH1312" s="305"/>
      <c r="AI1312" s="305"/>
      <c r="AJ1312" s="305"/>
      <c r="AK1312" s="305"/>
      <c r="AL1312" s="305"/>
      <c r="AM1312" s="305"/>
      <c r="AN1312" s="305"/>
      <c r="AO1312" s="314"/>
      <c r="AP1312" s="117"/>
      <c r="AQ1312" s="54" t="s">
        <v>645</v>
      </c>
      <c r="AU1312" s="292" t="str">
        <f t="shared" ca="1" si="209"/>
        <v>AK</v>
      </c>
      <c r="AV1312" s="292">
        <f t="shared" si="210"/>
        <v>1281</v>
      </c>
      <c r="AW1312" s="180" t="str">
        <f t="shared" ca="1" si="207"/>
        <v>AK1281</v>
      </c>
      <c r="AX1312" s="180">
        <f t="shared" si="211"/>
        <v>9</v>
      </c>
      <c r="AY1312" s="180" t="str">
        <f t="shared" ca="1" si="212"/>
        <v>6. Ownership - Operating Costs</v>
      </c>
      <c r="AZ1312" s="189" t="s">
        <v>702</v>
      </c>
      <c r="BA1312" s="180" t="s">
        <v>748</v>
      </c>
      <c r="BB1312" s="180">
        <f>$AK$8</f>
        <v>2051</v>
      </c>
      <c r="BC1312" s="180" t="str">
        <f t="shared" ca="1" si="208"/>
        <v>9_AK1281_Remaining_plant_OM_service_agreement_2051</v>
      </c>
      <c r="BD1312" s="180" t="s">
        <v>407</v>
      </c>
      <c r="BE1312" s="180"/>
      <c r="BF1312" s="189" t="str">
        <f t="shared" si="213"/>
        <v>&gt;=0</v>
      </c>
      <c r="BG1312" s="189" t="s">
        <v>58</v>
      </c>
      <c r="BH1312" s="189" t="s">
        <v>58</v>
      </c>
      <c r="BI1312" s="189"/>
      <c r="BJ1312" s="189"/>
      <c r="BK1312" s="189"/>
      <c r="BL1312" s="189"/>
    </row>
    <row r="1313" spans="1:64" ht="13.5" hidden="1" customHeight="1" thickBot="1">
      <c r="A1313" s="90"/>
      <c r="B1313" s="117"/>
      <c r="C1313" s="163"/>
      <c r="D1313" s="347"/>
      <c r="E1313" s="347"/>
      <c r="F1313" s="304"/>
      <c r="G1313" s="304"/>
      <c r="H1313" s="304"/>
      <c r="I1313" s="304"/>
      <c r="J1313" s="304"/>
      <c r="K1313" s="304"/>
      <c r="L1313" s="304"/>
      <c r="M1313" s="304"/>
      <c r="N1313" s="304"/>
      <c r="O1313" s="304"/>
      <c r="P1313" s="304"/>
      <c r="Q1313" s="304"/>
      <c r="R1313" s="304"/>
      <c r="S1313" s="304"/>
      <c r="T1313" s="304"/>
      <c r="U1313" s="304"/>
      <c r="V1313" s="304"/>
      <c r="W1313" s="304"/>
      <c r="X1313" s="304"/>
      <c r="Y1313" s="304"/>
      <c r="Z1313" s="304"/>
      <c r="AA1313" s="304"/>
      <c r="AB1313" s="304"/>
      <c r="AC1313" s="304"/>
      <c r="AD1313" s="304"/>
      <c r="AE1313" s="305"/>
      <c r="AF1313" s="305"/>
      <c r="AG1313" s="305"/>
      <c r="AH1313" s="305"/>
      <c r="AI1313" s="305"/>
      <c r="AJ1313" s="305"/>
      <c r="AK1313" s="305"/>
      <c r="AL1313" s="305"/>
      <c r="AM1313" s="305"/>
      <c r="AN1313" s="305"/>
      <c r="AO1313" s="314"/>
      <c r="AP1313" s="117"/>
      <c r="AQ1313" s="54" t="s">
        <v>645</v>
      </c>
      <c r="AU1313" s="292" t="str">
        <f t="shared" ca="1" si="209"/>
        <v>AL</v>
      </c>
      <c r="AV1313" s="292">
        <f t="shared" si="210"/>
        <v>1281</v>
      </c>
      <c r="AW1313" s="180" t="str">
        <f t="shared" ca="1" si="207"/>
        <v>AL1281</v>
      </c>
      <c r="AX1313" s="180">
        <f t="shared" si="211"/>
        <v>9</v>
      </c>
      <c r="AY1313" s="180" t="str">
        <f t="shared" ca="1" si="212"/>
        <v>6. Ownership - Operating Costs</v>
      </c>
      <c r="AZ1313" s="189" t="s">
        <v>702</v>
      </c>
      <c r="BA1313" s="180" t="s">
        <v>748</v>
      </c>
      <c r="BB1313" s="180">
        <f>$AL$8</f>
        <v>2052</v>
      </c>
      <c r="BC1313" s="180" t="str">
        <f t="shared" ca="1" si="208"/>
        <v>9_AL1281_Remaining_plant_OM_service_agreement_2052</v>
      </c>
      <c r="BD1313" s="180" t="s">
        <v>407</v>
      </c>
      <c r="BE1313" s="180"/>
      <c r="BF1313" s="189" t="str">
        <f t="shared" si="213"/>
        <v>&gt;=0</v>
      </c>
      <c r="BG1313" s="189" t="s">
        <v>58</v>
      </c>
      <c r="BH1313" s="189" t="s">
        <v>58</v>
      </c>
      <c r="BI1313" s="189"/>
      <c r="BJ1313" s="189"/>
      <c r="BK1313" s="189"/>
      <c r="BL1313" s="189"/>
    </row>
    <row r="1314" spans="1:64" ht="13.5" hidden="1" customHeight="1" thickBot="1">
      <c r="A1314" s="90"/>
      <c r="B1314" s="117"/>
      <c r="C1314" s="163"/>
      <c r="D1314" s="347"/>
      <c r="E1314" s="347"/>
      <c r="F1314" s="304"/>
      <c r="G1314" s="304"/>
      <c r="H1314" s="304"/>
      <c r="I1314" s="304"/>
      <c r="J1314" s="304"/>
      <c r="K1314" s="304"/>
      <c r="L1314" s="304"/>
      <c r="M1314" s="304"/>
      <c r="N1314" s="304"/>
      <c r="O1314" s="304"/>
      <c r="P1314" s="304"/>
      <c r="Q1314" s="304"/>
      <c r="R1314" s="304"/>
      <c r="S1314" s="304"/>
      <c r="T1314" s="304"/>
      <c r="U1314" s="304"/>
      <c r="V1314" s="304"/>
      <c r="W1314" s="304"/>
      <c r="X1314" s="304"/>
      <c r="Y1314" s="304"/>
      <c r="Z1314" s="304"/>
      <c r="AA1314" s="304"/>
      <c r="AB1314" s="304"/>
      <c r="AC1314" s="304"/>
      <c r="AD1314" s="304"/>
      <c r="AE1314" s="305"/>
      <c r="AF1314" s="305"/>
      <c r="AG1314" s="305"/>
      <c r="AH1314" s="305"/>
      <c r="AI1314" s="305"/>
      <c r="AJ1314" s="305"/>
      <c r="AK1314" s="305"/>
      <c r="AL1314" s="305"/>
      <c r="AM1314" s="305"/>
      <c r="AN1314" s="305"/>
      <c r="AO1314" s="314"/>
      <c r="AP1314" s="117"/>
      <c r="AQ1314" s="54" t="s">
        <v>645</v>
      </c>
      <c r="AU1314" s="292" t="str">
        <f t="shared" ca="1" si="209"/>
        <v>AM</v>
      </c>
      <c r="AV1314" s="292">
        <f t="shared" si="210"/>
        <v>1281</v>
      </c>
      <c r="AW1314" s="180" t="str">
        <f t="shared" ca="1" si="207"/>
        <v>AM1281</v>
      </c>
      <c r="AX1314" s="180">
        <f t="shared" si="211"/>
        <v>9</v>
      </c>
      <c r="AY1314" s="180" t="str">
        <f t="shared" ca="1" si="212"/>
        <v>6. Ownership - Operating Costs</v>
      </c>
      <c r="AZ1314" s="189" t="s">
        <v>702</v>
      </c>
      <c r="BA1314" s="180" t="s">
        <v>748</v>
      </c>
      <c r="BB1314" s="180">
        <f>$AM$8</f>
        <v>2053</v>
      </c>
      <c r="BC1314" s="180" t="str">
        <f t="shared" ca="1" si="208"/>
        <v>9_AM1281_Remaining_plant_OM_service_agreement_2053</v>
      </c>
      <c r="BD1314" s="180" t="s">
        <v>407</v>
      </c>
      <c r="BE1314" s="180"/>
      <c r="BF1314" s="189" t="str">
        <f t="shared" si="213"/>
        <v>&gt;=0</v>
      </c>
      <c r="BG1314" s="189" t="s">
        <v>58</v>
      </c>
      <c r="BH1314" s="189" t="s">
        <v>58</v>
      </c>
      <c r="BI1314" s="189"/>
      <c r="BJ1314" s="189"/>
      <c r="BK1314" s="189"/>
      <c r="BL1314" s="189"/>
    </row>
    <row r="1315" spans="1:64" ht="13.5" hidden="1" customHeight="1" thickBot="1">
      <c r="A1315" s="90"/>
      <c r="B1315" s="117"/>
      <c r="C1315" s="163"/>
      <c r="D1315" s="347"/>
      <c r="E1315" s="347"/>
      <c r="F1315" s="304"/>
      <c r="G1315" s="304"/>
      <c r="H1315" s="304"/>
      <c r="I1315" s="304"/>
      <c r="J1315" s="304"/>
      <c r="K1315" s="304"/>
      <c r="L1315" s="304"/>
      <c r="M1315" s="304"/>
      <c r="N1315" s="304"/>
      <c r="O1315" s="304"/>
      <c r="P1315" s="304"/>
      <c r="Q1315" s="304"/>
      <c r="R1315" s="304"/>
      <c r="S1315" s="304"/>
      <c r="T1315" s="304"/>
      <c r="U1315" s="304"/>
      <c r="V1315" s="304"/>
      <c r="W1315" s="304"/>
      <c r="X1315" s="304"/>
      <c r="Y1315" s="304"/>
      <c r="Z1315" s="304"/>
      <c r="AA1315" s="304"/>
      <c r="AB1315" s="304"/>
      <c r="AC1315" s="304"/>
      <c r="AD1315" s="304"/>
      <c r="AE1315" s="305"/>
      <c r="AF1315" s="305"/>
      <c r="AG1315" s="305"/>
      <c r="AH1315" s="305"/>
      <c r="AI1315" s="305"/>
      <c r="AJ1315" s="305"/>
      <c r="AK1315" s="305"/>
      <c r="AL1315" s="305"/>
      <c r="AM1315" s="305"/>
      <c r="AN1315" s="305"/>
      <c r="AO1315" s="314"/>
      <c r="AP1315" s="117"/>
      <c r="AQ1315" s="54" t="s">
        <v>645</v>
      </c>
      <c r="AU1315" s="292" t="str">
        <f t="shared" ca="1" si="209"/>
        <v>AN</v>
      </c>
      <c r="AV1315" s="292">
        <f t="shared" si="210"/>
        <v>1281</v>
      </c>
      <c r="AW1315" s="180" t="str">
        <f t="shared" ca="1" si="207"/>
        <v>AN1281</v>
      </c>
      <c r="AX1315" s="180">
        <f t="shared" si="211"/>
        <v>9</v>
      </c>
      <c r="AY1315" s="180" t="str">
        <f t="shared" ca="1" si="212"/>
        <v>6. Ownership - Operating Costs</v>
      </c>
      <c r="AZ1315" s="189" t="s">
        <v>702</v>
      </c>
      <c r="BA1315" s="180" t="s">
        <v>748</v>
      </c>
      <c r="BB1315" s="180">
        <f>$AN$8</f>
        <v>2054</v>
      </c>
      <c r="BC1315" s="180" t="str">
        <f t="shared" ca="1" si="208"/>
        <v>9_AN1281_Remaining_plant_OM_service_agreement_2054</v>
      </c>
      <c r="BD1315" s="180" t="s">
        <v>407</v>
      </c>
      <c r="BE1315" s="180"/>
      <c r="BF1315" s="189" t="str">
        <f t="shared" si="213"/>
        <v>&gt;=0</v>
      </c>
      <c r="BG1315" s="189" t="s">
        <v>58</v>
      </c>
      <c r="BH1315" s="189" t="s">
        <v>58</v>
      </c>
      <c r="BI1315" s="189"/>
      <c r="BJ1315" s="189"/>
      <c r="BK1315" s="189"/>
      <c r="BL1315" s="189"/>
    </row>
    <row r="1316" spans="1:64" ht="13.5" hidden="1" customHeight="1" thickBot="1">
      <c r="A1316" s="90"/>
      <c r="B1316" s="117"/>
      <c r="C1316" s="163"/>
      <c r="D1316" s="347"/>
      <c r="E1316" s="347"/>
      <c r="F1316" s="304"/>
      <c r="G1316" s="304"/>
      <c r="H1316" s="304"/>
      <c r="I1316" s="304"/>
      <c r="J1316" s="304"/>
      <c r="K1316" s="304"/>
      <c r="L1316" s="304"/>
      <c r="M1316" s="304"/>
      <c r="N1316" s="304"/>
      <c r="O1316" s="304"/>
      <c r="P1316" s="304"/>
      <c r="Q1316" s="304"/>
      <c r="R1316" s="304"/>
      <c r="S1316" s="304"/>
      <c r="T1316" s="304"/>
      <c r="U1316" s="304"/>
      <c r="V1316" s="304"/>
      <c r="W1316" s="304"/>
      <c r="X1316" s="304"/>
      <c r="Y1316" s="304"/>
      <c r="Z1316" s="304"/>
      <c r="AA1316" s="304"/>
      <c r="AB1316" s="304"/>
      <c r="AC1316" s="304"/>
      <c r="AD1316" s="304"/>
      <c r="AE1316" s="305"/>
      <c r="AF1316" s="305"/>
      <c r="AG1316" s="305"/>
      <c r="AH1316" s="305"/>
      <c r="AI1316" s="305"/>
      <c r="AJ1316" s="305"/>
      <c r="AK1316" s="305"/>
      <c r="AL1316" s="305"/>
      <c r="AM1316" s="305"/>
      <c r="AN1316" s="305"/>
      <c r="AO1316" s="314"/>
      <c r="AP1316" s="117"/>
      <c r="AQ1316" s="307" t="s">
        <v>645</v>
      </c>
      <c r="AR1316" s="307"/>
      <c r="AS1316" s="307"/>
      <c r="AT1316" s="307"/>
      <c r="AU1316" s="308" t="str">
        <f t="shared" ca="1" si="209"/>
        <v>AO</v>
      </c>
      <c r="AV1316" s="308">
        <f t="shared" si="210"/>
        <v>1281</v>
      </c>
      <c r="AW1316" s="254" t="str">
        <f t="shared" ca="1" si="207"/>
        <v>AO1281</v>
      </c>
      <c r="AX1316" s="254">
        <f t="shared" si="211"/>
        <v>9</v>
      </c>
      <c r="AY1316" s="254" t="str">
        <f t="shared" ca="1" si="212"/>
        <v>6. Ownership - Operating Costs</v>
      </c>
      <c r="AZ1316" s="259" t="s">
        <v>702</v>
      </c>
      <c r="BA1316" s="254" t="s">
        <v>748</v>
      </c>
      <c r="BB1316" s="254" t="s">
        <v>646</v>
      </c>
      <c r="BC1316" s="254" t="str">
        <f t="shared" ca="1" si="208"/>
        <v>9_AO1281_Remaining_plant_OM_service_agreement_Additional_Info</v>
      </c>
      <c r="BD1316" s="259" t="s">
        <v>133</v>
      </c>
      <c r="BE1316" s="259">
        <v>100</v>
      </c>
      <c r="BF1316" s="259"/>
      <c r="BG1316" s="259" t="s">
        <v>58</v>
      </c>
      <c r="BH1316" s="259" t="s">
        <v>58</v>
      </c>
      <c r="BI1316" s="189"/>
      <c r="BJ1316" s="189"/>
      <c r="BK1316" s="189"/>
      <c r="BL1316" s="189"/>
    </row>
    <row r="1317" spans="1:64" ht="13.5" hidden="1" customHeight="1" thickBot="1">
      <c r="A1317" s="90">
        <f>+A1281+1</f>
        <v>48</v>
      </c>
      <c r="B1317" s="117"/>
      <c r="C1317" s="160" t="s">
        <v>773</v>
      </c>
      <c r="D1317" s="347" t="s">
        <v>768</v>
      </c>
      <c r="E1317" s="347"/>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280"/>
      <c r="AE1317" s="281"/>
      <c r="AF1317" s="281"/>
      <c r="AG1317" s="281"/>
      <c r="AH1317" s="281"/>
      <c r="AI1317" s="281"/>
      <c r="AJ1317" s="281"/>
      <c r="AK1317" s="281"/>
      <c r="AL1317" s="281"/>
      <c r="AM1317" s="281"/>
      <c r="AN1317" s="281"/>
      <c r="AO1317" s="222"/>
      <c r="AP1317" s="117"/>
      <c r="AS1317" s="54" t="s">
        <v>125</v>
      </c>
      <c r="AT1317" s="54" t="str">
        <f ca="1">SUBSTITUTE(CELL("address",F1317),"$","")</f>
        <v>F1317</v>
      </c>
      <c r="AU1317" s="227" t="str">
        <f ca="1">CHAR(CODE(AT1317))</f>
        <v>F</v>
      </c>
      <c r="AV1317" s="227">
        <f>ROW(AT1317)</f>
        <v>1317</v>
      </c>
      <c r="AW1317" s="180" t="str">
        <f ca="1">CONCATENATE(AU1317&amp;AV1317)</f>
        <v>F1317</v>
      </c>
      <c r="AX1317" s="180">
        <f t="shared" si="211"/>
        <v>9</v>
      </c>
      <c r="AY1317" s="180" t="str">
        <f t="shared" ca="1" si="212"/>
        <v>6. Ownership - Operating Costs</v>
      </c>
      <c r="AZ1317" s="189" t="s">
        <v>702</v>
      </c>
      <c r="BA1317" s="180" t="s">
        <v>773</v>
      </c>
      <c r="BB1317" s="180">
        <f>$F$8</f>
        <v>2020</v>
      </c>
      <c r="BC1317" s="180" t="str">
        <f ca="1">AX1317&amp;"_"&amp;AW1317&amp;"_"&amp;BA1317&amp;"_"&amp;BB1317</f>
        <v>9_F1317_Chemicals_2020</v>
      </c>
      <c r="BD1317" s="180" t="s">
        <v>407</v>
      </c>
      <c r="BE1317" s="180"/>
      <c r="BF1317" s="189" t="str">
        <f t="shared" si="213"/>
        <v>&gt;=0</v>
      </c>
      <c r="BG1317" s="189" t="s">
        <v>58</v>
      </c>
      <c r="BH1317" s="189" t="s">
        <v>58</v>
      </c>
      <c r="BI1317" s="189"/>
      <c r="BJ1317" s="189"/>
      <c r="BK1317" s="189"/>
      <c r="BL1317" s="189"/>
    </row>
    <row r="1318" spans="1:64" ht="13.5" hidden="1" customHeight="1" thickBot="1">
      <c r="A1318" s="90"/>
      <c r="B1318" s="117"/>
      <c r="C1318" s="160"/>
      <c r="D1318" s="347"/>
      <c r="E1318" s="347"/>
      <c r="F1318" s="304"/>
      <c r="G1318" s="304"/>
      <c r="H1318" s="304"/>
      <c r="I1318" s="304"/>
      <c r="J1318" s="304"/>
      <c r="K1318" s="304"/>
      <c r="L1318" s="304"/>
      <c r="M1318" s="304"/>
      <c r="N1318" s="304"/>
      <c r="O1318" s="304"/>
      <c r="P1318" s="304"/>
      <c r="Q1318" s="304"/>
      <c r="R1318" s="304"/>
      <c r="S1318" s="304"/>
      <c r="T1318" s="304"/>
      <c r="U1318" s="304"/>
      <c r="V1318" s="304"/>
      <c r="W1318" s="304"/>
      <c r="X1318" s="304"/>
      <c r="Y1318" s="304"/>
      <c r="Z1318" s="304"/>
      <c r="AA1318" s="304"/>
      <c r="AB1318" s="304"/>
      <c r="AC1318" s="304"/>
      <c r="AD1318" s="304"/>
      <c r="AE1318" s="305"/>
      <c r="AF1318" s="305"/>
      <c r="AG1318" s="305"/>
      <c r="AH1318" s="305"/>
      <c r="AI1318" s="305"/>
      <c r="AJ1318" s="305"/>
      <c r="AK1318" s="305"/>
      <c r="AL1318" s="305"/>
      <c r="AM1318" s="305"/>
      <c r="AN1318" s="305"/>
      <c r="AO1318" s="314"/>
      <c r="AP1318" s="117"/>
      <c r="AQ1318" s="54" t="s">
        <v>645</v>
      </c>
      <c r="AU1318" s="292" t="str">
        <f ca="1">IF(AU1317="Z","AA",IF(LEN(AU1317)=1,CHAR(CODE(AU1317)+1),IF(RIGHT(AU1317,1)="Z",CHAR(CODE(LEFT(AU1317,1))+1),LEFT(AU1317,1))&amp;CHAR(65+MOD(CODE(RIGHT(AU1317,1))+1-65,26))))</f>
        <v>G</v>
      </c>
      <c r="AV1318" s="292">
        <f>AV1317</f>
        <v>1317</v>
      </c>
      <c r="AW1318" s="180" t="str">
        <f t="shared" ref="AW1318:AW1352" ca="1" si="214">CONCATENATE(AU1318&amp;AV1318)</f>
        <v>G1317</v>
      </c>
      <c r="AX1318" s="180">
        <f t="shared" si="211"/>
        <v>9</v>
      </c>
      <c r="AY1318" s="180" t="str">
        <f t="shared" ca="1" si="212"/>
        <v>6. Ownership - Operating Costs</v>
      </c>
      <c r="AZ1318" s="189" t="s">
        <v>702</v>
      </c>
      <c r="BA1318" s="180" t="s">
        <v>773</v>
      </c>
      <c r="BB1318" s="180">
        <f>$G$8</f>
        <v>2021</v>
      </c>
      <c r="BC1318" s="180" t="str">
        <f t="shared" ref="BC1318:BC1352" ca="1" si="215">AX1318&amp;"_"&amp;AW1318&amp;"_"&amp;BA1318&amp;"_"&amp;BB1318</f>
        <v>9_G1317_Chemicals_2021</v>
      </c>
      <c r="BD1318" s="180" t="s">
        <v>407</v>
      </c>
      <c r="BE1318" s="180"/>
      <c r="BF1318" s="189" t="str">
        <f t="shared" si="213"/>
        <v>&gt;=0</v>
      </c>
      <c r="BG1318" s="189" t="s">
        <v>58</v>
      </c>
      <c r="BH1318" s="189" t="s">
        <v>58</v>
      </c>
      <c r="BI1318" s="189"/>
      <c r="BJ1318" s="189"/>
      <c r="BK1318" s="189"/>
      <c r="BL1318" s="189"/>
    </row>
    <row r="1319" spans="1:64" ht="13.5" hidden="1" customHeight="1" thickBot="1">
      <c r="A1319" s="90"/>
      <c r="B1319" s="117"/>
      <c r="C1319" s="160"/>
      <c r="D1319" s="347"/>
      <c r="E1319" s="347"/>
      <c r="F1319" s="304"/>
      <c r="G1319" s="304"/>
      <c r="H1319" s="304"/>
      <c r="I1319" s="304"/>
      <c r="J1319" s="304"/>
      <c r="K1319" s="304"/>
      <c r="L1319" s="304"/>
      <c r="M1319" s="304"/>
      <c r="N1319" s="304"/>
      <c r="O1319" s="304"/>
      <c r="P1319" s="304"/>
      <c r="Q1319" s="304"/>
      <c r="R1319" s="304"/>
      <c r="S1319" s="304"/>
      <c r="T1319" s="304"/>
      <c r="U1319" s="304"/>
      <c r="V1319" s="304"/>
      <c r="W1319" s="304"/>
      <c r="X1319" s="304"/>
      <c r="Y1319" s="304"/>
      <c r="Z1319" s="304"/>
      <c r="AA1319" s="304"/>
      <c r="AB1319" s="304"/>
      <c r="AC1319" s="304"/>
      <c r="AD1319" s="304"/>
      <c r="AE1319" s="305"/>
      <c r="AF1319" s="305"/>
      <c r="AG1319" s="305"/>
      <c r="AH1319" s="305"/>
      <c r="AI1319" s="305"/>
      <c r="AJ1319" s="305"/>
      <c r="AK1319" s="305"/>
      <c r="AL1319" s="305"/>
      <c r="AM1319" s="305"/>
      <c r="AN1319" s="305"/>
      <c r="AO1319" s="314"/>
      <c r="AP1319" s="117"/>
      <c r="AQ1319" s="54" t="s">
        <v>645</v>
      </c>
      <c r="AU1319" s="292" t="str">
        <f t="shared" ref="AU1319:AU1352" ca="1" si="216">IF(AU1318="Z","AA",IF(LEN(AU1318)=1,CHAR(CODE(AU1318)+1),IF(RIGHT(AU1318,1)="Z",CHAR(CODE(LEFT(AU1318,1))+1),LEFT(AU1318,1))&amp;CHAR(65+MOD(CODE(RIGHT(AU1318,1))+1-65,26))))</f>
        <v>H</v>
      </c>
      <c r="AV1319" s="292">
        <f t="shared" ref="AV1319:AV1352" si="217">AV1318</f>
        <v>1317</v>
      </c>
      <c r="AW1319" s="180" t="str">
        <f t="shared" ca="1" si="214"/>
        <v>H1317</v>
      </c>
      <c r="AX1319" s="180">
        <f t="shared" si="211"/>
        <v>9</v>
      </c>
      <c r="AY1319" s="180" t="str">
        <f t="shared" ca="1" si="212"/>
        <v>6. Ownership - Operating Costs</v>
      </c>
      <c r="AZ1319" s="189" t="s">
        <v>702</v>
      </c>
      <c r="BA1319" s="180" t="s">
        <v>773</v>
      </c>
      <c r="BB1319" s="180">
        <f>$H$8</f>
        <v>2022</v>
      </c>
      <c r="BC1319" s="180" t="str">
        <f t="shared" ca="1" si="215"/>
        <v>9_H1317_Chemicals_2022</v>
      </c>
      <c r="BD1319" s="180" t="s">
        <v>407</v>
      </c>
      <c r="BE1319" s="180"/>
      <c r="BF1319" s="189" t="str">
        <f t="shared" si="213"/>
        <v>&gt;=0</v>
      </c>
      <c r="BG1319" s="189" t="s">
        <v>58</v>
      </c>
      <c r="BH1319" s="189" t="s">
        <v>58</v>
      </c>
      <c r="BI1319" s="189"/>
      <c r="BJ1319" s="189"/>
      <c r="BK1319" s="189"/>
      <c r="BL1319" s="189"/>
    </row>
    <row r="1320" spans="1:64" ht="13.5" hidden="1" customHeight="1" thickBot="1">
      <c r="A1320" s="90"/>
      <c r="B1320" s="117"/>
      <c r="C1320" s="160"/>
      <c r="D1320" s="347"/>
      <c r="E1320" s="347"/>
      <c r="F1320" s="304"/>
      <c r="G1320" s="304"/>
      <c r="H1320" s="304"/>
      <c r="I1320" s="304"/>
      <c r="J1320" s="304"/>
      <c r="K1320" s="304"/>
      <c r="L1320" s="304"/>
      <c r="M1320" s="304"/>
      <c r="N1320" s="304"/>
      <c r="O1320" s="304"/>
      <c r="P1320" s="304"/>
      <c r="Q1320" s="304"/>
      <c r="R1320" s="304"/>
      <c r="S1320" s="304"/>
      <c r="T1320" s="304"/>
      <c r="U1320" s="304"/>
      <c r="V1320" s="304"/>
      <c r="W1320" s="304"/>
      <c r="X1320" s="304"/>
      <c r="Y1320" s="304"/>
      <c r="Z1320" s="304"/>
      <c r="AA1320" s="304"/>
      <c r="AB1320" s="304"/>
      <c r="AC1320" s="304"/>
      <c r="AD1320" s="304"/>
      <c r="AE1320" s="305"/>
      <c r="AF1320" s="305"/>
      <c r="AG1320" s="305"/>
      <c r="AH1320" s="305"/>
      <c r="AI1320" s="305"/>
      <c r="AJ1320" s="305"/>
      <c r="AK1320" s="305"/>
      <c r="AL1320" s="305"/>
      <c r="AM1320" s="305"/>
      <c r="AN1320" s="305"/>
      <c r="AO1320" s="314"/>
      <c r="AP1320" s="117"/>
      <c r="AQ1320" s="54" t="s">
        <v>645</v>
      </c>
      <c r="AU1320" s="292" t="str">
        <f t="shared" ca="1" si="216"/>
        <v>I</v>
      </c>
      <c r="AV1320" s="292">
        <f t="shared" si="217"/>
        <v>1317</v>
      </c>
      <c r="AW1320" s="180" t="str">
        <f t="shared" ca="1" si="214"/>
        <v>I1317</v>
      </c>
      <c r="AX1320" s="180">
        <f t="shared" si="211"/>
        <v>9</v>
      </c>
      <c r="AY1320" s="180" t="str">
        <f t="shared" ca="1" si="212"/>
        <v>6. Ownership - Operating Costs</v>
      </c>
      <c r="AZ1320" s="189" t="s">
        <v>702</v>
      </c>
      <c r="BA1320" s="180" t="s">
        <v>773</v>
      </c>
      <c r="BB1320" s="180">
        <f>$I$8</f>
        <v>2023</v>
      </c>
      <c r="BC1320" s="180" t="str">
        <f t="shared" ca="1" si="215"/>
        <v>9_I1317_Chemicals_2023</v>
      </c>
      <c r="BD1320" s="180" t="s">
        <v>407</v>
      </c>
      <c r="BE1320" s="180"/>
      <c r="BF1320" s="189" t="str">
        <f t="shared" si="213"/>
        <v>&gt;=0</v>
      </c>
      <c r="BG1320" s="189" t="s">
        <v>58</v>
      </c>
      <c r="BH1320" s="189" t="s">
        <v>58</v>
      </c>
      <c r="BI1320" s="189"/>
      <c r="BJ1320" s="189"/>
      <c r="BK1320" s="189"/>
      <c r="BL1320" s="189"/>
    </row>
    <row r="1321" spans="1:64" ht="13.5" hidden="1" customHeight="1" thickBot="1">
      <c r="A1321" s="90"/>
      <c r="B1321" s="117"/>
      <c r="C1321" s="160"/>
      <c r="D1321" s="347"/>
      <c r="E1321" s="347"/>
      <c r="F1321" s="304"/>
      <c r="G1321" s="304"/>
      <c r="H1321" s="304"/>
      <c r="I1321" s="304"/>
      <c r="J1321" s="304"/>
      <c r="K1321" s="304"/>
      <c r="L1321" s="304"/>
      <c r="M1321" s="304"/>
      <c r="N1321" s="304"/>
      <c r="O1321" s="304"/>
      <c r="P1321" s="304"/>
      <c r="Q1321" s="304"/>
      <c r="R1321" s="304"/>
      <c r="S1321" s="304"/>
      <c r="T1321" s="304"/>
      <c r="U1321" s="304"/>
      <c r="V1321" s="304"/>
      <c r="W1321" s="304"/>
      <c r="X1321" s="304"/>
      <c r="Y1321" s="304"/>
      <c r="Z1321" s="304"/>
      <c r="AA1321" s="304"/>
      <c r="AB1321" s="304"/>
      <c r="AC1321" s="304"/>
      <c r="AD1321" s="304"/>
      <c r="AE1321" s="305"/>
      <c r="AF1321" s="305"/>
      <c r="AG1321" s="305"/>
      <c r="AH1321" s="305"/>
      <c r="AI1321" s="305"/>
      <c r="AJ1321" s="305"/>
      <c r="AK1321" s="305"/>
      <c r="AL1321" s="305"/>
      <c r="AM1321" s="305"/>
      <c r="AN1321" s="305"/>
      <c r="AO1321" s="314"/>
      <c r="AP1321" s="117"/>
      <c r="AQ1321" s="54" t="s">
        <v>645</v>
      </c>
      <c r="AU1321" s="292" t="str">
        <f t="shared" ca="1" si="216"/>
        <v>J</v>
      </c>
      <c r="AV1321" s="292">
        <f t="shared" si="217"/>
        <v>1317</v>
      </c>
      <c r="AW1321" s="180" t="str">
        <f t="shared" ca="1" si="214"/>
        <v>J1317</v>
      </c>
      <c r="AX1321" s="180">
        <f t="shared" si="211"/>
        <v>9</v>
      </c>
      <c r="AY1321" s="180" t="str">
        <f t="shared" ca="1" si="212"/>
        <v>6. Ownership - Operating Costs</v>
      </c>
      <c r="AZ1321" s="189" t="s">
        <v>702</v>
      </c>
      <c r="BA1321" s="180" t="s">
        <v>773</v>
      </c>
      <c r="BB1321" s="180">
        <f>$J$8</f>
        <v>2024</v>
      </c>
      <c r="BC1321" s="180" t="str">
        <f t="shared" ca="1" si="215"/>
        <v>9_J1317_Chemicals_2024</v>
      </c>
      <c r="BD1321" s="180" t="s">
        <v>407</v>
      </c>
      <c r="BE1321" s="180"/>
      <c r="BF1321" s="189" t="str">
        <f t="shared" si="213"/>
        <v>&gt;=0</v>
      </c>
      <c r="BG1321" s="189" t="s">
        <v>58</v>
      </c>
      <c r="BH1321" s="189" t="s">
        <v>58</v>
      </c>
      <c r="BI1321" s="189"/>
      <c r="BJ1321" s="189"/>
      <c r="BK1321" s="189"/>
      <c r="BL1321" s="189"/>
    </row>
    <row r="1322" spans="1:64" ht="13.5" hidden="1" customHeight="1" thickBot="1">
      <c r="A1322" s="90"/>
      <c r="B1322" s="117"/>
      <c r="C1322" s="160"/>
      <c r="D1322" s="347"/>
      <c r="E1322" s="347"/>
      <c r="F1322" s="304"/>
      <c r="G1322" s="304"/>
      <c r="H1322" s="304"/>
      <c r="I1322" s="304"/>
      <c r="J1322" s="304"/>
      <c r="K1322" s="304"/>
      <c r="L1322" s="304"/>
      <c r="M1322" s="304"/>
      <c r="N1322" s="304"/>
      <c r="O1322" s="304"/>
      <c r="P1322" s="304"/>
      <c r="Q1322" s="304"/>
      <c r="R1322" s="304"/>
      <c r="S1322" s="304"/>
      <c r="T1322" s="304"/>
      <c r="U1322" s="304"/>
      <c r="V1322" s="304"/>
      <c r="W1322" s="304"/>
      <c r="X1322" s="304"/>
      <c r="Y1322" s="304"/>
      <c r="Z1322" s="304"/>
      <c r="AA1322" s="304"/>
      <c r="AB1322" s="304"/>
      <c r="AC1322" s="304"/>
      <c r="AD1322" s="304"/>
      <c r="AE1322" s="305"/>
      <c r="AF1322" s="305"/>
      <c r="AG1322" s="305"/>
      <c r="AH1322" s="305"/>
      <c r="AI1322" s="305"/>
      <c r="AJ1322" s="305"/>
      <c r="AK1322" s="305"/>
      <c r="AL1322" s="305"/>
      <c r="AM1322" s="305"/>
      <c r="AN1322" s="305"/>
      <c r="AO1322" s="314"/>
      <c r="AP1322" s="117"/>
      <c r="AQ1322" s="54" t="s">
        <v>645</v>
      </c>
      <c r="AU1322" s="292" t="str">
        <f t="shared" ca="1" si="216"/>
        <v>K</v>
      </c>
      <c r="AV1322" s="292">
        <f t="shared" si="217"/>
        <v>1317</v>
      </c>
      <c r="AW1322" s="180" t="str">
        <f t="shared" ca="1" si="214"/>
        <v>K1317</v>
      </c>
      <c r="AX1322" s="180">
        <f t="shared" si="211"/>
        <v>9</v>
      </c>
      <c r="AY1322" s="180" t="str">
        <f t="shared" ca="1" si="212"/>
        <v>6. Ownership - Operating Costs</v>
      </c>
      <c r="AZ1322" s="189" t="s">
        <v>702</v>
      </c>
      <c r="BA1322" s="180" t="s">
        <v>773</v>
      </c>
      <c r="BB1322" s="180">
        <f>$K$8</f>
        <v>2025</v>
      </c>
      <c r="BC1322" s="180" t="str">
        <f t="shared" ca="1" si="215"/>
        <v>9_K1317_Chemicals_2025</v>
      </c>
      <c r="BD1322" s="180" t="s">
        <v>407</v>
      </c>
      <c r="BE1322" s="180"/>
      <c r="BF1322" s="189" t="str">
        <f t="shared" si="213"/>
        <v>&gt;=0</v>
      </c>
      <c r="BG1322" s="189" t="s">
        <v>58</v>
      </c>
      <c r="BH1322" s="189" t="s">
        <v>58</v>
      </c>
      <c r="BI1322" s="189"/>
      <c r="BJ1322" s="189"/>
      <c r="BK1322" s="189"/>
      <c r="BL1322" s="189"/>
    </row>
    <row r="1323" spans="1:64" ht="13.5" hidden="1" customHeight="1" thickBot="1">
      <c r="A1323" s="90"/>
      <c r="B1323" s="117"/>
      <c r="C1323" s="160"/>
      <c r="D1323" s="347"/>
      <c r="E1323" s="347"/>
      <c r="F1323" s="304"/>
      <c r="G1323" s="304"/>
      <c r="H1323" s="304"/>
      <c r="I1323" s="304"/>
      <c r="J1323" s="304"/>
      <c r="K1323" s="304"/>
      <c r="L1323" s="304"/>
      <c r="M1323" s="304"/>
      <c r="N1323" s="304"/>
      <c r="O1323" s="304"/>
      <c r="P1323" s="304"/>
      <c r="Q1323" s="304"/>
      <c r="R1323" s="304"/>
      <c r="S1323" s="304"/>
      <c r="T1323" s="304"/>
      <c r="U1323" s="304"/>
      <c r="V1323" s="304"/>
      <c r="W1323" s="304"/>
      <c r="X1323" s="304"/>
      <c r="Y1323" s="304"/>
      <c r="Z1323" s="304"/>
      <c r="AA1323" s="304"/>
      <c r="AB1323" s="304"/>
      <c r="AC1323" s="304"/>
      <c r="AD1323" s="304"/>
      <c r="AE1323" s="305"/>
      <c r="AF1323" s="305"/>
      <c r="AG1323" s="305"/>
      <c r="AH1323" s="305"/>
      <c r="AI1323" s="305"/>
      <c r="AJ1323" s="305"/>
      <c r="AK1323" s="305"/>
      <c r="AL1323" s="305"/>
      <c r="AM1323" s="305"/>
      <c r="AN1323" s="305"/>
      <c r="AO1323" s="314"/>
      <c r="AP1323" s="117"/>
      <c r="AQ1323" s="54" t="s">
        <v>645</v>
      </c>
      <c r="AU1323" s="292" t="str">
        <f t="shared" ca="1" si="216"/>
        <v>L</v>
      </c>
      <c r="AV1323" s="292">
        <f t="shared" si="217"/>
        <v>1317</v>
      </c>
      <c r="AW1323" s="180" t="str">
        <f t="shared" ca="1" si="214"/>
        <v>L1317</v>
      </c>
      <c r="AX1323" s="180">
        <f t="shared" si="211"/>
        <v>9</v>
      </c>
      <c r="AY1323" s="180" t="str">
        <f t="shared" ca="1" si="212"/>
        <v>6. Ownership - Operating Costs</v>
      </c>
      <c r="AZ1323" s="189" t="s">
        <v>702</v>
      </c>
      <c r="BA1323" s="180" t="s">
        <v>773</v>
      </c>
      <c r="BB1323" s="180">
        <f>$L$8</f>
        <v>2026</v>
      </c>
      <c r="BC1323" s="180" t="str">
        <f t="shared" ca="1" si="215"/>
        <v>9_L1317_Chemicals_2026</v>
      </c>
      <c r="BD1323" s="180" t="s">
        <v>407</v>
      </c>
      <c r="BE1323" s="180"/>
      <c r="BF1323" s="189" t="str">
        <f t="shared" si="213"/>
        <v>&gt;=0</v>
      </c>
      <c r="BG1323" s="189" t="s">
        <v>58</v>
      </c>
      <c r="BH1323" s="189" t="s">
        <v>58</v>
      </c>
      <c r="BI1323" s="189"/>
      <c r="BJ1323" s="189"/>
      <c r="BK1323" s="189"/>
      <c r="BL1323" s="189"/>
    </row>
    <row r="1324" spans="1:64" ht="13.5" hidden="1" customHeight="1" thickBot="1">
      <c r="A1324" s="90"/>
      <c r="B1324" s="117"/>
      <c r="C1324" s="160"/>
      <c r="D1324" s="347"/>
      <c r="E1324" s="347"/>
      <c r="F1324" s="304"/>
      <c r="G1324" s="304"/>
      <c r="H1324" s="304"/>
      <c r="I1324" s="304"/>
      <c r="J1324" s="304"/>
      <c r="K1324" s="304"/>
      <c r="L1324" s="304"/>
      <c r="M1324" s="304"/>
      <c r="N1324" s="304"/>
      <c r="O1324" s="304"/>
      <c r="P1324" s="304"/>
      <c r="Q1324" s="304"/>
      <c r="R1324" s="304"/>
      <c r="S1324" s="304"/>
      <c r="T1324" s="304"/>
      <c r="U1324" s="304"/>
      <c r="V1324" s="304"/>
      <c r="W1324" s="304"/>
      <c r="X1324" s="304"/>
      <c r="Y1324" s="304"/>
      <c r="Z1324" s="304"/>
      <c r="AA1324" s="304"/>
      <c r="AB1324" s="304"/>
      <c r="AC1324" s="304"/>
      <c r="AD1324" s="304"/>
      <c r="AE1324" s="305"/>
      <c r="AF1324" s="305"/>
      <c r="AG1324" s="305"/>
      <c r="AH1324" s="305"/>
      <c r="AI1324" s="305"/>
      <c r="AJ1324" s="305"/>
      <c r="AK1324" s="305"/>
      <c r="AL1324" s="305"/>
      <c r="AM1324" s="305"/>
      <c r="AN1324" s="305"/>
      <c r="AO1324" s="314"/>
      <c r="AP1324" s="117"/>
      <c r="AQ1324" s="54" t="s">
        <v>645</v>
      </c>
      <c r="AU1324" s="292" t="str">
        <f t="shared" ca="1" si="216"/>
        <v>M</v>
      </c>
      <c r="AV1324" s="292">
        <f t="shared" si="217"/>
        <v>1317</v>
      </c>
      <c r="AW1324" s="180" t="str">
        <f t="shared" ca="1" si="214"/>
        <v>M1317</v>
      </c>
      <c r="AX1324" s="180">
        <f t="shared" si="211"/>
        <v>9</v>
      </c>
      <c r="AY1324" s="180" t="str">
        <f t="shared" ca="1" si="212"/>
        <v>6. Ownership - Operating Costs</v>
      </c>
      <c r="AZ1324" s="189" t="s">
        <v>702</v>
      </c>
      <c r="BA1324" s="180" t="s">
        <v>773</v>
      </c>
      <c r="BB1324" s="180">
        <f>$M$8</f>
        <v>2027</v>
      </c>
      <c r="BC1324" s="180" t="str">
        <f t="shared" ca="1" si="215"/>
        <v>9_M1317_Chemicals_2027</v>
      </c>
      <c r="BD1324" s="180" t="s">
        <v>407</v>
      </c>
      <c r="BE1324" s="180"/>
      <c r="BF1324" s="189" t="str">
        <f t="shared" si="213"/>
        <v>&gt;=0</v>
      </c>
      <c r="BG1324" s="189" t="s">
        <v>58</v>
      </c>
      <c r="BH1324" s="189" t="s">
        <v>58</v>
      </c>
      <c r="BI1324" s="189"/>
      <c r="BJ1324" s="189"/>
      <c r="BK1324" s="189"/>
      <c r="BL1324" s="189"/>
    </row>
    <row r="1325" spans="1:64" ht="13.5" hidden="1" customHeight="1" thickBot="1">
      <c r="A1325" s="90"/>
      <c r="B1325" s="117"/>
      <c r="C1325" s="160"/>
      <c r="D1325" s="347"/>
      <c r="E1325" s="347"/>
      <c r="F1325" s="304"/>
      <c r="G1325" s="304"/>
      <c r="H1325" s="304"/>
      <c r="I1325" s="304"/>
      <c r="J1325" s="304"/>
      <c r="K1325" s="304"/>
      <c r="L1325" s="304"/>
      <c r="M1325" s="304"/>
      <c r="N1325" s="304"/>
      <c r="O1325" s="304"/>
      <c r="P1325" s="304"/>
      <c r="Q1325" s="304"/>
      <c r="R1325" s="304"/>
      <c r="S1325" s="304"/>
      <c r="T1325" s="304"/>
      <c r="U1325" s="304"/>
      <c r="V1325" s="304"/>
      <c r="W1325" s="304"/>
      <c r="X1325" s="304"/>
      <c r="Y1325" s="304"/>
      <c r="Z1325" s="304"/>
      <c r="AA1325" s="304"/>
      <c r="AB1325" s="304"/>
      <c r="AC1325" s="304"/>
      <c r="AD1325" s="304"/>
      <c r="AE1325" s="305"/>
      <c r="AF1325" s="305"/>
      <c r="AG1325" s="305"/>
      <c r="AH1325" s="305"/>
      <c r="AI1325" s="305"/>
      <c r="AJ1325" s="305"/>
      <c r="AK1325" s="305"/>
      <c r="AL1325" s="305"/>
      <c r="AM1325" s="305"/>
      <c r="AN1325" s="305"/>
      <c r="AO1325" s="314"/>
      <c r="AP1325" s="117"/>
      <c r="AQ1325" s="54" t="s">
        <v>645</v>
      </c>
      <c r="AU1325" s="292" t="str">
        <f t="shared" ca="1" si="216"/>
        <v>N</v>
      </c>
      <c r="AV1325" s="292">
        <f t="shared" si="217"/>
        <v>1317</v>
      </c>
      <c r="AW1325" s="180" t="str">
        <f t="shared" ca="1" si="214"/>
        <v>N1317</v>
      </c>
      <c r="AX1325" s="180">
        <f t="shared" si="211"/>
        <v>9</v>
      </c>
      <c r="AY1325" s="180" t="str">
        <f t="shared" ca="1" si="212"/>
        <v>6. Ownership - Operating Costs</v>
      </c>
      <c r="AZ1325" s="189" t="s">
        <v>702</v>
      </c>
      <c r="BA1325" s="180" t="s">
        <v>773</v>
      </c>
      <c r="BB1325" s="180">
        <f>$N$8</f>
        <v>2028</v>
      </c>
      <c r="BC1325" s="180" t="str">
        <f t="shared" ca="1" si="215"/>
        <v>9_N1317_Chemicals_2028</v>
      </c>
      <c r="BD1325" s="180" t="s">
        <v>407</v>
      </c>
      <c r="BE1325" s="180"/>
      <c r="BF1325" s="189" t="str">
        <f t="shared" si="213"/>
        <v>&gt;=0</v>
      </c>
      <c r="BG1325" s="189" t="s">
        <v>58</v>
      </c>
      <c r="BH1325" s="189" t="s">
        <v>58</v>
      </c>
      <c r="BI1325" s="189"/>
      <c r="BJ1325" s="189"/>
      <c r="BK1325" s="189"/>
      <c r="BL1325" s="189"/>
    </row>
    <row r="1326" spans="1:64" ht="13.5" hidden="1" customHeight="1" thickBot="1">
      <c r="A1326" s="90"/>
      <c r="B1326" s="117"/>
      <c r="C1326" s="160"/>
      <c r="D1326" s="347"/>
      <c r="E1326" s="347"/>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304"/>
      <c r="AE1326" s="305"/>
      <c r="AF1326" s="305"/>
      <c r="AG1326" s="305"/>
      <c r="AH1326" s="305"/>
      <c r="AI1326" s="305"/>
      <c r="AJ1326" s="305"/>
      <c r="AK1326" s="305"/>
      <c r="AL1326" s="305"/>
      <c r="AM1326" s="305"/>
      <c r="AN1326" s="305"/>
      <c r="AO1326" s="314"/>
      <c r="AP1326" s="117"/>
      <c r="AQ1326" s="54" t="s">
        <v>645</v>
      </c>
      <c r="AU1326" s="292" t="str">
        <f t="shared" ca="1" si="216"/>
        <v>O</v>
      </c>
      <c r="AV1326" s="292">
        <f t="shared" si="217"/>
        <v>1317</v>
      </c>
      <c r="AW1326" s="180" t="str">
        <f t="shared" ca="1" si="214"/>
        <v>O1317</v>
      </c>
      <c r="AX1326" s="180">
        <f t="shared" si="211"/>
        <v>9</v>
      </c>
      <c r="AY1326" s="180" t="str">
        <f t="shared" ca="1" si="212"/>
        <v>6. Ownership - Operating Costs</v>
      </c>
      <c r="AZ1326" s="189" t="s">
        <v>702</v>
      </c>
      <c r="BA1326" s="180" t="s">
        <v>773</v>
      </c>
      <c r="BB1326" s="180">
        <f>$O$8</f>
        <v>2029</v>
      </c>
      <c r="BC1326" s="180" t="str">
        <f t="shared" ca="1" si="215"/>
        <v>9_O1317_Chemicals_2029</v>
      </c>
      <c r="BD1326" s="180" t="s">
        <v>407</v>
      </c>
      <c r="BE1326" s="180"/>
      <c r="BF1326" s="189" t="str">
        <f t="shared" si="213"/>
        <v>&gt;=0</v>
      </c>
      <c r="BG1326" s="189" t="s">
        <v>58</v>
      </c>
      <c r="BH1326" s="189" t="s">
        <v>58</v>
      </c>
      <c r="BI1326" s="189"/>
      <c r="BJ1326" s="189"/>
      <c r="BK1326" s="189"/>
      <c r="BL1326" s="189"/>
    </row>
    <row r="1327" spans="1:64" ht="13.5" hidden="1" customHeight="1" thickBot="1">
      <c r="A1327" s="90"/>
      <c r="B1327" s="117"/>
      <c r="C1327" s="160"/>
      <c r="D1327" s="347"/>
      <c r="E1327" s="347"/>
      <c r="F1327" s="304"/>
      <c r="G1327" s="304"/>
      <c r="H1327" s="304"/>
      <c r="I1327" s="304"/>
      <c r="J1327" s="304"/>
      <c r="K1327" s="304"/>
      <c r="L1327" s="304"/>
      <c r="M1327" s="304"/>
      <c r="N1327" s="304"/>
      <c r="O1327" s="304"/>
      <c r="P1327" s="304"/>
      <c r="Q1327" s="304"/>
      <c r="R1327" s="304"/>
      <c r="S1327" s="304"/>
      <c r="T1327" s="304"/>
      <c r="U1327" s="304"/>
      <c r="V1327" s="304"/>
      <c r="W1327" s="304"/>
      <c r="X1327" s="304"/>
      <c r="Y1327" s="304"/>
      <c r="Z1327" s="304"/>
      <c r="AA1327" s="304"/>
      <c r="AB1327" s="304"/>
      <c r="AC1327" s="304"/>
      <c r="AD1327" s="304"/>
      <c r="AE1327" s="305"/>
      <c r="AF1327" s="305"/>
      <c r="AG1327" s="305"/>
      <c r="AH1327" s="305"/>
      <c r="AI1327" s="305"/>
      <c r="AJ1327" s="305"/>
      <c r="AK1327" s="305"/>
      <c r="AL1327" s="305"/>
      <c r="AM1327" s="305"/>
      <c r="AN1327" s="305"/>
      <c r="AO1327" s="314"/>
      <c r="AP1327" s="117"/>
      <c r="AQ1327" s="54" t="s">
        <v>645</v>
      </c>
      <c r="AU1327" s="292" t="str">
        <f t="shared" ca="1" si="216"/>
        <v>P</v>
      </c>
      <c r="AV1327" s="292">
        <f t="shared" si="217"/>
        <v>1317</v>
      </c>
      <c r="AW1327" s="180" t="str">
        <f t="shared" ca="1" si="214"/>
        <v>P1317</v>
      </c>
      <c r="AX1327" s="180">
        <f t="shared" si="211"/>
        <v>9</v>
      </c>
      <c r="AY1327" s="180" t="str">
        <f t="shared" ca="1" si="212"/>
        <v>6. Ownership - Operating Costs</v>
      </c>
      <c r="AZ1327" s="189" t="s">
        <v>702</v>
      </c>
      <c r="BA1327" s="180" t="s">
        <v>773</v>
      </c>
      <c r="BB1327" s="180">
        <f>$P$8</f>
        <v>2030</v>
      </c>
      <c r="BC1327" s="180" t="str">
        <f t="shared" ca="1" si="215"/>
        <v>9_P1317_Chemicals_2030</v>
      </c>
      <c r="BD1327" s="180" t="s">
        <v>407</v>
      </c>
      <c r="BE1327" s="180"/>
      <c r="BF1327" s="189" t="str">
        <f t="shared" si="213"/>
        <v>&gt;=0</v>
      </c>
      <c r="BG1327" s="189" t="s">
        <v>58</v>
      </c>
      <c r="BH1327" s="189" t="s">
        <v>58</v>
      </c>
      <c r="BI1327" s="189"/>
      <c r="BJ1327" s="189"/>
      <c r="BK1327" s="189"/>
      <c r="BL1327" s="189"/>
    </row>
    <row r="1328" spans="1:64" ht="13.5" hidden="1" customHeight="1" thickBot="1">
      <c r="A1328" s="90"/>
      <c r="B1328" s="117"/>
      <c r="C1328" s="160"/>
      <c r="D1328" s="347"/>
      <c r="E1328" s="347"/>
      <c r="F1328" s="304"/>
      <c r="G1328" s="304"/>
      <c r="H1328" s="304"/>
      <c r="I1328" s="304"/>
      <c r="J1328" s="304"/>
      <c r="K1328" s="304"/>
      <c r="L1328" s="304"/>
      <c r="M1328" s="304"/>
      <c r="N1328" s="304"/>
      <c r="O1328" s="304"/>
      <c r="P1328" s="304"/>
      <c r="Q1328" s="304"/>
      <c r="R1328" s="304"/>
      <c r="S1328" s="304"/>
      <c r="T1328" s="304"/>
      <c r="U1328" s="304"/>
      <c r="V1328" s="304"/>
      <c r="W1328" s="304"/>
      <c r="X1328" s="304"/>
      <c r="Y1328" s="304"/>
      <c r="Z1328" s="304"/>
      <c r="AA1328" s="304"/>
      <c r="AB1328" s="304"/>
      <c r="AC1328" s="304"/>
      <c r="AD1328" s="304"/>
      <c r="AE1328" s="305"/>
      <c r="AF1328" s="305"/>
      <c r="AG1328" s="305"/>
      <c r="AH1328" s="305"/>
      <c r="AI1328" s="305"/>
      <c r="AJ1328" s="305"/>
      <c r="AK1328" s="305"/>
      <c r="AL1328" s="305"/>
      <c r="AM1328" s="305"/>
      <c r="AN1328" s="305"/>
      <c r="AO1328" s="314"/>
      <c r="AP1328" s="117"/>
      <c r="AQ1328" s="54" t="s">
        <v>645</v>
      </c>
      <c r="AU1328" s="292" t="str">
        <f t="shared" ca="1" si="216"/>
        <v>Q</v>
      </c>
      <c r="AV1328" s="292">
        <f t="shared" si="217"/>
        <v>1317</v>
      </c>
      <c r="AW1328" s="180" t="str">
        <f t="shared" ca="1" si="214"/>
        <v>Q1317</v>
      </c>
      <c r="AX1328" s="180">
        <f t="shared" si="211"/>
        <v>9</v>
      </c>
      <c r="AY1328" s="180" t="str">
        <f t="shared" ca="1" si="212"/>
        <v>6. Ownership - Operating Costs</v>
      </c>
      <c r="AZ1328" s="189" t="s">
        <v>702</v>
      </c>
      <c r="BA1328" s="180" t="s">
        <v>773</v>
      </c>
      <c r="BB1328" s="180">
        <f>$Q$8</f>
        <v>2031</v>
      </c>
      <c r="BC1328" s="180" t="str">
        <f t="shared" ca="1" si="215"/>
        <v>9_Q1317_Chemicals_2031</v>
      </c>
      <c r="BD1328" s="180" t="s">
        <v>407</v>
      </c>
      <c r="BE1328" s="180"/>
      <c r="BF1328" s="189" t="str">
        <f t="shared" si="213"/>
        <v>&gt;=0</v>
      </c>
      <c r="BG1328" s="189" t="s">
        <v>58</v>
      </c>
      <c r="BH1328" s="189" t="s">
        <v>58</v>
      </c>
      <c r="BI1328" s="189"/>
      <c r="BJ1328" s="189"/>
      <c r="BK1328" s="189"/>
      <c r="BL1328" s="189"/>
    </row>
    <row r="1329" spans="1:64" ht="13.5" hidden="1" customHeight="1" thickBot="1">
      <c r="A1329" s="90"/>
      <c r="B1329" s="117"/>
      <c r="C1329" s="160"/>
      <c r="D1329" s="347"/>
      <c r="E1329" s="347"/>
      <c r="F1329" s="304"/>
      <c r="G1329" s="304"/>
      <c r="H1329" s="304"/>
      <c r="I1329" s="304"/>
      <c r="J1329" s="304"/>
      <c r="K1329" s="304"/>
      <c r="L1329" s="304"/>
      <c r="M1329" s="304"/>
      <c r="N1329" s="304"/>
      <c r="O1329" s="304"/>
      <c r="P1329" s="304"/>
      <c r="Q1329" s="304"/>
      <c r="R1329" s="304"/>
      <c r="S1329" s="304"/>
      <c r="T1329" s="304"/>
      <c r="U1329" s="304"/>
      <c r="V1329" s="304"/>
      <c r="W1329" s="304"/>
      <c r="X1329" s="304"/>
      <c r="Y1329" s="304"/>
      <c r="Z1329" s="304"/>
      <c r="AA1329" s="304"/>
      <c r="AB1329" s="304"/>
      <c r="AC1329" s="304"/>
      <c r="AD1329" s="304"/>
      <c r="AE1329" s="305"/>
      <c r="AF1329" s="305"/>
      <c r="AG1329" s="305"/>
      <c r="AH1329" s="305"/>
      <c r="AI1329" s="305"/>
      <c r="AJ1329" s="305"/>
      <c r="AK1329" s="305"/>
      <c r="AL1329" s="305"/>
      <c r="AM1329" s="305"/>
      <c r="AN1329" s="305"/>
      <c r="AO1329" s="314"/>
      <c r="AP1329" s="117"/>
      <c r="AQ1329" s="54" t="s">
        <v>645</v>
      </c>
      <c r="AU1329" s="292" t="str">
        <f t="shared" ca="1" si="216"/>
        <v>R</v>
      </c>
      <c r="AV1329" s="292">
        <f t="shared" si="217"/>
        <v>1317</v>
      </c>
      <c r="AW1329" s="180" t="str">
        <f t="shared" ca="1" si="214"/>
        <v>R1317</v>
      </c>
      <c r="AX1329" s="180">
        <f t="shared" si="211"/>
        <v>9</v>
      </c>
      <c r="AY1329" s="180" t="str">
        <f t="shared" ca="1" si="212"/>
        <v>6. Ownership - Operating Costs</v>
      </c>
      <c r="AZ1329" s="189" t="s">
        <v>702</v>
      </c>
      <c r="BA1329" s="180" t="s">
        <v>773</v>
      </c>
      <c r="BB1329" s="180">
        <f>$R$8</f>
        <v>2032</v>
      </c>
      <c r="BC1329" s="180" t="str">
        <f t="shared" ca="1" si="215"/>
        <v>9_R1317_Chemicals_2032</v>
      </c>
      <c r="BD1329" s="180" t="s">
        <v>407</v>
      </c>
      <c r="BE1329" s="180"/>
      <c r="BF1329" s="189" t="str">
        <f t="shared" si="213"/>
        <v>&gt;=0</v>
      </c>
      <c r="BG1329" s="189" t="s">
        <v>58</v>
      </c>
      <c r="BH1329" s="189" t="s">
        <v>58</v>
      </c>
      <c r="BI1329" s="189"/>
      <c r="BJ1329" s="189"/>
      <c r="BK1329" s="189"/>
      <c r="BL1329" s="189"/>
    </row>
    <row r="1330" spans="1:64" ht="13.5" hidden="1" customHeight="1" thickBot="1">
      <c r="A1330" s="90"/>
      <c r="B1330" s="117"/>
      <c r="C1330" s="160"/>
      <c r="D1330" s="347"/>
      <c r="E1330" s="347"/>
      <c r="F1330" s="304"/>
      <c r="G1330" s="304"/>
      <c r="H1330" s="304"/>
      <c r="I1330" s="304"/>
      <c r="J1330" s="304"/>
      <c r="K1330" s="304"/>
      <c r="L1330" s="304"/>
      <c r="M1330" s="304"/>
      <c r="N1330" s="304"/>
      <c r="O1330" s="304"/>
      <c r="P1330" s="304"/>
      <c r="Q1330" s="304"/>
      <c r="R1330" s="304"/>
      <c r="S1330" s="304"/>
      <c r="T1330" s="304"/>
      <c r="U1330" s="304"/>
      <c r="V1330" s="304"/>
      <c r="W1330" s="304"/>
      <c r="X1330" s="304"/>
      <c r="Y1330" s="304"/>
      <c r="Z1330" s="304"/>
      <c r="AA1330" s="304"/>
      <c r="AB1330" s="304"/>
      <c r="AC1330" s="304"/>
      <c r="AD1330" s="304"/>
      <c r="AE1330" s="305"/>
      <c r="AF1330" s="305"/>
      <c r="AG1330" s="305"/>
      <c r="AH1330" s="305"/>
      <c r="AI1330" s="305"/>
      <c r="AJ1330" s="305"/>
      <c r="AK1330" s="305"/>
      <c r="AL1330" s="305"/>
      <c r="AM1330" s="305"/>
      <c r="AN1330" s="305"/>
      <c r="AO1330" s="314"/>
      <c r="AP1330" s="117"/>
      <c r="AQ1330" s="54" t="s">
        <v>645</v>
      </c>
      <c r="AU1330" s="292" t="str">
        <f t="shared" ca="1" si="216"/>
        <v>S</v>
      </c>
      <c r="AV1330" s="292">
        <f t="shared" si="217"/>
        <v>1317</v>
      </c>
      <c r="AW1330" s="180" t="str">
        <f t="shared" ca="1" si="214"/>
        <v>S1317</v>
      </c>
      <c r="AX1330" s="180">
        <f t="shared" si="211"/>
        <v>9</v>
      </c>
      <c r="AY1330" s="180" t="str">
        <f t="shared" ca="1" si="212"/>
        <v>6. Ownership - Operating Costs</v>
      </c>
      <c r="AZ1330" s="189" t="s">
        <v>702</v>
      </c>
      <c r="BA1330" s="180" t="s">
        <v>773</v>
      </c>
      <c r="BB1330" s="180">
        <f>$S$8</f>
        <v>2033</v>
      </c>
      <c r="BC1330" s="180" t="str">
        <f t="shared" ca="1" si="215"/>
        <v>9_S1317_Chemicals_2033</v>
      </c>
      <c r="BD1330" s="180" t="s">
        <v>407</v>
      </c>
      <c r="BE1330" s="180"/>
      <c r="BF1330" s="189" t="str">
        <f t="shared" si="213"/>
        <v>&gt;=0</v>
      </c>
      <c r="BG1330" s="189" t="s">
        <v>58</v>
      </c>
      <c r="BH1330" s="189" t="s">
        <v>58</v>
      </c>
      <c r="BI1330" s="189"/>
      <c r="BJ1330" s="189"/>
      <c r="BK1330" s="189"/>
      <c r="BL1330" s="189"/>
    </row>
    <row r="1331" spans="1:64" ht="13.5" hidden="1" customHeight="1" thickBot="1">
      <c r="A1331" s="90"/>
      <c r="B1331" s="117"/>
      <c r="C1331" s="160"/>
      <c r="D1331" s="347"/>
      <c r="E1331" s="347"/>
      <c r="F1331" s="304"/>
      <c r="G1331" s="304"/>
      <c r="H1331" s="304"/>
      <c r="I1331" s="304"/>
      <c r="J1331" s="304"/>
      <c r="K1331" s="304"/>
      <c r="L1331" s="304"/>
      <c r="M1331" s="304"/>
      <c r="N1331" s="304"/>
      <c r="O1331" s="304"/>
      <c r="P1331" s="304"/>
      <c r="Q1331" s="304"/>
      <c r="R1331" s="304"/>
      <c r="S1331" s="304"/>
      <c r="T1331" s="304"/>
      <c r="U1331" s="304"/>
      <c r="V1331" s="304"/>
      <c r="W1331" s="304"/>
      <c r="X1331" s="304"/>
      <c r="Y1331" s="304"/>
      <c r="Z1331" s="304"/>
      <c r="AA1331" s="304"/>
      <c r="AB1331" s="304"/>
      <c r="AC1331" s="304"/>
      <c r="AD1331" s="304"/>
      <c r="AE1331" s="305"/>
      <c r="AF1331" s="305"/>
      <c r="AG1331" s="305"/>
      <c r="AH1331" s="305"/>
      <c r="AI1331" s="305"/>
      <c r="AJ1331" s="305"/>
      <c r="AK1331" s="305"/>
      <c r="AL1331" s="305"/>
      <c r="AM1331" s="305"/>
      <c r="AN1331" s="305"/>
      <c r="AO1331" s="314"/>
      <c r="AP1331" s="117"/>
      <c r="AQ1331" s="54" t="s">
        <v>645</v>
      </c>
      <c r="AU1331" s="292" t="str">
        <f t="shared" ca="1" si="216"/>
        <v>T</v>
      </c>
      <c r="AV1331" s="292">
        <f t="shared" si="217"/>
        <v>1317</v>
      </c>
      <c r="AW1331" s="180" t="str">
        <f t="shared" ca="1" si="214"/>
        <v>T1317</v>
      </c>
      <c r="AX1331" s="180">
        <f t="shared" si="211"/>
        <v>9</v>
      </c>
      <c r="AY1331" s="180" t="str">
        <f t="shared" ca="1" si="212"/>
        <v>6. Ownership - Operating Costs</v>
      </c>
      <c r="AZ1331" s="189" t="s">
        <v>702</v>
      </c>
      <c r="BA1331" s="180" t="s">
        <v>773</v>
      </c>
      <c r="BB1331" s="180">
        <f>$T$8</f>
        <v>2034</v>
      </c>
      <c r="BC1331" s="180" t="str">
        <f t="shared" ca="1" si="215"/>
        <v>9_T1317_Chemicals_2034</v>
      </c>
      <c r="BD1331" s="180" t="s">
        <v>407</v>
      </c>
      <c r="BE1331" s="180"/>
      <c r="BF1331" s="189" t="str">
        <f t="shared" si="213"/>
        <v>&gt;=0</v>
      </c>
      <c r="BG1331" s="189" t="s">
        <v>58</v>
      </c>
      <c r="BH1331" s="189" t="s">
        <v>58</v>
      </c>
      <c r="BI1331" s="189"/>
      <c r="BJ1331" s="189"/>
      <c r="BK1331" s="189"/>
      <c r="BL1331" s="189"/>
    </row>
    <row r="1332" spans="1:64" ht="13.5" hidden="1" customHeight="1" thickBot="1">
      <c r="A1332" s="90"/>
      <c r="B1332" s="117"/>
      <c r="C1332" s="160"/>
      <c r="D1332" s="347"/>
      <c r="E1332" s="347"/>
      <c r="F1332" s="304"/>
      <c r="G1332" s="304"/>
      <c r="H1332" s="304"/>
      <c r="I1332" s="304"/>
      <c r="J1332" s="304"/>
      <c r="K1332" s="304"/>
      <c r="L1332" s="304"/>
      <c r="M1332" s="304"/>
      <c r="N1332" s="304"/>
      <c r="O1332" s="304"/>
      <c r="P1332" s="304"/>
      <c r="Q1332" s="304"/>
      <c r="R1332" s="304"/>
      <c r="S1332" s="304"/>
      <c r="T1332" s="304"/>
      <c r="U1332" s="304"/>
      <c r="V1332" s="304"/>
      <c r="W1332" s="304"/>
      <c r="X1332" s="304"/>
      <c r="Y1332" s="304"/>
      <c r="Z1332" s="304"/>
      <c r="AA1332" s="304"/>
      <c r="AB1332" s="304"/>
      <c r="AC1332" s="304"/>
      <c r="AD1332" s="304"/>
      <c r="AE1332" s="305"/>
      <c r="AF1332" s="305"/>
      <c r="AG1332" s="305"/>
      <c r="AH1332" s="305"/>
      <c r="AI1332" s="305"/>
      <c r="AJ1332" s="305"/>
      <c r="AK1332" s="305"/>
      <c r="AL1332" s="305"/>
      <c r="AM1332" s="305"/>
      <c r="AN1332" s="305"/>
      <c r="AO1332" s="314"/>
      <c r="AP1332" s="117"/>
      <c r="AQ1332" s="54" t="s">
        <v>645</v>
      </c>
      <c r="AU1332" s="292" t="str">
        <f t="shared" ca="1" si="216"/>
        <v>U</v>
      </c>
      <c r="AV1332" s="292">
        <f t="shared" si="217"/>
        <v>1317</v>
      </c>
      <c r="AW1332" s="180" t="str">
        <f t="shared" ca="1" si="214"/>
        <v>U1317</v>
      </c>
      <c r="AX1332" s="180">
        <f t="shared" si="211"/>
        <v>9</v>
      </c>
      <c r="AY1332" s="180" t="str">
        <f t="shared" ca="1" si="212"/>
        <v>6. Ownership - Operating Costs</v>
      </c>
      <c r="AZ1332" s="189" t="s">
        <v>702</v>
      </c>
      <c r="BA1332" s="180" t="s">
        <v>773</v>
      </c>
      <c r="BB1332" s="180">
        <f>$U$8</f>
        <v>2035</v>
      </c>
      <c r="BC1332" s="180" t="str">
        <f t="shared" ca="1" si="215"/>
        <v>9_U1317_Chemicals_2035</v>
      </c>
      <c r="BD1332" s="180" t="s">
        <v>407</v>
      </c>
      <c r="BE1332" s="180"/>
      <c r="BF1332" s="189" t="str">
        <f t="shared" si="213"/>
        <v>&gt;=0</v>
      </c>
      <c r="BG1332" s="189" t="s">
        <v>58</v>
      </c>
      <c r="BH1332" s="189" t="s">
        <v>58</v>
      </c>
      <c r="BI1332" s="189"/>
      <c r="BJ1332" s="189"/>
      <c r="BK1332" s="189"/>
      <c r="BL1332" s="189"/>
    </row>
    <row r="1333" spans="1:64" ht="13.5" hidden="1" customHeight="1" thickBot="1">
      <c r="A1333" s="90"/>
      <c r="B1333" s="117"/>
      <c r="C1333" s="160"/>
      <c r="D1333" s="347"/>
      <c r="E1333" s="347"/>
      <c r="F1333" s="304"/>
      <c r="G1333" s="304"/>
      <c r="H1333" s="304"/>
      <c r="I1333" s="304"/>
      <c r="J1333" s="304"/>
      <c r="K1333" s="304"/>
      <c r="L1333" s="304"/>
      <c r="M1333" s="304"/>
      <c r="N1333" s="304"/>
      <c r="O1333" s="304"/>
      <c r="P1333" s="304"/>
      <c r="Q1333" s="304"/>
      <c r="R1333" s="304"/>
      <c r="S1333" s="304"/>
      <c r="T1333" s="304"/>
      <c r="U1333" s="304"/>
      <c r="V1333" s="304"/>
      <c r="W1333" s="304"/>
      <c r="X1333" s="304"/>
      <c r="Y1333" s="304"/>
      <c r="Z1333" s="304"/>
      <c r="AA1333" s="304"/>
      <c r="AB1333" s="304"/>
      <c r="AC1333" s="304"/>
      <c r="AD1333" s="304"/>
      <c r="AE1333" s="305"/>
      <c r="AF1333" s="305"/>
      <c r="AG1333" s="305"/>
      <c r="AH1333" s="305"/>
      <c r="AI1333" s="305"/>
      <c r="AJ1333" s="305"/>
      <c r="AK1333" s="305"/>
      <c r="AL1333" s="305"/>
      <c r="AM1333" s="305"/>
      <c r="AN1333" s="305"/>
      <c r="AO1333" s="314"/>
      <c r="AP1333" s="117"/>
      <c r="AQ1333" s="54" t="s">
        <v>645</v>
      </c>
      <c r="AU1333" s="292" t="str">
        <f t="shared" ca="1" si="216"/>
        <v>V</v>
      </c>
      <c r="AV1333" s="292">
        <f t="shared" si="217"/>
        <v>1317</v>
      </c>
      <c r="AW1333" s="180" t="str">
        <f t="shared" ca="1" si="214"/>
        <v>V1317</v>
      </c>
      <c r="AX1333" s="180">
        <f t="shared" si="211"/>
        <v>9</v>
      </c>
      <c r="AY1333" s="180" t="str">
        <f t="shared" ca="1" si="212"/>
        <v>6. Ownership - Operating Costs</v>
      </c>
      <c r="AZ1333" s="189" t="s">
        <v>702</v>
      </c>
      <c r="BA1333" s="180" t="s">
        <v>773</v>
      </c>
      <c r="BB1333" s="180">
        <f>$V$8</f>
        <v>2036</v>
      </c>
      <c r="BC1333" s="180" t="str">
        <f t="shared" ca="1" si="215"/>
        <v>9_V1317_Chemicals_2036</v>
      </c>
      <c r="BD1333" s="180" t="s">
        <v>407</v>
      </c>
      <c r="BE1333" s="180"/>
      <c r="BF1333" s="189" t="str">
        <f t="shared" si="213"/>
        <v>&gt;=0</v>
      </c>
      <c r="BG1333" s="189" t="s">
        <v>58</v>
      </c>
      <c r="BH1333" s="189" t="s">
        <v>58</v>
      </c>
      <c r="BI1333" s="189"/>
      <c r="BJ1333" s="189"/>
      <c r="BK1333" s="189"/>
      <c r="BL1333" s="189"/>
    </row>
    <row r="1334" spans="1:64" ht="13.5" hidden="1" customHeight="1" thickBot="1">
      <c r="A1334" s="90"/>
      <c r="B1334" s="117"/>
      <c r="C1334" s="160"/>
      <c r="D1334" s="347"/>
      <c r="E1334" s="347"/>
      <c r="F1334" s="304"/>
      <c r="G1334" s="304"/>
      <c r="H1334" s="304"/>
      <c r="I1334" s="304"/>
      <c r="J1334" s="304"/>
      <c r="K1334" s="304"/>
      <c r="L1334" s="304"/>
      <c r="M1334" s="304"/>
      <c r="N1334" s="304"/>
      <c r="O1334" s="304"/>
      <c r="P1334" s="304"/>
      <c r="Q1334" s="304"/>
      <c r="R1334" s="304"/>
      <c r="S1334" s="304"/>
      <c r="T1334" s="304"/>
      <c r="U1334" s="304"/>
      <c r="V1334" s="304"/>
      <c r="W1334" s="304"/>
      <c r="X1334" s="304"/>
      <c r="Y1334" s="304"/>
      <c r="Z1334" s="304"/>
      <c r="AA1334" s="304"/>
      <c r="AB1334" s="304"/>
      <c r="AC1334" s="304"/>
      <c r="AD1334" s="304"/>
      <c r="AE1334" s="305"/>
      <c r="AF1334" s="305"/>
      <c r="AG1334" s="305"/>
      <c r="AH1334" s="305"/>
      <c r="AI1334" s="305"/>
      <c r="AJ1334" s="305"/>
      <c r="AK1334" s="305"/>
      <c r="AL1334" s="305"/>
      <c r="AM1334" s="305"/>
      <c r="AN1334" s="305"/>
      <c r="AO1334" s="314"/>
      <c r="AP1334" s="117"/>
      <c r="AQ1334" s="54" t="s">
        <v>645</v>
      </c>
      <c r="AU1334" s="292" t="str">
        <f t="shared" ca="1" si="216"/>
        <v>W</v>
      </c>
      <c r="AV1334" s="292">
        <f t="shared" si="217"/>
        <v>1317</v>
      </c>
      <c r="AW1334" s="180" t="str">
        <f t="shared" ca="1" si="214"/>
        <v>W1317</v>
      </c>
      <c r="AX1334" s="180">
        <f t="shared" si="211"/>
        <v>9</v>
      </c>
      <c r="AY1334" s="180" t="str">
        <f t="shared" ca="1" si="212"/>
        <v>6. Ownership - Operating Costs</v>
      </c>
      <c r="AZ1334" s="189" t="s">
        <v>702</v>
      </c>
      <c r="BA1334" s="180" t="s">
        <v>773</v>
      </c>
      <c r="BB1334" s="180">
        <f>$W$8</f>
        <v>2037</v>
      </c>
      <c r="BC1334" s="180" t="str">
        <f t="shared" ca="1" si="215"/>
        <v>9_W1317_Chemicals_2037</v>
      </c>
      <c r="BD1334" s="180" t="s">
        <v>407</v>
      </c>
      <c r="BE1334" s="180"/>
      <c r="BF1334" s="189" t="str">
        <f t="shared" si="213"/>
        <v>&gt;=0</v>
      </c>
      <c r="BG1334" s="189" t="s">
        <v>58</v>
      </c>
      <c r="BH1334" s="189" t="s">
        <v>58</v>
      </c>
      <c r="BI1334" s="189"/>
      <c r="BJ1334" s="189"/>
      <c r="BK1334" s="189"/>
      <c r="BL1334" s="189"/>
    </row>
    <row r="1335" spans="1:64" ht="13.5" hidden="1" customHeight="1" thickBot="1">
      <c r="A1335" s="90"/>
      <c r="B1335" s="117"/>
      <c r="C1335" s="160"/>
      <c r="D1335" s="347"/>
      <c r="E1335" s="347"/>
      <c r="F1335" s="304"/>
      <c r="G1335" s="304"/>
      <c r="H1335" s="304"/>
      <c r="I1335" s="304"/>
      <c r="J1335" s="304"/>
      <c r="K1335" s="304"/>
      <c r="L1335" s="304"/>
      <c r="M1335" s="304"/>
      <c r="N1335" s="304"/>
      <c r="O1335" s="304"/>
      <c r="P1335" s="304"/>
      <c r="Q1335" s="304"/>
      <c r="R1335" s="304"/>
      <c r="S1335" s="304"/>
      <c r="T1335" s="304"/>
      <c r="U1335" s="304"/>
      <c r="V1335" s="304"/>
      <c r="W1335" s="304"/>
      <c r="X1335" s="304"/>
      <c r="Y1335" s="304"/>
      <c r="Z1335" s="304"/>
      <c r="AA1335" s="304"/>
      <c r="AB1335" s="304"/>
      <c r="AC1335" s="304"/>
      <c r="AD1335" s="304"/>
      <c r="AE1335" s="305"/>
      <c r="AF1335" s="305"/>
      <c r="AG1335" s="305"/>
      <c r="AH1335" s="305"/>
      <c r="AI1335" s="305"/>
      <c r="AJ1335" s="305"/>
      <c r="AK1335" s="305"/>
      <c r="AL1335" s="305"/>
      <c r="AM1335" s="305"/>
      <c r="AN1335" s="305"/>
      <c r="AO1335" s="314"/>
      <c r="AP1335" s="117"/>
      <c r="AQ1335" s="54" t="s">
        <v>645</v>
      </c>
      <c r="AU1335" s="292" t="str">
        <f t="shared" ca="1" si="216"/>
        <v>X</v>
      </c>
      <c r="AV1335" s="292">
        <f t="shared" si="217"/>
        <v>1317</v>
      </c>
      <c r="AW1335" s="180" t="str">
        <f t="shared" ca="1" si="214"/>
        <v>X1317</v>
      </c>
      <c r="AX1335" s="180">
        <f t="shared" si="211"/>
        <v>9</v>
      </c>
      <c r="AY1335" s="180" t="str">
        <f t="shared" ca="1" si="212"/>
        <v>6. Ownership - Operating Costs</v>
      </c>
      <c r="AZ1335" s="189" t="s">
        <v>702</v>
      </c>
      <c r="BA1335" s="180" t="s">
        <v>773</v>
      </c>
      <c r="BB1335" s="180">
        <f>$X$8</f>
        <v>2038</v>
      </c>
      <c r="BC1335" s="180" t="str">
        <f t="shared" ca="1" si="215"/>
        <v>9_X1317_Chemicals_2038</v>
      </c>
      <c r="BD1335" s="180" t="s">
        <v>407</v>
      </c>
      <c r="BE1335" s="180"/>
      <c r="BF1335" s="189" t="str">
        <f t="shared" si="213"/>
        <v>&gt;=0</v>
      </c>
      <c r="BG1335" s="189" t="s">
        <v>58</v>
      </c>
      <c r="BH1335" s="189" t="s">
        <v>58</v>
      </c>
      <c r="BI1335" s="189"/>
      <c r="BJ1335" s="189"/>
      <c r="BK1335" s="189"/>
      <c r="BL1335" s="189"/>
    </row>
    <row r="1336" spans="1:64" ht="13.5" hidden="1" customHeight="1" thickBot="1">
      <c r="A1336" s="90"/>
      <c r="B1336" s="117"/>
      <c r="C1336" s="160"/>
      <c r="D1336" s="347"/>
      <c r="E1336" s="347"/>
      <c r="F1336" s="304"/>
      <c r="G1336" s="304"/>
      <c r="H1336" s="304"/>
      <c r="I1336" s="304"/>
      <c r="J1336" s="304"/>
      <c r="K1336" s="304"/>
      <c r="L1336" s="304"/>
      <c r="M1336" s="304"/>
      <c r="N1336" s="304"/>
      <c r="O1336" s="304"/>
      <c r="P1336" s="304"/>
      <c r="Q1336" s="304"/>
      <c r="R1336" s="304"/>
      <c r="S1336" s="304"/>
      <c r="T1336" s="304"/>
      <c r="U1336" s="304"/>
      <c r="V1336" s="304"/>
      <c r="W1336" s="304"/>
      <c r="X1336" s="304"/>
      <c r="Y1336" s="304"/>
      <c r="Z1336" s="304"/>
      <c r="AA1336" s="304"/>
      <c r="AB1336" s="304"/>
      <c r="AC1336" s="304"/>
      <c r="AD1336" s="304"/>
      <c r="AE1336" s="305"/>
      <c r="AF1336" s="305"/>
      <c r="AG1336" s="305"/>
      <c r="AH1336" s="305"/>
      <c r="AI1336" s="305"/>
      <c r="AJ1336" s="305"/>
      <c r="AK1336" s="305"/>
      <c r="AL1336" s="305"/>
      <c r="AM1336" s="305"/>
      <c r="AN1336" s="305"/>
      <c r="AO1336" s="314"/>
      <c r="AP1336" s="117"/>
      <c r="AQ1336" s="54" t="s">
        <v>645</v>
      </c>
      <c r="AU1336" s="292" t="str">
        <f t="shared" ca="1" si="216"/>
        <v>Y</v>
      </c>
      <c r="AV1336" s="292">
        <f t="shared" si="217"/>
        <v>1317</v>
      </c>
      <c r="AW1336" s="180" t="str">
        <f t="shared" ca="1" si="214"/>
        <v>Y1317</v>
      </c>
      <c r="AX1336" s="180">
        <f t="shared" si="211"/>
        <v>9</v>
      </c>
      <c r="AY1336" s="180" t="str">
        <f t="shared" ca="1" si="212"/>
        <v>6. Ownership - Operating Costs</v>
      </c>
      <c r="AZ1336" s="189" t="s">
        <v>702</v>
      </c>
      <c r="BA1336" s="180" t="s">
        <v>773</v>
      </c>
      <c r="BB1336" s="180">
        <f>$Y$8</f>
        <v>2039</v>
      </c>
      <c r="BC1336" s="180" t="str">
        <f t="shared" ca="1" si="215"/>
        <v>9_Y1317_Chemicals_2039</v>
      </c>
      <c r="BD1336" s="180" t="s">
        <v>407</v>
      </c>
      <c r="BE1336" s="180"/>
      <c r="BF1336" s="189" t="str">
        <f t="shared" si="213"/>
        <v>&gt;=0</v>
      </c>
      <c r="BG1336" s="189" t="s">
        <v>58</v>
      </c>
      <c r="BH1336" s="189" t="s">
        <v>58</v>
      </c>
      <c r="BI1336" s="189"/>
      <c r="BJ1336" s="189"/>
      <c r="BK1336" s="189"/>
      <c r="BL1336" s="189"/>
    </row>
    <row r="1337" spans="1:64" ht="13.5" hidden="1" customHeight="1" thickBot="1">
      <c r="A1337" s="90"/>
      <c r="B1337" s="117"/>
      <c r="C1337" s="160"/>
      <c r="D1337" s="347"/>
      <c r="E1337" s="347"/>
      <c r="F1337" s="304"/>
      <c r="G1337" s="304"/>
      <c r="H1337" s="304"/>
      <c r="I1337" s="304"/>
      <c r="J1337" s="304"/>
      <c r="K1337" s="304"/>
      <c r="L1337" s="304"/>
      <c r="M1337" s="304"/>
      <c r="N1337" s="304"/>
      <c r="O1337" s="304"/>
      <c r="P1337" s="304"/>
      <c r="Q1337" s="304"/>
      <c r="R1337" s="304"/>
      <c r="S1337" s="304"/>
      <c r="T1337" s="304"/>
      <c r="U1337" s="304"/>
      <c r="V1337" s="304"/>
      <c r="W1337" s="304"/>
      <c r="X1337" s="304"/>
      <c r="Y1337" s="304"/>
      <c r="Z1337" s="304"/>
      <c r="AA1337" s="304"/>
      <c r="AB1337" s="304"/>
      <c r="AC1337" s="304"/>
      <c r="AD1337" s="304"/>
      <c r="AE1337" s="305"/>
      <c r="AF1337" s="305"/>
      <c r="AG1337" s="305"/>
      <c r="AH1337" s="305"/>
      <c r="AI1337" s="305"/>
      <c r="AJ1337" s="305"/>
      <c r="AK1337" s="305"/>
      <c r="AL1337" s="305"/>
      <c r="AM1337" s="305"/>
      <c r="AN1337" s="305"/>
      <c r="AO1337" s="314"/>
      <c r="AP1337" s="117"/>
      <c r="AQ1337" s="54" t="s">
        <v>645</v>
      </c>
      <c r="AU1337" s="292" t="str">
        <f t="shared" ca="1" si="216"/>
        <v>Z</v>
      </c>
      <c r="AV1337" s="292">
        <f t="shared" si="217"/>
        <v>1317</v>
      </c>
      <c r="AW1337" s="180" t="str">
        <f t="shared" ca="1" si="214"/>
        <v>Z1317</v>
      </c>
      <c r="AX1337" s="180">
        <f t="shared" si="211"/>
        <v>9</v>
      </c>
      <c r="AY1337" s="180" t="str">
        <f t="shared" ca="1" si="212"/>
        <v>6. Ownership - Operating Costs</v>
      </c>
      <c r="AZ1337" s="189" t="s">
        <v>702</v>
      </c>
      <c r="BA1337" s="180" t="s">
        <v>773</v>
      </c>
      <c r="BB1337" s="180">
        <f>$Z$8</f>
        <v>2040</v>
      </c>
      <c r="BC1337" s="180" t="str">
        <f t="shared" ca="1" si="215"/>
        <v>9_Z1317_Chemicals_2040</v>
      </c>
      <c r="BD1337" s="180" t="s">
        <v>407</v>
      </c>
      <c r="BE1337" s="180"/>
      <c r="BF1337" s="189" t="str">
        <f t="shared" si="213"/>
        <v>&gt;=0</v>
      </c>
      <c r="BG1337" s="189" t="s">
        <v>58</v>
      </c>
      <c r="BH1337" s="189" t="s">
        <v>58</v>
      </c>
      <c r="BI1337" s="189"/>
      <c r="BJ1337" s="189"/>
      <c r="BK1337" s="189"/>
      <c r="BL1337" s="189"/>
    </row>
    <row r="1338" spans="1:64" ht="13.5" hidden="1" customHeight="1" thickBot="1">
      <c r="A1338" s="90"/>
      <c r="B1338" s="117"/>
      <c r="C1338" s="160"/>
      <c r="D1338" s="347"/>
      <c r="E1338" s="347"/>
      <c r="F1338" s="304"/>
      <c r="G1338" s="304"/>
      <c r="H1338" s="304"/>
      <c r="I1338" s="304"/>
      <c r="J1338" s="304"/>
      <c r="K1338" s="304"/>
      <c r="L1338" s="304"/>
      <c r="M1338" s="304"/>
      <c r="N1338" s="304"/>
      <c r="O1338" s="304"/>
      <c r="P1338" s="304"/>
      <c r="Q1338" s="304"/>
      <c r="R1338" s="304"/>
      <c r="S1338" s="304"/>
      <c r="T1338" s="304"/>
      <c r="U1338" s="304"/>
      <c r="V1338" s="304"/>
      <c r="W1338" s="304"/>
      <c r="X1338" s="304"/>
      <c r="Y1338" s="304"/>
      <c r="Z1338" s="304"/>
      <c r="AA1338" s="304"/>
      <c r="AB1338" s="304"/>
      <c r="AC1338" s="304"/>
      <c r="AD1338" s="304"/>
      <c r="AE1338" s="305"/>
      <c r="AF1338" s="305"/>
      <c r="AG1338" s="305"/>
      <c r="AH1338" s="305"/>
      <c r="AI1338" s="305"/>
      <c r="AJ1338" s="305"/>
      <c r="AK1338" s="305"/>
      <c r="AL1338" s="305"/>
      <c r="AM1338" s="305"/>
      <c r="AN1338" s="305"/>
      <c r="AO1338" s="314"/>
      <c r="AP1338" s="117"/>
      <c r="AQ1338" s="54" t="s">
        <v>645</v>
      </c>
      <c r="AU1338" s="292" t="str">
        <f t="shared" ca="1" si="216"/>
        <v>AA</v>
      </c>
      <c r="AV1338" s="292">
        <f t="shared" si="217"/>
        <v>1317</v>
      </c>
      <c r="AW1338" s="180" t="str">
        <f t="shared" ca="1" si="214"/>
        <v>AA1317</v>
      </c>
      <c r="AX1338" s="180">
        <f t="shared" si="211"/>
        <v>9</v>
      </c>
      <c r="AY1338" s="180" t="str">
        <f t="shared" ca="1" si="212"/>
        <v>6. Ownership - Operating Costs</v>
      </c>
      <c r="AZ1338" s="189" t="s">
        <v>702</v>
      </c>
      <c r="BA1338" s="180" t="s">
        <v>773</v>
      </c>
      <c r="BB1338" s="180">
        <f>$AA$8</f>
        <v>2041</v>
      </c>
      <c r="BC1338" s="180" t="str">
        <f t="shared" ca="1" si="215"/>
        <v>9_AA1317_Chemicals_2041</v>
      </c>
      <c r="BD1338" s="180" t="s">
        <v>407</v>
      </c>
      <c r="BE1338" s="180"/>
      <c r="BF1338" s="189" t="str">
        <f t="shared" si="213"/>
        <v>&gt;=0</v>
      </c>
      <c r="BG1338" s="189" t="s">
        <v>58</v>
      </c>
      <c r="BH1338" s="189" t="s">
        <v>58</v>
      </c>
      <c r="BI1338" s="189"/>
      <c r="BJ1338" s="189"/>
      <c r="BK1338" s="189"/>
      <c r="BL1338" s="189"/>
    </row>
    <row r="1339" spans="1:64" ht="13.5" hidden="1" customHeight="1" thickBot="1">
      <c r="A1339" s="90"/>
      <c r="B1339" s="117"/>
      <c r="C1339" s="160"/>
      <c r="D1339" s="347"/>
      <c r="E1339" s="347"/>
      <c r="F1339" s="304"/>
      <c r="G1339" s="304"/>
      <c r="H1339" s="304"/>
      <c r="I1339" s="304"/>
      <c r="J1339" s="304"/>
      <c r="K1339" s="304"/>
      <c r="L1339" s="304"/>
      <c r="M1339" s="304"/>
      <c r="N1339" s="304"/>
      <c r="O1339" s="304"/>
      <c r="P1339" s="304"/>
      <c r="Q1339" s="304"/>
      <c r="R1339" s="304"/>
      <c r="S1339" s="304"/>
      <c r="T1339" s="304"/>
      <c r="U1339" s="304"/>
      <c r="V1339" s="304"/>
      <c r="W1339" s="304"/>
      <c r="X1339" s="304"/>
      <c r="Y1339" s="304"/>
      <c r="Z1339" s="304"/>
      <c r="AA1339" s="304"/>
      <c r="AB1339" s="304"/>
      <c r="AC1339" s="304"/>
      <c r="AD1339" s="304"/>
      <c r="AE1339" s="305"/>
      <c r="AF1339" s="305"/>
      <c r="AG1339" s="305"/>
      <c r="AH1339" s="305"/>
      <c r="AI1339" s="305"/>
      <c r="AJ1339" s="305"/>
      <c r="AK1339" s="305"/>
      <c r="AL1339" s="305"/>
      <c r="AM1339" s="305"/>
      <c r="AN1339" s="305"/>
      <c r="AO1339" s="314"/>
      <c r="AP1339" s="117"/>
      <c r="AQ1339" s="54" t="s">
        <v>645</v>
      </c>
      <c r="AU1339" s="292" t="str">
        <f t="shared" ca="1" si="216"/>
        <v>AB</v>
      </c>
      <c r="AV1339" s="292">
        <f t="shared" si="217"/>
        <v>1317</v>
      </c>
      <c r="AW1339" s="180" t="str">
        <f t="shared" ca="1" si="214"/>
        <v>AB1317</v>
      </c>
      <c r="AX1339" s="180">
        <f t="shared" si="211"/>
        <v>9</v>
      </c>
      <c r="AY1339" s="180" t="str">
        <f t="shared" ca="1" si="212"/>
        <v>6. Ownership - Operating Costs</v>
      </c>
      <c r="AZ1339" s="189" t="s">
        <v>702</v>
      </c>
      <c r="BA1339" s="180" t="s">
        <v>773</v>
      </c>
      <c r="BB1339" s="180">
        <f>$AB$8</f>
        <v>2042</v>
      </c>
      <c r="BC1339" s="180" t="str">
        <f t="shared" ca="1" si="215"/>
        <v>9_AB1317_Chemicals_2042</v>
      </c>
      <c r="BD1339" s="180" t="s">
        <v>407</v>
      </c>
      <c r="BE1339" s="180"/>
      <c r="BF1339" s="189" t="str">
        <f t="shared" si="213"/>
        <v>&gt;=0</v>
      </c>
      <c r="BG1339" s="189" t="s">
        <v>58</v>
      </c>
      <c r="BH1339" s="189" t="s">
        <v>58</v>
      </c>
      <c r="BI1339" s="189"/>
      <c r="BJ1339" s="189"/>
      <c r="BK1339" s="189"/>
      <c r="BL1339" s="189"/>
    </row>
    <row r="1340" spans="1:64" ht="13.5" hidden="1" customHeight="1" thickBot="1">
      <c r="A1340" s="90"/>
      <c r="B1340" s="117"/>
      <c r="C1340" s="160"/>
      <c r="D1340" s="347"/>
      <c r="E1340" s="347"/>
      <c r="F1340" s="304"/>
      <c r="G1340" s="304"/>
      <c r="H1340" s="304"/>
      <c r="I1340" s="304"/>
      <c r="J1340" s="304"/>
      <c r="K1340" s="304"/>
      <c r="L1340" s="304"/>
      <c r="M1340" s="304"/>
      <c r="N1340" s="304"/>
      <c r="O1340" s="304"/>
      <c r="P1340" s="304"/>
      <c r="Q1340" s="304"/>
      <c r="R1340" s="304"/>
      <c r="S1340" s="304"/>
      <c r="T1340" s="304"/>
      <c r="U1340" s="304"/>
      <c r="V1340" s="304"/>
      <c r="W1340" s="304"/>
      <c r="X1340" s="304"/>
      <c r="Y1340" s="304"/>
      <c r="Z1340" s="304"/>
      <c r="AA1340" s="304"/>
      <c r="AB1340" s="304"/>
      <c r="AC1340" s="304"/>
      <c r="AD1340" s="304"/>
      <c r="AE1340" s="305"/>
      <c r="AF1340" s="305"/>
      <c r="AG1340" s="305"/>
      <c r="AH1340" s="305"/>
      <c r="AI1340" s="305"/>
      <c r="AJ1340" s="305"/>
      <c r="AK1340" s="305"/>
      <c r="AL1340" s="305"/>
      <c r="AM1340" s="305"/>
      <c r="AN1340" s="305"/>
      <c r="AO1340" s="314"/>
      <c r="AP1340" s="117"/>
      <c r="AQ1340" s="54" t="s">
        <v>645</v>
      </c>
      <c r="AU1340" s="292" t="str">
        <f t="shared" ca="1" si="216"/>
        <v>AC</v>
      </c>
      <c r="AV1340" s="292">
        <f t="shared" si="217"/>
        <v>1317</v>
      </c>
      <c r="AW1340" s="180" t="str">
        <f t="shared" ca="1" si="214"/>
        <v>AC1317</v>
      </c>
      <c r="AX1340" s="180">
        <f t="shared" si="211"/>
        <v>9</v>
      </c>
      <c r="AY1340" s="180" t="str">
        <f t="shared" ca="1" si="212"/>
        <v>6. Ownership - Operating Costs</v>
      </c>
      <c r="AZ1340" s="189" t="s">
        <v>702</v>
      </c>
      <c r="BA1340" s="180" t="s">
        <v>773</v>
      </c>
      <c r="BB1340" s="180">
        <f>$AC$8</f>
        <v>2043</v>
      </c>
      <c r="BC1340" s="180" t="str">
        <f t="shared" ca="1" si="215"/>
        <v>9_AC1317_Chemicals_2043</v>
      </c>
      <c r="BD1340" s="180" t="s">
        <v>407</v>
      </c>
      <c r="BE1340" s="180"/>
      <c r="BF1340" s="189" t="str">
        <f t="shared" si="213"/>
        <v>&gt;=0</v>
      </c>
      <c r="BG1340" s="189" t="s">
        <v>58</v>
      </c>
      <c r="BH1340" s="189" t="s">
        <v>58</v>
      </c>
      <c r="BI1340" s="189"/>
      <c r="BJ1340" s="189"/>
      <c r="BK1340" s="189"/>
      <c r="BL1340" s="189"/>
    </row>
    <row r="1341" spans="1:64" ht="13.5" hidden="1" customHeight="1" thickBot="1">
      <c r="A1341" s="90"/>
      <c r="B1341" s="117"/>
      <c r="C1341" s="160"/>
      <c r="D1341" s="347"/>
      <c r="E1341" s="347"/>
      <c r="F1341" s="304"/>
      <c r="G1341" s="304"/>
      <c r="H1341" s="304"/>
      <c r="I1341" s="304"/>
      <c r="J1341" s="304"/>
      <c r="K1341" s="304"/>
      <c r="L1341" s="304"/>
      <c r="M1341" s="304"/>
      <c r="N1341" s="304"/>
      <c r="O1341" s="304"/>
      <c r="P1341" s="304"/>
      <c r="Q1341" s="304"/>
      <c r="R1341" s="304"/>
      <c r="S1341" s="304"/>
      <c r="T1341" s="304"/>
      <c r="U1341" s="304"/>
      <c r="V1341" s="304"/>
      <c r="W1341" s="304"/>
      <c r="X1341" s="304"/>
      <c r="Y1341" s="304"/>
      <c r="Z1341" s="304"/>
      <c r="AA1341" s="304"/>
      <c r="AB1341" s="304"/>
      <c r="AC1341" s="304"/>
      <c r="AD1341" s="304"/>
      <c r="AE1341" s="305"/>
      <c r="AF1341" s="305"/>
      <c r="AG1341" s="305"/>
      <c r="AH1341" s="305"/>
      <c r="AI1341" s="305"/>
      <c r="AJ1341" s="305"/>
      <c r="AK1341" s="305"/>
      <c r="AL1341" s="305"/>
      <c r="AM1341" s="305"/>
      <c r="AN1341" s="305"/>
      <c r="AO1341" s="314"/>
      <c r="AP1341" s="117"/>
      <c r="AQ1341" s="54" t="s">
        <v>645</v>
      </c>
      <c r="AU1341" s="292" t="str">
        <f t="shared" ca="1" si="216"/>
        <v>AD</v>
      </c>
      <c r="AV1341" s="292">
        <f t="shared" si="217"/>
        <v>1317</v>
      </c>
      <c r="AW1341" s="180" t="str">
        <f t="shared" ca="1" si="214"/>
        <v>AD1317</v>
      </c>
      <c r="AX1341" s="180">
        <f t="shared" si="211"/>
        <v>9</v>
      </c>
      <c r="AY1341" s="180" t="str">
        <f t="shared" ca="1" si="212"/>
        <v>6. Ownership - Operating Costs</v>
      </c>
      <c r="AZ1341" s="189" t="s">
        <v>702</v>
      </c>
      <c r="BA1341" s="180" t="s">
        <v>773</v>
      </c>
      <c r="BB1341" s="180">
        <f>$AD$8</f>
        <v>2044</v>
      </c>
      <c r="BC1341" s="180" t="str">
        <f t="shared" ca="1" si="215"/>
        <v>9_AD1317_Chemicals_2044</v>
      </c>
      <c r="BD1341" s="180" t="s">
        <v>407</v>
      </c>
      <c r="BE1341" s="180"/>
      <c r="BF1341" s="189" t="str">
        <f t="shared" si="213"/>
        <v>&gt;=0</v>
      </c>
      <c r="BG1341" s="189" t="s">
        <v>58</v>
      </c>
      <c r="BH1341" s="189" t="s">
        <v>58</v>
      </c>
      <c r="BI1341" s="189"/>
      <c r="BJ1341" s="189"/>
      <c r="BK1341" s="189"/>
      <c r="BL1341" s="189"/>
    </row>
    <row r="1342" spans="1:64" ht="13.5" hidden="1" customHeight="1" thickBot="1">
      <c r="A1342" s="90"/>
      <c r="B1342" s="117"/>
      <c r="C1342" s="160"/>
      <c r="D1342" s="347"/>
      <c r="E1342" s="347"/>
      <c r="F1342" s="304"/>
      <c r="G1342" s="304"/>
      <c r="H1342" s="304"/>
      <c r="I1342" s="304"/>
      <c r="J1342" s="304"/>
      <c r="K1342" s="304"/>
      <c r="L1342" s="304"/>
      <c r="M1342" s="304"/>
      <c r="N1342" s="304"/>
      <c r="O1342" s="304"/>
      <c r="P1342" s="304"/>
      <c r="Q1342" s="304"/>
      <c r="R1342" s="304"/>
      <c r="S1342" s="304"/>
      <c r="T1342" s="304"/>
      <c r="U1342" s="304"/>
      <c r="V1342" s="304"/>
      <c r="W1342" s="304"/>
      <c r="X1342" s="304"/>
      <c r="Y1342" s="304"/>
      <c r="Z1342" s="304"/>
      <c r="AA1342" s="304"/>
      <c r="AB1342" s="304"/>
      <c r="AC1342" s="304"/>
      <c r="AD1342" s="304"/>
      <c r="AE1342" s="305"/>
      <c r="AF1342" s="305"/>
      <c r="AG1342" s="305"/>
      <c r="AH1342" s="305"/>
      <c r="AI1342" s="305"/>
      <c r="AJ1342" s="305"/>
      <c r="AK1342" s="305"/>
      <c r="AL1342" s="305"/>
      <c r="AM1342" s="305"/>
      <c r="AN1342" s="305"/>
      <c r="AO1342" s="314"/>
      <c r="AP1342" s="117"/>
      <c r="AQ1342" s="54" t="s">
        <v>645</v>
      </c>
      <c r="AU1342" s="292" t="str">
        <f t="shared" ca="1" si="216"/>
        <v>AE</v>
      </c>
      <c r="AV1342" s="292">
        <f t="shared" si="217"/>
        <v>1317</v>
      </c>
      <c r="AW1342" s="180" t="str">
        <f t="shared" ca="1" si="214"/>
        <v>AE1317</v>
      </c>
      <c r="AX1342" s="180">
        <f t="shared" si="211"/>
        <v>9</v>
      </c>
      <c r="AY1342" s="180" t="str">
        <f t="shared" ca="1" si="212"/>
        <v>6. Ownership - Operating Costs</v>
      </c>
      <c r="AZ1342" s="189" t="s">
        <v>702</v>
      </c>
      <c r="BA1342" s="180" t="s">
        <v>773</v>
      </c>
      <c r="BB1342" s="180">
        <f>$AE$8</f>
        <v>2045</v>
      </c>
      <c r="BC1342" s="180" t="str">
        <f t="shared" ca="1" si="215"/>
        <v>9_AE1317_Chemicals_2045</v>
      </c>
      <c r="BD1342" s="180" t="s">
        <v>407</v>
      </c>
      <c r="BE1342" s="180"/>
      <c r="BF1342" s="189" t="str">
        <f t="shared" si="213"/>
        <v>&gt;=0</v>
      </c>
      <c r="BG1342" s="189" t="s">
        <v>58</v>
      </c>
      <c r="BH1342" s="189" t="s">
        <v>58</v>
      </c>
      <c r="BI1342" s="189"/>
      <c r="BJ1342" s="189"/>
      <c r="BK1342" s="189"/>
      <c r="BL1342" s="189"/>
    </row>
    <row r="1343" spans="1:64" ht="13.5" hidden="1" customHeight="1" thickBot="1">
      <c r="A1343" s="90"/>
      <c r="B1343" s="117"/>
      <c r="C1343" s="160"/>
      <c r="D1343" s="347"/>
      <c r="E1343" s="347"/>
      <c r="F1343" s="304"/>
      <c r="G1343" s="304"/>
      <c r="H1343" s="304"/>
      <c r="I1343" s="304"/>
      <c r="J1343" s="304"/>
      <c r="K1343" s="304"/>
      <c r="L1343" s="304"/>
      <c r="M1343" s="304"/>
      <c r="N1343" s="304"/>
      <c r="O1343" s="304"/>
      <c r="P1343" s="304"/>
      <c r="Q1343" s="304"/>
      <c r="R1343" s="304"/>
      <c r="S1343" s="304"/>
      <c r="T1343" s="304"/>
      <c r="U1343" s="304"/>
      <c r="V1343" s="304"/>
      <c r="W1343" s="304"/>
      <c r="X1343" s="304"/>
      <c r="Y1343" s="304"/>
      <c r="Z1343" s="304"/>
      <c r="AA1343" s="304"/>
      <c r="AB1343" s="304"/>
      <c r="AC1343" s="304"/>
      <c r="AD1343" s="304"/>
      <c r="AE1343" s="305"/>
      <c r="AF1343" s="305"/>
      <c r="AG1343" s="305"/>
      <c r="AH1343" s="305"/>
      <c r="AI1343" s="305"/>
      <c r="AJ1343" s="305"/>
      <c r="AK1343" s="305"/>
      <c r="AL1343" s="305"/>
      <c r="AM1343" s="305"/>
      <c r="AN1343" s="305"/>
      <c r="AO1343" s="314"/>
      <c r="AP1343" s="117"/>
      <c r="AQ1343" s="54" t="s">
        <v>645</v>
      </c>
      <c r="AU1343" s="292" t="str">
        <f t="shared" ca="1" si="216"/>
        <v>AF</v>
      </c>
      <c r="AV1343" s="292">
        <f t="shared" si="217"/>
        <v>1317</v>
      </c>
      <c r="AW1343" s="180" t="str">
        <f t="shared" ca="1" si="214"/>
        <v>AF1317</v>
      </c>
      <c r="AX1343" s="180">
        <f t="shared" si="211"/>
        <v>9</v>
      </c>
      <c r="AY1343" s="180" t="str">
        <f t="shared" ca="1" si="212"/>
        <v>6. Ownership - Operating Costs</v>
      </c>
      <c r="AZ1343" s="189" t="s">
        <v>702</v>
      </c>
      <c r="BA1343" s="180" t="s">
        <v>773</v>
      </c>
      <c r="BB1343" s="180">
        <f>$AF$8</f>
        <v>2046</v>
      </c>
      <c r="BC1343" s="180" t="str">
        <f t="shared" ca="1" si="215"/>
        <v>9_AF1317_Chemicals_2046</v>
      </c>
      <c r="BD1343" s="180" t="s">
        <v>407</v>
      </c>
      <c r="BE1343" s="180"/>
      <c r="BF1343" s="189" t="str">
        <f t="shared" si="213"/>
        <v>&gt;=0</v>
      </c>
      <c r="BG1343" s="189" t="s">
        <v>58</v>
      </c>
      <c r="BH1343" s="189" t="s">
        <v>58</v>
      </c>
      <c r="BI1343" s="189"/>
      <c r="BJ1343" s="189"/>
      <c r="BK1343" s="189"/>
      <c r="BL1343" s="189"/>
    </row>
    <row r="1344" spans="1:64" ht="13.5" hidden="1" customHeight="1" thickBot="1">
      <c r="A1344" s="90"/>
      <c r="B1344" s="117"/>
      <c r="C1344" s="160"/>
      <c r="D1344" s="347"/>
      <c r="E1344" s="347"/>
      <c r="F1344" s="304"/>
      <c r="G1344" s="304"/>
      <c r="H1344" s="304"/>
      <c r="I1344" s="304"/>
      <c r="J1344" s="304"/>
      <c r="K1344" s="304"/>
      <c r="L1344" s="304"/>
      <c r="M1344" s="304"/>
      <c r="N1344" s="304"/>
      <c r="O1344" s="304"/>
      <c r="P1344" s="304"/>
      <c r="Q1344" s="304"/>
      <c r="R1344" s="304"/>
      <c r="S1344" s="304"/>
      <c r="T1344" s="304"/>
      <c r="U1344" s="304"/>
      <c r="V1344" s="304"/>
      <c r="W1344" s="304"/>
      <c r="X1344" s="304"/>
      <c r="Y1344" s="304"/>
      <c r="Z1344" s="304"/>
      <c r="AA1344" s="304"/>
      <c r="AB1344" s="304"/>
      <c r="AC1344" s="304"/>
      <c r="AD1344" s="304"/>
      <c r="AE1344" s="305"/>
      <c r="AF1344" s="305"/>
      <c r="AG1344" s="305"/>
      <c r="AH1344" s="305"/>
      <c r="AI1344" s="305"/>
      <c r="AJ1344" s="305"/>
      <c r="AK1344" s="305"/>
      <c r="AL1344" s="305"/>
      <c r="AM1344" s="305"/>
      <c r="AN1344" s="305"/>
      <c r="AO1344" s="314"/>
      <c r="AP1344" s="117"/>
      <c r="AQ1344" s="54" t="s">
        <v>645</v>
      </c>
      <c r="AU1344" s="292" t="str">
        <f t="shared" ca="1" si="216"/>
        <v>AG</v>
      </c>
      <c r="AV1344" s="292">
        <f t="shared" si="217"/>
        <v>1317</v>
      </c>
      <c r="AW1344" s="180" t="str">
        <f t="shared" ca="1" si="214"/>
        <v>AG1317</v>
      </c>
      <c r="AX1344" s="180">
        <f t="shared" si="211"/>
        <v>9</v>
      </c>
      <c r="AY1344" s="180" t="str">
        <f t="shared" ca="1" si="212"/>
        <v>6. Ownership - Operating Costs</v>
      </c>
      <c r="AZ1344" s="189" t="s">
        <v>702</v>
      </c>
      <c r="BA1344" s="180" t="s">
        <v>773</v>
      </c>
      <c r="BB1344" s="180">
        <f>$AG$8</f>
        <v>2047</v>
      </c>
      <c r="BC1344" s="180" t="str">
        <f t="shared" ca="1" si="215"/>
        <v>9_AG1317_Chemicals_2047</v>
      </c>
      <c r="BD1344" s="180" t="s">
        <v>407</v>
      </c>
      <c r="BE1344" s="180"/>
      <c r="BF1344" s="189" t="str">
        <f t="shared" si="213"/>
        <v>&gt;=0</v>
      </c>
      <c r="BG1344" s="189" t="s">
        <v>58</v>
      </c>
      <c r="BH1344" s="189" t="s">
        <v>58</v>
      </c>
      <c r="BI1344" s="189"/>
      <c r="BJ1344" s="189"/>
      <c r="BK1344" s="189"/>
      <c r="BL1344" s="189"/>
    </row>
    <row r="1345" spans="1:64" ht="13.5" hidden="1" customHeight="1" thickBot="1">
      <c r="A1345" s="90"/>
      <c r="B1345" s="117"/>
      <c r="C1345" s="160"/>
      <c r="D1345" s="347"/>
      <c r="E1345" s="347"/>
      <c r="F1345" s="304"/>
      <c r="G1345" s="304"/>
      <c r="H1345" s="304"/>
      <c r="I1345" s="304"/>
      <c r="J1345" s="304"/>
      <c r="K1345" s="304"/>
      <c r="L1345" s="304"/>
      <c r="M1345" s="304"/>
      <c r="N1345" s="304"/>
      <c r="O1345" s="304"/>
      <c r="P1345" s="304"/>
      <c r="Q1345" s="304"/>
      <c r="R1345" s="304"/>
      <c r="S1345" s="304"/>
      <c r="T1345" s="304"/>
      <c r="U1345" s="304"/>
      <c r="V1345" s="304"/>
      <c r="W1345" s="304"/>
      <c r="X1345" s="304"/>
      <c r="Y1345" s="304"/>
      <c r="Z1345" s="304"/>
      <c r="AA1345" s="304"/>
      <c r="AB1345" s="304"/>
      <c r="AC1345" s="304"/>
      <c r="AD1345" s="304"/>
      <c r="AE1345" s="305"/>
      <c r="AF1345" s="305"/>
      <c r="AG1345" s="305"/>
      <c r="AH1345" s="305"/>
      <c r="AI1345" s="305"/>
      <c r="AJ1345" s="305"/>
      <c r="AK1345" s="305"/>
      <c r="AL1345" s="305"/>
      <c r="AM1345" s="305"/>
      <c r="AN1345" s="305"/>
      <c r="AO1345" s="314"/>
      <c r="AP1345" s="117"/>
      <c r="AQ1345" s="54" t="s">
        <v>645</v>
      </c>
      <c r="AU1345" s="292" t="str">
        <f t="shared" ca="1" si="216"/>
        <v>AH</v>
      </c>
      <c r="AV1345" s="292">
        <f t="shared" si="217"/>
        <v>1317</v>
      </c>
      <c r="AW1345" s="180" t="str">
        <f t="shared" ca="1" si="214"/>
        <v>AH1317</v>
      </c>
      <c r="AX1345" s="180">
        <f t="shared" si="211"/>
        <v>9</v>
      </c>
      <c r="AY1345" s="180" t="str">
        <f t="shared" ca="1" si="212"/>
        <v>6. Ownership - Operating Costs</v>
      </c>
      <c r="AZ1345" s="189" t="s">
        <v>702</v>
      </c>
      <c r="BA1345" s="180" t="s">
        <v>773</v>
      </c>
      <c r="BB1345" s="180">
        <f>$AH$8</f>
        <v>2048</v>
      </c>
      <c r="BC1345" s="180" t="str">
        <f t="shared" ca="1" si="215"/>
        <v>9_AH1317_Chemicals_2048</v>
      </c>
      <c r="BD1345" s="180" t="s">
        <v>407</v>
      </c>
      <c r="BE1345" s="180"/>
      <c r="BF1345" s="189" t="str">
        <f t="shared" si="213"/>
        <v>&gt;=0</v>
      </c>
      <c r="BG1345" s="189" t="s">
        <v>58</v>
      </c>
      <c r="BH1345" s="189" t="s">
        <v>58</v>
      </c>
      <c r="BI1345" s="189"/>
      <c r="BJ1345" s="189"/>
      <c r="BK1345" s="189"/>
      <c r="BL1345" s="189"/>
    </row>
    <row r="1346" spans="1:64" ht="13.5" hidden="1" customHeight="1" thickBot="1">
      <c r="A1346" s="90"/>
      <c r="B1346" s="117"/>
      <c r="C1346" s="160"/>
      <c r="D1346" s="347"/>
      <c r="E1346" s="347"/>
      <c r="F1346" s="304"/>
      <c r="G1346" s="304"/>
      <c r="H1346" s="304"/>
      <c r="I1346" s="304"/>
      <c r="J1346" s="304"/>
      <c r="K1346" s="304"/>
      <c r="L1346" s="304"/>
      <c r="M1346" s="304"/>
      <c r="N1346" s="304"/>
      <c r="O1346" s="304"/>
      <c r="P1346" s="304"/>
      <c r="Q1346" s="304"/>
      <c r="R1346" s="304"/>
      <c r="S1346" s="304"/>
      <c r="T1346" s="304"/>
      <c r="U1346" s="304"/>
      <c r="V1346" s="304"/>
      <c r="W1346" s="304"/>
      <c r="X1346" s="304"/>
      <c r="Y1346" s="304"/>
      <c r="Z1346" s="304"/>
      <c r="AA1346" s="304"/>
      <c r="AB1346" s="304"/>
      <c r="AC1346" s="304"/>
      <c r="AD1346" s="304"/>
      <c r="AE1346" s="305"/>
      <c r="AF1346" s="305"/>
      <c r="AG1346" s="305"/>
      <c r="AH1346" s="305"/>
      <c r="AI1346" s="305"/>
      <c r="AJ1346" s="305"/>
      <c r="AK1346" s="305"/>
      <c r="AL1346" s="305"/>
      <c r="AM1346" s="305"/>
      <c r="AN1346" s="305"/>
      <c r="AO1346" s="314"/>
      <c r="AP1346" s="117"/>
      <c r="AQ1346" s="54" t="s">
        <v>645</v>
      </c>
      <c r="AU1346" s="292" t="str">
        <f t="shared" ca="1" si="216"/>
        <v>AI</v>
      </c>
      <c r="AV1346" s="292">
        <f t="shared" si="217"/>
        <v>1317</v>
      </c>
      <c r="AW1346" s="180" t="str">
        <f t="shared" ca="1" si="214"/>
        <v>AI1317</v>
      </c>
      <c r="AX1346" s="180">
        <f t="shared" si="211"/>
        <v>9</v>
      </c>
      <c r="AY1346" s="180" t="str">
        <f t="shared" ca="1" si="212"/>
        <v>6. Ownership - Operating Costs</v>
      </c>
      <c r="AZ1346" s="189" t="s">
        <v>702</v>
      </c>
      <c r="BA1346" s="180" t="s">
        <v>773</v>
      </c>
      <c r="BB1346" s="180">
        <f>$AI$8</f>
        <v>2049</v>
      </c>
      <c r="BC1346" s="180" t="str">
        <f t="shared" ca="1" si="215"/>
        <v>9_AI1317_Chemicals_2049</v>
      </c>
      <c r="BD1346" s="180" t="s">
        <v>407</v>
      </c>
      <c r="BE1346" s="180"/>
      <c r="BF1346" s="189" t="str">
        <f t="shared" si="213"/>
        <v>&gt;=0</v>
      </c>
      <c r="BG1346" s="189" t="s">
        <v>58</v>
      </c>
      <c r="BH1346" s="189" t="s">
        <v>58</v>
      </c>
      <c r="BI1346" s="189"/>
      <c r="BJ1346" s="189"/>
      <c r="BK1346" s="189"/>
      <c r="BL1346" s="189"/>
    </row>
    <row r="1347" spans="1:64" ht="13.5" hidden="1" customHeight="1" thickBot="1">
      <c r="A1347" s="90"/>
      <c r="B1347" s="117"/>
      <c r="C1347" s="160"/>
      <c r="D1347" s="347"/>
      <c r="E1347" s="347"/>
      <c r="F1347" s="304"/>
      <c r="G1347" s="304"/>
      <c r="H1347" s="304"/>
      <c r="I1347" s="304"/>
      <c r="J1347" s="304"/>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304"/>
      <c r="AE1347" s="305"/>
      <c r="AF1347" s="305"/>
      <c r="AG1347" s="305"/>
      <c r="AH1347" s="305"/>
      <c r="AI1347" s="305"/>
      <c r="AJ1347" s="305"/>
      <c r="AK1347" s="305"/>
      <c r="AL1347" s="305"/>
      <c r="AM1347" s="305"/>
      <c r="AN1347" s="305"/>
      <c r="AO1347" s="314"/>
      <c r="AP1347" s="117"/>
      <c r="AQ1347" s="54" t="s">
        <v>645</v>
      </c>
      <c r="AU1347" s="292" t="str">
        <f t="shared" ca="1" si="216"/>
        <v>AJ</v>
      </c>
      <c r="AV1347" s="292">
        <f t="shared" si="217"/>
        <v>1317</v>
      </c>
      <c r="AW1347" s="180" t="str">
        <f t="shared" ca="1" si="214"/>
        <v>AJ1317</v>
      </c>
      <c r="AX1347" s="180">
        <f t="shared" si="211"/>
        <v>9</v>
      </c>
      <c r="AY1347" s="180" t="str">
        <f t="shared" ca="1" si="212"/>
        <v>6. Ownership - Operating Costs</v>
      </c>
      <c r="AZ1347" s="189" t="s">
        <v>702</v>
      </c>
      <c r="BA1347" s="180" t="s">
        <v>773</v>
      </c>
      <c r="BB1347" s="180">
        <f>$AJ$8</f>
        <v>2050</v>
      </c>
      <c r="BC1347" s="180" t="str">
        <f t="shared" ca="1" si="215"/>
        <v>9_AJ1317_Chemicals_2050</v>
      </c>
      <c r="BD1347" s="180" t="s">
        <v>407</v>
      </c>
      <c r="BE1347" s="180"/>
      <c r="BF1347" s="189" t="str">
        <f t="shared" si="213"/>
        <v>&gt;=0</v>
      </c>
      <c r="BG1347" s="189" t="s">
        <v>58</v>
      </c>
      <c r="BH1347" s="189" t="s">
        <v>58</v>
      </c>
      <c r="BI1347" s="189"/>
      <c r="BJ1347" s="189"/>
      <c r="BK1347" s="189"/>
      <c r="BL1347" s="189"/>
    </row>
    <row r="1348" spans="1:64" ht="13.5" hidden="1" customHeight="1" thickBot="1">
      <c r="A1348" s="90"/>
      <c r="B1348" s="117"/>
      <c r="C1348" s="160"/>
      <c r="D1348" s="347"/>
      <c r="E1348" s="347"/>
      <c r="F1348" s="304"/>
      <c r="G1348" s="304"/>
      <c r="H1348" s="304"/>
      <c r="I1348" s="304"/>
      <c r="J1348" s="304"/>
      <c r="K1348" s="304"/>
      <c r="L1348" s="304"/>
      <c r="M1348" s="304"/>
      <c r="N1348" s="304"/>
      <c r="O1348" s="304"/>
      <c r="P1348" s="304"/>
      <c r="Q1348" s="304"/>
      <c r="R1348" s="304"/>
      <c r="S1348" s="304"/>
      <c r="T1348" s="304"/>
      <c r="U1348" s="304"/>
      <c r="V1348" s="304"/>
      <c r="W1348" s="304"/>
      <c r="X1348" s="304"/>
      <c r="Y1348" s="304"/>
      <c r="Z1348" s="304"/>
      <c r="AA1348" s="304"/>
      <c r="AB1348" s="304"/>
      <c r="AC1348" s="304"/>
      <c r="AD1348" s="304"/>
      <c r="AE1348" s="305"/>
      <c r="AF1348" s="305"/>
      <c r="AG1348" s="305"/>
      <c r="AH1348" s="305"/>
      <c r="AI1348" s="305"/>
      <c r="AJ1348" s="305"/>
      <c r="AK1348" s="305"/>
      <c r="AL1348" s="305"/>
      <c r="AM1348" s="305"/>
      <c r="AN1348" s="305"/>
      <c r="AO1348" s="314"/>
      <c r="AP1348" s="117"/>
      <c r="AQ1348" s="54" t="s">
        <v>645</v>
      </c>
      <c r="AU1348" s="292" t="str">
        <f t="shared" ca="1" si="216"/>
        <v>AK</v>
      </c>
      <c r="AV1348" s="292">
        <f t="shared" si="217"/>
        <v>1317</v>
      </c>
      <c r="AW1348" s="180" t="str">
        <f t="shared" ca="1" si="214"/>
        <v>AK1317</v>
      </c>
      <c r="AX1348" s="180">
        <f t="shared" si="211"/>
        <v>9</v>
      </c>
      <c r="AY1348" s="180" t="str">
        <f t="shared" ca="1" si="212"/>
        <v>6. Ownership - Operating Costs</v>
      </c>
      <c r="AZ1348" s="189" t="s">
        <v>702</v>
      </c>
      <c r="BA1348" s="180" t="s">
        <v>773</v>
      </c>
      <c r="BB1348" s="180">
        <f>$AK$8</f>
        <v>2051</v>
      </c>
      <c r="BC1348" s="180" t="str">
        <f t="shared" ca="1" si="215"/>
        <v>9_AK1317_Chemicals_2051</v>
      </c>
      <c r="BD1348" s="180" t="s">
        <v>407</v>
      </c>
      <c r="BE1348" s="180"/>
      <c r="BF1348" s="189" t="str">
        <f t="shared" si="213"/>
        <v>&gt;=0</v>
      </c>
      <c r="BG1348" s="189" t="s">
        <v>58</v>
      </c>
      <c r="BH1348" s="189" t="s">
        <v>58</v>
      </c>
      <c r="BI1348" s="189"/>
      <c r="BJ1348" s="189"/>
      <c r="BK1348" s="189"/>
      <c r="BL1348" s="189"/>
    </row>
    <row r="1349" spans="1:64" ht="13.5" hidden="1" customHeight="1" thickBot="1">
      <c r="A1349" s="90"/>
      <c r="B1349" s="117"/>
      <c r="C1349" s="160"/>
      <c r="D1349" s="347"/>
      <c r="E1349" s="347"/>
      <c r="F1349" s="304"/>
      <c r="G1349" s="304"/>
      <c r="H1349" s="304"/>
      <c r="I1349" s="304"/>
      <c r="J1349" s="304"/>
      <c r="K1349" s="304"/>
      <c r="L1349" s="304"/>
      <c r="M1349" s="304"/>
      <c r="N1349" s="304"/>
      <c r="O1349" s="304"/>
      <c r="P1349" s="304"/>
      <c r="Q1349" s="304"/>
      <c r="R1349" s="304"/>
      <c r="S1349" s="304"/>
      <c r="T1349" s="304"/>
      <c r="U1349" s="304"/>
      <c r="V1349" s="304"/>
      <c r="W1349" s="304"/>
      <c r="X1349" s="304"/>
      <c r="Y1349" s="304"/>
      <c r="Z1349" s="304"/>
      <c r="AA1349" s="304"/>
      <c r="AB1349" s="304"/>
      <c r="AC1349" s="304"/>
      <c r="AD1349" s="304"/>
      <c r="AE1349" s="305"/>
      <c r="AF1349" s="305"/>
      <c r="AG1349" s="305"/>
      <c r="AH1349" s="305"/>
      <c r="AI1349" s="305"/>
      <c r="AJ1349" s="305"/>
      <c r="AK1349" s="305"/>
      <c r="AL1349" s="305"/>
      <c r="AM1349" s="305"/>
      <c r="AN1349" s="305"/>
      <c r="AO1349" s="314"/>
      <c r="AP1349" s="117"/>
      <c r="AQ1349" s="54" t="s">
        <v>645</v>
      </c>
      <c r="AU1349" s="292" t="str">
        <f t="shared" ca="1" si="216"/>
        <v>AL</v>
      </c>
      <c r="AV1349" s="292">
        <f t="shared" si="217"/>
        <v>1317</v>
      </c>
      <c r="AW1349" s="180" t="str">
        <f t="shared" ca="1" si="214"/>
        <v>AL1317</v>
      </c>
      <c r="AX1349" s="180">
        <f t="shared" si="211"/>
        <v>9</v>
      </c>
      <c r="AY1349" s="180" t="str">
        <f t="shared" ca="1" si="212"/>
        <v>6. Ownership - Operating Costs</v>
      </c>
      <c r="AZ1349" s="189" t="s">
        <v>702</v>
      </c>
      <c r="BA1349" s="180" t="s">
        <v>773</v>
      </c>
      <c r="BB1349" s="180">
        <f>$AL$8</f>
        <v>2052</v>
      </c>
      <c r="BC1349" s="180" t="str">
        <f t="shared" ca="1" si="215"/>
        <v>9_AL1317_Chemicals_2052</v>
      </c>
      <c r="BD1349" s="180" t="s">
        <v>407</v>
      </c>
      <c r="BE1349" s="180"/>
      <c r="BF1349" s="189" t="str">
        <f t="shared" si="213"/>
        <v>&gt;=0</v>
      </c>
      <c r="BG1349" s="189" t="s">
        <v>58</v>
      </c>
      <c r="BH1349" s="189" t="s">
        <v>58</v>
      </c>
      <c r="BI1349" s="189"/>
      <c r="BJ1349" s="189"/>
      <c r="BK1349" s="189"/>
      <c r="BL1349" s="189"/>
    </row>
    <row r="1350" spans="1:64" ht="13.5" hidden="1" customHeight="1" thickBot="1">
      <c r="A1350" s="90"/>
      <c r="B1350" s="117"/>
      <c r="C1350" s="160"/>
      <c r="D1350" s="347"/>
      <c r="E1350" s="347"/>
      <c r="F1350" s="304"/>
      <c r="G1350" s="304"/>
      <c r="H1350" s="304"/>
      <c r="I1350" s="304"/>
      <c r="J1350" s="304"/>
      <c r="K1350" s="304"/>
      <c r="L1350" s="304"/>
      <c r="M1350" s="304"/>
      <c r="N1350" s="304"/>
      <c r="O1350" s="304"/>
      <c r="P1350" s="304"/>
      <c r="Q1350" s="304"/>
      <c r="R1350" s="304"/>
      <c r="S1350" s="304"/>
      <c r="T1350" s="304"/>
      <c r="U1350" s="304"/>
      <c r="V1350" s="304"/>
      <c r="W1350" s="304"/>
      <c r="X1350" s="304"/>
      <c r="Y1350" s="304"/>
      <c r="Z1350" s="304"/>
      <c r="AA1350" s="304"/>
      <c r="AB1350" s="304"/>
      <c r="AC1350" s="304"/>
      <c r="AD1350" s="304"/>
      <c r="AE1350" s="305"/>
      <c r="AF1350" s="305"/>
      <c r="AG1350" s="305"/>
      <c r="AH1350" s="305"/>
      <c r="AI1350" s="305"/>
      <c r="AJ1350" s="305"/>
      <c r="AK1350" s="305"/>
      <c r="AL1350" s="305"/>
      <c r="AM1350" s="305"/>
      <c r="AN1350" s="305"/>
      <c r="AO1350" s="314"/>
      <c r="AP1350" s="117"/>
      <c r="AQ1350" s="54" t="s">
        <v>645</v>
      </c>
      <c r="AU1350" s="292" t="str">
        <f t="shared" ca="1" si="216"/>
        <v>AM</v>
      </c>
      <c r="AV1350" s="292">
        <f t="shared" si="217"/>
        <v>1317</v>
      </c>
      <c r="AW1350" s="180" t="str">
        <f t="shared" ca="1" si="214"/>
        <v>AM1317</v>
      </c>
      <c r="AX1350" s="180">
        <f t="shared" si="211"/>
        <v>9</v>
      </c>
      <c r="AY1350" s="180" t="str">
        <f t="shared" ca="1" si="212"/>
        <v>6. Ownership - Operating Costs</v>
      </c>
      <c r="AZ1350" s="189" t="s">
        <v>702</v>
      </c>
      <c r="BA1350" s="180" t="s">
        <v>773</v>
      </c>
      <c r="BB1350" s="180">
        <f>$AM$8</f>
        <v>2053</v>
      </c>
      <c r="BC1350" s="180" t="str">
        <f t="shared" ca="1" si="215"/>
        <v>9_AM1317_Chemicals_2053</v>
      </c>
      <c r="BD1350" s="180" t="s">
        <v>407</v>
      </c>
      <c r="BE1350" s="180"/>
      <c r="BF1350" s="189" t="str">
        <f t="shared" si="213"/>
        <v>&gt;=0</v>
      </c>
      <c r="BG1350" s="189" t="s">
        <v>58</v>
      </c>
      <c r="BH1350" s="189" t="s">
        <v>58</v>
      </c>
      <c r="BI1350" s="189"/>
      <c r="BJ1350" s="189"/>
      <c r="BK1350" s="189"/>
      <c r="BL1350" s="189"/>
    </row>
    <row r="1351" spans="1:64" ht="13.5" hidden="1" customHeight="1" thickBot="1">
      <c r="A1351" s="90"/>
      <c r="B1351" s="117"/>
      <c r="C1351" s="160"/>
      <c r="D1351" s="347"/>
      <c r="E1351" s="347"/>
      <c r="F1351" s="304"/>
      <c r="G1351" s="304"/>
      <c r="H1351" s="304"/>
      <c r="I1351" s="304"/>
      <c r="J1351" s="304"/>
      <c r="K1351" s="304"/>
      <c r="L1351" s="304"/>
      <c r="M1351" s="304"/>
      <c r="N1351" s="304"/>
      <c r="O1351" s="304"/>
      <c r="P1351" s="304"/>
      <c r="Q1351" s="304"/>
      <c r="R1351" s="304"/>
      <c r="S1351" s="304"/>
      <c r="T1351" s="304"/>
      <c r="U1351" s="304"/>
      <c r="V1351" s="304"/>
      <c r="W1351" s="304"/>
      <c r="X1351" s="304"/>
      <c r="Y1351" s="304"/>
      <c r="Z1351" s="304"/>
      <c r="AA1351" s="304"/>
      <c r="AB1351" s="304"/>
      <c r="AC1351" s="304"/>
      <c r="AD1351" s="304"/>
      <c r="AE1351" s="305"/>
      <c r="AF1351" s="305"/>
      <c r="AG1351" s="305"/>
      <c r="AH1351" s="305"/>
      <c r="AI1351" s="305"/>
      <c r="AJ1351" s="305"/>
      <c r="AK1351" s="305"/>
      <c r="AL1351" s="305"/>
      <c r="AM1351" s="305"/>
      <c r="AN1351" s="305"/>
      <c r="AO1351" s="314"/>
      <c r="AP1351" s="117"/>
      <c r="AQ1351" s="54" t="s">
        <v>645</v>
      </c>
      <c r="AU1351" s="292" t="str">
        <f t="shared" ca="1" si="216"/>
        <v>AN</v>
      </c>
      <c r="AV1351" s="292">
        <f t="shared" si="217"/>
        <v>1317</v>
      </c>
      <c r="AW1351" s="180" t="str">
        <f t="shared" ca="1" si="214"/>
        <v>AN1317</v>
      </c>
      <c r="AX1351" s="180">
        <f t="shared" si="211"/>
        <v>9</v>
      </c>
      <c r="AY1351" s="180" t="str">
        <f t="shared" ca="1" si="212"/>
        <v>6. Ownership - Operating Costs</v>
      </c>
      <c r="AZ1351" s="189" t="s">
        <v>702</v>
      </c>
      <c r="BA1351" s="180" t="s">
        <v>773</v>
      </c>
      <c r="BB1351" s="180">
        <f>$AN$8</f>
        <v>2054</v>
      </c>
      <c r="BC1351" s="180" t="str">
        <f t="shared" ca="1" si="215"/>
        <v>9_AN1317_Chemicals_2054</v>
      </c>
      <c r="BD1351" s="180" t="s">
        <v>407</v>
      </c>
      <c r="BE1351" s="180"/>
      <c r="BF1351" s="189" t="str">
        <f t="shared" si="213"/>
        <v>&gt;=0</v>
      </c>
      <c r="BG1351" s="189" t="s">
        <v>58</v>
      </c>
      <c r="BH1351" s="189" t="s">
        <v>58</v>
      </c>
      <c r="BI1351" s="189"/>
      <c r="BJ1351" s="189"/>
      <c r="BK1351" s="189"/>
      <c r="BL1351" s="189"/>
    </row>
    <row r="1352" spans="1:64" ht="13.5" hidden="1" customHeight="1" thickBot="1">
      <c r="A1352" s="90"/>
      <c r="B1352" s="117"/>
      <c r="C1352" s="160"/>
      <c r="D1352" s="347"/>
      <c r="E1352" s="347"/>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304"/>
      <c r="AE1352" s="305"/>
      <c r="AF1352" s="305"/>
      <c r="AG1352" s="305"/>
      <c r="AH1352" s="305"/>
      <c r="AI1352" s="305"/>
      <c r="AJ1352" s="305"/>
      <c r="AK1352" s="305"/>
      <c r="AL1352" s="305"/>
      <c r="AM1352" s="305"/>
      <c r="AN1352" s="305"/>
      <c r="AO1352" s="314"/>
      <c r="AP1352" s="117"/>
      <c r="AQ1352" s="307" t="s">
        <v>645</v>
      </c>
      <c r="AR1352" s="307"/>
      <c r="AS1352" s="307"/>
      <c r="AT1352" s="307"/>
      <c r="AU1352" s="308" t="str">
        <f t="shared" ca="1" si="216"/>
        <v>AO</v>
      </c>
      <c r="AV1352" s="308">
        <f t="shared" si="217"/>
        <v>1317</v>
      </c>
      <c r="AW1352" s="254" t="str">
        <f t="shared" ca="1" si="214"/>
        <v>AO1317</v>
      </c>
      <c r="AX1352" s="254">
        <f t="shared" si="211"/>
        <v>9</v>
      </c>
      <c r="AY1352" s="254" t="str">
        <f t="shared" ca="1" si="212"/>
        <v>6. Ownership - Operating Costs</v>
      </c>
      <c r="AZ1352" s="259" t="s">
        <v>702</v>
      </c>
      <c r="BA1352" s="254" t="s">
        <v>773</v>
      </c>
      <c r="BB1352" s="254" t="s">
        <v>646</v>
      </c>
      <c r="BC1352" s="254" t="str">
        <f t="shared" ca="1" si="215"/>
        <v>9_AO1317_Chemicals_Additional_Info</v>
      </c>
      <c r="BD1352" s="259" t="s">
        <v>133</v>
      </c>
      <c r="BE1352" s="259">
        <v>100</v>
      </c>
      <c r="BF1352" s="259"/>
      <c r="BG1352" s="259" t="s">
        <v>58</v>
      </c>
      <c r="BH1352" s="259" t="s">
        <v>58</v>
      </c>
      <c r="BI1352" s="189"/>
      <c r="BJ1352" s="189"/>
      <c r="BK1352" s="189"/>
      <c r="BL1352" s="189"/>
    </row>
    <row r="1353" spans="1:64" ht="13.5" thickBot="1">
      <c r="A1353" s="90">
        <f>+A1317+1</f>
        <v>49</v>
      </c>
      <c r="B1353" s="117"/>
      <c r="C1353" s="160" t="s">
        <v>774</v>
      </c>
      <c r="D1353" s="347" t="s">
        <v>768</v>
      </c>
      <c r="E1353" s="347"/>
      <c r="F1353" s="280"/>
      <c r="G1353" s="280"/>
      <c r="H1353" s="280"/>
      <c r="I1353" s="280"/>
      <c r="J1353" s="280"/>
      <c r="K1353" s="280"/>
      <c r="L1353" s="280"/>
      <c r="M1353" s="280"/>
      <c r="N1353" s="280"/>
      <c r="O1353" s="280"/>
      <c r="P1353" s="280"/>
      <c r="Q1353" s="280"/>
      <c r="R1353" s="280"/>
      <c r="S1353" s="280"/>
      <c r="T1353" s="280"/>
      <c r="U1353" s="280"/>
      <c r="V1353" s="280"/>
      <c r="W1353" s="280"/>
      <c r="X1353" s="280"/>
      <c r="Y1353" s="280"/>
      <c r="Z1353" s="280"/>
      <c r="AA1353" s="280"/>
      <c r="AB1353" s="280"/>
      <c r="AC1353" s="280"/>
      <c r="AD1353" s="280"/>
      <c r="AE1353" s="281"/>
      <c r="AF1353" s="281"/>
      <c r="AG1353" s="281"/>
      <c r="AH1353" s="281"/>
      <c r="AI1353" s="281"/>
      <c r="AJ1353" s="281"/>
      <c r="AK1353" s="281"/>
      <c r="AL1353" s="281"/>
      <c r="AM1353" s="281"/>
      <c r="AN1353" s="281"/>
      <c r="AO1353" s="222"/>
      <c r="AP1353" s="117"/>
      <c r="AS1353" s="54" t="s">
        <v>125</v>
      </c>
      <c r="AT1353" s="54" t="str">
        <f ca="1">SUBSTITUTE(CELL("address",F1353),"$","")</f>
        <v>F1353</v>
      </c>
      <c r="AU1353" s="227" t="str">
        <f ca="1">CHAR(CODE(AT1353))</f>
        <v>F</v>
      </c>
      <c r="AV1353" s="227">
        <f>ROW(AT1353)</f>
        <v>1353</v>
      </c>
      <c r="AW1353" s="180" t="str">
        <f ca="1">CONCATENATE(AU1353&amp;AV1353)</f>
        <v>F1353</v>
      </c>
      <c r="AX1353" s="180">
        <f t="shared" si="211"/>
        <v>9</v>
      </c>
      <c r="AY1353" s="180" t="str">
        <f t="shared" ca="1" si="212"/>
        <v>6. Ownership - Operating Costs</v>
      </c>
      <c r="AZ1353" s="189" t="s">
        <v>702</v>
      </c>
      <c r="BA1353" s="180" t="s">
        <v>775</v>
      </c>
      <c r="BB1353" s="180">
        <f>$F$8</f>
        <v>2020</v>
      </c>
      <c r="BC1353" s="180" t="str">
        <f ca="1">AX1353&amp;"_"&amp;AW1353&amp;"_"&amp;BA1353&amp;"_"&amp;BB1353</f>
        <v>9_F1353_Production_payments_to_developer_2020</v>
      </c>
      <c r="BD1353" s="180" t="s">
        <v>407</v>
      </c>
      <c r="BE1353" s="180"/>
      <c r="BF1353" s="189" t="str">
        <f t="shared" si="213"/>
        <v>&gt;=0</v>
      </c>
      <c r="BG1353" s="189" t="s">
        <v>58</v>
      </c>
      <c r="BH1353" s="189" t="s">
        <v>58</v>
      </c>
      <c r="BI1353" s="189"/>
      <c r="BJ1353" s="189"/>
      <c r="BK1353" s="189"/>
      <c r="BL1353" s="189"/>
    </row>
    <row r="1354" spans="1:64" ht="13.5" hidden="1" customHeight="1" thickBot="1">
      <c r="A1354" s="90"/>
      <c r="B1354" s="117"/>
      <c r="C1354" s="160"/>
      <c r="D1354" s="347"/>
      <c r="E1354" s="347"/>
      <c r="F1354" s="304"/>
      <c r="G1354" s="304"/>
      <c r="H1354" s="304"/>
      <c r="I1354" s="304"/>
      <c r="J1354" s="304"/>
      <c r="K1354" s="304"/>
      <c r="L1354" s="304"/>
      <c r="M1354" s="304"/>
      <c r="N1354" s="304"/>
      <c r="O1354" s="304"/>
      <c r="P1354" s="304"/>
      <c r="Q1354" s="304"/>
      <c r="R1354" s="304"/>
      <c r="S1354" s="304"/>
      <c r="T1354" s="304"/>
      <c r="U1354" s="304"/>
      <c r="V1354" s="304"/>
      <c r="W1354" s="304"/>
      <c r="X1354" s="304"/>
      <c r="Y1354" s="304"/>
      <c r="Z1354" s="304"/>
      <c r="AA1354" s="304"/>
      <c r="AB1354" s="304"/>
      <c r="AC1354" s="304"/>
      <c r="AD1354" s="304"/>
      <c r="AE1354" s="305"/>
      <c r="AF1354" s="305"/>
      <c r="AG1354" s="305"/>
      <c r="AH1354" s="305"/>
      <c r="AI1354" s="305"/>
      <c r="AJ1354" s="305"/>
      <c r="AK1354" s="305"/>
      <c r="AL1354" s="305"/>
      <c r="AM1354" s="305"/>
      <c r="AN1354" s="305"/>
      <c r="AO1354" s="314"/>
      <c r="AP1354" s="117"/>
      <c r="AQ1354" s="54" t="s">
        <v>645</v>
      </c>
      <c r="AU1354" s="292" t="str">
        <f ca="1">IF(AU1353="Z","AA",IF(LEN(AU1353)=1,CHAR(CODE(AU1353)+1),IF(RIGHT(AU1353,1)="Z",CHAR(CODE(LEFT(AU1353,1))+1),LEFT(AU1353,1))&amp;CHAR(65+MOD(CODE(RIGHT(AU1353,1))+1-65,26))))</f>
        <v>G</v>
      </c>
      <c r="AV1354" s="292">
        <f>AV1353</f>
        <v>1353</v>
      </c>
      <c r="AW1354" s="180" t="str">
        <f t="shared" ref="AW1354:AW1388" ca="1" si="218">CONCATENATE(AU1354&amp;AV1354)</f>
        <v>G1353</v>
      </c>
      <c r="AX1354" s="180">
        <f t="shared" si="211"/>
        <v>9</v>
      </c>
      <c r="AY1354" s="180" t="str">
        <f t="shared" ca="1" si="212"/>
        <v>6. Ownership - Operating Costs</v>
      </c>
      <c r="AZ1354" s="189" t="s">
        <v>702</v>
      </c>
      <c r="BA1354" s="180" t="s">
        <v>775</v>
      </c>
      <c r="BB1354" s="180">
        <f>$G$8</f>
        <v>2021</v>
      </c>
      <c r="BC1354" s="180" t="str">
        <f t="shared" ref="BC1354:BC1388" ca="1" si="219">AX1354&amp;"_"&amp;AW1354&amp;"_"&amp;BA1354&amp;"_"&amp;BB1354</f>
        <v>9_G1353_Production_payments_to_developer_2021</v>
      </c>
      <c r="BD1354" s="180" t="s">
        <v>407</v>
      </c>
      <c r="BE1354" s="180"/>
      <c r="BF1354" s="189" t="str">
        <f t="shared" si="213"/>
        <v>&gt;=0</v>
      </c>
      <c r="BG1354" s="189" t="s">
        <v>58</v>
      </c>
      <c r="BH1354" s="189" t="s">
        <v>58</v>
      </c>
      <c r="BI1354" s="189"/>
      <c r="BJ1354" s="189"/>
      <c r="BK1354" s="189"/>
      <c r="BL1354" s="189"/>
    </row>
    <row r="1355" spans="1:64" ht="13.5" hidden="1" customHeight="1" thickBot="1">
      <c r="A1355" s="90"/>
      <c r="B1355" s="117"/>
      <c r="C1355" s="160"/>
      <c r="D1355" s="347"/>
      <c r="E1355" s="347"/>
      <c r="F1355" s="304"/>
      <c r="G1355" s="304"/>
      <c r="H1355" s="304"/>
      <c r="I1355" s="304"/>
      <c r="J1355" s="304"/>
      <c r="K1355" s="304"/>
      <c r="L1355" s="304"/>
      <c r="M1355" s="304"/>
      <c r="N1355" s="304"/>
      <c r="O1355" s="304"/>
      <c r="P1355" s="304"/>
      <c r="Q1355" s="304"/>
      <c r="R1355" s="304"/>
      <c r="S1355" s="304"/>
      <c r="T1355" s="304"/>
      <c r="U1355" s="304"/>
      <c r="V1355" s="304"/>
      <c r="W1355" s="304"/>
      <c r="X1355" s="304"/>
      <c r="Y1355" s="304"/>
      <c r="Z1355" s="304"/>
      <c r="AA1355" s="304"/>
      <c r="AB1355" s="304"/>
      <c r="AC1355" s="304"/>
      <c r="AD1355" s="304"/>
      <c r="AE1355" s="305"/>
      <c r="AF1355" s="305"/>
      <c r="AG1355" s="305"/>
      <c r="AH1355" s="305"/>
      <c r="AI1355" s="305"/>
      <c r="AJ1355" s="305"/>
      <c r="AK1355" s="305"/>
      <c r="AL1355" s="305"/>
      <c r="AM1355" s="305"/>
      <c r="AN1355" s="305"/>
      <c r="AO1355" s="314"/>
      <c r="AP1355" s="117"/>
      <c r="AQ1355" s="54" t="s">
        <v>645</v>
      </c>
      <c r="AU1355" s="292" t="str">
        <f t="shared" ref="AU1355:AU1388" ca="1" si="220">IF(AU1354="Z","AA",IF(LEN(AU1354)=1,CHAR(CODE(AU1354)+1),IF(RIGHT(AU1354,1)="Z",CHAR(CODE(LEFT(AU1354,1))+1),LEFT(AU1354,1))&amp;CHAR(65+MOD(CODE(RIGHT(AU1354,1))+1-65,26))))</f>
        <v>H</v>
      </c>
      <c r="AV1355" s="292">
        <f t="shared" ref="AV1355:AV1388" si="221">AV1354</f>
        <v>1353</v>
      </c>
      <c r="AW1355" s="180" t="str">
        <f t="shared" ca="1" si="218"/>
        <v>H1353</v>
      </c>
      <c r="AX1355" s="180">
        <f t="shared" si="211"/>
        <v>9</v>
      </c>
      <c r="AY1355" s="180" t="str">
        <f t="shared" ca="1" si="212"/>
        <v>6. Ownership - Operating Costs</v>
      </c>
      <c r="AZ1355" s="189" t="s">
        <v>702</v>
      </c>
      <c r="BA1355" s="180" t="s">
        <v>775</v>
      </c>
      <c r="BB1355" s="180">
        <f>$H$8</f>
        <v>2022</v>
      </c>
      <c r="BC1355" s="180" t="str">
        <f t="shared" ca="1" si="219"/>
        <v>9_H1353_Production_payments_to_developer_2022</v>
      </c>
      <c r="BD1355" s="180" t="s">
        <v>407</v>
      </c>
      <c r="BE1355" s="180"/>
      <c r="BF1355" s="189" t="str">
        <f t="shared" si="213"/>
        <v>&gt;=0</v>
      </c>
      <c r="BG1355" s="189" t="s">
        <v>58</v>
      </c>
      <c r="BH1355" s="189" t="s">
        <v>58</v>
      </c>
      <c r="BI1355" s="189"/>
      <c r="BJ1355" s="189"/>
      <c r="BK1355" s="189"/>
      <c r="BL1355" s="189"/>
    </row>
    <row r="1356" spans="1:64" ht="13.5" hidden="1" customHeight="1" thickBot="1">
      <c r="A1356" s="90"/>
      <c r="B1356" s="117"/>
      <c r="C1356" s="160"/>
      <c r="D1356" s="347"/>
      <c r="E1356" s="347"/>
      <c r="F1356" s="304"/>
      <c r="G1356" s="304"/>
      <c r="H1356" s="304"/>
      <c r="I1356" s="304"/>
      <c r="J1356" s="304"/>
      <c r="K1356" s="304"/>
      <c r="L1356" s="304"/>
      <c r="M1356" s="304"/>
      <c r="N1356" s="304"/>
      <c r="O1356" s="304"/>
      <c r="P1356" s="304"/>
      <c r="Q1356" s="304"/>
      <c r="R1356" s="304"/>
      <c r="S1356" s="304"/>
      <c r="T1356" s="304"/>
      <c r="U1356" s="304"/>
      <c r="V1356" s="304"/>
      <c r="W1356" s="304"/>
      <c r="X1356" s="304"/>
      <c r="Y1356" s="304"/>
      <c r="Z1356" s="304"/>
      <c r="AA1356" s="304"/>
      <c r="AB1356" s="304"/>
      <c r="AC1356" s="304"/>
      <c r="AD1356" s="304"/>
      <c r="AE1356" s="305"/>
      <c r="AF1356" s="305"/>
      <c r="AG1356" s="305"/>
      <c r="AH1356" s="305"/>
      <c r="AI1356" s="305"/>
      <c r="AJ1356" s="305"/>
      <c r="AK1356" s="305"/>
      <c r="AL1356" s="305"/>
      <c r="AM1356" s="305"/>
      <c r="AN1356" s="305"/>
      <c r="AO1356" s="314"/>
      <c r="AP1356" s="117"/>
      <c r="AQ1356" s="54" t="s">
        <v>645</v>
      </c>
      <c r="AU1356" s="292" t="str">
        <f t="shared" ca="1" si="220"/>
        <v>I</v>
      </c>
      <c r="AV1356" s="292">
        <f t="shared" si="221"/>
        <v>1353</v>
      </c>
      <c r="AW1356" s="180" t="str">
        <f t="shared" ca="1" si="218"/>
        <v>I1353</v>
      </c>
      <c r="AX1356" s="180">
        <f t="shared" si="211"/>
        <v>9</v>
      </c>
      <c r="AY1356" s="180" t="str">
        <f t="shared" ca="1" si="212"/>
        <v>6. Ownership - Operating Costs</v>
      </c>
      <c r="AZ1356" s="189" t="s">
        <v>702</v>
      </c>
      <c r="BA1356" s="180" t="s">
        <v>775</v>
      </c>
      <c r="BB1356" s="180">
        <f>$I$8</f>
        <v>2023</v>
      </c>
      <c r="BC1356" s="180" t="str">
        <f t="shared" ca="1" si="219"/>
        <v>9_I1353_Production_payments_to_developer_2023</v>
      </c>
      <c r="BD1356" s="180" t="s">
        <v>407</v>
      </c>
      <c r="BE1356" s="180"/>
      <c r="BF1356" s="189" t="str">
        <f t="shared" si="213"/>
        <v>&gt;=0</v>
      </c>
      <c r="BG1356" s="189" t="s">
        <v>58</v>
      </c>
      <c r="BH1356" s="189" t="s">
        <v>58</v>
      </c>
      <c r="BI1356" s="189"/>
      <c r="BJ1356" s="189"/>
      <c r="BK1356" s="189"/>
      <c r="BL1356" s="189"/>
    </row>
    <row r="1357" spans="1:64" ht="13.5" hidden="1" customHeight="1" thickBot="1">
      <c r="A1357" s="90"/>
      <c r="B1357" s="117"/>
      <c r="C1357" s="160"/>
      <c r="D1357" s="347"/>
      <c r="E1357" s="347"/>
      <c r="F1357" s="304"/>
      <c r="G1357" s="304"/>
      <c r="H1357" s="304"/>
      <c r="I1357" s="304"/>
      <c r="J1357" s="304"/>
      <c r="K1357" s="304"/>
      <c r="L1357" s="304"/>
      <c r="M1357" s="304"/>
      <c r="N1357" s="304"/>
      <c r="O1357" s="304"/>
      <c r="P1357" s="304"/>
      <c r="Q1357" s="304"/>
      <c r="R1357" s="304"/>
      <c r="S1357" s="304"/>
      <c r="T1357" s="304"/>
      <c r="U1357" s="304"/>
      <c r="V1357" s="304"/>
      <c r="W1357" s="304"/>
      <c r="X1357" s="304"/>
      <c r="Y1357" s="304"/>
      <c r="Z1357" s="304"/>
      <c r="AA1357" s="304"/>
      <c r="AB1357" s="304"/>
      <c r="AC1357" s="304"/>
      <c r="AD1357" s="304"/>
      <c r="AE1357" s="305"/>
      <c r="AF1357" s="305"/>
      <c r="AG1357" s="305"/>
      <c r="AH1357" s="305"/>
      <c r="AI1357" s="305"/>
      <c r="AJ1357" s="305"/>
      <c r="AK1357" s="305"/>
      <c r="AL1357" s="305"/>
      <c r="AM1357" s="305"/>
      <c r="AN1357" s="305"/>
      <c r="AO1357" s="314"/>
      <c r="AP1357" s="117"/>
      <c r="AQ1357" s="54" t="s">
        <v>645</v>
      </c>
      <c r="AU1357" s="292" t="str">
        <f t="shared" ca="1" si="220"/>
        <v>J</v>
      </c>
      <c r="AV1357" s="292">
        <f t="shared" si="221"/>
        <v>1353</v>
      </c>
      <c r="AW1357" s="180" t="str">
        <f t="shared" ca="1" si="218"/>
        <v>J1353</v>
      </c>
      <c r="AX1357" s="180">
        <f t="shared" si="211"/>
        <v>9</v>
      </c>
      <c r="AY1357" s="180" t="str">
        <f t="shared" ca="1" si="212"/>
        <v>6. Ownership - Operating Costs</v>
      </c>
      <c r="AZ1357" s="189" t="s">
        <v>702</v>
      </c>
      <c r="BA1357" s="180" t="s">
        <v>775</v>
      </c>
      <c r="BB1357" s="180">
        <f>$J$8</f>
        <v>2024</v>
      </c>
      <c r="BC1357" s="180" t="str">
        <f t="shared" ca="1" si="219"/>
        <v>9_J1353_Production_payments_to_developer_2024</v>
      </c>
      <c r="BD1357" s="180" t="s">
        <v>407</v>
      </c>
      <c r="BE1357" s="180"/>
      <c r="BF1357" s="189" t="str">
        <f t="shared" si="213"/>
        <v>&gt;=0</v>
      </c>
      <c r="BG1357" s="189" t="s">
        <v>58</v>
      </c>
      <c r="BH1357" s="189" t="s">
        <v>58</v>
      </c>
      <c r="BI1357" s="189"/>
      <c r="BJ1357" s="189"/>
      <c r="BK1357" s="189"/>
      <c r="BL1357" s="189"/>
    </row>
    <row r="1358" spans="1:64" ht="13.5" hidden="1" customHeight="1" thickBot="1">
      <c r="A1358" s="90"/>
      <c r="B1358" s="117"/>
      <c r="C1358" s="160"/>
      <c r="D1358" s="347"/>
      <c r="E1358" s="347"/>
      <c r="F1358" s="304"/>
      <c r="G1358" s="304"/>
      <c r="H1358" s="304"/>
      <c r="I1358" s="304"/>
      <c r="J1358" s="304"/>
      <c r="K1358" s="304"/>
      <c r="L1358" s="304"/>
      <c r="M1358" s="304"/>
      <c r="N1358" s="304"/>
      <c r="O1358" s="304"/>
      <c r="P1358" s="304"/>
      <c r="Q1358" s="304"/>
      <c r="R1358" s="304"/>
      <c r="S1358" s="304"/>
      <c r="T1358" s="304"/>
      <c r="U1358" s="304"/>
      <c r="V1358" s="304"/>
      <c r="W1358" s="304"/>
      <c r="X1358" s="304"/>
      <c r="Y1358" s="304"/>
      <c r="Z1358" s="304"/>
      <c r="AA1358" s="304"/>
      <c r="AB1358" s="304"/>
      <c r="AC1358" s="304"/>
      <c r="AD1358" s="304"/>
      <c r="AE1358" s="305"/>
      <c r="AF1358" s="305"/>
      <c r="AG1358" s="305"/>
      <c r="AH1358" s="305"/>
      <c r="AI1358" s="305"/>
      <c r="AJ1358" s="305"/>
      <c r="AK1358" s="305"/>
      <c r="AL1358" s="305"/>
      <c r="AM1358" s="305"/>
      <c r="AN1358" s="305"/>
      <c r="AO1358" s="314"/>
      <c r="AP1358" s="117"/>
      <c r="AQ1358" s="54" t="s">
        <v>645</v>
      </c>
      <c r="AU1358" s="292" t="str">
        <f t="shared" ca="1" si="220"/>
        <v>K</v>
      </c>
      <c r="AV1358" s="292">
        <f t="shared" si="221"/>
        <v>1353</v>
      </c>
      <c r="AW1358" s="180" t="str">
        <f t="shared" ca="1" si="218"/>
        <v>K1353</v>
      </c>
      <c r="AX1358" s="180">
        <f t="shared" si="211"/>
        <v>9</v>
      </c>
      <c r="AY1358" s="180" t="str">
        <f t="shared" ca="1" si="212"/>
        <v>6. Ownership - Operating Costs</v>
      </c>
      <c r="AZ1358" s="189" t="s">
        <v>702</v>
      </c>
      <c r="BA1358" s="180" t="s">
        <v>775</v>
      </c>
      <c r="BB1358" s="180">
        <f>$K$8</f>
        <v>2025</v>
      </c>
      <c r="BC1358" s="180" t="str">
        <f t="shared" ca="1" si="219"/>
        <v>9_K1353_Production_payments_to_developer_2025</v>
      </c>
      <c r="BD1358" s="180" t="s">
        <v>407</v>
      </c>
      <c r="BE1358" s="180"/>
      <c r="BF1358" s="189" t="str">
        <f t="shared" si="213"/>
        <v>&gt;=0</v>
      </c>
      <c r="BG1358" s="189" t="s">
        <v>58</v>
      </c>
      <c r="BH1358" s="189" t="s">
        <v>58</v>
      </c>
      <c r="BI1358" s="189"/>
      <c r="BJ1358" s="189"/>
      <c r="BK1358" s="189"/>
      <c r="BL1358" s="189"/>
    </row>
    <row r="1359" spans="1:64" ht="13.5" hidden="1" customHeight="1" thickBot="1">
      <c r="A1359" s="90"/>
      <c r="B1359" s="117"/>
      <c r="C1359" s="160"/>
      <c r="D1359" s="347"/>
      <c r="E1359" s="347"/>
      <c r="F1359" s="304"/>
      <c r="G1359" s="304"/>
      <c r="H1359" s="304"/>
      <c r="I1359" s="304"/>
      <c r="J1359" s="304"/>
      <c r="K1359" s="304"/>
      <c r="L1359" s="304"/>
      <c r="M1359" s="304"/>
      <c r="N1359" s="304"/>
      <c r="O1359" s="304"/>
      <c r="P1359" s="304"/>
      <c r="Q1359" s="304"/>
      <c r="R1359" s="304"/>
      <c r="S1359" s="304"/>
      <c r="T1359" s="304"/>
      <c r="U1359" s="304"/>
      <c r="V1359" s="304"/>
      <c r="W1359" s="304"/>
      <c r="X1359" s="304"/>
      <c r="Y1359" s="304"/>
      <c r="Z1359" s="304"/>
      <c r="AA1359" s="304"/>
      <c r="AB1359" s="304"/>
      <c r="AC1359" s="304"/>
      <c r="AD1359" s="304"/>
      <c r="AE1359" s="305"/>
      <c r="AF1359" s="305"/>
      <c r="AG1359" s="305"/>
      <c r="AH1359" s="305"/>
      <c r="AI1359" s="305"/>
      <c r="AJ1359" s="305"/>
      <c r="AK1359" s="305"/>
      <c r="AL1359" s="305"/>
      <c r="AM1359" s="305"/>
      <c r="AN1359" s="305"/>
      <c r="AO1359" s="314"/>
      <c r="AP1359" s="117"/>
      <c r="AQ1359" s="54" t="s">
        <v>645</v>
      </c>
      <c r="AU1359" s="292" t="str">
        <f t="shared" ca="1" si="220"/>
        <v>L</v>
      </c>
      <c r="AV1359" s="292">
        <f t="shared" si="221"/>
        <v>1353</v>
      </c>
      <c r="AW1359" s="180" t="str">
        <f t="shared" ca="1" si="218"/>
        <v>L1353</v>
      </c>
      <c r="AX1359" s="180">
        <f t="shared" si="211"/>
        <v>9</v>
      </c>
      <c r="AY1359" s="180" t="str">
        <f t="shared" ca="1" si="212"/>
        <v>6. Ownership - Operating Costs</v>
      </c>
      <c r="AZ1359" s="189" t="s">
        <v>702</v>
      </c>
      <c r="BA1359" s="180" t="s">
        <v>775</v>
      </c>
      <c r="BB1359" s="180">
        <f>$L$8</f>
        <v>2026</v>
      </c>
      <c r="BC1359" s="180" t="str">
        <f t="shared" ca="1" si="219"/>
        <v>9_L1353_Production_payments_to_developer_2026</v>
      </c>
      <c r="BD1359" s="180" t="s">
        <v>407</v>
      </c>
      <c r="BE1359" s="180"/>
      <c r="BF1359" s="189" t="str">
        <f t="shared" si="213"/>
        <v>&gt;=0</v>
      </c>
      <c r="BG1359" s="189" t="s">
        <v>58</v>
      </c>
      <c r="BH1359" s="189" t="s">
        <v>58</v>
      </c>
      <c r="BI1359" s="189"/>
      <c r="BJ1359" s="189"/>
      <c r="BK1359" s="189"/>
      <c r="BL1359" s="189"/>
    </row>
    <row r="1360" spans="1:64" ht="13.5" hidden="1" customHeight="1" thickBot="1">
      <c r="A1360" s="90"/>
      <c r="B1360" s="117"/>
      <c r="C1360" s="160"/>
      <c r="D1360" s="347"/>
      <c r="E1360" s="347"/>
      <c r="F1360" s="304"/>
      <c r="G1360" s="304"/>
      <c r="H1360" s="304"/>
      <c r="I1360" s="304"/>
      <c r="J1360" s="304"/>
      <c r="K1360" s="304"/>
      <c r="L1360" s="304"/>
      <c r="M1360" s="304"/>
      <c r="N1360" s="304"/>
      <c r="O1360" s="304"/>
      <c r="P1360" s="304"/>
      <c r="Q1360" s="304"/>
      <c r="R1360" s="304"/>
      <c r="S1360" s="304"/>
      <c r="T1360" s="304"/>
      <c r="U1360" s="304"/>
      <c r="V1360" s="304"/>
      <c r="W1360" s="304"/>
      <c r="X1360" s="304"/>
      <c r="Y1360" s="304"/>
      <c r="Z1360" s="304"/>
      <c r="AA1360" s="304"/>
      <c r="AB1360" s="304"/>
      <c r="AC1360" s="304"/>
      <c r="AD1360" s="304"/>
      <c r="AE1360" s="305"/>
      <c r="AF1360" s="305"/>
      <c r="AG1360" s="305"/>
      <c r="AH1360" s="305"/>
      <c r="AI1360" s="305"/>
      <c r="AJ1360" s="305"/>
      <c r="AK1360" s="305"/>
      <c r="AL1360" s="305"/>
      <c r="AM1360" s="305"/>
      <c r="AN1360" s="305"/>
      <c r="AO1360" s="314"/>
      <c r="AP1360" s="117"/>
      <c r="AQ1360" s="54" t="s">
        <v>645</v>
      </c>
      <c r="AU1360" s="292" t="str">
        <f t="shared" ca="1" si="220"/>
        <v>M</v>
      </c>
      <c r="AV1360" s="292">
        <f t="shared" si="221"/>
        <v>1353</v>
      </c>
      <c r="AW1360" s="180" t="str">
        <f t="shared" ca="1" si="218"/>
        <v>M1353</v>
      </c>
      <c r="AX1360" s="180">
        <f t="shared" si="211"/>
        <v>9</v>
      </c>
      <c r="AY1360" s="180" t="str">
        <f t="shared" ca="1" si="212"/>
        <v>6. Ownership - Operating Costs</v>
      </c>
      <c r="AZ1360" s="189" t="s">
        <v>702</v>
      </c>
      <c r="BA1360" s="180" t="s">
        <v>775</v>
      </c>
      <c r="BB1360" s="180">
        <f>$M$8</f>
        <v>2027</v>
      </c>
      <c r="BC1360" s="180" t="str">
        <f t="shared" ca="1" si="219"/>
        <v>9_M1353_Production_payments_to_developer_2027</v>
      </c>
      <c r="BD1360" s="180" t="s">
        <v>407</v>
      </c>
      <c r="BE1360" s="180"/>
      <c r="BF1360" s="189" t="str">
        <f t="shared" si="213"/>
        <v>&gt;=0</v>
      </c>
      <c r="BG1360" s="189" t="s">
        <v>58</v>
      </c>
      <c r="BH1360" s="189" t="s">
        <v>58</v>
      </c>
      <c r="BI1360" s="189"/>
      <c r="BJ1360" s="189"/>
      <c r="BK1360" s="189"/>
      <c r="BL1360" s="189"/>
    </row>
    <row r="1361" spans="1:64" ht="13.5" hidden="1" customHeight="1" thickBot="1">
      <c r="A1361" s="90"/>
      <c r="B1361" s="117"/>
      <c r="C1361" s="160"/>
      <c r="D1361" s="347"/>
      <c r="E1361" s="347"/>
      <c r="F1361" s="304"/>
      <c r="G1361" s="304"/>
      <c r="H1361" s="304"/>
      <c r="I1361" s="304"/>
      <c r="J1361" s="304"/>
      <c r="K1361" s="304"/>
      <c r="L1361" s="304"/>
      <c r="M1361" s="304"/>
      <c r="N1361" s="304"/>
      <c r="O1361" s="304"/>
      <c r="P1361" s="304"/>
      <c r="Q1361" s="304"/>
      <c r="R1361" s="304"/>
      <c r="S1361" s="304"/>
      <c r="T1361" s="304"/>
      <c r="U1361" s="304"/>
      <c r="V1361" s="304"/>
      <c r="W1361" s="304"/>
      <c r="X1361" s="304"/>
      <c r="Y1361" s="304"/>
      <c r="Z1361" s="304"/>
      <c r="AA1361" s="304"/>
      <c r="AB1361" s="304"/>
      <c r="AC1361" s="304"/>
      <c r="AD1361" s="304"/>
      <c r="AE1361" s="305"/>
      <c r="AF1361" s="305"/>
      <c r="AG1361" s="305"/>
      <c r="AH1361" s="305"/>
      <c r="AI1361" s="305"/>
      <c r="AJ1361" s="305"/>
      <c r="AK1361" s="305"/>
      <c r="AL1361" s="305"/>
      <c r="AM1361" s="305"/>
      <c r="AN1361" s="305"/>
      <c r="AO1361" s="314"/>
      <c r="AP1361" s="117"/>
      <c r="AQ1361" s="54" t="s">
        <v>645</v>
      </c>
      <c r="AU1361" s="292" t="str">
        <f t="shared" ca="1" si="220"/>
        <v>N</v>
      </c>
      <c r="AV1361" s="292">
        <f t="shared" si="221"/>
        <v>1353</v>
      </c>
      <c r="AW1361" s="180" t="str">
        <f t="shared" ca="1" si="218"/>
        <v>N1353</v>
      </c>
      <c r="AX1361" s="180">
        <f t="shared" si="211"/>
        <v>9</v>
      </c>
      <c r="AY1361" s="180" t="str">
        <f t="shared" ca="1" si="212"/>
        <v>6. Ownership - Operating Costs</v>
      </c>
      <c r="AZ1361" s="189" t="s">
        <v>702</v>
      </c>
      <c r="BA1361" s="180" t="s">
        <v>775</v>
      </c>
      <c r="BB1361" s="180">
        <f>$N$8</f>
        <v>2028</v>
      </c>
      <c r="BC1361" s="180" t="str">
        <f t="shared" ca="1" si="219"/>
        <v>9_N1353_Production_payments_to_developer_2028</v>
      </c>
      <c r="BD1361" s="180" t="s">
        <v>407</v>
      </c>
      <c r="BE1361" s="180"/>
      <c r="BF1361" s="189" t="str">
        <f t="shared" si="213"/>
        <v>&gt;=0</v>
      </c>
      <c r="BG1361" s="189" t="s">
        <v>58</v>
      </c>
      <c r="BH1361" s="189" t="s">
        <v>58</v>
      </c>
      <c r="BI1361" s="189"/>
      <c r="BJ1361" s="189"/>
      <c r="BK1361" s="189"/>
      <c r="BL1361" s="189"/>
    </row>
    <row r="1362" spans="1:64" ht="13.5" hidden="1" customHeight="1" thickBot="1">
      <c r="A1362" s="90"/>
      <c r="B1362" s="117"/>
      <c r="C1362" s="160"/>
      <c r="D1362" s="347"/>
      <c r="E1362" s="347"/>
      <c r="F1362" s="304"/>
      <c r="G1362" s="304"/>
      <c r="H1362" s="304"/>
      <c r="I1362" s="304"/>
      <c r="J1362" s="304"/>
      <c r="K1362" s="304"/>
      <c r="L1362" s="304"/>
      <c r="M1362" s="304"/>
      <c r="N1362" s="304"/>
      <c r="O1362" s="304"/>
      <c r="P1362" s="304"/>
      <c r="Q1362" s="304"/>
      <c r="R1362" s="304"/>
      <c r="S1362" s="304"/>
      <c r="T1362" s="304"/>
      <c r="U1362" s="304"/>
      <c r="V1362" s="304"/>
      <c r="W1362" s="304"/>
      <c r="X1362" s="304"/>
      <c r="Y1362" s="304"/>
      <c r="Z1362" s="304"/>
      <c r="AA1362" s="304"/>
      <c r="AB1362" s="304"/>
      <c r="AC1362" s="304"/>
      <c r="AD1362" s="304"/>
      <c r="AE1362" s="305"/>
      <c r="AF1362" s="305"/>
      <c r="AG1362" s="305"/>
      <c r="AH1362" s="305"/>
      <c r="AI1362" s="305"/>
      <c r="AJ1362" s="305"/>
      <c r="AK1362" s="305"/>
      <c r="AL1362" s="305"/>
      <c r="AM1362" s="305"/>
      <c r="AN1362" s="305"/>
      <c r="AO1362" s="314"/>
      <c r="AP1362" s="117"/>
      <c r="AQ1362" s="54" t="s">
        <v>645</v>
      </c>
      <c r="AU1362" s="292" t="str">
        <f t="shared" ca="1" si="220"/>
        <v>O</v>
      </c>
      <c r="AV1362" s="292">
        <f t="shared" si="221"/>
        <v>1353</v>
      </c>
      <c r="AW1362" s="180" t="str">
        <f t="shared" ca="1" si="218"/>
        <v>O1353</v>
      </c>
      <c r="AX1362" s="180">
        <f t="shared" si="211"/>
        <v>9</v>
      </c>
      <c r="AY1362" s="180" t="str">
        <f t="shared" ca="1" si="212"/>
        <v>6. Ownership - Operating Costs</v>
      </c>
      <c r="AZ1362" s="189" t="s">
        <v>702</v>
      </c>
      <c r="BA1362" s="180" t="s">
        <v>775</v>
      </c>
      <c r="BB1362" s="180">
        <f>$O$8</f>
        <v>2029</v>
      </c>
      <c r="BC1362" s="180" t="str">
        <f t="shared" ca="1" si="219"/>
        <v>9_O1353_Production_payments_to_developer_2029</v>
      </c>
      <c r="BD1362" s="180" t="s">
        <v>407</v>
      </c>
      <c r="BE1362" s="180"/>
      <c r="BF1362" s="189" t="str">
        <f t="shared" si="213"/>
        <v>&gt;=0</v>
      </c>
      <c r="BG1362" s="189" t="s">
        <v>58</v>
      </c>
      <c r="BH1362" s="189" t="s">
        <v>58</v>
      </c>
      <c r="BI1362" s="189"/>
      <c r="BJ1362" s="189"/>
      <c r="BK1362" s="189"/>
      <c r="BL1362" s="189"/>
    </row>
    <row r="1363" spans="1:64" ht="13.5" hidden="1" customHeight="1" thickBot="1">
      <c r="A1363" s="90"/>
      <c r="B1363" s="117"/>
      <c r="C1363" s="160"/>
      <c r="D1363" s="347"/>
      <c r="E1363" s="347"/>
      <c r="F1363" s="304"/>
      <c r="G1363" s="304"/>
      <c r="H1363" s="304"/>
      <c r="I1363" s="304"/>
      <c r="J1363" s="304"/>
      <c r="K1363" s="304"/>
      <c r="L1363" s="304"/>
      <c r="M1363" s="304"/>
      <c r="N1363" s="304"/>
      <c r="O1363" s="304"/>
      <c r="P1363" s="304"/>
      <c r="Q1363" s="304"/>
      <c r="R1363" s="304"/>
      <c r="S1363" s="304"/>
      <c r="T1363" s="304"/>
      <c r="U1363" s="304"/>
      <c r="V1363" s="304"/>
      <c r="W1363" s="304"/>
      <c r="X1363" s="304"/>
      <c r="Y1363" s="304"/>
      <c r="Z1363" s="304"/>
      <c r="AA1363" s="304"/>
      <c r="AB1363" s="304"/>
      <c r="AC1363" s="304"/>
      <c r="AD1363" s="304"/>
      <c r="AE1363" s="305"/>
      <c r="AF1363" s="305"/>
      <c r="AG1363" s="305"/>
      <c r="AH1363" s="305"/>
      <c r="AI1363" s="305"/>
      <c r="AJ1363" s="305"/>
      <c r="AK1363" s="305"/>
      <c r="AL1363" s="305"/>
      <c r="AM1363" s="305"/>
      <c r="AN1363" s="305"/>
      <c r="AO1363" s="314"/>
      <c r="AP1363" s="117"/>
      <c r="AQ1363" s="54" t="s">
        <v>645</v>
      </c>
      <c r="AU1363" s="292" t="str">
        <f t="shared" ca="1" si="220"/>
        <v>P</v>
      </c>
      <c r="AV1363" s="292">
        <f t="shared" si="221"/>
        <v>1353</v>
      </c>
      <c r="AW1363" s="180" t="str">
        <f t="shared" ca="1" si="218"/>
        <v>P1353</v>
      </c>
      <c r="AX1363" s="180">
        <f t="shared" si="211"/>
        <v>9</v>
      </c>
      <c r="AY1363" s="180" t="str">
        <f t="shared" ca="1" si="212"/>
        <v>6. Ownership - Operating Costs</v>
      </c>
      <c r="AZ1363" s="189" t="s">
        <v>702</v>
      </c>
      <c r="BA1363" s="180" t="s">
        <v>775</v>
      </c>
      <c r="BB1363" s="180">
        <f>$P$8</f>
        <v>2030</v>
      </c>
      <c r="BC1363" s="180" t="str">
        <f t="shared" ca="1" si="219"/>
        <v>9_P1353_Production_payments_to_developer_2030</v>
      </c>
      <c r="BD1363" s="180" t="s">
        <v>407</v>
      </c>
      <c r="BE1363" s="180"/>
      <c r="BF1363" s="189" t="str">
        <f t="shared" si="213"/>
        <v>&gt;=0</v>
      </c>
      <c r="BG1363" s="189" t="s">
        <v>58</v>
      </c>
      <c r="BH1363" s="189" t="s">
        <v>58</v>
      </c>
      <c r="BI1363" s="189"/>
      <c r="BJ1363" s="189"/>
      <c r="BK1363" s="189"/>
      <c r="BL1363" s="189"/>
    </row>
    <row r="1364" spans="1:64" ht="13.5" hidden="1" customHeight="1" thickBot="1">
      <c r="A1364" s="90"/>
      <c r="B1364" s="117"/>
      <c r="C1364" s="160"/>
      <c r="D1364" s="347"/>
      <c r="E1364" s="347"/>
      <c r="F1364" s="304"/>
      <c r="G1364" s="304"/>
      <c r="H1364" s="304"/>
      <c r="I1364" s="304"/>
      <c r="J1364" s="304"/>
      <c r="K1364" s="304"/>
      <c r="L1364" s="304"/>
      <c r="M1364" s="304"/>
      <c r="N1364" s="304"/>
      <c r="O1364" s="304"/>
      <c r="P1364" s="304"/>
      <c r="Q1364" s="304"/>
      <c r="R1364" s="304"/>
      <c r="S1364" s="304"/>
      <c r="T1364" s="304"/>
      <c r="U1364" s="304"/>
      <c r="V1364" s="304"/>
      <c r="W1364" s="304"/>
      <c r="X1364" s="304"/>
      <c r="Y1364" s="304"/>
      <c r="Z1364" s="304"/>
      <c r="AA1364" s="304"/>
      <c r="AB1364" s="304"/>
      <c r="AC1364" s="304"/>
      <c r="AD1364" s="304"/>
      <c r="AE1364" s="305"/>
      <c r="AF1364" s="305"/>
      <c r="AG1364" s="305"/>
      <c r="AH1364" s="305"/>
      <c r="AI1364" s="305"/>
      <c r="AJ1364" s="305"/>
      <c r="AK1364" s="305"/>
      <c r="AL1364" s="305"/>
      <c r="AM1364" s="305"/>
      <c r="AN1364" s="305"/>
      <c r="AO1364" s="314"/>
      <c r="AP1364" s="117"/>
      <c r="AQ1364" s="54" t="s">
        <v>645</v>
      </c>
      <c r="AU1364" s="292" t="str">
        <f t="shared" ca="1" si="220"/>
        <v>Q</v>
      </c>
      <c r="AV1364" s="292">
        <f t="shared" si="221"/>
        <v>1353</v>
      </c>
      <c r="AW1364" s="180" t="str">
        <f t="shared" ca="1" si="218"/>
        <v>Q1353</v>
      </c>
      <c r="AX1364" s="180">
        <f t="shared" si="211"/>
        <v>9</v>
      </c>
      <c r="AY1364" s="180" t="str">
        <f t="shared" ca="1" si="212"/>
        <v>6. Ownership - Operating Costs</v>
      </c>
      <c r="AZ1364" s="189" t="s">
        <v>702</v>
      </c>
      <c r="BA1364" s="180" t="s">
        <v>775</v>
      </c>
      <c r="BB1364" s="180">
        <f>$Q$8</f>
        <v>2031</v>
      </c>
      <c r="BC1364" s="180" t="str">
        <f t="shared" ca="1" si="219"/>
        <v>9_Q1353_Production_payments_to_developer_2031</v>
      </c>
      <c r="BD1364" s="180" t="s">
        <v>407</v>
      </c>
      <c r="BE1364" s="180"/>
      <c r="BF1364" s="189" t="str">
        <f t="shared" si="213"/>
        <v>&gt;=0</v>
      </c>
      <c r="BG1364" s="189" t="s">
        <v>58</v>
      </c>
      <c r="BH1364" s="189" t="s">
        <v>58</v>
      </c>
      <c r="BI1364" s="189"/>
      <c r="BJ1364" s="189"/>
      <c r="BK1364" s="189"/>
      <c r="BL1364" s="189"/>
    </row>
    <row r="1365" spans="1:64" ht="13.5" hidden="1" customHeight="1" thickBot="1">
      <c r="A1365" s="90"/>
      <c r="B1365" s="117"/>
      <c r="C1365" s="160"/>
      <c r="D1365" s="347"/>
      <c r="E1365" s="347"/>
      <c r="F1365" s="304"/>
      <c r="G1365" s="304"/>
      <c r="H1365" s="304"/>
      <c r="I1365" s="304"/>
      <c r="J1365" s="304"/>
      <c r="K1365" s="304"/>
      <c r="L1365" s="304"/>
      <c r="M1365" s="304"/>
      <c r="N1365" s="304"/>
      <c r="O1365" s="304"/>
      <c r="P1365" s="304"/>
      <c r="Q1365" s="304"/>
      <c r="R1365" s="304"/>
      <c r="S1365" s="304"/>
      <c r="T1365" s="304"/>
      <c r="U1365" s="304"/>
      <c r="V1365" s="304"/>
      <c r="W1365" s="304"/>
      <c r="X1365" s="304"/>
      <c r="Y1365" s="304"/>
      <c r="Z1365" s="304"/>
      <c r="AA1365" s="304"/>
      <c r="AB1365" s="304"/>
      <c r="AC1365" s="304"/>
      <c r="AD1365" s="304"/>
      <c r="AE1365" s="305"/>
      <c r="AF1365" s="305"/>
      <c r="AG1365" s="305"/>
      <c r="AH1365" s="305"/>
      <c r="AI1365" s="305"/>
      <c r="AJ1365" s="305"/>
      <c r="AK1365" s="305"/>
      <c r="AL1365" s="305"/>
      <c r="AM1365" s="305"/>
      <c r="AN1365" s="305"/>
      <c r="AO1365" s="314"/>
      <c r="AP1365" s="117"/>
      <c r="AQ1365" s="54" t="s">
        <v>645</v>
      </c>
      <c r="AU1365" s="292" t="str">
        <f t="shared" ca="1" si="220"/>
        <v>R</v>
      </c>
      <c r="AV1365" s="292">
        <f t="shared" si="221"/>
        <v>1353</v>
      </c>
      <c r="AW1365" s="180" t="str">
        <f t="shared" ca="1" si="218"/>
        <v>R1353</v>
      </c>
      <c r="AX1365" s="180">
        <f t="shared" si="211"/>
        <v>9</v>
      </c>
      <c r="AY1365" s="180" t="str">
        <f t="shared" ca="1" si="212"/>
        <v>6. Ownership - Operating Costs</v>
      </c>
      <c r="AZ1365" s="189" t="s">
        <v>702</v>
      </c>
      <c r="BA1365" s="180" t="s">
        <v>775</v>
      </c>
      <c r="BB1365" s="180">
        <f>$R$8</f>
        <v>2032</v>
      </c>
      <c r="BC1365" s="180" t="str">
        <f t="shared" ca="1" si="219"/>
        <v>9_R1353_Production_payments_to_developer_2032</v>
      </c>
      <c r="BD1365" s="180" t="s">
        <v>407</v>
      </c>
      <c r="BE1365" s="180"/>
      <c r="BF1365" s="189" t="str">
        <f t="shared" si="213"/>
        <v>&gt;=0</v>
      </c>
      <c r="BG1365" s="189" t="s">
        <v>58</v>
      </c>
      <c r="BH1365" s="189" t="s">
        <v>58</v>
      </c>
      <c r="BI1365" s="189"/>
      <c r="BJ1365" s="189"/>
      <c r="BK1365" s="189"/>
      <c r="BL1365" s="189"/>
    </row>
    <row r="1366" spans="1:64" ht="13.5" hidden="1" customHeight="1" thickBot="1">
      <c r="A1366" s="90"/>
      <c r="B1366" s="117"/>
      <c r="C1366" s="160"/>
      <c r="D1366" s="347"/>
      <c r="E1366" s="347"/>
      <c r="F1366" s="304"/>
      <c r="G1366" s="304"/>
      <c r="H1366" s="304"/>
      <c r="I1366" s="304"/>
      <c r="J1366" s="304"/>
      <c r="K1366" s="304"/>
      <c r="L1366" s="304"/>
      <c r="M1366" s="304"/>
      <c r="N1366" s="304"/>
      <c r="O1366" s="304"/>
      <c r="P1366" s="304"/>
      <c r="Q1366" s="304"/>
      <c r="R1366" s="304"/>
      <c r="S1366" s="304"/>
      <c r="T1366" s="304"/>
      <c r="U1366" s="304"/>
      <c r="V1366" s="304"/>
      <c r="W1366" s="304"/>
      <c r="X1366" s="304"/>
      <c r="Y1366" s="304"/>
      <c r="Z1366" s="304"/>
      <c r="AA1366" s="304"/>
      <c r="AB1366" s="304"/>
      <c r="AC1366" s="304"/>
      <c r="AD1366" s="304"/>
      <c r="AE1366" s="305"/>
      <c r="AF1366" s="305"/>
      <c r="AG1366" s="305"/>
      <c r="AH1366" s="305"/>
      <c r="AI1366" s="305"/>
      <c r="AJ1366" s="305"/>
      <c r="AK1366" s="305"/>
      <c r="AL1366" s="305"/>
      <c r="AM1366" s="305"/>
      <c r="AN1366" s="305"/>
      <c r="AO1366" s="314"/>
      <c r="AP1366" s="117"/>
      <c r="AQ1366" s="54" t="s">
        <v>645</v>
      </c>
      <c r="AU1366" s="292" t="str">
        <f t="shared" ca="1" si="220"/>
        <v>S</v>
      </c>
      <c r="AV1366" s="292">
        <f t="shared" si="221"/>
        <v>1353</v>
      </c>
      <c r="AW1366" s="180" t="str">
        <f t="shared" ca="1" si="218"/>
        <v>S1353</v>
      </c>
      <c r="AX1366" s="180">
        <f t="shared" si="211"/>
        <v>9</v>
      </c>
      <c r="AY1366" s="180" t="str">
        <f t="shared" ca="1" si="212"/>
        <v>6. Ownership - Operating Costs</v>
      </c>
      <c r="AZ1366" s="189" t="s">
        <v>702</v>
      </c>
      <c r="BA1366" s="180" t="s">
        <v>775</v>
      </c>
      <c r="BB1366" s="180">
        <f>$S$8</f>
        <v>2033</v>
      </c>
      <c r="BC1366" s="180" t="str">
        <f t="shared" ca="1" si="219"/>
        <v>9_S1353_Production_payments_to_developer_2033</v>
      </c>
      <c r="BD1366" s="180" t="s">
        <v>407</v>
      </c>
      <c r="BE1366" s="180"/>
      <c r="BF1366" s="189" t="str">
        <f t="shared" si="213"/>
        <v>&gt;=0</v>
      </c>
      <c r="BG1366" s="189" t="s">
        <v>58</v>
      </c>
      <c r="BH1366" s="189" t="s">
        <v>58</v>
      </c>
      <c r="BI1366" s="189"/>
      <c r="BJ1366" s="189"/>
      <c r="BK1366" s="189"/>
      <c r="BL1366" s="189"/>
    </row>
    <row r="1367" spans="1:64" ht="13.5" hidden="1" customHeight="1" thickBot="1">
      <c r="A1367" s="90"/>
      <c r="B1367" s="117"/>
      <c r="C1367" s="160"/>
      <c r="D1367" s="347"/>
      <c r="E1367" s="347"/>
      <c r="F1367" s="304"/>
      <c r="G1367" s="304"/>
      <c r="H1367" s="304"/>
      <c r="I1367" s="304"/>
      <c r="J1367" s="304"/>
      <c r="K1367" s="304"/>
      <c r="L1367" s="304"/>
      <c r="M1367" s="304"/>
      <c r="N1367" s="304"/>
      <c r="O1367" s="304"/>
      <c r="P1367" s="304"/>
      <c r="Q1367" s="304"/>
      <c r="R1367" s="304"/>
      <c r="S1367" s="304"/>
      <c r="T1367" s="304"/>
      <c r="U1367" s="304"/>
      <c r="V1367" s="304"/>
      <c r="W1367" s="304"/>
      <c r="X1367" s="304"/>
      <c r="Y1367" s="304"/>
      <c r="Z1367" s="304"/>
      <c r="AA1367" s="304"/>
      <c r="AB1367" s="304"/>
      <c r="AC1367" s="304"/>
      <c r="AD1367" s="304"/>
      <c r="AE1367" s="305"/>
      <c r="AF1367" s="305"/>
      <c r="AG1367" s="305"/>
      <c r="AH1367" s="305"/>
      <c r="AI1367" s="305"/>
      <c r="AJ1367" s="305"/>
      <c r="AK1367" s="305"/>
      <c r="AL1367" s="305"/>
      <c r="AM1367" s="305"/>
      <c r="AN1367" s="305"/>
      <c r="AO1367" s="314"/>
      <c r="AP1367" s="117"/>
      <c r="AQ1367" s="54" t="s">
        <v>645</v>
      </c>
      <c r="AU1367" s="292" t="str">
        <f t="shared" ca="1" si="220"/>
        <v>T</v>
      </c>
      <c r="AV1367" s="292">
        <f t="shared" si="221"/>
        <v>1353</v>
      </c>
      <c r="AW1367" s="180" t="str">
        <f t="shared" ca="1" si="218"/>
        <v>T1353</v>
      </c>
      <c r="AX1367" s="180">
        <f t="shared" si="211"/>
        <v>9</v>
      </c>
      <c r="AY1367" s="180" t="str">
        <f t="shared" ca="1" si="212"/>
        <v>6. Ownership - Operating Costs</v>
      </c>
      <c r="AZ1367" s="189" t="s">
        <v>702</v>
      </c>
      <c r="BA1367" s="180" t="s">
        <v>775</v>
      </c>
      <c r="BB1367" s="180">
        <f>$T$8</f>
        <v>2034</v>
      </c>
      <c r="BC1367" s="180" t="str">
        <f t="shared" ca="1" si="219"/>
        <v>9_T1353_Production_payments_to_developer_2034</v>
      </c>
      <c r="BD1367" s="180" t="s">
        <v>407</v>
      </c>
      <c r="BE1367" s="180"/>
      <c r="BF1367" s="189" t="str">
        <f t="shared" si="213"/>
        <v>&gt;=0</v>
      </c>
      <c r="BG1367" s="189" t="s">
        <v>58</v>
      </c>
      <c r="BH1367" s="189" t="s">
        <v>58</v>
      </c>
      <c r="BI1367" s="189"/>
      <c r="BJ1367" s="189"/>
      <c r="BK1367" s="189"/>
      <c r="BL1367" s="189"/>
    </row>
    <row r="1368" spans="1:64" ht="13.5" hidden="1" customHeight="1" thickBot="1">
      <c r="A1368" s="90"/>
      <c r="B1368" s="117"/>
      <c r="C1368" s="160"/>
      <c r="D1368" s="347"/>
      <c r="E1368" s="347"/>
      <c r="F1368" s="304"/>
      <c r="G1368" s="304"/>
      <c r="H1368" s="304"/>
      <c r="I1368" s="304"/>
      <c r="J1368" s="304"/>
      <c r="K1368" s="304"/>
      <c r="L1368" s="304"/>
      <c r="M1368" s="304"/>
      <c r="N1368" s="304"/>
      <c r="O1368" s="304"/>
      <c r="P1368" s="304"/>
      <c r="Q1368" s="304"/>
      <c r="R1368" s="304"/>
      <c r="S1368" s="304"/>
      <c r="T1368" s="304"/>
      <c r="U1368" s="304"/>
      <c r="V1368" s="304"/>
      <c r="W1368" s="304"/>
      <c r="X1368" s="304"/>
      <c r="Y1368" s="304"/>
      <c r="Z1368" s="304"/>
      <c r="AA1368" s="304"/>
      <c r="AB1368" s="304"/>
      <c r="AC1368" s="304"/>
      <c r="AD1368" s="304"/>
      <c r="AE1368" s="305"/>
      <c r="AF1368" s="305"/>
      <c r="AG1368" s="305"/>
      <c r="AH1368" s="305"/>
      <c r="AI1368" s="305"/>
      <c r="AJ1368" s="305"/>
      <c r="AK1368" s="305"/>
      <c r="AL1368" s="305"/>
      <c r="AM1368" s="305"/>
      <c r="AN1368" s="305"/>
      <c r="AO1368" s="314"/>
      <c r="AP1368" s="117"/>
      <c r="AQ1368" s="54" t="s">
        <v>645</v>
      </c>
      <c r="AU1368" s="292" t="str">
        <f t="shared" ca="1" si="220"/>
        <v>U</v>
      </c>
      <c r="AV1368" s="292">
        <f t="shared" si="221"/>
        <v>1353</v>
      </c>
      <c r="AW1368" s="180" t="str">
        <f t="shared" ca="1" si="218"/>
        <v>U1353</v>
      </c>
      <c r="AX1368" s="180">
        <f t="shared" si="211"/>
        <v>9</v>
      </c>
      <c r="AY1368" s="180" t="str">
        <f t="shared" ca="1" si="212"/>
        <v>6. Ownership - Operating Costs</v>
      </c>
      <c r="AZ1368" s="189" t="s">
        <v>702</v>
      </c>
      <c r="BA1368" s="180" t="s">
        <v>775</v>
      </c>
      <c r="BB1368" s="180">
        <f>$U$8</f>
        <v>2035</v>
      </c>
      <c r="BC1368" s="180" t="str">
        <f t="shared" ca="1" si="219"/>
        <v>9_U1353_Production_payments_to_developer_2035</v>
      </c>
      <c r="BD1368" s="180" t="s">
        <v>407</v>
      </c>
      <c r="BE1368" s="180"/>
      <c r="BF1368" s="189" t="str">
        <f t="shared" si="213"/>
        <v>&gt;=0</v>
      </c>
      <c r="BG1368" s="189" t="s">
        <v>58</v>
      </c>
      <c r="BH1368" s="189" t="s">
        <v>58</v>
      </c>
      <c r="BI1368" s="189"/>
      <c r="BJ1368" s="189"/>
      <c r="BK1368" s="189"/>
      <c r="BL1368" s="189"/>
    </row>
    <row r="1369" spans="1:64" ht="13.5" hidden="1" customHeight="1" thickBot="1">
      <c r="A1369" s="90"/>
      <c r="B1369" s="117"/>
      <c r="C1369" s="160"/>
      <c r="D1369" s="347"/>
      <c r="E1369" s="347"/>
      <c r="F1369" s="304"/>
      <c r="G1369" s="304"/>
      <c r="H1369" s="304"/>
      <c r="I1369" s="304"/>
      <c r="J1369" s="304"/>
      <c r="K1369" s="304"/>
      <c r="L1369" s="304"/>
      <c r="M1369" s="304"/>
      <c r="N1369" s="304"/>
      <c r="O1369" s="304"/>
      <c r="P1369" s="304"/>
      <c r="Q1369" s="304"/>
      <c r="R1369" s="304"/>
      <c r="S1369" s="304"/>
      <c r="T1369" s="304"/>
      <c r="U1369" s="304"/>
      <c r="V1369" s="304"/>
      <c r="W1369" s="304"/>
      <c r="X1369" s="304"/>
      <c r="Y1369" s="304"/>
      <c r="Z1369" s="304"/>
      <c r="AA1369" s="304"/>
      <c r="AB1369" s="304"/>
      <c r="AC1369" s="304"/>
      <c r="AD1369" s="304"/>
      <c r="AE1369" s="305"/>
      <c r="AF1369" s="305"/>
      <c r="AG1369" s="305"/>
      <c r="AH1369" s="305"/>
      <c r="AI1369" s="305"/>
      <c r="AJ1369" s="305"/>
      <c r="AK1369" s="305"/>
      <c r="AL1369" s="305"/>
      <c r="AM1369" s="305"/>
      <c r="AN1369" s="305"/>
      <c r="AO1369" s="314"/>
      <c r="AP1369" s="117"/>
      <c r="AQ1369" s="54" t="s">
        <v>645</v>
      </c>
      <c r="AU1369" s="292" t="str">
        <f t="shared" ca="1" si="220"/>
        <v>V</v>
      </c>
      <c r="AV1369" s="292">
        <f t="shared" si="221"/>
        <v>1353</v>
      </c>
      <c r="AW1369" s="180" t="str">
        <f t="shared" ca="1" si="218"/>
        <v>V1353</v>
      </c>
      <c r="AX1369" s="180">
        <f t="shared" si="211"/>
        <v>9</v>
      </c>
      <c r="AY1369" s="180" t="str">
        <f t="shared" ca="1" si="212"/>
        <v>6. Ownership - Operating Costs</v>
      </c>
      <c r="AZ1369" s="189" t="s">
        <v>702</v>
      </c>
      <c r="BA1369" s="180" t="s">
        <v>775</v>
      </c>
      <c r="BB1369" s="180">
        <f>$V$8</f>
        <v>2036</v>
      </c>
      <c r="BC1369" s="180" t="str">
        <f t="shared" ca="1" si="219"/>
        <v>9_V1353_Production_payments_to_developer_2036</v>
      </c>
      <c r="BD1369" s="180" t="s">
        <v>407</v>
      </c>
      <c r="BE1369" s="180"/>
      <c r="BF1369" s="189" t="str">
        <f t="shared" si="213"/>
        <v>&gt;=0</v>
      </c>
      <c r="BG1369" s="189" t="s">
        <v>58</v>
      </c>
      <c r="BH1369" s="189" t="s">
        <v>58</v>
      </c>
      <c r="BI1369" s="189"/>
      <c r="BJ1369" s="189"/>
      <c r="BK1369" s="189"/>
      <c r="BL1369" s="189"/>
    </row>
    <row r="1370" spans="1:64" ht="13.5" hidden="1" customHeight="1" thickBot="1">
      <c r="A1370" s="90"/>
      <c r="B1370" s="117"/>
      <c r="C1370" s="160"/>
      <c r="D1370" s="347"/>
      <c r="E1370" s="347"/>
      <c r="F1370" s="304"/>
      <c r="G1370" s="304"/>
      <c r="H1370" s="304"/>
      <c r="I1370" s="304"/>
      <c r="J1370" s="304"/>
      <c r="K1370" s="304"/>
      <c r="L1370" s="304"/>
      <c r="M1370" s="304"/>
      <c r="N1370" s="304"/>
      <c r="O1370" s="304"/>
      <c r="P1370" s="304"/>
      <c r="Q1370" s="304"/>
      <c r="R1370" s="304"/>
      <c r="S1370" s="304"/>
      <c r="T1370" s="304"/>
      <c r="U1370" s="304"/>
      <c r="V1370" s="304"/>
      <c r="W1370" s="304"/>
      <c r="X1370" s="304"/>
      <c r="Y1370" s="304"/>
      <c r="Z1370" s="304"/>
      <c r="AA1370" s="304"/>
      <c r="AB1370" s="304"/>
      <c r="AC1370" s="304"/>
      <c r="AD1370" s="304"/>
      <c r="AE1370" s="305"/>
      <c r="AF1370" s="305"/>
      <c r="AG1370" s="305"/>
      <c r="AH1370" s="305"/>
      <c r="AI1370" s="305"/>
      <c r="AJ1370" s="305"/>
      <c r="AK1370" s="305"/>
      <c r="AL1370" s="305"/>
      <c r="AM1370" s="305"/>
      <c r="AN1370" s="305"/>
      <c r="AO1370" s="314"/>
      <c r="AP1370" s="117"/>
      <c r="AQ1370" s="54" t="s">
        <v>645</v>
      </c>
      <c r="AU1370" s="292" t="str">
        <f t="shared" ca="1" si="220"/>
        <v>W</v>
      </c>
      <c r="AV1370" s="292">
        <f t="shared" si="221"/>
        <v>1353</v>
      </c>
      <c r="AW1370" s="180" t="str">
        <f t="shared" ca="1" si="218"/>
        <v>W1353</v>
      </c>
      <c r="AX1370" s="180">
        <f t="shared" si="211"/>
        <v>9</v>
      </c>
      <c r="AY1370" s="180" t="str">
        <f t="shared" ca="1" si="212"/>
        <v>6. Ownership - Operating Costs</v>
      </c>
      <c r="AZ1370" s="189" t="s">
        <v>702</v>
      </c>
      <c r="BA1370" s="180" t="s">
        <v>775</v>
      </c>
      <c r="BB1370" s="180">
        <f>$W$8</f>
        <v>2037</v>
      </c>
      <c r="BC1370" s="180" t="str">
        <f t="shared" ca="1" si="219"/>
        <v>9_W1353_Production_payments_to_developer_2037</v>
      </c>
      <c r="BD1370" s="180" t="s">
        <v>407</v>
      </c>
      <c r="BE1370" s="180"/>
      <c r="BF1370" s="189" t="str">
        <f t="shared" si="213"/>
        <v>&gt;=0</v>
      </c>
      <c r="BG1370" s="189" t="s">
        <v>58</v>
      </c>
      <c r="BH1370" s="189" t="s">
        <v>58</v>
      </c>
      <c r="BI1370" s="189"/>
      <c r="BJ1370" s="189"/>
      <c r="BK1370" s="189"/>
      <c r="BL1370" s="189"/>
    </row>
    <row r="1371" spans="1:64" ht="13.5" hidden="1" customHeight="1" thickBot="1">
      <c r="A1371" s="90"/>
      <c r="B1371" s="117"/>
      <c r="C1371" s="160"/>
      <c r="D1371" s="347"/>
      <c r="E1371" s="347"/>
      <c r="F1371" s="304"/>
      <c r="G1371" s="304"/>
      <c r="H1371" s="304"/>
      <c r="I1371" s="304"/>
      <c r="J1371" s="304"/>
      <c r="K1371" s="304"/>
      <c r="L1371" s="304"/>
      <c r="M1371" s="304"/>
      <c r="N1371" s="304"/>
      <c r="O1371" s="304"/>
      <c r="P1371" s="304"/>
      <c r="Q1371" s="304"/>
      <c r="R1371" s="304"/>
      <c r="S1371" s="304"/>
      <c r="T1371" s="304"/>
      <c r="U1371" s="304"/>
      <c r="V1371" s="304"/>
      <c r="W1371" s="304"/>
      <c r="X1371" s="304"/>
      <c r="Y1371" s="304"/>
      <c r="Z1371" s="304"/>
      <c r="AA1371" s="304"/>
      <c r="AB1371" s="304"/>
      <c r="AC1371" s="304"/>
      <c r="AD1371" s="304"/>
      <c r="AE1371" s="305"/>
      <c r="AF1371" s="305"/>
      <c r="AG1371" s="305"/>
      <c r="AH1371" s="305"/>
      <c r="AI1371" s="305"/>
      <c r="AJ1371" s="305"/>
      <c r="AK1371" s="305"/>
      <c r="AL1371" s="305"/>
      <c r="AM1371" s="305"/>
      <c r="AN1371" s="305"/>
      <c r="AO1371" s="314"/>
      <c r="AP1371" s="117"/>
      <c r="AQ1371" s="54" t="s">
        <v>645</v>
      </c>
      <c r="AU1371" s="292" t="str">
        <f t="shared" ca="1" si="220"/>
        <v>X</v>
      </c>
      <c r="AV1371" s="292">
        <f t="shared" si="221"/>
        <v>1353</v>
      </c>
      <c r="AW1371" s="180" t="str">
        <f t="shared" ca="1" si="218"/>
        <v>X1353</v>
      </c>
      <c r="AX1371" s="180">
        <f t="shared" si="211"/>
        <v>9</v>
      </c>
      <c r="AY1371" s="180" t="str">
        <f t="shared" ca="1" si="212"/>
        <v>6. Ownership - Operating Costs</v>
      </c>
      <c r="AZ1371" s="189" t="s">
        <v>702</v>
      </c>
      <c r="BA1371" s="180" t="s">
        <v>775</v>
      </c>
      <c r="BB1371" s="180">
        <f>$X$8</f>
        <v>2038</v>
      </c>
      <c r="BC1371" s="180" t="str">
        <f t="shared" ca="1" si="219"/>
        <v>9_X1353_Production_payments_to_developer_2038</v>
      </c>
      <c r="BD1371" s="180" t="s">
        <v>407</v>
      </c>
      <c r="BE1371" s="180"/>
      <c r="BF1371" s="189" t="str">
        <f t="shared" si="213"/>
        <v>&gt;=0</v>
      </c>
      <c r="BG1371" s="189" t="s">
        <v>58</v>
      </c>
      <c r="BH1371" s="189" t="s">
        <v>58</v>
      </c>
      <c r="BI1371" s="189"/>
      <c r="BJ1371" s="189"/>
      <c r="BK1371" s="189"/>
      <c r="BL1371" s="189"/>
    </row>
    <row r="1372" spans="1:64" ht="13.5" hidden="1" customHeight="1" thickBot="1">
      <c r="A1372" s="90"/>
      <c r="B1372" s="117"/>
      <c r="C1372" s="160"/>
      <c r="D1372" s="347"/>
      <c r="E1372" s="347"/>
      <c r="F1372" s="304"/>
      <c r="G1372" s="304"/>
      <c r="H1372" s="304"/>
      <c r="I1372" s="304"/>
      <c r="J1372" s="304"/>
      <c r="K1372" s="304"/>
      <c r="L1372" s="304"/>
      <c r="M1372" s="304"/>
      <c r="N1372" s="304"/>
      <c r="O1372" s="304"/>
      <c r="P1372" s="304"/>
      <c r="Q1372" s="304"/>
      <c r="R1372" s="304"/>
      <c r="S1372" s="304"/>
      <c r="T1372" s="304"/>
      <c r="U1372" s="304"/>
      <c r="V1372" s="304"/>
      <c r="W1372" s="304"/>
      <c r="X1372" s="304"/>
      <c r="Y1372" s="304"/>
      <c r="Z1372" s="304"/>
      <c r="AA1372" s="304"/>
      <c r="AB1372" s="304"/>
      <c r="AC1372" s="304"/>
      <c r="AD1372" s="304"/>
      <c r="AE1372" s="305"/>
      <c r="AF1372" s="305"/>
      <c r="AG1372" s="305"/>
      <c r="AH1372" s="305"/>
      <c r="AI1372" s="305"/>
      <c r="AJ1372" s="305"/>
      <c r="AK1372" s="305"/>
      <c r="AL1372" s="305"/>
      <c r="AM1372" s="305"/>
      <c r="AN1372" s="305"/>
      <c r="AO1372" s="314"/>
      <c r="AP1372" s="117"/>
      <c r="AQ1372" s="54" t="s">
        <v>645</v>
      </c>
      <c r="AU1372" s="292" t="str">
        <f t="shared" ca="1" si="220"/>
        <v>Y</v>
      </c>
      <c r="AV1372" s="292">
        <f t="shared" si="221"/>
        <v>1353</v>
      </c>
      <c r="AW1372" s="180" t="str">
        <f t="shared" ca="1" si="218"/>
        <v>Y1353</v>
      </c>
      <c r="AX1372" s="180">
        <f t="shared" si="211"/>
        <v>9</v>
      </c>
      <c r="AY1372" s="180" t="str">
        <f t="shared" ca="1" si="212"/>
        <v>6. Ownership - Operating Costs</v>
      </c>
      <c r="AZ1372" s="189" t="s">
        <v>702</v>
      </c>
      <c r="BA1372" s="180" t="s">
        <v>775</v>
      </c>
      <c r="BB1372" s="180">
        <f>$Y$8</f>
        <v>2039</v>
      </c>
      <c r="BC1372" s="180" t="str">
        <f t="shared" ca="1" si="219"/>
        <v>9_Y1353_Production_payments_to_developer_2039</v>
      </c>
      <c r="BD1372" s="180" t="s">
        <v>407</v>
      </c>
      <c r="BE1372" s="180"/>
      <c r="BF1372" s="189" t="str">
        <f t="shared" si="213"/>
        <v>&gt;=0</v>
      </c>
      <c r="BG1372" s="189" t="s">
        <v>58</v>
      </c>
      <c r="BH1372" s="189" t="s">
        <v>58</v>
      </c>
      <c r="BI1372" s="189"/>
      <c r="BJ1372" s="189"/>
      <c r="BK1372" s="189"/>
      <c r="BL1372" s="189"/>
    </row>
    <row r="1373" spans="1:64" ht="13.5" hidden="1" customHeight="1" thickBot="1">
      <c r="A1373" s="90"/>
      <c r="B1373" s="117"/>
      <c r="C1373" s="160"/>
      <c r="D1373" s="347"/>
      <c r="E1373" s="347"/>
      <c r="F1373" s="304"/>
      <c r="G1373" s="304"/>
      <c r="H1373" s="304"/>
      <c r="I1373" s="304"/>
      <c r="J1373" s="304"/>
      <c r="K1373" s="304"/>
      <c r="L1373" s="304"/>
      <c r="M1373" s="304"/>
      <c r="N1373" s="304"/>
      <c r="O1373" s="304"/>
      <c r="P1373" s="304"/>
      <c r="Q1373" s="304"/>
      <c r="R1373" s="304"/>
      <c r="S1373" s="304"/>
      <c r="T1373" s="304"/>
      <c r="U1373" s="304"/>
      <c r="V1373" s="304"/>
      <c r="W1373" s="304"/>
      <c r="X1373" s="304"/>
      <c r="Y1373" s="304"/>
      <c r="Z1373" s="304"/>
      <c r="AA1373" s="304"/>
      <c r="AB1373" s="304"/>
      <c r="AC1373" s="304"/>
      <c r="AD1373" s="304"/>
      <c r="AE1373" s="305"/>
      <c r="AF1373" s="305"/>
      <c r="AG1373" s="305"/>
      <c r="AH1373" s="305"/>
      <c r="AI1373" s="305"/>
      <c r="AJ1373" s="305"/>
      <c r="AK1373" s="305"/>
      <c r="AL1373" s="305"/>
      <c r="AM1373" s="305"/>
      <c r="AN1373" s="305"/>
      <c r="AO1373" s="314"/>
      <c r="AP1373" s="117"/>
      <c r="AQ1373" s="54" t="s">
        <v>645</v>
      </c>
      <c r="AU1373" s="292" t="str">
        <f t="shared" ca="1" si="220"/>
        <v>Z</v>
      </c>
      <c r="AV1373" s="292">
        <f t="shared" si="221"/>
        <v>1353</v>
      </c>
      <c r="AW1373" s="180" t="str">
        <f t="shared" ca="1" si="218"/>
        <v>Z1353</v>
      </c>
      <c r="AX1373" s="180">
        <f t="shared" ref="AX1373:AX1436" si="222">$AX$5</f>
        <v>9</v>
      </c>
      <c r="AY1373" s="180" t="str">
        <f t="shared" ref="AY1373:AY1436" ca="1" si="223">MID(CELL("filename",AX1373),FIND("]",CELL("filename",AX1373))+1,256)</f>
        <v>6. Ownership - Operating Costs</v>
      </c>
      <c r="AZ1373" s="189" t="s">
        <v>702</v>
      </c>
      <c r="BA1373" s="180" t="s">
        <v>775</v>
      </c>
      <c r="BB1373" s="180">
        <f>$Z$8</f>
        <v>2040</v>
      </c>
      <c r="BC1373" s="180" t="str">
        <f t="shared" ca="1" si="219"/>
        <v>9_Z1353_Production_payments_to_developer_2040</v>
      </c>
      <c r="BD1373" s="180" t="s">
        <v>407</v>
      </c>
      <c r="BE1373" s="180"/>
      <c r="BF1373" s="189" t="str">
        <f t="shared" ref="BF1373:BF1436" si="224">"&gt;=0"</f>
        <v>&gt;=0</v>
      </c>
      <c r="BG1373" s="189" t="s">
        <v>58</v>
      </c>
      <c r="BH1373" s="189" t="s">
        <v>58</v>
      </c>
      <c r="BI1373" s="189"/>
      <c r="BJ1373" s="189"/>
      <c r="BK1373" s="189"/>
      <c r="BL1373" s="189"/>
    </row>
    <row r="1374" spans="1:64" ht="13.5" hidden="1" customHeight="1" thickBot="1">
      <c r="A1374" s="90"/>
      <c r="B1374" s="117"/>
      <c r="C1374" s="160"/>
      <c r="D1374" s="347"/>
      <c r="E1374" s="347"/>
      <c r="F1374" s="304"/>
      <c r="G1374" s="304"/>
      <c r="H1374" s="304"/>
      <c r="I1374" s="304"/>
      <c r="J1374" s="304"/>
      <c r="K1374" s="304"/>
      <c r="L1374" s="304"/>
      <c r="M1374" s="304"/>
      <c r="N1374" s="304"/>
      <c r="O1374" s="304"/>
      <c r="P1374" s="304"/>
      <c r="Q1374" s="304"/>
      <c r="R1374" s="304"/>
      <c r="S1374" s="304"/>
      <c r="T1374" s="304"/>
      <c r="U1374" s="304"/>
      <c r="V1374" s="304"/>
      <c r="W1374" s="304"/>
      <c r="X1374" s="304"/>
      <c r="Y1374" s="304"/>
      <c r="Z1374" s="304"/>
      <c r="AA1374" s="304"/>
      <c r="AB1374" s="304"/>
      <c r="AC1374" s="304"/>
      <c r="AD1374" s="304"/>
      <c r="AE1374" s="305"/>
      <c r="AF1374" s="305"/>
      <c r="AG1374" s="305"/>
      <c r="AH1374" s="305"/>
      <c r="AI1374" s="305"/>
      <c r="AJ1374" s="305"/>
      <c r="AK1374" s="305"/>
      <c r="AL1374" s="305"/>
      <c r="AM1374" s="305"/>
      <c r="AN1374" s="305"/>
      <c r="AO1374" s="314"/>
      <c r="AP1374" s="117"/>
      <c r="AQ1374" s="54" t="s">
        <v>645</v>
      </c>
      <c r="AU1374" s="292" t="str">
        <f t="shared" ca="1" si="220"/>
        <v>AA</v>
      </c>
      <c r="AV1374" s="292">
        <f t="shared" si="221"/>
        <v>1353</v>
      </c>
      <c r="AW1374" s="180" t="str">
        <f t="shared" ca="1" si="218"/>
        <v>AA1353</v>
      </c>
      <c r="AX1374" s="180">
        <f t="shared" si="222"/>
        <v>9</v>
      </c>
      <c r="AY1374" s="180" t="str">
        <f t="shared" ca="1" si="223"/>
        <v>6. Ownership - Operating Costs</v>
      </c>
      <c r="AZ1374" s="189" t="s">
        <v>702</v>
      </c>
      <c r="BA1374" s="180" t="s">
        <v>775</v>
      </c>
      <c r="BB1374" s="180">
        <f>$AA$8</f>
        <v>2041</v>
      </c>
      <c r="BC1374" s="180" t="str">
        <f t="shared" ca="1" si="219"/>
        <v>9_AA1353_Production_payments_to_developer_2041</v>
      </c>
      <c r="BD1374" s="180" t="s">
        <v>407</v>
      </c>
      <c r="BE1374" s="180"/>
      <c r="BF1374" s="189" t="str">
        <f t="shared" si="224"/>
        <v>&gt;=0</v>
      </c>
      <c r="BG1374" s="189" t="s">
        <v>58</v>
      </c>
      <c r="BH1374" s="189" t="s">
        <v>58</v>
      </c>
      <c r="BI1374" s="189"/>
      <c r="BJ1374" s="189"/>
      <c r="BK1374" s="189"/>
      <c r="BL1374" s="189"/>
    </row>
    <row r="1375" spans="1:64" ht="13.5" hidden="1" customHeight="1" thickBot="1">
      <c r="A1375" s="90"/>
      <c r="B1375" s="117"/>
      <c r="C1375" s="160"/>
      <c r="D1375" s="347"/>
      <c r="E1375" s="347"/>
      <c r="F1375" s="304"/>
      <c r="G1375" s="304"/>
      <c r="H1375" s="304"/>
      <c r="I1375" s="304"/>
      <c r="J1375" s="304"/>
      <c r="K1375" s="304"/>
      <c r="L1375" s="304"/>
      <c r="M1375" s="304"/>
      <c r="N1375" s="304"/>
      <c r="O1375" s="304"/>
      <c r="P1375" s="304"/>
      <c r="Q1375" s="304"/>
      <c r="R1375" s="304"/>
      <c r="S1375" s="304"/>
      <c r="T1375" s="304"/>
      <c r="U1375" s="304"/>
      <c r="V1375" s="304"/>
      <c r="W1375" s="304"/>
      <c r="X1375" s="304"/>
      <c r="Y1375" s="304"/>
      <c r="Z1375" s="304"/>
      <c r="AA1375" s="304"/>
      <c r="AB1375" s="304"/>
      <c r="AC1375" s="304"/>
      <c r="AD1375" s="304"/>
      <c r="AE1375" s="305"/>
      <c r="AF1375" s="305"/>
      <c r="AG1375" s="305"/>
      <c r="AH1375" s="305"/>
      <c r="AI1375" s="305"/>
      <c r="AJ1375" s="305"/>
      <c r="AK1375" s="305"/>
      <c r="AL1375" s="305"/>
      <c r="AM1375" s="305"/>
      <c r="AN1375" s="305"/>
      <c r="AO1375" s="314"/>
      <c r="AP1375" s="117"/>
      <c r="AQ1375" s="54" t="s">
        <v>645</v>
      </c>
      <c r="AU1375" s="292" t="str">
        <f t="shared" ca="1" si="220"/>
        <v>AB</v>
      </c>
      <c r="AV1375" s="292">
        <f t="shared" si="221"/>
        <v>1353</v>
      </c>
      <c r="AW1375" s="180" t="str">
        <f t="shared" ca="1" si="218"/>
        <v>AB1353</v>
      </c>
      <c r="AX1375" s="180">
        <f t="shared" si="222"/>
        <v>9</v>
      </c>
      <c r="AY1375" s="180" t="str">
        <f t="shared" ca="1" si="223"/>
        <v>6. Ownership - Operating Costs</v>
      </c>
      <c r="AZ1375" s="189" t="s">
        <v>702</v>
      </c>
      <c r="BA1375" s="180" t="s">
        <v>775</v>
      </c>
      <c r="BB1375" s="180">
        <f>$AB$8</f>
        <v>2042</v>
      </c>
      <c r="BC1375" s="180" t="str">
        <f t="shared" ca="1" si="219"/>
        <v>9_AB1353_Production_payments_to_developer_2042</v>
      </c>
      <c r="BD1375" s="180" t="s">
        <v>407</v>
      </c>
      <c r="BE1375" s="180"/>
      <c r="BF1375" s="189" t="str">
        <f t="shared" si="224"/>
        <v>&gt;=0</v>
      </c>
      <c r="BG1375" s="189" t="s">
        <v>58</v>
      </c>
      <c r="BH1375" s="189" t="s">
        <v>58</v>
      </c>
      <c r="BI1375" s="189"/>
      <c r="BJ1375" s="189"/>
      <c r="BK1375" s="189"/>
      <c r="BL1375" s="189"/>
    </row>
    <row r="1376" spans="1:64" ht="13.5" hidden="1" customHeight="1" thickBot="1">
      <c r="A1376" s="90"/>
      <c r="B1376" s="117"/>
      <c r="C1376" s="160"/>
      <c r="D1376" s="347"/>
      <c r="E1376" s="347"/>
      <c r="F1376" s="304"/>
      <c r="G1376" s="304"/>
      <c r="H1376" s="304"/>
      <c r="I1376" s="304"/>
      <c r="J1376" s="304"/>
      <c r="K1376" s="304"/>
      <c r="L1376" s="304"/>
      <c r="M1376" s="304"/>
      <c r="N1376" s="304"/>
      <c r="O1376" s="304"/>
      <c r="P1376" s="304"/>
      <c r="Q1376" s="304"/>
      <c r="R1376" s="304"/>
      <c r="S1376" s="304"/>
      <c r="T1376" s="304"/>
      <c r="U1376" s="304"/>
      <c r="V1376" s="304"/>
      <c r="W1376" s="304"/>
      <c r="X1376" s="304"/>
      <c r="Y1376" s="304"/>
      <c r="Z1376" s="304"/>
      <c r="AA1376" s="304"/>
      <c r="AB1376" s="304"/>
      <c r="AC1376" s="304"/>
      <c r="AD1376" s="304"/>
      <c r="AE1376" s="305"/>
      <c r="AF1376" s="305"/>
      <c r="AG1376" s="305"/>
      <c r="AH1376" s="305"/>
      <c r="AI1376" s="305"/>
      <c r="AJ1376" s="305"/>
      <c r="AK1376" s="305"/>
      <c r="AL1376" s="305"/>
      <c r="AM1376" s="305"/>
      <c r="AN1376" s="305"/>
      <c r="AO1376" s="314"/>
      <c r="AP1376" s="117"/>
      <c r="AQ1376" s="54" t="s">
        <v>645</v>
      </c>
      <c r="AU1376" s="292" t="str">
        <f t="shared" ca="1" si="220"/>
        <v>AC</v>
      </c>
      <c r="AV1376" s="292">
        <f t="shared" si="221"/>
        <v>1353</v>
      </c>
      <c r="AW1376" s="180" t="str">
        <f t="shared" ca="1" si="218"/>
        <v>AC1353</v>
      </c>
      <c r="AX1376" s="180">
        <f t="shared" si="222"/>
        <v>9</v>
      </c>
      <c r="AY1376" s="180" t="str">
        <f t="shared" ca="1" si="223"/>
        <v>6. Ownership - Operating Costs</v>
      </c>
      <c r="AZ1376" s="189" t="s">
        <v>702</v>
      </c>
      <c r="BA1376" s="180" t="s">
        <v>775</v>
      </c>
      <c r="BB1376" s="180">
        <f>$AC$8</f>
        <v>2043</v>
      </c>
      <c r="BC1376" s="180" t="str">
        <f t="shared" ca="1" si="219"/>
        <v>9_AC1353_Production_payments_to_developer_2043</v>
      </c>
      <c r="BD1376" s="180" t="s">
        <v>407</v>
      </c>
      <c r="BE1376" s="180"/>
      <c r="BF1376" s="189" t="str">
        <f t="shared" si="224"/>
        <v>&gt;=0</v>
      </c>
      <c r="BG1376" s="189" t="s">
        <v>58</v>
      </c>
      <c r="BH1376" s="189" t="s">
        <v>58</v>
      </c>
      <c r="BI1376" s="189"/>
      <c r="BJ1376" s="189"/>
      <c r="BK1376" s="189"/>
      <c r="BL1376" s="189"/>
    </row>
    <row r="1377" spans="1:64" ht="13.5" hidden="1" customHeight="1" thickBot="1">
      <c r="A1377" s="90"/>
      <c r="B1377" s="117"/>
      <c r="C1377" s="160"/>
      <c r="D1377" s="347"/>
      <c r="E1377" s="347"/>
      <c r="F1377" s="304"/>
      <c r="G1377" s="304"/>
      <c r="H1377" s="304"/>
      <c r="I1377" s="304"/>
      <c r="J1377" s="304"/>
      <c r="K1377" s="304"/>
      <c r="L1377" s="304"/>
      <c r="M1377" s="304"/>
      <c r="N1377" s="304"/>
      <c r="O1377" s="304"/>
      <c r="P1377" s="304"/>
      <c r="Q1377" s="304"/>
      <c r="R1377" s="304"/>
      <c r="S1377" s="304"/>
      <c r="T1377" s="304"/>
      <c r="U1377" s="304"/>
      <c r="V1377" s="304"/>
      <c r="W1377" s="304"/>
      <c r="X1377" s="304"/>
      <c r="Y1377" s="304"/>
      <c r="Z1377" s="304"/>
      <c r="AA1377" s="304"/>
      <c r="AB1377" s="304"/>
      <c r="AC1377" s="304"/>
      <c r="AD1377" s="304"/>
      <c r="AE1377" s="305"/>
      <c r="AF1377" s="305"/>
      <c r="AG1377" s="305"/>
      <c r="AH1377" s="305"/>
      <c r="AI1377" s="305"/>
      <c r="AJ1377" s="305"/>
      <c r="AK1377" s="305"/>
      <c r="AL1377" s="305"/>
      <c r="AM1377" s="305"/>
      <c r="AN1377" s="305"/>
      <c r="AO1377" s="314"/>
      <c r="AP1377" s="117"/>
      <c r="AQ1377" s="54" t="s">
        <v>645</v>
      </c>
      <c r="AU1377" s="292" t="str">
        <f t="shared" ca="1" si="220"/>
        <v>AD</v>
      </c>
      <c r="AV1377" s="292">
        <f t="shared" si="221"/>
        <v>1353</v>
      </c>
      <c r="AW1377" s="180" t="str">
        <f t="shared" ca="1" si="218"/>
        <v>AD1353</v>
      </c>
      <c r="AX1377" s="180">
        <f t="shared" si="222"/>
        <v>9</v>
      </c>
      <c r="AY1377" s="180" t="str">
        <f t="shared" ca="1" si="223"/>
        <v>6. Ownership - Operating Costs</v>
      </c>
      <c r="AZ1377" s="189" t="s">
        <v>702</v>
      </c>
      <c r="BA1377" s="180" t="s">
        <v>775</v>
      </c>
      <c r="BB1377" s="180">
        <f>$AD$8</f>
        <v>2044</v>
      </c>
      <c r="BC1377" s="180" t="str">
        <f t="shared" ca="1" si="219"/>
        <v>9_AD1353_Production_payments_to_developer_2044</v>
      </c>
      <c r="BD1377" s="180" t="s">
        <v>407</v>
      </c>
      <c r="BE1377" s="180"/>
      <c r="BF1377" s="189" t="str">
        <f t="shared" si="224"/>
        <v>&gt;=0</v>
      </c>
      <c r="BG1377" s="189" t="s">
        <v>58</v>
      </c>
      <c r="BH1377" s="189" t="s">
        <v>58</v>
      </c>
      <c r="BI1377" s="189"/>
      <c r="BJ1377" s="189"/>
      <c r="BK1377" s="189"/>
      <c r="BL1377" s="189"/>
    </row>
    <row r="1378" spans="1:64" ht="13.5" hidden="1" customHeight="1" thickBot="1">
      <c r="A1378" s="90"/>
      <c r="B1378" s="117"/>
      <c r="C1378" s="160"/>
      <c r="D1378" s="347"/>
      <c r="E1378" s="347"/>
      <c r="F1378" s="304"/>
      <c r="G1378" s="304"/>
      <c r="H1378" s="304"/>
      <c r="I1378" s="304"/>
      <c r="J1378" s="304"/>
      <c r="K1378" s="304"/>
      <c r="L1378" s="304"/>
      <c r="M1378" s="304"/>
      <c r="N1378" s="304"/>
      <c r="O1378" s="304"/>
      <c r="P1378" s="304"/>
      <c r="Q1378" s="304"/>
      <c r="R1378" s="304"/>
      <c r="S1378" s="304"/>
      <c r="T1378" s="304"/>
      <c r="U1378" s="304"/>
      <c r="V1378" s="304"/>
      <c r="W1378" s="304"/>
      <c r="X1378" s="304"/>
      <c r="Y1378" s="304"/>
      <c r="Z1378" s="304"/>
      <c r="AA1378" s="304"/>
      <c r="AB1378" s="304"/>
      <c r="AC1378" s="304"/>
      <c r="AD1378" s="304"/>
      <c r="AE1378" s="305"/>
      <c r="AF1378" s="305"/>
      <c r="AG1378" s="305"/>
      <c r="AH1378" s="305"/>
      <c r="AI1378" s="305"/>
      <c r="AJ1378" s="305"/>
      <c r="AK1378" s="305"/>
      <c r="AL1378" s="305"/>
      <c r="AM1378" s="305"/>
      <c r="AN1378" s="305"/>
      <c r="AO1378" s="314"/>
      <c r="AP1378" s="117"/>
      <c r="AQ1378" s="54" t="s">
        <v>645</v>
      </c>
      <c r="AU1378" s="292" t="str">
        <f t="shared" ca="1" si="220"/>
        <v>AE</v>
      </c>
      <c r="AV1378" s="292">
        <f t="shared" si="221"/>
        <v>1353</v>
      </c>
      <c r="AW1378" s="180" t="str">
        <f t="shared" ca="1" si="218"/>
        <v>AE1353</v>
      </c>
      <c r="AX1378" s="180">
        <f t="shared" si="222"/>
        <v>9</v>
      </c>
      <c r="AY1378" s="180" t="str">
        <f t="shared" ca="1" si="223"/>
        <v>6. Ownership - Operating Costs</v>
      </c>
      <c r="AZ1378" s="189" t="s">
        <v>702</v>
      </c>
      <c r="BA1378" s="180" t="s">
        <v>775</v>
      </c>
      <c r="BB1378" s="180">
        <f>$AE$8</f>
        <v>2045</v>
      </c>
      <c r="BC1378" s="180" t="str">
        <f t="shared" ca="1" si="219"/>
        <v>9_AE1353_Production_payments_to_developer_2045</v>
      </c>
      <c r="BD1378" s="180" t="s">
        <v>407</v>
      </c>
      <c r="BE1378" s="180"/>
      <c r="BF1378" s="189" t="str">
        <f t="shared" si="224"/>
        <v>&gt;=0</v>
      </c>
      <c r="BG1378" s="189" t="s">
        <v>58</v>
      </c>
      <c r="BH1378" s="189" t="s">
        <v>58</v>
      </c>
      <c r="BI1378" s="189"/>
      <c r="BJ1378" s="189"/>
      <c r="BK1378" s="189"/>
      <c r="BL1378" s="189"/>
    </row>
    <row r="1379" spans="1:64" ht="13.5" hidden="1" customHeight="1" thickBot="1">
      <c r="A1379" s="90"/>
      <c r="B1379" s="117"/>
      <c r="C1379" s="160"/>
      <c r="D1379" s="347"/>
      <c r="E1379" s="347"/>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304"/>
      <c r="AE1379" s="305"/>
      <c r="AF1379" s="305"/>
      <c r="AG1379" s="305"/>
      <c r="AH1379" s="305"/>
      <c r="AI1379" s="305"/>
      <c r="AJ1379" s="305"/>
      <c r="AK1379" s="305"/>
      <c r="AL1379" s="305"/>
      <c r="AM1379" s="305"/>
      <c r="AN1379" s="305"/>
      <c r="AO1379" s="314"/>
      <c r="AP1379" s="117"/>
      <c r="AQ1379" s="54" t="s">
        <v>645</v>
      </c>
      <c r="AU1379" s="292" t="str">
        <f t="shared" ca="1" si="220"/>
        <v>AF</v>
      </c>
      <c r="AV1379" s="292">
        <f t="shared" si="221"/>
        <v>1353</v>
      </c>
      <c r="AW1379" s="180" t="str">
        <f t="shared" ca="1" si="218"/>
        <v>AF1353</v>
      </c>
      <c r="AX1379" s="180">
        <f t="shared" si="222"/>
        <v>9</v>
      </c>
      <c r="AY1379" s="180" t="str">
        <f t="shared" ca="1" si="223"/>
        <v>6. Ownership - Operating Costs</v>
      </c>
      <c r="AZ1379" s="189" t="s">
        <v>702</v>
      </c>
      <c r="BA1379" s="180" t="s">
        <v>775</v>
      </c>
      <c r="BB1379" s="180">
        <f>$AF$8</f>
        <v>2046</v>
      </c>
      <c r="BC1379" s="180" t="str">
        <f t="shared" ca="1" si="219"/>
        <v>9_AF1353_Production_payments_to_developer_2046</v>
      </c>
      <c r="BD1379" s="180" t="s">
        <v>407</v>
      </c>
      <c r="BE1379" s="180"/>
      <c r="BF1379" s="189" t="str">
        <f t="shared" si="224"/>
        <v>&gt;=0</v>
      </c>
      <c r="BG1379" s="189" t="s">
        <v>58</v>
      </c>
      <c r="BH1379" s="189" t="s">
        <v>58</v>
      </c>
      <c r="BI1379" s="189"/>
      <c r="BJ1379" s="189"/>
      <c r="BK1379" s="189"/>
      <c r="BL1379" s="189"/>
    </row>
    <row r="1380" spans="1:64" ht="13.5" hidden="1" customHeight="1" thickBot="1">
      <c r="A1380" s="90"/>
      <c r="B1380" s="117"/>
      <c r="C1380" s="160"/>
      <c r="D1380" s="347"/>
      <c r="E1380" s="347"/>
      <c r="F1380" s="304"/>
      <c r="G1380" s="304"/>
      <c r="H1380" s="304"/>
      <c r="I1380" s="304"/>
      <c r="J1380" s="304"/>
      <c r="K1380" s="304"/>
      <c r="L1380" s="304"/>
      <c r="M1380" s="304"/>
      <c r="N1380" s="304"/>
      <c r="O1380" s="304"/>
      <c r="P1380" s="304"/>
      <c r="Q1380" s="304"/>
      <c r="R1380" s="304"/>
      <c r="S1380" s="304"/>
      <c r="T1380" s="304"/>
      <c r="U1380" s="304"/>
      <c r="V1380" s="304"/>
      <c r="W1380" s="304"/>
      <c r="X1380" s="304"/>
      <c r="Y1380" s="304"/>
      <c r="Z1380" s="304"/>
      <c r="AA1380" s="304"/>
      <c r="AB1380" s="304"/>
      <c r="AC1380" s="304"/>
      <c r="AD1380" s="304"/>
      <c r="AE1380" s="305"/>
      <c r="AF1380" s="305"/>
      <c r="AG1380" s="305"/>
      <c r="AH1380" s="305"/>
      <c r="AI1380" s="305"/>
      <c r="AJ1380" s="305"/>
      <c r="AK1380" s="305"/>
      <c r="AL1380" s="305"/>
      <c r="AM1380" s="305"/>
      <c r="AN1380" s="305"/>
      <c r="AO1380" s="314"/>
      <c r="AP1380" s="117"/>
      <c r="AQ1380" s="54" t="s">
        <v>645</v>
      </c>
      <c r="AU1380" s="292" t="str">
        <f t="shared" ca="1" si="220"/>
        <v>AG</v>
      </c>
      <c r="AV1380" s="292">
        <f t="shared" si="221"/>
        <v>1353</v>
      </c>
      <c r="AW1380" s="180" t="str">
        <f t="shared" ca="1" si="218"/>
        <v>AG1353</v>
      </c>
      <c r="AX1380" s="180">
        <f t="shared" si="222"/>
        <v>9</v>
      </c>
      <c r="AY1380" s="180" t="str">
        <f t="shared" ca="1" si="223"/>
        <v>6. Ownership - Operating Costs</v>
      </c>
      <c r="AZ1380" s="189" t="s">
        <v>702</v>
      </c>
      <c r="BA1380" s="180" t="s">
        <v>775</v>
      </c>
      <c r="BB1380" s="180">
        <f>$AG$8</f>
        <v>2047</v>
      </c>
      <c r="BC1380" s="180" t="str">
        <f t="shared" ca="1" si="219"/>
        <v>9_AG1353_Production_payments_to_developer_2047</v>
      </c>
      <c r="BD1380" s="180" t="s">
        <v>407</v>
      </c>
      <c r="BE1380" s="180"/>
      <c r="BF1380" s="189" t="str">
        <f t="shared" si="224"/>
        <v>&gt;=0</v>
      </c>
      <c r="BG1380" s="189" t="s">
        <v>58</v>
      </c>
      <c r="BH1380" s="189" t="s">
        <v>58</v>
      </c>
      <c r="BI1380" s="189"/>
      <c r="BJ1380" s="189"/>
      <c r="BK1380" s="189"/>
      <c r="BL1380" s="189"/>
    </row>
    <row r="1381" spans="1:64" ht="13.5" hidden="1" customHeight="1" thickBot="1">
      <c r="A1381" s="90"/>
      <c r="B1381" s="117"/>
      <c r="C1381" s="160"/>
      <c r="D1381" s="347"/>
      <c r="E1381" s="347"/>
      <c r="F1381" s="304"/>
      <c r="G1381" s="304"/>
      <c r="H1381" s="304"/>
      <c r="I1381" s="304"/>
      <c r="J1381" s="304"/>
      <c r="K1381" s="304"/>
      <c r="L1381" s="304"/>
      <c r="M1381" s="304"/>
      <c r="N1381" s="304"/>
      <c r="O1381" s="304"/>
      <c r="P1381" s="304"/>
      <c r="Q1381" s="304"/>
      <c r="R1381" s="304"/>
      <c r="S1381" s="304"/>
      <c r="T1381" s="304"/>
      <c r="U1381" s="304"/>
      <c r="V1381" s="304"/>
      <c r="W1381" s="304"/>
      <c r="X1381" s="304"/>
      <c r="Y1381" s="304"/>
      <c r="Z1381" s="304"/>
      <c r="AA1381" s="304"/>
      <c r="AB1381" s="304"/>
      <c r="AC1381" s="304"/>
      <c r="AD1381" s="304"/>
      <c r="AE1381" s="305"/>
      <c r="AF1381" s="305"/>
      <c r="AG1381" s="305"/>
      <c r="AH1381" s="305"/>
      <c r="AI1381" s="305"/>
      <c r="AJ1381" s="305"/>
      <c r="AK1381" s="305"/>
      <c r="AL1381" s="305"/>
      <c r="AM1381" s="305"/>
      <c r="AN1381" s="305"/>
      <c r="AO1381" s="314"/>
      <c r="AP1381" s="117"/>
      <c r="AQ1381" s="54" t="s">
        <v>645</v>
      </c>
      <c r="AU1381" s="292" t="str">
        <f t="shared" ca="1" si="220"/>
        <v>AH</v>
      </c>
      <c r="AV1381" s="292">
        <f t="shared" si="221"/>
        <v>1353</v>
      </c>
      <c r="AW1381" s="180" t="str">
        <f t="shared" ca="1" si="218"/>
        <v>AH1353</v>
      </c>
      <c r="AX1381" s="180">
        <f t="shared" si="222"/>
        <v>9</v>
      </c>
      <c r="AY1381" s="180" t="str">
        <f t="shared" ca="1" si="223"/>
        <v>6. Ownership - Operating Costs</v>
      </c>
      <c r="AZ1381" s="189" t="s">
        <v>702</v>
      </c>
      <c r="BA1381" s="180" t="s">
        <v>775</v>
      </c>
      <c r="BB1381" s="180">
        <f>$AH$8</f>
        <v>2048</v>
      </c>
      <c r="BC1381" s="180" t="str">
        <f t="shared" ca="1" si="219"/>
        <v>9_AH1353_Production_payments_to_developer_2048</v>
      </c>
      <c r="BD1381" s="180" t="s">
        <v>407</v>
      </c>
      <c r="BE1381" s="180"/>
      <c r="BF1381" s="189" t="str">
        <f t="shared" si="224"/>
        <v>&gt;=0</v>
      </c>
      <c r="BG1381" s="189" t="s">
        <v>58</v>
      </c>
      <c r="BH1381" s="189" t="s">
        <v>58</v>
      </c>
      <c r="BI1381" s="189"/>
      <c r="BJ1381" s="189"/>
      <c r="BK1381" s="189"/>
      <c r="BL1381" s="189"/>
    </row>
    <row r="1382" spans="1:64" ht="13.5" hidden="1" customHeight="1" thickBot="1">
      <c r="A1382" s="90"/>
      <c r="B1382" s="117"/>
      <c r="C1382" s="160"/>
      <c r="D1382" s="347"/>
      <c r="E1382" s="347"/>
      <c r="F1382" s="304"/>
      <c r="G1382" s="304"/>
      <c r="H1382" s="304"/>
      <c r="I1382" s="304"/>
      <c r="J1382" s="304"/>
      <c r="K1382" s="304"/>
      <c r="L1382" s="304"/>
      <c r="M1382" s="304"/>
      <c r="N1382" s="304"/>
      <c r="O1382" s="304"/>
      <c r="P1382" s="304"/>
      <c r="Q1382" s="304"/>
      <c r="R1382" s="304"/>
      <c r="S1382" s="304"/>
      <c r="T1382" s="304"/>
      <c r="U1382" s="304"/>
      <c r="V1382" s="304"/>
      <c r="W1382" s="304"/>
      <c r="X1382" s="304"/>
      <c r="Y1382" s="304"/>
      <c r="Z1382" s="304"/>
      <c r="AA1382" s="304"/>
      <c r="AB1382" s="304"/>
      <c r="AC1382" s="304"/>
      <c r="AD1382" s="304"/>
      <c r="AE1382" s="305"/>
      <c r="AF1382" s="305"/>
      <c r="AG1382" s="305"/>
      <c r="AH1382" s="305"/>
      <c r="AI1382" s="305"/>
      <c r="AJ1382" s="305"/>
      <c r="AK1382" s="305"/>
      <c r="AL1382" s="305"/>
      <c r="AM1382" s="305"/>
      <c r="AN1382" s="305"/>
      <c r="AO1382" s="314"/>
      <c r="AP1382" s="117"/>
      <c r="AQ1382" s="54" t="s">
        <v>645</v>
      </c>
      <c r="AU1382" s="292" t="str">
        <f t="shared" ca="1" si="220"/>
        <v>AI</v>
      </c>
      <c r="AV1382" s="292">
        <f t="shared" si="221"/>
        <v>1353</v>
      </c>
      <c r="AW1382" s="180" t="str">
        <f t="shared" ca="1" si="218"/>
        <v>AI1353</v>
      </c>
      <c r="AX1382" s="180">
        <f t="shared" si="222"/>
        <v>9</v>
      </c>
      <c r="AY1382" s="180" t="str">
        <f t="shared" ca="1" si="223"/>
        <v>6. Ownership - Operating Costs</v>
      </c>
      <c r="AZ1382" s="189" t="s">
        <v>702</v>
      </c>
      <c r="BA1382" s="180" t="s">
        <v>775</v>
      </c>
      <c r="BB1382" s="180">
        <f>$AI$8</f>
        <v>2049</v>
      </c>
      <c r="BC1382" s="180" t="str">
        <f t="shared" ca="1" si="219"/>
        <v>9_AI1353_Production_payments_to_developer_2049</v>
      </c>
      <c r="BD1382" s="180" t="s">
        <v>407</v>
      </c>
      <c r="BE1382" s="180"/>
      <c r="BF1382" s="189" t="str">
        <f t="shared" si="224"/>
        <v>&gt;=0</v>
      </c>
      <c r="BG1382" s="189" t="s">
        <v>58</v>
      </c>
      <c r="BH1382" s="189" t="s">
        <v>58</v>
      </c>
      <c r="BI1382" s="189"/>
      <c r="BJ1382" s="189"/>
      <c r="BK1382" s="189"/>
      <c r="BL1382" s="189"/>
    </row>
    <row r="1383" spans="1:64" ht="13.5" hidden="1" customHeight="1" thickBot="1">
      <c r="A1383" s="90"/>
      <c r="B1383" s="117"/>
      <c r="C1383" s="160"/>
      <c r="D1383" s="347"/>
      <c r="E1383" s="347"/>
      <c r="F1383" s="304"/>
      <c r="G1383" s="304"/>
      <c r="H1383" s="304"/>
      <c r="I1383" s="304"/>
      <c r="J1383" s="304"/>
      <c r="K1383" s="304"/>
      <c r="L1383" s="304"/>
      <c r="M1383" s="304"/>
      <c r="N1383" s="304"/>
      <c r="O1383" s="304"/>
      <c r="P1383" s="304"/>
      <c r="Q1383" s="304"/>
      <c r="R1383" s="304"/>
      <c r="S1383" s="304"/>
      <c r="T1383" s="304"/>
      <c r="U1383" s="304"/>
      <c r="V1383" s="304"/>
      <c r="W1383" s="304"/>
      <c r="X1383" s="304"/>
      <c r="Y1383" s="304"/>
      <c r="Z1383" s="304"/>
      <c r="AA1383" s="304"/>
      <c r="AB1383" s="304"/>
      <c r="AC1383" s="304"/>
      <c r="AD1383" s="304"/>
      <c r="AE1383" s="305"/>
      <c r="AF1383" s="305"/>
      <c r="AG1383" s="305"/>
      <c r="AH1383" s="305"/>
      <c r="AI1383" s="305"/>
      <c r="AJ1383" s="305"/>
      <c r="AK1383" s="305"/>
      <c r="AL1383" s="305"/>
      <c r="AM1383" s="305"/>
      <c r="AN1383" s="305"/>
      <c r="AO1383" s="314"/>
      <c r="AP1383" s="117"/>
      <c r="AQ1383" s="54" t="s">
        <v>645</v>
      </c>
      <c r="AU1383" s="292" t="str">
        <f t="shared" ca="1" si="220"/>
        <v>AJ</v>
      </c>
      <c r="AV1383" s="292">
        <f t="shared" si="221"/>
        <v>1353</v>
      </c>
      <c r="AW1383" s="180" t="str">
        <f t="shared" ca="1" si="218"/>
        <v>AJ1353</v>
      </c>
      <c r="AX1383" s="180">
        <f t="shared" si="222"/>
        <v>9</v>
      </c>
      <c r="AY1383" s="180" t="str">
        <f t="shared" ca="1" si="223"/>
        <v>6. Ownership - Operating Costs</v>
      </c>
      <c r="AZ1383" s="189" t="s">
        <v>702</v>
      </c>
      <c r="BA1383" s="180" t="s">
        <v>775</v>
      </c>
      <c r="BB1383" s="180">
        <f>$AJ$8</f>
        <v>2050</v>
      </c>
      <c r="BC1383" s="180" t="str">
        <f t="shared" ca="1" si="219"/>
        <v>9_AJ1353_Production_payments_to_developer_2050</v>
      </c>
      <c r="BD1383" s="180" t="s">
        <v>407</v>
      </c>
      <c r="BE1383" s="180"/>
      <c r="BF1383" s="189" t="str">
        <f t="shared" si="224"/>
        <v>&gt;=0</v>
      </c>
      <c r="BG1383" s="189" t="s">
        <v>58</v>
      </c>
      <c r="BH1383" s="189" t="s">
        <v>58</v>
      </c>
      <c r="BI1383" s="189"/>
      <c r="BJ1383" s="189"/>
      <c r="BK1383" s="189"/>
      <c r="BL1383" s="189"/>
    </row>
    <row r="1384" spans="1:64" ht="13.5" hidden="1" customHeight="1" thickBot="1">
      <c r="A1384" s="90"/>
      <c r="B1384" s="117"/>
      <c r="C1384" s="160"/>
      <c r="D1384" s="347"/>
      <c r="E1384" s="347"/>
      <c r="F1384" s="304"/>
      <c r="G1384" s="304"/>
      <c r="H1384" s="304"/>
      <c r="I1384" s="304"/>
      <c r="J1384" s="304"/>
      <c r="K1384" s="304"/>
      <c r="L1384" s="304"/>
      <c r="M1384" s="304"/>
      <c r="N1384" s="304"/>
      <c r="O1384" s="304"/>
      <c r="P1384" s="304"/>
      <c r="Q1384" s="304"/>
      <c r="R1384" s="304"/>
      <c r="S1384" s="304"/>
      <c r="T1384" s="304"/>
      <c r="U1384" s="304"/>
      <c r="V1384" s="304"/>
      <c r="W1384" s="304"/>
      <c r="X1384" s="304"/>
      <c r="Y1384" s="304"/>
      <c r="Z1384" s="304"/>
      <c r="AA1384" s="304"/>
      <c r="AB1384" s="304"/>
      <c r="AC1384" s="304"/>
      <c r="AD1384" s="304"/>
      <c r="AE1384" s="305"/>
      <c r="AF1384" s="305"/>
      <c r="AG1384" s="305"/>
      <c r="AH1384" s="305"/>
      <c r="AI1384" s="305"/>
      <c r="AJ1384" s="305"/>
      <c r="AK1384" s="305"/>
      <c r="AL1384" s="305"/>
      <c r="AM1384" s="305"/>
      <c r="AN1384" s="305"/>
      <c r="AO1384" s="314"/>
      <c r="AP1384" s="117"/>
      <c r="AQ1384" s="54" t="s">
        <v>645</v>
      </c>
      <c r="AU1384" s="292" t="str">
        <f t="shared" ca="1" si="220"/>
        <v>AK</v>
      </c>
      <c r="AV1384" s="292">
        <f t="shared" si="221"/>
        <v>1353</v>
      </c>
      <c r="AW1384" s="180" t="str">
        <f t="shared" ca="1" si="218"/>
        <v>AK1353</v>
      </c>
      <c r="AX1384" s="180">
        <f t="shared" si="222"/>
        <v>9</v>
      </c>
      <c r="AY1384" s="180" t="str">
        <f t="shared" ca="1" si="223"/>
        <v>6. Ownership - Operating Costs</v>
      </c>
      <c r="AZ1384" s="189" t="s">
        <v>702</v>
      </c>
      <c r="BA1384" s="180" t="s">
        <v>775</v>
      </c>
      <c r="BB1384" s="180">
        <f>$AK$8</f>
        <v>2051</v>
      </c>
      <c r="BC1384" s="180" t="str">
        <f t="shared" ca="1" si="219"/>
        <v>9_AK1353_Production_payments_to_developer_2051</v>
      </c>
      <c r="BD1384" s="180" t="s">
        <v>407</v>
      </c>
      <c r="BE1384" s="180"/>
      <c r="BF1384" s="189" t="str">
        <f t="shared" si="224"/>
        <v>&gt;=0</v>
      </c>
      <c r="BG1384" s="189" t="s">
        <v>58</v>
      </c>
      <c r="BH1384" s="189" t="s">
        <v>58</v>
      </c>
      <c r="BI1384" s="189"/>
      <c r="BJ1384" s="189"/>
      <c r="BK1384" s="189"/>
      <c r="BL1384" s="189"/>
    </row>
    <row r="1385" spans="1:64" ht="13.5" hidden="1" customHeight="1" thickBot="1">
      <c r="A1385" s="90"/>
      <c r="B1385" s="117"/>
      <c r="C1385" s="160"/>
      <c r="D1385" s="347"/>
      <c r="E1385" s="347"/>
      <c r="F1385" s="304"/>
      <c r="G1385" s="304"/>
      <c r="H1385" s="304"/>
      <c r="I1385" s="304"/>
      <c r="J1385" s="304"/>
      <c r="K1385" s="304"/>
      <c r="L1385" s="304"/>
      <c r="M1385" s="304"/>
      <c r="N1385" s="304"/>
      <c r="O1385" s="304"/>
      <c r="P1385" s="304"/>
      <c r="Q1385" s="304"/>
      <c r="R1385" s="304"/>
      <c r="S1385" s="304"/>
      <c r="T1385" s="304"/>
      <c r="U1385" s="304"/>
      <c r="V1385" s="304"/>
      <c r="W1385" s="304"/>
      <c r="X1385" s="304"/>
      <c r="Y1385" s="304"/>
      <c r="Z1385" s="304"/>
      <c r="AA1385" s="304"/>
      <c r="AB1385" s="304"/>
      <c r="AC1385" s="304"/>
      <c r="AD1385" s="304"/>
      <c r="AE1385" s="305"/>
      <c r="AF1385" s="305"/>
      <c r="AG1385" s="305"/>
      <c r="AH1385" s="305"/>
      <c r="AI1385" s="305"/>
      <c r="AJ1385" s="305"/>
      <c r="AK1385" s="305"/>
      <c r="AL1385" s="305"/>
      <c r="AM1385" s="305"/>
      <c r="AN1385" s="305"/>
      <c r="AO1385" s="314"/>
      <c r="AP1385" s="117"/>
      <c r="AQ1385" s="54" t="s">
        <v>645</v>
      </c>
      <c r="AU1385" s="292" t="str">
        <f t="shared" ca="1" si="220"/>
        <v>AL</v>
      </c>
      <c r="AV1385" s="292">
        <f t="shared" si="221"/>
        <v>1353</v>
      </c>
      <c r="AW1385" s="180" t="str">
        <f t="shared" ca="1" si="218"/>
        <v>AL1353</v>
      </c>
      <c r="AX1385" s="180">
        <f t="shared" si="222"/>
        <v>9</v>
      </c>
      <c r="AY1385" s="180" t="str">
        <f t="shared" ca="1" si="223"/>
        <v>6. Ownership - Operating Costs</v>
      </c>
      <c r="AZ1385" s="189" t="s">
        <v>702</v>
      </c>
      <c r="BA1385" s="180" t="s">
        <v>775</v>
      </c>
      <c r="BB1385" s="180">
        <f>$AL$8</f>
        <v>2052</v>
      </c>
      <c r="BC1385" s="180" t="str">
        <f t="shared" ca="1" si="219"/>
        <v>9_AL1353_Production_payments_to_developer_2052</v>
      </c>
      <c r="BD1385" s="180" t="s">
        <v>407</v>
      </c>
      <c r="BE1385" s="180"/>
      <c r="BF1385" s="189" t="str">
        <f t="shared" si="224"/>
        <v>&gt;=0</v>
      </c>
      <c r="BG1385" s="189" t="s">
        <v>58</v>
      </c>
      <c r="BH1385" s="189" t="s">
        <v>58</v>
      </c>
      <c r="BI1385" s="189"/>
      <c r="BJ1385" s="189"/>
      <c r="BK1385" s="189"/>
      <c r="BL1385" s="189"/>
    </row>
    <row r="1386" spans="1:64" ht="13.5" hidden="1" customHeight="1" thickBot="1">
      <c r="A1386" s="90"/>
      <c r="B1386" s="117"/>
      <c r="C1386" s="160"/>
      <c r="D1386" s="347"/>
      <c r="E1386" s="347"/>
      <c r="F1386" s="304"/>
      <c r="G1386" s="304"/>
      <c r="H1386" s="304"/>
      <c r="I1386" s="304"/>
      <c r="J1386" s="304"/>
      <c r="K1386" s="304"/>
      <c r="L1386" s="304"/>
      <c r="M1386" s="304"/>
      <c r="N1386" s="304"/>
      <c r="O1386" s="304"/>
      <c r="P1386" s="304"/>
      <c r="Q1386" s="304"/>
      <c r="R1386" s="304"/>
      <c r="S1386" s="304"/>
      <c r="T1386" s="304"/>
      <c r="U1386" s="304"/>
      <c r="V1386" s="304"/>
      <c r="W1386" s="304"/>
      <c r="X1386" s="304"/>
      <c r="Y1386" s="304"/>
      <c r="Z1386" s="304"/>
      <c r="AA1386" s="304"/>
      <c r="AB1386" s="304"/>
      <c r="AC1386" s="304"/>
      <c r="AD1386" s="304"/>
      <c r="AE1386" s="305"/>
      <c r="AF1386" s="305"/>
      <c r="AG1386" s="305"/>
      <c r="AH1386" s="305"/>
      <c r="AI1386" s="305"/>
      <c r="AJ1386" s="305"/>
      <c r="AK1386" s="305"/>
      <c r="AL1386" s="305"/>
      <c r="AM1386" s="305"/>
      <c r="AN1386" s="305"/>
      <c r="AO1386" s="314"/>
      <c r="AP1386" s="117"/>
      <c r="AQ1386" s="54" t="s">
        <v>645</v>
      </c>
      <c r="AU1386" s="292" t="str">
        <f t="shared" ca="1" si="220"/>
        <v>AM</v>
      </c>
      <c r="AV1386" s="292">
        <f t="shared" si="221"/>
        <v>1353</v>
      </c>
      <c r="AW1386" s="180" t="str">
        <f t="shared" ca="1" si="218"/>
        <v>AM1353</v>
      </c>
      <c r="AX1386" s="180">
        <f t="shared" si="222"/>
        <v>9</v>
      </c>
      <c r="AY1386" s="180" t="str">
        <f t="shared" ca="1" si="223"/>
        <v>6. Ownership - Operating Costs</v>
      </c>
      <c r="AZ1386" s="189" t="s">
        <v>702</v>
      </c>
      <c r="BA1386" s="180" t="s">
        <v>775</v>
      </c>
      <c r="BB1386" s="180">
        <f>$AM$8</f>
        <v>2053</v>
      </c>
      <c r="BC1386" s="180" t="str">
        <f t="shared" ca="1" si="219"/>
        <v>9_AM1353_Production_payments_to_developer_2053</v>
      </c>
      <c r="BD1386" s="180" t="s">
        <v>407</v>
      </c>
      <c r="BE1386" s="180"/>
      <c r="BF1386" s="189" t="str">
        <f t="shared" si="224"/>
        <v>&gt;=0</v>
      </c>
      <c r="BG1386" s="189" t="s">
        <v>58</v>
      </c>
      <c r="BH1386" s="189" t="s">
        <v>58</v>
      </c>
      <c r="BI1386" s="189"/>
      <c r="BJ1386" s="189"/>
      <c r="BK1386" s="189"/>
      <c r="BL1386" s="189"/>
    </row>
    <row r="1387" spans="1:64" ht="13.5" hidden="1" customHeight="1" thickBot="1">
      <c r="A1387" s="90"/>
      <c r="B1387" s="117"/>
      <c r="C1387" s="160"/>
      <c r="D1387" s="347"/>
      <c r="E1387" s="347"/>
      <c r="F1387" s="304"/>
      <c r="G1387" s="304"/>
      <c r="H1387" s="304"/>
      <c r="I1387" s="304"/>
      <c r="J1387" s="304"/>
      <c r="K1387" s="304"/>
      <c r="L1387" s="304"/>
      <c r="M1387" s="304"/>
      <c r="N1387" s="304"/>
      <c r="O1387" s="304"/>
      <c r="P1387" s="304"/>
      <c r="Q1387" s="304"/>
      <c r="R1387" s="304"/>
      <c r="S1387" s="304"/>
      <c r="T1387" s="304"/>
      <c r="U1387" s="304"/>
      <c r="V1387" s="304"/>
      <c r="W1387" s="304"/>
      <c r="X1387" s="304"/>
      <c r="Y1387" s="304"/>
      <c r="Z1387" s="304"/>
      <c r="AA1387" s="304"/>
      <c r="AB1387" s="304"/>
      <c r="AC1387" s="304"/>
      <c r="AD1387" s="304"/>
      <c r="AE1387" s="305"/>
      <c r="AF1387" s="305"/>
      <c r="AG1387" s="305"/>
      <c r="AH1387" s="305"/>
      <c r="AI1387" s="305"/>
      <c r="AJ1387" s="305"/>
      <c r="AK1387" s="305"/>
      <c r="AL1387" s="305"/>
      <c r="AM1387" s="305"/>
      <c r="AN1387" s="305"/>
      <c r="AO1387" s="314"/>
      <c r="AP1387" s="117"/>
      <c r="AQ1387" s="54" t="s">
        <v>645</v>
      </c>
      <c r="AU1387" s="292" t="str">
        <f t="shared" ca="1" si="220"/>
        <v>AN</v>
      </c>
      <c r="AV1387" s="292">
        <f t="shared" si="221"/>
        <v>1353</v>
      </c>
      <c r="AW1387" s="180" t="str">
        <f t="shared" ca="1" si="218"/>
        <v>AN1353</v>
      </c>
      <c r="AX1387" s="180">
        <f t="shared" si="222"/>
        <v>9</v>
      </c>
      <c r="AY1387" s="180" t="str">
        <f t="shared" ca="1" si="223"/>
        <v>6. Ownership - Operating Costs</v>
      </c>
      <c r="AZ1387" s="189" t="s">
        <v>702</v>
      </c>
      <c r="BA1387" s="180" t="s">
        <v>775</v>
      </c>
      <c r="BB1387" s="180">
        <f>$AN$8</f>
        <v>2054</v>
      </c>
      <c r="BC1387" s="180" t="str">
        <f t="shared" ca="1" si="219"/>
        <v>9_AN1353_Production_payments_to_developer_2054</v>
      </c>
      <c r="BD1387" s="180" t="s">
        <v>407</v>
      </c>
      <c r="BE1387" s="180"/>
      <c r="BF1387" s="189" t="str">
        <f t="shared" si="224"/>
        <v>&gt;=0</v>
      </c>
      <c r="BG1387" s="189" t="s">
        <v>58</v>
      </c>
      <c r="BH1387" s="189" t="s">
        <v>58</v>
      </c>
      <c r="BI1387" s="189"/>
      <c r="BJ1387" s="189"/>
      <c r="BK1387" s="189"/>
      <c r="BL1387" s="189"/>
    </row>
    <row r="1388" spans="1:64" ht="13.5" hidden="1" customHeight="1" thickBot="1">
      <c r="A1388" s="90"/>
      <c r="B1388" s="117"/>
      <c r="C1388" s="160"/>
      <c r="D1388" s="347"/>
      <c r="E1388" s="347"/>
      <c r="F1388" s="304"/>
      <c r="G1388" s="304"/>
      <c r="H1388" s="304"/>
      <c r="I1388" s="304"/>
      <c r="J1388" s="304"/>
      <c r="K1388" s="304"/>
      <c r="L1388" s="304"/>
      <c r="M1388" s="304"/>
      <c r="N1388" s="304"/>
      <c r="O1388" s="304"/>
      <c r="P1388" s="304"/>
      <c r="Q1388" s="304"/>
      <c r="R1388" s="304"/>
      <c r="S1388" s="304"/>
      <c r="T1388" s="304"/>
      <c r="U1388" s="304"/>
      <c r="V1388" s="304"/>
      <c r="W1388" s="304"/>
      <c r="X1388" s="304"/>
      <c r="Y1388" s="304"/>
      <c r="Z1388" s="304"/>
      <c r="AA1388" s="304"/>
      <c r="AB1388" s="304"/>
      <c r="AC1388" s="304"/>
      <c r="AD1388" s="304"/>
      <c r="AE1388" s="305"/>
      <c r="AF1388" s="305"/>
      <c r="AG1388" s="305"/>
      <c r="AH1388" s="305"/>
      <c r="AI1388" s="305"/>
      <c r="AJ1388" s="305"/>
      <c r="AK1388" s="305"/>
      <c r="AL1388" s="305"/>
      <c r="AM1388" s="305"/>
      <c r="AN1388" s="305"/>
      <c r="AO1388" s="314"/>
      <c r="AP1388" s="117"/>
      <c r="AQ1388" s="307" t="s">
        <v>645</v>
      </c>
      <c r="AR1388" s="307"/>
      <c r="AS1388" s="307"/>
      <c r="AT1388" s="307"/>
      <c r="AU1388" s="308" t="str">
        <f t="shared" ca="1" si="220"/>
        <v>AO</v>
      </c>
      <c r="AV1388" s="308">
        <f t="shared" si="221"/>
        <v>1353</v>
      </c>
      <c r="AW1388" s="254" t="str">
        <f t="shared" ca="1" si="218"/>
        <v>AO1353</v>
      </c>
      <c r="AX1388" s="254">
        <f t="shared" si="222"/>
        <v>9</v>
      </c>
      <c r="AY1388" s="254" t="str">
        <f t="shared" ca="1" si="223"/>
        <v>6. Ownership - Operating Costs</v>
      </c>
      <c r="AZ1388" s="259" t="s">
        <v>702</v>
      </c>
      <c r="BA1388" s="254" t="s">
        <v>775</v>
      </c>
      <c r="BB1388" s="254" t="s">
        <v>646</v>
      </c>
      <c r="BC1388" s="254" t="str">
        <f t="shared" ca="1" si="219"/>
        <v>9_AO1353_Production_payments_to_developer_Additional_Info</v>
      </c>
      <c r="BD1388" s="259" t="s">
        <v>133</v>
      </c>
      <c r="BE1388" s="259">
        <v>100</v>
      </c>
      <c r="BF1388" s="259"/>
      <c r="BG1388" s="259" t="s">
        <v>58</v>
      </c>
      <c r="BH1388" s="259" t="s">
        <v>58</v>
      </c>
      <c r="BI1388" s="189"/>
      <c r="BJ1388" s="189"/>
      <c r="BK1388" s="189"/>
      <c r="BL1388" s="189"/>
    </row>
    <row r="1389" spans="1:64" ht="13.5" thickBot="1">
      <c r="A1389" s="90">
        <f>+A1353+1</f>
        <v>50</v>
      </c>
      <c r="B1389" s="117"/>
      <c r="C1389" s="487" t="s">
        <v>776</v>
      </c>
      <c r="D1389" s="347" t="s">
        <v>768</v>
      </c>
      <c r="E1389" s="347"/>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281"/>
      <c r="AF1389" s="281"/>
      <c r="AG1389" s="281"/>
      <c r="AH1389" s="281"/>
      <c r="AI1389" s="281"/>
      <c r="AJ1389" s="281"/>
      <c r="AK1389" s="281"/>
      <c r="AL1389" s="281"/>
      <c r="AM1389" s="281"/>
      <c r="AN1389" s="281"/>
      <c r="AO1389" s="222"/>
      <c r="AP1389" s="117"/>
      <c r="AS1389" s="54" t="s">
        <v>125</v>
      </c>
      <c r="AT1389" s="54" t="str">
        <f ca="1">SUBSTITUTE(CELL("address",F1389),"$","")</f>
        <v>F1389</v>
      </c>
      <c r="AU1389" s="227" t="str">
        <f ca="1">CHAR(CODE(AT1389))</f>
        <v>F</v>
      </c>
      <c r="AV1389" s="227">
        <f>ROW(AT1389)</f>
        <v>1389</v>
      </c>
      <c r="AW1389" s="180" t="str">
        <f ca="1">CONCATENATE(AU1389&amp;AV1389)</f>
        <v>F1389</v>
      </c>
      <c r="AX1389" s="180">
        <f t="shared" si="222"/>
        <v>9</v>
      </c>
      <c r="AY1389" s="180" t="str">
        <f t="shared" ca="1" si="223"/>
        <v>6. Ownership - Operating Costs</v>
      </c>
      <c r="AZ1389" s="189" t="s">
        <v>702</v>
      </c>
      <c r="BA1389" s="180" t="s">
        <v>777</v>
      </c>
      <c r="BB1389" s="180">
        <f>$F$8</f>
        <v>2020</v>
      </c>
      <c r="BC1389" s="180" t="str">
        <f ca="1">AX1389&amp;"_"&amp;AW1389&amp;"_"&amp;BA1389&amp;"_"&amp;BB1389</f>
        <v>9_F1389_Landowner_royalties_2020</v>
      </c>
      <c r="BD1389" s="180" t="s">
        <v>407</v>
      </c>
      <c r="BE1389" s="180"/>
      <c r="BF1389" s="189" t="str">
        <f t="shared" si="224"/>
        <v>&gt;=0</v>
      </c>
      <c r="BG1389" s="189" t="s">
        <v>58</v>
      </c>
      <c r="BH1389" s="189" t="s">
        <v>58</v>
      </c>
      <c r="BI1389" s="189"/>
      <c r="BJ1389" s="189"/>
      <c r="BK1389" s="189"/>
      <c r="BL1389" s="189"/>
    </row>
    <row r="1390" spans="1:64" ht="13.5" hidden="1" customHeight="1" thickBot="1">
      <c r="A1390" s="90"/>
      <c r="B1390" s="117"/>
      <c r="C1390" s="487"/>
      <c r="D1390" s="347"/>
      <c r="E1390" s="347"/>
      <c r="F1390" s="304"/>
      <c r="G1390" s="304"/>
      <c r="H1390" s="304"/>
      <c r="I1390" s="304"/>
      <c r="J1390" s="304"/>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304"/>
      <c r="AE1390" s="305"/>
      <c r="AF1390" s="305"/>
      <c r="AG1390" s="305"/>
      <c r="AH1390" s="305"/>
      <c r="AI1390" s="305"/>
      <c r="AJ1390" s="305"/>
      <c r="AK1390" s="305"/>
      <c r="AL1390" s="305"/>
      <c r="AM1390" s="305"/>
      <c r="AN1390" s="305"/>
      <c r="AO1390" s="314"/>
      <c r="AP1390" s="117"/>
      <c r="AQ1390" s="54" t="s">
        <v>645</v>
      </c>
      <c r="AU1390" s="292" t="str">
        <f ca="1">IF(AU1389="Z","AA",IF(LEN(AU1389)=1,CHAR(CODE(AU1389)+1),IF(RIGHT(AU1389,1)="Z",CHAR(CODE(LEFT(AU1389,1))+1),LEFT(AU1389,1))&amp;CHAR(65+MOD(CODE(RIGHT(AU1389,1))+1-65,26))))</f>
        <v>G</v>
      </c>
      <c r="AV1390" s="292">
        <f>AV1389</f>
        <v>1389</v>
      </c>
      <c r="AW1390" s="180" t="str">
        <f t="shared" ref="AW1390:AW1424" ca="1" si="225">CONCATENATE(AU1390&amp;AV1390)</f>
        <v>G1389</v>
      </c>
      <c r="AX1390" s="180">
        <f t="shared" si="222"/>
        <v>9</v>
      </c>
      <c r="AY1390" s="180" t="str">
        <f t="shared" ca="1" si="223"/>
        <v>6. Ownership - Operating Costs</v>
      </c>
      <c r="AZ1390" s="189" t="s">
        <v>702</v>
      </c>
      <c r="BA1390" s="180" t="s">
        <v>777</v>
      </c>
      <c r="BB1390" s="180">
        <f>$G$8</f>
        <v>2021</v>
      </c>
      <c r="BC1390" s="180" t="str">
        <f t="shared" ref="BC1390:BC1424" ca="1" si="226">AX1390&amp;"_"&amp;AW1390&amp;"_"&amp;BA1390&amp;"_"&amp;BB1390</f>
        <v>9_G1389_Landowner_royalties_2021</v>
      </c>
      <c r="BD1390" s="180" t="s">
        <v>407</v>
      </c>
      <c r="BE1390" s="180"/>
      <c r="BF1390" s="189" t="str">
        <f t="shared" si="224"/>
        <v>&gt;=0</v>
      </c>
      <c r="BG1390" s="189" t="s">
        <v>58</v>
      </c>
      <c r="BH1390" s="189" t="s">
        <v>58</v>
      </c>
      <c r="BI1390" s="189"/>
      <c r="BJ1390" s="189"/>
      <c r="BK1390" s="189"/>
      <c r="BL1390" s="189"/>
    </row>
    <row r="1391" spans="1:64" ht="13.5" hidden="1" customHeight="1" thickBot="1">
      <c r="A1391" s="90"/>
      <c r="B1391" s="117"/>
      <c r="C1391" s="487"/>
      <c r="D1391" s="347"/>
      <c r="E1391" s="347"/>
      <c r="F1391" s="304"/>
      <c r="G1391" s="304"/>
      <c r="H1391" s="304"/>
      <c r="I1391" s="304"/>
      <c r="J1391" s="304"/>
      <c r="K1391" s="304"/>
      <c r="L1391" s="304"/>
      <c r="M1391" s="304"/>
      <c r="N1391" s="304"/>
      <c r="O1391" s="304"/>
      <c r="P1391" s="304"/>
      <c r="Q1391" s="304"/>
      <c r="R1391" s="304"/>
      <c r="S1391" s="304"/>
      <c r="T1391" s="304"/>
      <c r="U1391" s="304"/>
      <c r="V1391" s="304"/>
      <c r="W1391" s="304"/>
      <c r="X1391" s="304"/>
      <c r="Y1391" s="304"/>
      <c r="Z1391" s="304"/>
      <c r="AA1391" s="304"/>
      <c r="AB1391" s="304"/>
      <c r="AC1391" s="304"/>
      <c r="AD1391" s="304"/>
      <c r="AE1391" s="305"/>
      <c r="AF1391" s="305"/>
      <c r="AG1391" s="305"/>
      <c r="AH1391" s="305"/>
      <c r="AI1391" s="305"/>
      <c r="AJ1391" s="305"/>
      <c r="AK1391" s="305"/>
      <c r="AL1391" s="305"/>
      <c r="AM1391" s="305"/>
      <c r="AN1391" s="305"/>
      <c r="AO1391" s="314"/>
      <c r="AP1391" s="117"/>
      <c r="AQ1391" s="54" t="s">
        <v>645</v>
      </c>
      <c r="AU1391" s="292" t="str">
        <f t="shared" ref="AU1391:AU1424" ca="1" si="227">IF(AU1390="Z","AA",IF(LEN(AU1390)=1,CHAR(CODE(AU1390)+1),IF(RIGHT(AU1390,1)="Z",CHAR(CODE(LEFT(AU1390,1))+1),LEFT(AU1390,1))&amp;CHAR(65+MOD(CODE(RIGHT(AU1390,1))+1-65,26))))</f>
        <v>H</v>
      </c>
      <c r="AV1391" s="292">
        <f t="shared" ref="AV1391:AV1424" si="228">AV1390</f>
        <v>1389</v>
      </c>
      <c r="AW1391" s="180" t="str">
        <f t="shared" ca="1" si="225"/>
        <v>H1389</v>
      </c>
      <c r="AX1391" s="180">
        <f t="shared" si="222"/>
        <v>9</v>
      </c>
      <c r="AY1391" s="180" t="str">
        <f t="shared" ca="1" si="223"/>
        <v>6. Ownership - Operating Costs</v>
      </c>
      <c r="AZ1391" s="189" t="s">
        <v>702</v>
      </c>
      <c r="BA1391" s="180" t="s">
        <v>777</v>
      </c>
      <c r="BB1391" s="180">
        <f>$H$8</f>
        <v>2022</v>
      </c>
      <c r="BC1391" s="180" t="str">
        <f t="shared" ca="1" si="226"/>
        <v>9_H1389_Landowner_royalties_2022</v>
      </c>
      <c r="BD1391" s="180" t="s">
        <v>407</v>
      </c>
      <c r="BE1391" s="180"/>
      <c r="BF1391" s="189" t="str">
        <f t="shared" si="224"/>
        <v>&gt;=0</v>
      </c>
      <c r="BG1391" s="189" t="s">
        <v>58</v>
      </c>
      <c r="BH1391" s="189" t="s">
        <v>58</v>
      </c>
      <c r="BI1391" s="189"/>
      <c r="BJ1391" s="189"/>
      <c r="BK1391" s="189"/>
      <c r="BL1391" s="189"/>
    </row>
    <row r="1392" spans="1:64" ht="13.5" hidden="1" customHeight="1" thickBot="1">
      <c r="A1392" s="90"/>
      <c r="B1392" s="117"/>
      <c r="C1392" s="487"/>
      <c r="D1392" s="347"/>
      <c r="E1392" s="347"/>
      <c r="F1392" s="304"/>
      <c r="G1392" s="304"/>
      <c r="H1392" s="304"/>
      <c r="I1392" s="304"/>
      <c r="J1392" s="304"/>
      <c r="K1392" s="304"/>
      <c r="L1392" s="304"/>
      <c r="M1392" s="304"/>
      <c r="N1392" s="304"/>
      <c r="O1392" s="304"/>
      <c r="P1392" s="304"/>
      <c r="Q1392" s="304"/>
      <c r="R1392" s="304"/>
      <c r="S1392" s="304"/>
      <c r="T1392" s="304"/>
      <c r="U1392" s="304"/>
      <c r="V1392" s="304"/>
      <c r="W1392" s="304"/>
      <c r="X1392" s="304"/>
      <c r="Y1392" s="304"/>
      <c r="Z1392" s="304"/>
      <c r="AA1392" s="304"/>
      <c r="AB1392" s="304"/>
      <c r="AC1392" s="304"/>
      <c r="AD1392" s="304"/>
      <c r="AE1392" s="305"/>
      <c r="AF1392" s="305"/>
      <c r="AG1392" s="305"/>
      <c r="AH1392" s="305"/>
      <c r="AI1392" s="305"/>
      <c r="AJ1392" s="305"/>
      <c r="AK1392" s="305"/>
      <c r="AL1392" s="305"/>
      <c r="AM1392" s="305"/>
      <c r="AN1392" s="305"/>
      <c r="AO1392" s="314"/>
      <c r="AP1392" s="117"/>
      <c r="AQ1392" s="54" t="s">
        <v>645</v>
      </c>
      <c r="AU1392" s="292" t="str">
        <f t="shared" ca="1" si="227"/>
        <v>I</v>
      </c>
      <c r="AV1392" s="292">
        <f t="shared" si="228"/>
        <v>1389</v>
      </c>
      <c r="AW1392" s="180" t="str">
        <f t="shared" ca="1" si="225"/>
        <v>I1389</v>
      </c>
      <c r="AX1392" s="180">
        <f t="shared" si="222"/>
        <v>9</v>
      </c>
      <c r="AY1392" s="180" t="str">
        <f t="shared" ca="1" si="223"/>
        <v>6. Ownership - Operating Costs</v>
      </c>
      <c r="AZ1392" s="189" t="s">
        <v>702</v>
      </c>
      <c r="BA1392" s="180" t="s">
        <v>777</v>
      </c>
      <c r="BB1392" s="180">
        <f>$I$8</f>
        <v>2023</v>
      </c>
      <c r="BC1392" s="180" t="str">
        <f t="shared" ca="1" si="226"/>
        <v>9_I1389_Landowner_royalties_2023</v>
      </c>
      <c r="BD1392" s="180" t="s">
        <v>407</v>
      </c>
      <c r="BE1392" s="180"/>
      <c r="BF1392" s="189" t="str">
        <f t="shared" si="224"/>
        <v>&gt;=0</v>
      </c>
      <c r="BG1392" s="189" t="s">
        <v>58</v>
      </c>
      <c r="BH1392" s="189" t="s">
        <v>58</v>
      </c>
      <c r="BI1392" s="189"/>
      <c r="BJ1392" s="189"/>
      <c r="BK1392" s="189"/>
      <c r="BL1392" s="189"/>
    </row>
    <row r="1393" spans="1:64" ht="13.5" hidden="1" customHeight="1" thickBot="1">
      <c r="A1393" s="90"/>
      <c r="B1393" s="117"/>
      <c r="C1393" s="487"/>
      <c r="D1393" s="347"/>
      <c r="E1393" s="347"/>
      <c r="F1393" s="304"/>
      <c r="G1393" s="304"/>
      <c r="H1393" s="304"/>
      <c r="I1393" s="304"/>
      <c r="J1393" s="304"/>
      <c r="K1393" s="304"/>
      <c r="L1393" s="304"/>
      <c r="M1393" s="304"/>
      <c r="N1393" s="304"/>
      <c r="O1393" s="304"/>
      <c r="P1393" s="304"/>
      <c r="Q1393" s="304"/>
      <c r="R1393" s="304"/>
      <c r="S1393" s="304"/>
      <c r="T1393" s="304"/>
      <c r="U1393" s="304"/>
      <c r="V1393" s="304"/>
      <c r="W1393" s="304"/>
      <c r="X1393" s="304"/>
      <c r="Y1393" s="304"/>
      <c r="Z1393" s="304"/>
      <c r="AA1393" s="304"/>
      <c r="AB1393" s="304"/>
      <c r="AC1393" s="304"/>
      <c r="AD1393" s="304"/>
      <c r="AE1393" s="305"/>
      <c r="AF1393" s="305"/>
      <c r="AG1393" s="305"/>
      <c r="AH1393" s="305"/>
      <c r="AI1393" s="305"/>
      <c r="AJ1393" s="305"/>
      <c r="AK1393" s="305"/>
      <c r="AL1393" s="305"/>
      <c r="AM1393" s="305"/>
      <c r="AN1393" s="305"/>
      <c r="AO1393" s="314"/>
      <c r="AP1393" s="117"/>
      <c r="AQ1393" s="54" t="s">
        <v>645</v>
      </c>
      <c r="AU1393" s="292" t="str">
        <f t="shared" ca="1" si="227"/>
        <v>J</v>
      </c>
      <c r="AV1393" s="292">
        <f t="shared" si="228"/>
        <v>1389</v>
      </c>
      <c r="AW1393" s="180" t="str">
        <f t="shared" ca="1" si="225"/>
        <v>J1389</v>
      </c>
      <c r="AX1393" s="180">
        <f t="shared" si="222"/>
        <v>9</v>
      </c>
      <c r="AY1393" s="180" t="str">
        <f t="shared" ca="1" si="223"/>
        <v>6. Ownership - Operating Costs</v>
      </c>
      <c r="AZ1393" s="189" t="s">
        <v>702</v>
      </c>
      <c r="BA1393" s="180" t="s">
        <v>777</v>
      </c>
      <c r="BB1393" s="180">
        <f>$J$8</f>
        <v>2024</v>
      </c>
      <c r="BC1393" s="180" t="str">
        <f t="shared" ca="1" si="226"/>
        <v>9_J1389_Landowner_royalties_2024</v>
      </c>
      <c r="BD1393" s="180" t="s">
        <v>407</v>
      </c>
      <c r="BE1393" s="180"/>
      <c r="BF1393" s="189" t="str">
        <f t="shared" si="224"/>
        <v>&gt;=0</v>
      </c>
      <c r="BG1393" s="189" t="s">
        <v>58</v>
      </c>
      <c r="BH1393" s="189" t="s">
        <v>58</v>
      </c>
      <c r="BI1393" s="189"/>
      <c r="BJ1393" s="189"/>
      <c r="BK1393" s="189"/>
      <c r="BL1393" s="189"/>
    </row>
    <row r="1394" spans="1:64" ht="13.5" hidden="1" customHeight="1" thickBot="1">
      <c r="A1394" s="90"/>
      <c r="B1394" s="117"/>
      <c r="C1394" s="487"/>
      <c r="D1394" s="347"/>
      <c r="E1394" s="347"/>
      <c r="F1394" s="304"/>
      <c r="G1394" s="304"/>
      <c r="H1394" s="304"/>
      <c r="I1394" s="304"/>
      <c r="J1394" s="304"/>
      <c r="K1394" s="304"/>
      <c r="L1394" s="304"/>
      <c r="M1394" s="304"/>
      <c r="N1394" s="304"/>
      <c r="O1394" s="304"/>
      <c r="P1394" s="304"/>
      <c r="Q1394" s="304"/>
      <c r="R1394" s="304"/>
      <c r="S1394" s="304"/>
      <c r="T1394" s="304"/>
      <c r="U1394" s="304"/>
      <c r="V1394" s="304"/>
      <c r="W1394" s="304"/>
      <c r="X1394" s="304"/>
      <c r="Y1394" s="304"/>
      <c r="Z1394" s="304"/>
      <c r="AA1394" s="304"/>
      <c r="AB1394" s="304"/>
      <c r="AC1394" s="304"/>
      <c r="AD1394" s="304"/>
      <c r="AE1394" s="305"/>
      <c r="AF1394" s="305"/>
      <c r="AG1394" s="305"/>
      <c r="AH1394" s="305"/>
      <c r="AI1394" s="305"/>
      <c r="AJ1394" s="305"/>
      <c r="AK1394" s="305"/>
      <c r="AL1394" s="305"/>
      <c r="AM1394" s="305"/>
      <c r="AN1394" s="305"/>
      <c r="AO1394" s="314"/>
      <c r="AP1394" s="117"/>
      <c r="AQ1394" s="54" t="s">
        <v>645</v>
      </c>
      <c r="AU1394" s="292" t="str">
        <f t="shared" ca="1" si="227"/>
        <v>K</v>
      </c>
      <c r="AV1394" s="292">
        <f t="shared" si="228"/>
        <v>1389</v>
      </c>
      <c r="AW1394" s="180" t="str">
        <f t="shared" ca="1" si="225"/>
        <v>K1389</v>
      </c>
      <c r="AX1394" s="180">
        <f t="shared" si="222"/>
        <v>9</v>
      </c>
      <c r="AY1394" s="180" t="str">
        <f t="shared" ca="1" si="223"/>
        <v>6. Ownership - Operating Costs</v>
      </c>
      <c r="AZ1394" s="189" t="s">
        <v>702</v>
      </c>
      <c r="BA1394" s="180" t="s">
        <v>777</v>
      </c>
      <c r="BB1394" s="180">
        <f>$K$8</f>
        <v>2025</v>
      </c>
      <c r="BC1394" s="180" t="str">
        <f t="shared" ca="1" si="226"/>
        <v>9_K1389_Landowner_royalties_2025</v>
      </c>
      <c r="BD1394" s="180" t="s">
        <v>407</v>
      </c>
      <c r="BE1394" s="180"/>
      <c r="BF1394" s="189" t="str">
        <f t="shared" si="224"/>
        <v>&gt;=0</v>
      </c>
      <c r="BG1394" s="189" t="s">
        <v>58</v>
      </c>
      <c r="BH1394" s="189" t="s">
        <v>58</v>
      </c>
      <c r="BI1394" s="189"/>
      <c r="BJ1394" s="189"/>
      <c r="BK1394" s="189"/>
      <c r="BL1394" s="189"/>
    </row>
    <row r="1395" spans="1:64" ht="13.5" hidden="1" customHeight="1" thickBot="1">
      <c r="A1395" s="90"/>
      <c r="B1395" s="117"/>
      <c r="C1395" s="487"/>
      <c r="D1395" s="347"/>
      <c r="E1395" s="347"/>
      <c r="F1395" s="304"/>
      <c r="G1395" s="304"/>
      <c r="H1395" s="304"/>
      <c r="I1395" s="304"/>
      <c r="J1395" s="304"/>
      <c r="K1395" s="304"/>
      <c r="L1395" s="304"/>
      <c r="M1395" s="304"/>
      <c r="N1395" s="304"/>
      <c r="O1395" s="304"/>
      <c r="P1395" s="304"/>
      <c r="Q1395" s="304"/>
      <c r="R1395" s="304"/>
      <c r="S1395" s="304"/>
      <c r="T1395" s="304"/>
      <c r="U1395" s="304"/>
      <c r="V1395" s="304"/>
      <c r="W1395" s="304"/>
      <c r="X1395" s="304"/>
      <c r="Y1395" s="304"/>
      <c r="Z1395" s="304"/>
      <c r="AA1395" s="304"/>
      <c r="AB1395" s="304"/>
      <c r="AC1395" s="304"/>
      <c r="AD1395" s="304"/>
      <c r="AE1395" s="305"/>
      <c r="AF1395" s="305"/>
      <c r="AG1395" s="305"/>
      <c r="AH1395" s="305"/>
      <c r="AI1395" s="305"/>
      <c r="AJ1395" s="305"/>
      <c r="AK1395" s="305"/>
      <c r="AL1395" s="305"/>
      <c r="AM1395" s="305"/>
      <c r="AN1395" s="305"/>
      <c r="AO1395" s="314"/>
      <c r="AP1395" s="117"/>
      <c r="AQ1395" s="54" t="s">
        <v>645</v>
      </c>
      <c r="AU1395" s="292" t="str">
        <f t="shared" ca="1" si="227"/>
        <v>L</v>
      </c>
      <c r="AV1395" s="292">
        <f t="shared" si="228"/>
        <v>1389</v>
      </c>
      <c r="AW1395" s="180" t="str">
        <f t="shared" ca="1" si="225"/>
        <v>L1389</v>
      </c>
      <c r="AX1395" s="180">
        <f t="shared" si="222"/>
        <v>9</v>
      </c>
      <c r="AY1395" s="180" t="str">
        <f t="shared" ca="1" si="223"/>
        <v>6. Ownership - Operating Costs</v>
      </c>
      <c r="AZ1395" s="189" t="s">
        <v>702</v>
      </c>
      <c r="BA1395" s="180" t="s">
        <v>777</v>
      </c>
      <c r="BB1395" s="180">
        <f>$L$8</f>
        <v>2026</v>
      </c>
      <c r="BC1395" s="180" t="str">
        <f t="shared" ca="1" si="226"/>
        <v>9_L1389_Landowner_royalties_2026</v>
      </c>
      <c r="BD1395" s="180" t="s">
        <v>407</v>
      </c>
      <c r="BE1395" s="180"/>
      <c r="BF1395" s="189" t="str">
        <f t="shared" si="224"/>
        <v>&gt;=0</v>
      </c>
      <c r="BG1395" s="189" t="s">
        <v>58</v>
      </c>
      <c r="BH1395" s="189" t="s">
        <v>58</v>
      </c>
      <c r="BI1395" s="189"/>
      <c r="BJ1395" s="189"/>
      <c r="BK1395" s="189"/>
      <c r="BL1395" s="189"/>
    </row>
    <row r="1396" spans="1:64" ht="13.5" hidden="1" customHeight="1" thickBot="1">
      <c r="A1396" s="90"/>
      <c r="B1396" s="117"/>
      <c r="C1396" s="487"/>
      <c r="D1396" s="347"/>
      <c r="E1396" s="347"/>
      <c r="F1396" s="304"/>
      <c r="G1396" s="304"/>
      <c r="H1396" s="304"/>
      <c r="I1396" s="304"/>
      <c r="J1396" s="304"/>
      <c r="K1396" s="304"/>
      <c r="L1396" s="304"/>
      <c r="M1396" s="304"/>
      <c r="N1396" s="304"/>
      <c r="O1396" s="304"/>
      <c r="P1396" s="304"/>
      <c r="Q1396" s="304"/>
      <c r="R1396" s="304"/>
      <c r="S1396" s="304"/>
      <c r="T1396" s="304"/>
      <c r="U1396" s="304"/>
      <c r="V1396" s="304"/>
      <c r="W1396" s="304"/>
      <c r="X1396" s="304"/>
      <c r="Y1396" s="304"/>
      <c r="Z1396" s="304"/>
      <c r="AA1396" s="304"/>
      <c r="AB1396" s="304"/>
      <c r="AC1396" s="304"/>
      <c r="AD1396" s="304"/>
      <c r="AE1396" s="305"/>
      <c r="AF1396" s="305"/>
      <c r="AG1396" s="305"/>
      <c r="AH1396" s="305"/>
      <c r="AI1396" s="305"/>
      <c r="AJ1396" s="305"/>
      <c r="AK1396" s="305"/>
      <c r="AL1396" s="305"/>
      <c r="AM1396" s="305"/>
      <c r="AN1396" s="305"/>
      <c r="AO1396" s="314"/>
      <c r="AP1396" s="117"/>
      <c r="AQ1396" s="54" t="s">
        <v>645</v>
      </c>
      <c r="AU1396" s="292" t="str">
        <f t="shared" ca="1" si="227"/>
        <v>M</v>
      </c>
      <c r="AV1396" s="292">
        <f t="shared" si="228"/>
        <v>1389</v>
      </c>
      <c r="AW1396" s="180" t="str">
        <f t="shared" ca="1" si="225"/>
        <v>M1389</v>
      </c>
      <c r="AX1396" s="180">
        <f t="shared" si="222"/>
        <v>9</v>
      </c>
      <c r="AY1396" s="180" t="str">
        <f t="shared" ca="1" si="223"/>
        <v>6. Ownership - Operating Costs</v>
      </c>
      <c r="AZ1396" s="189" t="s">
        <v>702</v>
      </c>
      <c r="BA1396" s="180" t="s">
        <v>777</v>
      </c>
      <c r="BB1396" s="180">
        <f>$M$8</f>
        <v>2027</v>
      </c>
      <c r="BC1396" s="180" t="str">
        <f t="shared" ca="1" si="226"/>
        <v>9_M1389_Landowner_royalties_2027</v>
      </c>
      <c r="BD1396" s="180" t="s">
        <v>407</v>
      </c>
      <c r="BE1396" s="180"/>
      <c r="BF1396" s="189" t="str">
        <f t="shared" si="224"/>
        <v>&gt;=0</v>
      </c>
      <c r="BG1396" s="189" t="s">
        <v>58</v>
      </c>
      <c r="BH1396" s="189" t="s">
        <v>58</v>
      </c>
      <c r="BI1396" s="189"/>
      <c r="BJ1396" s="189"/>
      <c r="BK1396" s="189"/>
      <c r="BL1396" s="189"/>
    </row>
    <row r="1397" spans="1:64" ht="13.5" hidden="1" customHeight="1" thickBot="1">
      <c r="A1397" s="90"/>
      <c r="B1397" s="117"/>
      <c r="C1397" s="487"/>
      <c r="D1397" s="347"/>
      <c r="E1397" s="347"/>
      <c r="F1397" s="304"/>
      <c r="G1397" s="304"/>
      <c r="H1397" s="304"/>
      <c r="I1397" s="304"/>
      <c r="J1397" s="304"/>
      <c r="K1397" s="304"/>
      <c r="L1397" s="304"/>
      <c r="M1397" s="304"/>
      <c r="N1397" s="304"/>
      <c r="O1397" s="304"/>
      <c r="P1397" s="304"/>
      <c r="Q1397" s="304"/>
      <c r="R1397" s="304"/>
      <c r="S1397" s="304"/>
      <c r="T1397" s="304"/>
      <c r="U1397" s="304"/>
      <c r="V1397" s="304"/>
      <c r="W1397" s="304"/>
      <c r="X1397" s="304"/>
      <c r="Y1397" s="304"/>
      <c r="Z1397" s="304"/>
      <c r="AA1397" s="304"/>
      <c r="AB1397" s="304"/>
      <c r="AC1397" s="304"/>
      <c r="AD1397" s="304"/>
      <c r="AE1397" s="305"/>
      <c r="AF1397" s="305"/>
      <c r="AG1397" s="305"/>
      <c r="AH1397" s="305"/>
      <c r="AI1397" s="305"/>
      <c r="AJ1397" s="305"/>
      <c r="AK1397" s="305"/>
      <c r="AL1397" s="305"/>
      <c r="AM1397" s="305"/>
      <c r="AN1397" s="305"/>
      <c r="AO1397" s="314"/>
      <c r="AP1397" s="117"/>
      <c r="AQ1397" s="54" t="s">
        <v>645</v>
      </c>
      <c r="AU1397" s="292" t="str">
        <f t="shared" ca="1" si="227"/>
        <v>N</v>
      </c>
      <c r="AV1397" s="292">
        <f t="shared" si="228"/>
        <v>1389</v>
      </c>
      <c r="AW1397" s="180" t="str">
        <f t="shared" ca="1" si="225"/>
        <v>N1389</v>
      </c>
      <c r="AX1397" s="180">
        <f t="shared" si="222"/>
        <v>9</v>
      </c>
      <c r="AY1397" s="180" t="str">
        <f t="shared" ca="1" si="223"/>
        <v>6. Ownership - Operating Costs</v>
      </c>
      <c r="AZ1397" s="189" t="s">
        <v>702</v>
      </c>
      <c r="BA1397" s="180" t="s">
        <v>777</v>
      </c>
      <c r="BB1397" s="180">
        <f>$N$8</f>
        <v>2028</v>
      </c>
      <c r="BC1397" s="180" t="str">
        <f t="shared" ca="1" si="226"/>
        <v>9_N1389_Landowner_royalties_2028</v>
      </c>
      <c r="BD1397" s="180" t="s">
        <v>407</v>
      </c>
      <c r="BE1397" s="180"/>
      <c r="BF1397" s="189" t="str">
        <f t="shared" si="224"/>
        <v>&gt;=0</v>
      </c>
      <c r="BG1397" s="189" t="s">
        <v>58</v>
      </c>
      <c r="BH1397" s="189" t="s">
        <v>58</v>
      </c>
      <c r="BI1397" s="189"/>
      <c r="BJ1397" s="189"/>
      <c r="BK1397" s="189"/>
      <c r="BL1397" s="189"/>
    </row>
    <row r="1398" spans="1:64" ht="13.5" hidden="1" customHeight="1" thickBot="1">
      <c r="A1398" s="90"/>
      <c r="B1398" s="117"/>
      <c r="C1398" s="487"/>
      <c r="D1398" s="347"/>
      <c r="E1398" s="347"/>
      <c r="F1398" s="304"/>
      <c r="G1398" s="304"/>
      <c r="H1398" s="304"/>
      <c r="I1398" s="304"/>
      <c r="J1398" s="304"/>
      <c r="K1398" s="304"/>
      <c r="L1398" s="304"/>
      <c r="M1398" s="304"/>
      <c r="N1398" s="304"/>
      <c r="O1398" s="304"/>
      <c r="P1398" s="304"/>
      <c r="Q1398" s="304"/>
      <c r="R1398" s="304"/>
      <c r="S1398" s="304"/>
      <c r="T1398" s="304"/>
      <c r="U1398" s="304"/>
      <c r="V1398" s="304"/>
      <c r="W1398" s="304"/>
      <c r="X1398" s="304"/>
      <c r="Y1398" s="304"/>
      <c r="Z1398" s="304"/>
      <c r="AA1398" s="304"/>
      <c r="AB1398" s="304"/>
      <c r="AC1398" s="304"/>
      <c r="AD1398" s="304"/>
      <c r="AE1398" s="305"/>
      <c r="AF1398" s="305"/>
      <c r="AG1398" s="305"/>
      <c r="AH1398" s="305"/>
      <c r="AI1398" s="305"/>
      <c r="AJ1398" s="305"/>
      <c r="AK1398" s="305"/>
      <c r="AL1398" s="305"/>
      <c r="AM1398" s="305"/>
      <c r="AN1398" s="305"/>
      <c r="AO1398" s="314"/>
      <c r="AP1398" s="117"/>
      <c r="AQ1398" s="54" t="s">
        <v>645</v>
      </c>
      <c r="AU1398" s="292" t="str">
        <f t="shared" ca="1" si="227"/>
        <v>O</v>
      </c>
      <c r="AV1398" s="292">
        <f t="shared" si="228"/>
        <v>1389</v>
      </c>
      <c r="AW1398" s="180" t="str">
        <f t="shared" ca="1" si="225"/>
        <v>O1389</v>
      </c>
      <c r="AX1398" s="180">
        <f t="shared" si="222"/>
        <v>9</v>
      </c>
      <c r="AY1398" s="180" t="str">
        <f t="shared" ca="1" si="223"/>
        <v>6. Ownership - Operating Costs</v>
      </c>
      <c r="AZ1398" s="189" t="s">
        <v>702</v>
      </c>
      <c r="BA1398" s="180" t="s">
        <v>777</v>
      </c>
      <c r="BB1398" s="180">
        <f>$O$8</f>
        <v>2029</v>
      </c>
      <c r="BC1398" s="180" t="str">
        <f t="shared" ca="1" si="226"/>
        <v>9_O1389_Landowner_royalties_2029</v>
      </c>
      <c r="BD1398" s="180" t="s">
        <v>407</v>
      </c>
      <c r="BE1398" s="180"/>
      <c r="BF1398" s="189" t="str">
        <f t="shared" si="224"/>
        <v>&gt;=0</v>
      </c>
      <c r="BG1398" s="189" t="s">
        <v>58</v>
      </c>
      <c r="BH1398" s="189" t="s">
        <v>58</v>
      </c>
      <c r="BI1398" s="189"/>
      <c r="BJ1398" s="189"/>
      <c r="BK1398" s="189"/>
      <c r="BL1398" s="189"/>
    </row>
    <row r="1399" spans="1:64" ht="13.5" hidden="1" customHeight="1" thickBot="1">
      <c r="A1399" s="90"/>
      <c r="B1399" s="117"/>
      <c r="C1399" s="487"/>
      <c r="D1399" s="347"/>
      <c r="E1399" s="347"/>
      <c r="F1399" s="304"/>
      <c r="G1399" s="304"/>
      <c r="H1399" s="304"/>
      <c r="I1399" s="304"/>
      <c r="J1399" s="304"/>
      <c r="K1399" s="304"/>
      <c r="L1399" s="304"/>
      <c r="M1399" s="304"/>
      <c r="N1399" s="304"/>
      <c r="O1399" s="304"/>
      <c r="P1399" s="304"/>
      <c r="Q1399" s="304"/>
      <c r="R1399" s="304"/>
      <c r="S1399" s="304"/>
      <c r="T1399" s="304"/>
      <c r="U1399" s="304"/>
      <c r="V1399" s="304"/>
      <c r="W1399" s="304"/>
      <c r="X1399" s="304"/>
      <c r="Y1399" s="304"/>
      <c r="Z1399" s="304"/>
      <c r="AA1399" s="304"/>
      <c r="AB1399" s="304"/>
      <c r="AC1399" s="304"/>
      <c r="AD1399" s="304"/>
      <c r="AE1399" s="305"/>
      <c r="AF1399" s="305"/>
      <c r="AG1399" s="305"/>
      <c r="AH1399" s="305"/>
      <c r="AI1399" s="305"/>
      <c r="AJ1399" s="305"/>
      <c r="AK1399" s="305"/>
      <c r="AL1399" s="305"/>
      <c r="AM1399" s="305"/>
      <c r="AN1399" s="305"/>
      <c r="AO1399" s="314"/>
      <c r="AP1399" s="117"/>
      <c r="AQ1399" s="54" t="s">
        <v>645</v>
      </c>
      <c r="AU1399" s="292" t="str">
        <f t="shared" ca="1" si="227"/>
        <v>P</v>
      </c>
      <c r="AV1399" s="292">
        <f t="shared" si="228"/>
        <v>1389</v>
      </c>
      <c r="AW1399" s="180" t="str">
        <f t="shared" ca="1" si="225"/>
        <v>P1389</v>
      </c>
      <c r="AX1399" s="180">
        <f t="shared" si="222"/>
        <v>9</v>
      </c>
      <c r="AY1399" s="180" t="str">
        <f t="shared" ca="1" si="223"/>
        <v>6. Ownership - Operating Costs</v>
      </c>
      <c r="AZ1399" s="189" t="s">
        <v>702</v>
      </c>
      <c r="BA1399" s="180" t="s">
        <v>777</v>
      </c>
      <c r="BB1399" s="180">
        <f>$P$8</f>
        <v>2030</v>
      </c>
      <c r="BC1399" s="180" t="str">
        <f t="shared" ca="1" si="226"/>
        <v>9_P1389_Landowner_royalties_2030</v>
      </c>
      <c r="BD1399" s="180" t="s">
        <v>407</v>
      </c>
      <c r="BE1399" s="180"/>
      <c r="BF1399" s="189" t="str">
        <f t="shared" si="224"/>
        <v>&gt;=0</v>
      </c>
      <c r="BG1399" s="189" t="s">
        <v>58</v>
      </c>
      <c r="BH1399" s="189" t="s">
        <v>58</v>
      </c>
      <c r="BI1399" s="189"/>
      <c r="BJ1399" s="189"/>
      <c r="BK1399" s="189"/>
      <c r="BL1399" s="189"/>
    </row>
    <row r="1400" spans="1:64" ht="13.5" hidden="1" customHeight="1" thickBot="1">
      <c r="A1400" s="90"/>
      <c r="B1400" s="117"/>
      <c r="C1400" s="487"/>
      <c r="D1400" s="347"/>
      <c r="E1400" s="347"/>
      <c r="F1400" s="304"/>
      <c r="G1400" s="304"/>
      <c r="H1400" s="304"/>
      <c r="I1400" s="304"/>
      <c r="J1400" s="304"/>
      <c r="K1400" s="304"/>
      <c r="L1400" s="304"/>
      <c r="M1400" s="304"/>
      <c r="N1400" s="304"/>
      <c r="O1400" s="304"/>
      <c r="P1400" s="304"/>
      <c r="Q1400" s="304"/>
      <c r="R1400" s="304"/>
      <c r="S1400" s="304"/>
      <c r="T1400" s="304"/>
      <c r="U1400" s="304"/>
      <c r="V1400" s="304"/>
      <c r="W1400" s="304"/>
      <c r="X1400" s="304"/>
      <c r="Y1400" s="304"/>
      <c r="Z1400" s="304"/>
      <c r="AA1400" s="304"/>
      <c r="AB1400" s="304"/>
      <c r="AC1400" s="304"/>
      <c r="AD1400" s="304"/>
      <c r="AE1400" s="305"/>
      <c r="AF1400" s="305"/>
      <c r="AG1400" s="305"/>
      <c r="AH1400" s="305"/>
      <c r="AI1400" s="305"/>
      <c r="AJ1400" s="305"/>
      <c r="AK1400" s="305"/>
      <c r="AL1400" s="305"/>
      <c r="AM1400" s="305"/>
      <c r="AN1400" s="305"/>
      <c r="AO1400" s="314"/>
      <c r="AP1400" s="117"/>
      <c r="AQ1400" s="54" t="s">
        <v>645</v>
      </c>
      <c r="AU1400" s="292" t="str">
        <f t="shared" ca="1" si="227"/>
        <v>Q</v>
      </c>
      <c r="AV1400" s="292">
        <f t="shared" si="228"/>
        <v>1389</v>
      </c>
      <c r="AW1400" s="180" t="str">
        <f t="shared" ca="1" si="225"/>
        <v>Q1389</v>
      </c>
      <c r="AX1400" s="180">
        <f t="shared" si="222"/>
        <v>9</v>
      </c>
      <c r="AY1400" s="180" t="str">
        <f t="shared" ca="1" si="223"/>
        <v>6. Ownership - Operating Costs</v>
      </c>
      <c r="AZ1400" s="189" t="s">
        <v>702</v>
      </c>
      <c r="BA1400" s="180" t="s">
        <v>777</v>
      </c>
      <c r="BB1400" s="180">
        <f>$Q$8</f>
        <v>2031</v>
      </c>
      <c r="BC1400" s="180" t="str">
        <f t="shared" ca="1" si="226"/>
        <v>9_Q1389_Landowner_royalties_2031</v>
      </c>
      <c r="BD1400" s="180" t="s">
        <v>407</v>
      </c>
      <c r="BE1400" s="180"/>
      <c r="BF1400" s="189" t="str">
        <f t="shared" si="224"/>
        <v>&gt;=0</v>
      </c>
      <c r="BG1400" s="189" t="s">
        <v>58</v>
      </c>
      <c r="BH1400" s="189" t="s">
        <v>58</v>
      </c>
      <c r="BI1400" s="189"/>
      <c r="BJ1400" s="189"/>
      <c r="BK1400" s="189"/>
      <c r="BL1400" s="189"/>
    </row>
    <row r="1401" spans="1:64" ht="13.5" hidden="1" customHeight="1" thickBot="1">
      <c r="A1401" s="90"/>
      <c r="B1401" s="117"/>
      <c r="C1401" s="487"/>
      <c r="D1401" s="347"/>
      <c r="E1401" s="347"/>
      <c r="F1401" s="304"/>
      <c r="G1401" s="304"/>
      <c r="H1401" s="304"/>
      <c r="I1401" s="304"/>
      <c r="J1401" s="304"/>
      <c r="K1401" s="304"/>
      <c r="L1401" s="304"/>
      <c r="M1401" s="304"/>
      <c r="N1401" s="304"/>
      <c r="O1401" s="304"/>
      <c r="P1401" s="304"/>
      <c r="Q1401" s="304"/>
      <c r="R1401" s="304"/>
      <c r="S1401" s="304"/>
      <c r="T1401" s="304"/>
      <c r="U1401" s="304"/>
      <c r="V1401" s="304"/>
      <c r="W1401" s="304"/>
      <c r="X1401" s="304"/>
      <c r="Y1401" s="304"/>
      <c r="Z1401" s="304"/>
      <c r="AA1401" s="304"/>
      <c r="AB1401" s="304"/>
      <c r="AC1401" s="304"/>
      <c r="AD1401" s="304"/>
      <c r="AE1401" s="305"/>
      <c r="AF1401" s="305"/>
      <c r="AG1401" s="305"/>
      <c r="AH1401" s="305"/>
      <c r="AI1401" s="305"/>
      <c r="AJ1401" s="305"/>
      <c r="AK1401" s="305"/>
      <c r="AL1401" s="305"/>
      <c r="AM1401" s="305"/>
      <c r="AN1401" s="305"/>
      <c r="AO1401" s="314"/>
      <c r="AP1401" s="117"/>
      <c r="AQ1401" s="54" t="s">
        <v>645</v>
      </c>
      <c r="AU1401" s="292" t="str">
        <f t="shared" ca="1" si="227"/>
        <v>R</v>
      </c>
      <c r="AV1401" s="292">
        <f t="shared" si="228"/>
        <v>1389</v>
      </c>
      <c r="AW1401" s="180" t="str">
        <f t="shared" ca="1" si="225"/>
        <v>R1389</v>
      </c>
      <c r="AX1401" s="180">
        <f t="shared" si="222"/>
        <v>9</v>
      </c>
      <c r="AY1401" s="180" t="str">
        <f t="shared" ca="1" si="223"/>
        <v>6. Ownership - Operating Costs</v>
      </c>
      <c r="AZ1401" s="189" t="s">
        <v>702</v>
      </c>
      <c r="BA1401" s="180" t="s">
        <v>777</v>
      </c>
      <c r="BB1401" s="180">
        <f>$R$8</f>
        <v>2032</v>
      </c>
      <c r="BC1401" s="180" t="str">
        <f t="shared" ca="1" si="226"/>
        <v>9_R1389_Landowner_royalties_2032</v>
      </c>
      <c r="BD1401" s="180" t="s">
        <v>407</v>
      </c>
      <c r="BE1401" s="180"/>
      <c r="BF1401" s="189" t="str">
        <f t="shared" si="224"/>
        <v>&gt;=0</v>
      </c>
      <c r="BG1401" s="189" t="s">
        <v>58</v>
      </c>
      <c r="BH1401" s="189" t="s">
        <v>58</v>
      </c>
      <c r="BI1401" s="189"/>
      <c r="BJ1401" s="189"/>
      <c r="BK1401" s="189"/>
      <c r="BL1401" s="189"/>
    </row>
    <row r="1402" spans="1:64" ht="13.5" hidden="1" customHeight="1" thickBot="1">
      <c r="A1402" s="90"/>
      <c r="B1402" s="117"/>
      <c r="C1402" s="487"/>
      <c r="D1402" s="347"/>
      <c r="E1402" s="347"/>
      <c r="F1402" s="304"/>
      <c r="G1402" s="304"/>
      <c r="H1402" s="304"/>
      <c r="I1402" s="304"/>
      <c r="J1402" s="304"/>
      <c r="K1402" s="304"/>
      <c r="L1402" s="304"/>
      <c r="M1402" s="304"/>
      <c r="N1402" s="304"/>
      <c r="O1402" s="304"/>
      <c r="P1402" s="304"/>
      <c r="Q1402" s="304"/>
      <c r="R1402" s="304"/>
      <c r="S1402" s="304"/>
      <c r="T1402" s="304"/>
      <c r="U1402" s="304"/>
      <c r="V1402" s="304"/>
      <c r="W1402" s="304"/>
      <c r="X1402" s="304"/>
      <c r="Y1402" s="304"/>
      <c r="Z1402" s="304"/>
      <c r="AA1402" s="304"/>
      <c r="AB1402" s="304"/>
      <c r="AC1402" s="304"/>
      <c r="AD1402" s="304"/>
      <c r="AE1402" s="305"/>
      <c r="AF1402" s="305"/>
      <c r="AG1402" s="305"/>
      <c r="AH1402" s="305"/>
      <c r="AI1402" s="305"/>
      <c r="AJ1402" s="305"/>
      <c r="AK1402" s="305"/>
      <c r="AL1402" s="305"/>
      <c r="AM1402" s="305"/>
      <c r="AN1402" s="305"/>
      <c r="AO1402" s="314"/>
      <c r="AP1402" s="117"/>
      <c r="AQ1402" s="54" t="s">
        <v>645</v>
      </c>
      <c r="AU1402" s="292" t="str">
        <f t="shared" ca="1" si="227"/>
        <v>S</v>
      </c>
      <c r="AV1402" s="292">
        <f t="shared" si="228"/>
        <v>1389</v>
      </c>
      <c r="AW1402" s="180" t="str">
        <f t="shared" ca="1" si="225"/>
        <v>S1389</v>
      </c>
      <c r="AX1402" s="180">
        <f t="shared" si="222"/>
        <v>9</v>
      </c>
      <c r="AY1402" s="180" t="str">
        <f t="shared" ca="1" si="223"/>
        <v>6. Ownership - Operating Costs</v>
      </c>
      <c r="AZ1402" s="189" t="s">
        <v>702</v>
      </c>
      <c r="BA1402" s="180" t="s">
        <v>777</v>
      </c>
      <c r="BB1402" s="180">
        <f>$S$8</f>
        <v>2033</v>
      </c>
      <c r="BC1402" s="180" t="str">
        <f t="shared" ca="1" si="226"/>
        <v>9_S1389_Landowner_royalties_2033</v>
      </c>
      <c r="BD1402" s="180" t="s">
        <v>407</v>
      </c>
      <c r="BE1402" s="180"/>
      <c r="BF1402" s="189" t="str">
        <f t="shared" si="224"/>
        <v>&gt;=0</v>
      </c>
      <c r="BG1402" s="189" t="s">
        <v>58</v>
      </c>
      <c r="BH1402" s="189" t="s">
        <v>58</v>
      </c>
      <c r="BI1402" s="189"/>
      <c r="BJ1402" s="189"/>
      <c r="BK1402" s="189"/>
      <c r="BL1402" s="189"/>
    </row>
    <row r="1403" spans="1:64" ht="13.5" hidden="1" customHeight="1" thickBot="1">
      <c r="A1403" s="90"/>
      <c r="B1403" s="117"/>
      <c r="C1403" s="487"/>
      <c r="D1403" s="347"/>
      <c r="E1403" s="347"/>
      <c r="F1403" s="304"/>
      <c r="G1403" s="304"/>
      <c r="H1403" s="304"/>
      <c r="I1403" s="304"/>
      <c r="J1403" s="304"/>
      <c r="K1403" s="304"/>
      <c r="L1403" s="304"/>
      <c r="M1403" s="304"/>
      <c r="N1403" s="304"/>
      <c r="O1403" s="304"/>
      <c r="P1403" s="304"/>
      <c r="Q1403" s="304"/>
      <c r="R1403" s="304"/>
      <c r="S1403" s="304"/>
      <c r="T1403" s="304"/>
      <c r="U1403" s="304"/>
      <c r="V1403" s="304"/>
      <c r="W1403" s="304"/>
      <c r="X1403" s="304"/>
      <c r="Y1403" s="304"/>
      <c r="Z1403" s="304"/>
      <c r="AA1403" s="304"/>
      <c r="AB1403" s="304"/>
      <c r="AC1403" s="304"/>
      <c r="AD1403" s="304"/>
      <c r="AE1403" s="305"/>
      <c r="AF1403" s="305"/>
      <c r="AG1403" s="305"/>
      <c r="AH1403" s="305"/>
      <c r="AI1403" s="305"/>
      <c r="AJ1403" s="305"/>
      <c r="AK1403" s="305"/>
      <c r="AL1403" s="305"/>
      <c r="AM1403" s="305"/>
      <c r="AN1403" s="305"/>
      <c r="AO1403" s="314"/>
      <c r="AP1403" s="117"/>
      <c r="AQ1403" s="54" t="s">
        <v>645</v>
      </c>
      <c r="AU1403" s="292" t="str">
        <f t="shared" ca="1" si="227"/>
        <v>T</v>
      </c>
      <c r="AV1403" s="292">
        <f t="shared" si="228"/>
        <v>1389</v>
      </c>
      <c r="AW1403" s="180" t="str">
        <f t="shared" ca="1" si="225"/>
        <v>T1389</v>
      </c>
      <c r="AX1403" s="180">
        <f t="shared" si="222"/>
        <v>9</v>
      </c>
      <c r="AY1403" s="180" t="str">
        <f t="shared" ca="1" si="223"/>
        <v>6. Ownership - Operating Costs</v>
      </c>
      <c r="AZ1403" s="189" t="s">
        <v>702</v>
      </c>
      <c r="BA1403" s="180" t="s">
        <v>777</v>
      </c>
      <c r="BB1403" s="180">
        <f>$T$8</f>
        <v>2034</v>
      </c>
      <c r="BC1403" s="180" t="str">
        <f t="shared" ca="1" si="226"/>
        <v>9_T1389_Landowner_royalties_2034</v>
      </c>
      <c r="BD1403" s="180" t="s">
        <v>407</v>
      </c>
      <c r="BE1403" s="180"/>
      <c r="BF1403" s="189" t="str">
        <f t="shared" si="224"/>
        <v>&gt;=0</v>
      </c>
      <c r="BG1403" s="189" t="s">
        <v>58</v>
      </c>
      <c r="BH1403" s="189" t="s">
        <v>58</v>
      </c>
      <c r="BI1403" s="189"/>
      <c r="BJ1403" s="189"/>
      <c r="BK1403" s="189"/>
      <c r="BL1403" s="189"/>
    </row>
    <row r="1404" spans="1:64" ht="13.5" hidden="1" customHeight="1" thickBot="1">
      <c r="A1404" s="90"/>
      <c r="B1404" s="117"/>
      <c r="C1404" s="487"/>
      <c r="D1404" s="347"/>
      <c r="E1404" s="347"/>
      <c r="F1404" s="304"/>
      <c r="G1404" s="304"/>
      <c r="H1404" s="304"/>
      <c r="I1404" s="304"/>
      <c r="J1404" s="304"/>
      <c r="K1404" s="304"/>
      <c r="L1404" s="304"/>
      <c r="M1404" s="304"/>
      <c r="N1404" s="304"/>
      <c r="O1404" s="304"/>
      <c r="P1404" s="304"/>
      <c r="Q1404" s="304"/>
      <c r="R1404" s="304"/>
      <c r="S1404" s="304"/>
      <c r="T1404" s="304"/>
      <c r="U1404" s="304"/>
      <c r="V1404" s="304"/>
      <c r="W1404" s="304"/>
      <c r="X1404" s="304"/>
      <c r="Y1404" s="304"/>
      <c r="Z1404" s="304"/>
      <c r="AA1404" s="304"/>
      <c r="AB1404" s="304"/>
      <c r="AC1404" s="304"/>
      <c r="AD1404" s="304"/>
      <c r="AE1404" s="305"/>
      <c r="AF1404" s="305"/>
      <c r="AG1404" s="305"/>
      <c r="AH1404" s="305"/>
      <c r="AI1404" s="305"/>
      <c r="AJ1404" s="305"/>
      <c r="AK1404" s="305"/>
      <c r="AL1404" s="305"/>
      <c r="AM1404" s="305"/>
      <c r="AN1404" s="305"/>
      <c r="AO1404" s="314"/>
      <c r="AP1404" s="117"/>
      <c r="AQ1404" s="54" t="s">
        <v>645</v>
      </c>
      <c r="AU1404" s="292" t="str">
        <f t="shared" ca="1" si="227"/>
        <v>U</v>
      </c>
      <c r="AV1404" s="292">
        <f t="shared" si="228"/>
        <v>1389</v>
      </c>
      <c r="AW1404" s="180" t="str">
        <f t="shared" ca="1" si="225"/>
        <v>U1389</v>
      </c>
      <c r="AX1404" s="180">
        <f t="shared" si="222"/>
        <v>9</v>
      </c>
      <c r="AY1404" s="180" t="str">
        <f t="shared" ca="1" si="223"/>
        <v>6. Ownership - Operating Costs</v>
      </c>
      <c r="AZ1404" s="189" t="s">
        <v>702</v>
      </c>
      <c r="BA1404" s="180" t="s">
        <v>777</v>
      </c>
      <c r="BB1404" s="180">
        <f>$U$8</f>
        <v>2035</v>
      </c>
      <c r="BC1404" s="180" t="str">
        <f t="shared" ca="1" si="226"/>
        <v>9_U1389_Landowner_royalties_2035</v>
      </c>
      <c r="BD1404" s="180" t="s">
        <v>407</v>
      </c>
      <c r="BE1404" s="180"/>
      <c r="BF1404" s="189" t="str">
        <f t="shared" si="224"/>
        <v>&gt;=0</v>
      </c>
      <c r="BG1404" s="189" t="s">
        <v>58</v>
      </c>
      <c r="BH1404" s="189" t="s">
        <v>58</v>
      </c>
      <c r="BI1404" s="189"/>
      <c r="BJ1404" s="189"/>
      <c r="BK1404" s="189"/>
      <c r="BL1404" s="189"/>
    </row>
    <row r="1405" spans="1:64" ht="13.5" hidden="1" customHeight="1" thickBot="1">
      <c r="A1405" s="90"/>
      <c r="B1405" s="117"/>
      <c r="C1405" s="487"/>
      <c r="D1405" s="347"/>
      <c r="E1405" s="347"/>
      <c r="F1405" s="304"/>
      <c r="G1405" s="304"/>
      <c r="H1405" s="304"/>
      <c r="I1405" s="304"/>
      <c r="J1405" s="304"/>
      <c r="K1405" s="304"/>
      <c r="L1405" s="304"/>
      <c r="M1405" s="304"/>
      <c r="N1405" s="304"/>
      <c r="O1405" s="304"/>
      <c r="P1405" s="304"/>
      <c r="Q1405" s="304"/>
      <c r="R1405" s="304"/>
      <c r="S1405" s="304"/>
      <c r="T1405" s="304"/>
      <c r="U1405" s="304"/>
      <c r="V1405" s="304"/>
      <c r="W1405" s="304"/>
      <c r="X1405" s="304"/>
      <c r="Y1405" s="304"/>
      <c r="Z1405" s="304"/>
      <c r="AA1405" s="304"/>
      <c r="AB1405" s="304"/>
      <c r="AC1405" s="304"/>
      <c r="AD1405" s="304"/>
      <c r="AE1405" s="305"/>
      <c r="AF1405" s="305"/>
      <c r="AG1405" s="305"/>
      <c r="AH1405" s="305"/>
      <c r="AI1405" s="305"/>
      <c r="AJ1405" s="305"/>
      <c r="AK1405" s="305"/>
      <c r="AL1405" s="305"/>
      <c r="AM1405" s="305"/>
      <c r="AN1405" s="305"/>
      <c r="AO1405" s="314"/>
      <c r="AP1405" s="117"/>
      <c r="AQ1405" s="54" t="s">
        <v>645</v>
      </c>
      <c r="AU1405" s="292" t="str">
        <f t="shared" ca="1" si="227"/>
        <v>V</v>
      </c>
      <c r="AV1405" s="292">
        <f t="shared" si="228"/>
        <v>1389</v>
      </c>
      <c r="AW1405" s="180" t="str">
        <f t="shared" ca="1" si="225"/>
        <v>V1389</v>
      </c>
      <c r="AX1405" s="180">
        <f t="shared" si="222"/>
        <v>9</v>
      </c>
      <c r="AY1405" s="180" t="str">
        <f t="shared" ca="1" si="223"/>
        <v>6. Ownership - Operating Costs</v>
      </c>
      <c r="AZ1405" s="189" t="s">
        <v>702</v>
      </c>
      <c r="BA1405" s="180" t="s">
        <v>777</v>
      </c>
      <c r="BB1405" s="180">
        <f>$V$8</f>
        <v>2036</v>
      </c>
      <c r="BC1405" s="180" t="str">
        <f t="shared" ca="1" si="226"/>
        <v>9_V1389_Landowner_royalties_2036</v>
      </c>
      <c r="BD1405" s="180" t="s">
        <v>407</v>
      </c>
      <c r="BE1405" s="180"/>
      <c r="BF1405" s="189" t="str">
        <f t="shared" si="224"/>
        <v>&gt;=0</v>
      </c>
      <c r="BG1405" s="189" t="s">
        <v>58</v>
      </c>
      <c r="BH1405" s="189" t="s">
        <v>58</v>
      </c>
      <c r="BI1405" s="189"/>
      <c r="BJ1405" s="189"/>
      <c r="BK1405" s="189"/>
      <c r="BL1405" s="189"/>
    </row>
    <row r="1406" spans="1:64" ht="13.5" hidden="1" customHeight="1" thickBot="1">
      <c r="A1406" s="90"/>
      <c r="B1406" s="117"/>
      <c r="C1406" s="487"/>
      <c r="D1406" s="347"/>
      <c r="E1406" s="347"/>
      <c r="F1406" s="304"/>
      <c r="G1406" s="304"/>
      <c r="H1406" s="304"/>
      <c r="I1406" s="304"/>
      <c r="J1406" s="304"/>
      <c r="K1406" s="304"/>
      <c r="L1406" s="304"/>
      <c r="M1406" s="304"/>
      <c r="N1406" s="304"/>
      <c r="O1406" s="304"/>
      <c r="P1406" s="304"/>
      <c r="Q1406" s="304"/>
      <c r="R1406" s="304"/>
      <c r="S1406" s="304"/>
      <c r="T1406" s="304"/>
      <c r="U1406" s="304"/>
      <c r="V1406" s="304"/>
      <c r="W1406" s="304"/>
      <c r="X1406" s="304"/>
      <c r="Y1406" s="304"/>
      <c r="Z1406" s="304"/>
      <c r="AA1406" s="304"/>
      <c r="AB1406" s="304"/>
      <c r="AC1406" s="304"/>
      <c r="AD1406" s="304"/>
      <c r="AE1406" s="305"/>
      <c r="AF1406" s="305"/>
      <c r="AG1406" s="305"/>
      <c r="AH1406" s="305"/>
      <c r="AI1406" s="305"/>
      <c r="AJ1406" s="305"/>
      <c r="AK1406" s="305"/>
      <c r="AL1406" s="305"/>
      <c r="AM1406" s="305"/>
      <c r="AN1406" s="305"/>
      <c r="AO1406" s="314"/>
      <c r="AP1406" s="117"/>
      <c r="AQ1406" s="54" t="s">
        <v>645</v>
      </c>
      <c r="AU1406" s="292" t="str">
        <f t="shared" ca="1" si="227"/>
        <v>W</v>
      </c>
      <c r="AV1406" s="292">
        <f t="shared" si="228"/>
        <v>1389</v>
      </c>
      <c r="AW1406" s="180" t="str">
        <f t="shared" ca="1" si="225"/>
        <v>W1389</v>
      </c>
      <c r="AX1406" s="180">
        <f t="shared" si="222"/>
        <v>9</v>
      </c>
      <c r="AY1406" s="180" t="str">
        <f t="shared" ca="1" si="223"/>
        <v>6. Ownership - Operating Costs</v>
      </c>
      <c r="AZ1406" s="189" t="s">
        <v>702</v>
      </c>
      <c r="BA1406" s="180" t="s">
        <v>777</v>
      </c>
      <c r="BB1406" s="180">
        <f>$W$8</f>
        <v>2037</v>
      </c>
      <c r="BC1406" s="180" t="str">
        <f t="shared" ca="1" si="226"/>
        <v>9_W1389_Landowner_royalties_2037</v>
      </c>
      <c r="BD1406" s="180" t="s">
        <v>407</v>
      </c>
      <c r="BE1406" s="180"/>
      <c r="BF1406" s="189" t="str">
        <f t="shared" si="224"/>
        <v>&gt;=0</v>
      </c>
      <c r="BG1406" s="189" t="s">
        <v>58</v>
      </c>
      <c r="BH1406" s="189" t="s">
        <v>58</v>
      </c>
      <c r="BI1406" s="189"/>
      <c r="BJ1406" s="189"/>
      <c r="BK1406" s="189"/>
      <c r="BL1406" s="189"/>
    </row>
    <row r="1407" spans="1:64" ht="13.5" hidden="1" customHeight="1" thickBot="1">
      <c r="A1407" s="90"/>
      <c r="B1407" s="117"/>
      <c r="C1407" s="487"/>
      <c r="D1407" s="347"/>
      <c r="E1407" s="347"/>
      <c r="F1407" s="304"/>
      <c r="G1407" s="304"/>
      <c r="H1407" s="304"/>
      <c r="I1407" s="304"/>
      <c r="J1407" s="304"/>
      <c r="K1407" s="304"/>
      <c r="L1407" s="304"/>
      <c r="M1407" s="304"/>
      <c r="N1407" s="304"/>
      <c r="O1407" s="304"/>
      <c r="P1407" s="304"/>
      <c r="Q1407" s="304"/>
      <c r="R1407" s="304"/>
      <c r="S1407" s="304"/>
      <c r="T1407" s="304"/>
      <c r="U1407" s="304"/>
      <c r="V1407" s="304"/>
      <c r="W1407" s="304"/>
      <c r="X1407" s="304"/>
      <c r="Y1407" s="304"/>
      <c r="Z1407" s="304"/>
      <c r="AA1407" s="304"/>
      <c r="AB1407" s="304"/>
      <c r="AC1407" s="304"/>
      <c r="AD1407" s="304"/>
      <c r="AE1407" s="305"/>
      <c r="AF1407" s="305"/>
      <c r="AG1407" s="305"/>
      <c r="AH1407" s="305"/>
      <c r="AI1407" s="305"/>
      <c r="AJ1407" s="305"/>
      <c r="AK1407" s="305"/>
      <c r="AL1407" s="305"/>
      <c r="AM1407" s="305"/>
      <c r="AN1407" s="305"/>
      <c r="AO1407" s="314"/>
      <c r="AP1407" s="117"/>
      <c r="AQ1407" s="54" t="s">
        <v>645</v>
      </c>
      <c r="AU1407" s="292" t="str">
        <f t="shared" ca="1" si="227"/>
        <v>X</v>
      </c>
      <c r="AV1407" s="292">
        <f t="shared" si="228"/>
        <v>1389</v>
      </c>
      <c r="AW1407" s="180" t="str">
        <f t="shared" ca="1" si="225"/>
        <v>X1389</v>
      </c>
      <c r="AX1407" s="180">
        <f t="shared" si="222"/>
        <v>9</v>
      </c>
      <c r="AY1407" s="180" t="str">
        <f t="shared" ca="1" si="223"/>
        <v>6. Ownership - Operating Costs</v>
      </c>
      <c r="AZ1407" s="189" t="s">
        <v>702</v>
      </c>
      <c r="BA1407" s="180" t="s">
        <v>777</v>
      </c>
      <c r="BB1407" s="180">
        <f>$X$8</f>
        <v>2038</v>
      </c>
      <c r="BC1407" s="180" t="str">
        <f t="shared" ca="1" si="226"/>
        <v>9_X1389_Landowner_royalties_2038</v>
      </c>
      <c r="BD1407" s="180" t="s">
        <v>407</v>
      </c>
      <c r="BE1407" s="180"/>
      <c r="BF1407" s="189" t="str">
        <f t="shared" si="224"/>
        <v>&gt;=0</v>
      </c>
      <c r="BG1407" s="189" t="s">
        <v>58</v>
      </c>
      <c r="BH1407" s="189" t="s">
        <v>58</v>
      </c>
      <c r="BI1407" s="189"/>
      <c r="BJ1407" s="189"/>
      <c r="BK1407" s="189"/>
      <c r="BL1407" s="189"/>
    </row>
    <row r="1408" spans="1:64" ht="13.5" hidden="1" customHeight="1" thickBot="1">
      <c r="A1408" s="90"/>
      <c r="B1408" s="117"/>
      <c r="C1408" s="487"/>
      <c r="D1408" s="347"/>
      <c r="E1408" s="347"/>
      <c r="F1408" s="304"/>
      <c r="G1408" s="304"/>
      <c r="H1408" s="304"/>
      <c r="I1408" s="304"/>
      <c r="J1408" s="304"/>
      <c r="K1408" s="304"/>
      <c r="L1408" s="304"/>
      <c r="M1408" s="304"/>
      <c r="N1408" s="304"/>
      <c r="O1408" s="304"/>
      <c r="P1408" s="304"/>
      <c r="Q1408" s="304"/>
      <c r="R1408" s="304"/>
      <c r="S1408" s="304"/>
      <c r="T1408" s="304"/>
      <c r="U1408" s="304"/>
      <c r="V1408" s="304"/>
      <c r="W1408" s="304"/>
      <c r="X1408" s="304"/>
      <c r="Y1408" s="304"/>
      <c r="Z1408" s="304"/>
      <c r="AA1408" s="304"/>
      <c r="AB1408" s="304"/>
      <c r="AC1408" s="304"/>
      <c r="AD1408" s="304"/>
      <c r="AE1408" s="305"/>
      <c r="AF1408" s="305"/>
      <c r="AG1408" s="305"/>
      <c r="AH1408" s="305"/>
      <c r="AI1408" s="305"/>
      <c r="AJ1408" s="305"/>
      <c r="AK1408" s="305"/>
      <c r="AL1408" s="305"/>
      <c r="AM1408" s="305"/>
      <c r="AN1408" s="305"/>
      <c r="AO1408" s="314"/>
      <c r="AP1408" s="117"/>
      <c r="AQ1408" s="54" t="s">
        <v>645</v>
      </c>
      <c r="AU1408" s="292" t="str">
        <f t="shared" ca="1" si="227"/>
        <v>Y</v>
      </c>
      <c r="AV1408" s="292">
        <f t="shared" si="228"/>
        <v>1389</v>
      </c>
      <c r="AW1408" s="180" t="str">
        <f t="shared" ca="1" si="225"/>
        <v>Y1389</v>
      </c>
      <c r="AX1408" s="180">
        <f t="shared" si="222"/>
        <v>9</v>
      </c>
      <c r="AY1408" s="180" t="str">
        <f t="shared" ca="1" si="223"/>
        <v>6. Ownership - Operating Costs</v>
      </c>
      <c r="AZ1408" s="189" t="s">
        <v>702</v>
      </c>
      <c r="BA1408" s="180" t="s">
        <v>777</v>
      </c>
      <c r="BB1408" s="180">
        <f>$Y$8</f>
        <v>2039</v>
      </c>
      <c r="BC1408" s="180" t="str">
        <f t="shared" ca="1" si="226"/>
        <v>9_Y1389_Landowner_royalties_2039</v>
      </c>
      <c r="BD1408" s="180" t="s">
        <v>407</v>
      </c>
      <c r="BE1408" s="180"/>
      <c r="BF1408" s="189" t="str">
        <f t="shared" si="224"/>
        <v>&gt;=0</v>
      </c>
      <c r="BG1408" s="189" t="s">
        <v>58</v>
      </c>
      <c r="BH1408" s="189" t="s">
        <v>58</v>
      </c>
      <c r="BI1408" s="189"/>
      <c r="BJ1408" s="189"/>
      <c r="BK1408" s="189"/>
      <c r="BL1408" s="189"/>
    </row>
    <row r="1409" spans="1:64" ht="13.5" hidden="1" customHeight="1" thickBot="1">
      <c r="A1409" s="90"/>
      <c r="B1409" s="117"/>
      <c r="C1409" s="487"/>
      <c r="D1409" s="347"/>
      <c r="E1409" s="347"/>
      <c r="F1409" s="304"/>
      <c r="G1409" s="304"/>
      <c r="H1409" s="304"/>
      <c r="I1409" s="304"/>
      <c r="J1409" s="304"/>
      <c r="K1409" s="304"/>
      <c r="L1409" s="304"/>
      <c r="M1409" s="304"/>
      <c r="N1409" s="304"/>
      <c r="O1409" s="304"/>
      <c r="P1409" s="304"/>
      <c r="Q1409" s="304"/>
      <c r="R1409" s="304"/>
      <c r="S1409" s="304"/>
      <c r="T1409" s="304"/>
      <c r="U1409" s="304"/>
      <c r="V1409" s="304"/>
      <c r="W1409" s="304"/>
      <c r="X1409" s="304"/>
      <c r="Y1409" s="304"/>
      <c r="Z1409" s="304"/>
      <c r="AA1409" s="304"/>
      <c r="AB1409" s="304"/>
      <c r="AC1409" s="304"/>
      <c r="AD1409" s="304"/>
      <c r="AE1409" s="305"/>
      <c r="AF1409" s="305"/>
      <c r="AG1409" s="305"/>
      <c r="AH1409" s="305"/>
      <c r="AI1409" s="305"/>
      <c r="AJ1409" s="305"/>
      <c r="AK1409" s="305"/>
      <c r="AL1409" s="305"/>
      <c r="AM1409" s="305"/>
      <c r="AN1409" s="305"/>
      <c r="AO1409" s="314"/>
      <c r="AP1409" s="117"/>
      <c r="AQ1409" s="54" t="s">
        <v>645</v>
      </c>
      <c r="AU1409" s="292" t="str">
        <f t="shared" ca="1" si="227"/>
        <v>Z</v>
      </c>
      <c r="AV1409" s="292">
        <f t="shared" si="228"/>
        <v>1389</v>
      </c>
      <c r="AW1409" s="180" t="str">
        <f t="shared" ca="1" si="225"/>
        <v>Z1389</v>
      </c>
      <c r="AX1409" s="180">
        <f t="shared" si="222"/>
        <v>9</v>
      </c>
      <c r="AY1409" s="180" t="str">
        <f t="shared" ca="1" si="223"/>
        <v>6. Ownership - Operating Costs</v>
      </c>
      <c r="AZ1409" s="189" t="s">
        <v>702</v>
      </c>
      <c r="BA1409" s="180" t="s">
        <v>777</v>
      </c>
      <c r="BB1409" s="180">
        <f>$Z$8</f>
        <v>2040</v>
      </c>
      <c r="BC1409" s="180" t="str">
        <f t="shared" ca="1" si="226"/>
        <v>9_Z1389_Landowner_royalties_2040</v>
      </c>
      <c r="BD1409" s="180" t="s">
        <v>407</v>
      </c>
      <c r="BE1409" s="180"/>
      <c r="BF1409" s="189" t="str">
        <f t="shared" si="224"/>
        <v>&gt;=0</v>
      </c>
      <c r="BG1409" s="189" t="s">
        <v>58</v>
      </c>
      <c r="BH1409" s="189" t="s">
        <v>58</v>
      </c>
      <c r="BI1409" s="189"/>
      <c r="BJ1409" s="189"/>
      <c r="BK1409" s="189"/>
      <c r="BL1409" s="189"/>
    </row>
    <row r="1410" spans="1:64" ht="13.5" hidden="1" customHeight="1" thickBot="1">
      <c r="A1410" s="90"/>
      <c r="B1410" s="117"/>
      <c r="C1410" s="487"/>
      <c r="D1410" s="347"/>
      <c r="E1410" s="347"/>
      <c r="F1410" s="304"/>
      <c r="G1410" s="304"/>
      <c r="H1410" s="304"/>
      <c r="I1410" s="304"/>
      <c r="J1410" s="304"/>
      <c r="K1410" s="304"/>
      <c r="L1410" s="304"/>
      <c r="M1410" s="304"/>
      <c r="N1410" s="304"/>
      <c r="O1410" s="304"/>
      <c r="P1410" s="304"/>
      <c r="Q1410" s="304"/>
      <c r="R1410" s="304"/>
      <c r="S1410" s="304"/>
      <c r="T1410" s="304"/>
      <c r="U1410" s="304"/>
      <c r="V1410" s="304"/>
      <c r="W1410" s="304"/>
      <c r="X1410" s="304"/>
      <c r="Y1410" s="304"/>
      <c r="Z1410" s="304"/>
      <c r="AA1410" s="304"/>
      <c r="AB1410" s="304"/>
      <c r="AC1410" s="304"/>
      <c r="AD1410" s="304"/>
      <c r="AE1410" s="305"/>
      <c r="AF1410" s="305"/>
      <c r="AG1410" s="305"/>
      <c r="AH1410" s="305"/>
      <c r="AI1410" s="305"/>
      <c r="AJ1410" s="305"/>
      <c r="AK1410" s="305"/>
      <c r="AL1410" s="305"/>
      <c r="AM1410" s="305"/>
      <c r="AN1410" s="305"/>
      <c r="AO1410" s="314"/>
      <c r="AP1410" s="117"/>
      <c r="AQ1410" s="54" t="s">
        <v>645</v>
      </c>
      <c r="AU1410" s="292" t="str">
        <f t="shared" ca="1" si="227"/>
        <v>AA</v>
      </c>
      <c r="AV1410" s="292">
        <f t="shared" si="228"/>
        <v>1389</v>
      </c>
      <c r="AW1410" s="180" t="str">
        <f t="shared" ca="1" si="225"/>
        <v>AA1389</v>
      </c>
      <c r="AX1410" s="180">
        <f t="shared" si="222"/>
        <v>9</v>
      </c>
      <c r="AY1410" s="180" t="str">
        <f t="shared" ca="1" si="223"/>
        <v>6. Ownership - Operating Costs</v>
      </c>
      <c r="AZ1410" s="189" t="s">
        <v>702</v>
      </c>
      <c r="BA1410" s="180" t="s">
        <v>777</v>
      </c>
      <c r="BB1410" s="180">
        <f>$AA$8</f>
        <v>2041</v>
      </c>
      <c r="BC1410" s="180" t="str">
        <f t="shared" ca="1" si="226"/>
        <v>9_AA1389_Landowner_royalties_2041</v>
      </c>
      <c r="BD1410" s="180" t="s">
        <v>407</v>
      </c>
      <c r="BE1410" s="180"/>
      <c r="BF1410" s="189" t="str">
        <f t="shared" si="224"/>
        <v>&gt;=0</v>
      </c>
      <c r="BG1410" s="189" t="s">
        <v>58</v>
      </c>
      <c r="BH1410" s="189" t="s">
        <v>58</v>
      </c>
      <c r="BI1410" s="189"/>
      <c r="BJ1410" s="189"/>
      <c r="BK1410" s="189"/>
      <c r="BL1410" s="189"/>
    </row>
    <row r="1411" spans="1:64" ht="13.5" hidden="1" customHeight="1" thickBot="1">
      <c r="A1411" s="90"/>
      <c r="B1411" s="117"/>
      <c r="C1411" s="487"/>
      <c r="D1411" s="347"/>
      <c r="E1411" s="347"/>
      <c r="F1411" s="304"/>
      <c r="G1411" s="304"/>
      <c r="H1411" s="304"/>
      <c r="I1411" s="304"/>
      <c r="J1411" s="304"/>
      <c r="K1411" s="304"/>
      <c r="L1411" s="304"/>
      <c r="M1411" s="304"/>
      <c r="N1411" s="304"/>
      <c r="O1411" s="304"/>
      <c r="P1411" s="304"/>
      <c r="Q1411" s="304"/>
      <c r="R1411" s="304"/>
      <c r="S1411" s="304"/>
      <c r="T1411" s="304"/>
      <c r="U1411" s="304"/>
      <c r="V1411" s="304"/>
      <c r="W1411" s="304"/>
      <c r="X1411" s="304"/>
      <c r="Y1411" s="304"/>
      <c r="Z1411" s="304"/>
      <c r="AA1411" s="304"/>
      <c r="AB1411" s="304"/>
      <c r="AC1411" s="304"/>
      <c r="AD1411" s="304"/>
      <c r="AE1411" s="305"/>
      <c r="AF1411" s="305"/>
      <c r="AG1411" s="305"/>
      <c r="AH1411" s="305"/>
      <c r="AI1411" s="305"/>
      <c r="AJ1411" s="305"/>
      <c r="AK1411" s="305"/>
      <c r="AL1411" s="305"/>
      <c r="AM1411" s="305"/>
      <c r="AN1411" s="305"/>
      <c r="AO1411" s="314"/>
      <c r="AP1411" s="117"/>
      <c r="AQ1411" s="54" t="s">
        <v>645</v>
      </c>
      <c r="AU1411" s="292" t="str">
        <f t="shared" ca="1" si="227"/>
        <v>AB</v>
      </c>
      <c r="AV1411" s="292">
        <f t="shared" si="228"/>
        <v>1389</v>
      </c>
      <c r="AW1411" s="180" t="str">
        <f t="shared" ca="1" si="225"/>
        <v>AB1389</v>
      </c>
      <c r="AX1411" s="180">
        <f t="shared" si="222"/>
        <v>9</v>
      </c>
      <c r="AY1411" s="180" t="str">
        <f t="shared" ca="1" si="223"/>
        <v>6. Ownership - Operating Costs</v>
      </c>
      <c r="AZ1411" s="189" t="s">
        <v>702</v>
      </c>
      <c r="BA1411" s="180" t="s">
        <v>777</v>
      </c>
      <c r="BB1411" s="180">
        <f>$AB$8</f>
        <v>2042</v>
      </c>
      <c r="BC1411" s="180" t="str">
        <f t="shared" ca="1" si="226"/>
        <v>9_AB1389_Landowner_royalties_2042</v>
      </c>
      <c r="BD1411" s="180" t="s">
        <v>407</v>
      </c>
      <c r="BE1411" s="180"/>
      <c r="BF1411" s="189" t="str">
        <f t="shared" si="224"/>
        <v>&gt;=0</v>
      </c>
      <c r="BG1411" s="189" t="s">
        <v>58</v>
      </c>
      <c r="BH1411" s="189" t="s">
        <v>58</v>
      </c>
      <c r="BI1411" s="189"/>
      <c r="BJ1411" s="189"/>
      <c r="BK1411" s="189"/>
      <c r="BL1411" s="189"/>
    </row>
    <row r="1412" spans="1:64" ht="13.5" hidden="1" customHeight="1" thickBot="1">
      <c r="A1412" s="90"/>
      <c r="B1412" s="117"/>
      <c r="C1412" s="487"/>
      <c r="D1412" s="347"/>
      <c r="E1412" s="347"/>
      <c r="F1412" s="304"/>
      <c r="G1412" s="304"/>
      <c r="H1412" s="304"/>
      <c r="I1412" s="304"/>
      <c r="J1412" s="304"/>
      <c r="K1412" s="304"/>
      <c r="L1412" s="304"/>
      <c r="M1412" s="304"/>
      <c r="N1412" s="304"/>
      <c r="O1412" s="304"/>
      <c r="P1412" s="304"/>
      <c r="Q1412" s="304"/>
      <c r="R1412" s="304"/>
      <c r="S1412" s="304"/>
      <c r="T1412" s="304"/>
      <c r="U1412" s="304"/>
      <c r="V1412" s="304"/>
      <c r="W1412" s="304"/>
      <c r="X1412" s="304"/>
      <c r="Y1412" s="304"/>
      <c r="Z1412" s="304"/>
      <c r="AA1412" s="304"/>
      <c r="AB1412" s="304"/>
      <c r="AC1412" s="304"/>
      <c r="AD1412" s="304"/>
      <c r="AE1412" s="305"/>
      <c r="AF1412" s="305"/>
      <c r="AG1412" s="305"/>
      <c r="AH1412" s="305"/>
      <c r="AI1412" s="305"/>
      <c r="AJ1412" s="305"/>
      <c r="AK1412" s="305"/>
      <c r="AL1412" s="305"/>
      <c r="AM1412" s="305"/>
      <c r="AN1412" s="305"/>
      <c r="AO1412" s="314"/>
      <c r="AP1412" s="117"/>
      <c r="AQ1412" s="54" t="s">
        <v>645</v>
      </c>
      <c r="AU1412" s="292" t="str">
        <f t="shared" ca="1" si="227"/>
        <v>AC</v>
      </c>
      <c r="AV1412" s="292">
        <f t="shared" si="228"/>
        <v>1389</v>
      </c>
      <c r="AW1412" s="180" t="str">
        <f t="shared" ca="1" si="225"/>
        <v>AC1389</v>
      </c>
      <c r="AX1412" s="180">
        <f t="shared" si="222"/>
        <v>9</v>
      </c>
      <c r="AY1412" s="180" t="str">
        <f t="shared" ca="1" si="223"/>
        <v>6. Ownership - Operating Costs</v>
      </c>
      <c r="AZ1412" s="189" t="s">
        <v>702</v>
      </c>
      <c r="BA1412" s="180" t="s">
        <v>777</v>
      </c>
      <c r="BB1412" s="180">
        <f>$AC$8</f>
        <v>2043</v>
      </c>
      <c r="BC1412" s="180" t="str">
        <f t="shared" ca="1" si="226"/>
        <v>9_AC1389_Landowner_royalties_2043</v>
      </c>
      <c r="BD1412" s="180" t="s">
        <v>407</v>
      </c>
      <c r="BE1412" s="180"/>
      <c r="BF1412" s="189" t="str">
        <f t="shared" si="224"/>
        <v>&gt;=0</v>
      </c>
      <c r="BG1412" s="189" t="s">
        <v>58</v>
      </c>
      <c r="BH1412" s="189" t="s">
        <v>58</v>
      </c>
      <c r="BI1412" s="189"/>
      <c r="BJ1412" s="189"/>
      <c r="BK1412" s="189"/>
      <c r="BL1412" s="189"/>
    </row>
    <row r="1413" spans="1:64" ht="13.5" hidden="1" customHeight="1" thickBot="1">
      <c r="A1413" s="90"/>
      <c r="B1413" s="117"/>
      <c r="C1413" s="487"/>
      <c r="D1413" s="347"/>
      <c r="E1413" s="347"/>
      <c r="F1413" s="304"/>
      <c r="G1413" s="304"/>
      <c r="H1413" s="304"/>
      <c r="I1413" s="304"/>
      <c r="J1413" s="304"/>
      <c r="K1413" s="304"/>
      <c r="L1413" s="304"/>
      <c r="M1413" s="304"/>
      <c r="N1413" s="304"/>
      <c r="O1413" s="304"/>
      <c r="P1413" s="304"/>
      <c r="Q1413" s="304"/>
      <c r="R1413" s="304"/>
      <c r="S1413" s="304"/>
      <c r="T1413" s="304"/>
      <c r="U1413" s="304"/>
      <c r="V1413" s="304"/>
      <c r="W1413" s="304"/>
      <c r="X1413" s="304"/>
      <c r="Y1413" s="304"/>
      <c r="Z1413" s="304"/>
      <c r="AA1413" s="304"/>
      <c r="AB1413" s="304"/>
      <c r="AC1413" s="304"/>
      <c r="AD1413" s="304"/>
      <c r="AE1413" s="305"/>
      <c r="AF1413" s="305"/>
      <c r="AG1413" s="305"/>
      <c r="AH1413" s="305"/>
      <c r="AI1413" s="305"/>
      <c r="AJ1413" s="305"/>
      <c r="AK1413" s="305"/>
      <c r="AL1413" s="305"/>
      <c r="AM1413" s="305"/>
      <c r="AN1413" s="305"/>
      <c r="AO1413" s="314"/>
      <c r="AP1413" s="117"/>
      <c r="AQ1413" s="54" t="s">
        <v>645</v>
      </c>
      <c r="AU1413" s="292" t="str">
        <f t="shared" ca="1" si="227"/>
        <v>AD</v>
      </c>
      <c r="AV1413" s="292">
        <f t="shared" si="228"/>
        <v>1389</v>
      </c>
      <c r="AW1413" s="180" t="str">
        <f t="shared" ca="1" si="225"/>
        <v>AD1389</v>
      </c>
      <c r="AX1413" s="180">
        <f t="shared" si="222"/>
        <v>9</v>
      </c>
      <c r="AY1413" s="180" t="str">
        <f t="shared" ca="1" si="223"/>
        <v>6. Ownership - Operating Costs</v>
      </c>
      <c r="AZ1413" s="189" t="s">
        <v>702</v>
      </c>
      <c r="BA1413" s="180" t="s">
        <v>777</v>
      </c>
      <c r="BB1413" s="180">
        <f>$AD$8</f>
        <v>2044</v>
      </c>
      <c r="BC1413" s="180" t="str">
        <f t="shared" ca="1" si="226"/>
        <v>9_AD1389_Landowner_royalties_2044</v>
      </c>
      <c r="BD1413" s="180" t="s">
        <v>407</v>
      </c>
      <c r="BE1413" s="180"/>
      <c r="BF1413" s="189" t="str">
        <f t="shared" si="224"/>
        <v>&gt;=0</v>
      </c>
      <c r="BG1413" s="189" t="s">
        <v>58</v>
      </c>
      <c r="BH1413" s="189" t="s">
        <v>58</v>
      </c>
      <c r="BI1413" s="189"/>
      <c r="BJ1413" s="189"/>
      <c r="BK1413" s="189"/>
      <c r="BL1413" s="189"/>
    </row>
    <row r="1414" spans="1:64" ht="13.5" hidden="1" customHeight="1" thickBot="1">
      <c r="A1414" s="90"/>
      <c r="B1414" s="117"/>
      <c r="C1414" s="487"/>
      <c r="D1414" s="347"/>
      <c r="E1414" s="347"/>
      <c r="F1414" s="304"/>
      <c r="G1414" s="304"/>
      <c r="H1414" s="304"/>
      <c r="I1414" s="304"/>
      <c r="J1414" s="304"/>
      <c r="K1414" s="304"/>
      <c r="L1414" s="304"/>
      <c r="M1414" s="304"/>
      <c r="N1414" s="304"/>
      <c r="O1414" s="304"/>
      <c r="P1414" s="304"/>
      <c r="Q1414" s="304"/>
      <c r="R1414" s="304"/>
      <c r="S1414" s="304"/>
      <c r="T1414" s="304"/>
      <c r="U1414" s="304"/>
      <c r="V1414" s="304"/>
      <c r="W1414" s="304"/>
      <c r="X1414" s="304"/>
      <c r="Y1414" s="304"/>
      <c r="Z1414" s="304"/>
      <c r="AA1414" s="304"/>
      <c r="AB1414" s="304"/>
      <c r="AC1414" s="304"/>
      <c r="AD1414" s="304"/>
      <c r="AE1414" s="305"/>
      <c r="AF1414" s="305"/>
      <c r="AG1414" s="305"/>
      <c r="AH1414" s="305"/>
      <c r="AI1414" s="305"/>
      <c r="AJ1414" s="305"/>
      <c r="AK1414" s="305"/>
      <c r="AL1414" s="305"/>
      <c r="AM1414" s="305"/>
      <c r="AN1414" s="305"/>
      <c r="AO1414" s="314"/>
      <c r="AP1414" s="117"/>
      <c r="AQ1414" s="54" t="s">
        <v>645</v>
      </c>
      <c r="AU1414" s="292" t="str">
        <f t="shared" ca="1" si="227"/>
        <v>AE</v>
      </c>
      <c r="AV1414" s="292">
        <f t="shared" si="228"/>
        <v>1389</v>
      </c>
      <c r="AW1414" s="180" t="str">
        <f t="shared" ca="1" si="225"/>
        <v>AE1389</v>
      </c>
      <c r="AX1414" s="180">
        <f t="shared" si="222"/>
        <v>9</v>
      </c>
      <c r="AY1414" s="180" t="str">
        <f t="shared" ca="1" si="223"/>
        <v>6. Ownership - Operating Costs</v>
      </c>
      <c r="AZ1414" s="189" t="s">
        <v>702</v>
      </c>
      <c r="BA1414" s="180" t="s">
        <v>777</v>
      </c>
      <c r="BB1414" s="180">
        <f>$AE$8</f>
        <v>2045</v>
      </c>
      <c r="BC1414" s="180" t="str">
        <f t="shared" ca="1" si="226"/>
        <v>9_AE1389_Landowner_royalties_2045</v>
      </c>
      <c r="BD1414" s="180" t="s">
        <v>407</v>
      </c>
      <c r="BE1414" s="180"/>
      <c r="BF1414" s="189" t="str">
        <f t="shared" si="224"/>
        <v>&gt;=0</v>
      </c>
      <c r="BG1414" s="189" t="s">
        <v>58</v>
      </c>
      <c r="BH1414" s="189" t="s">
        <v>58</v>
      </c>
      <c r="BI1414" s="189"/>
      <c r="BJ1414" s="189"/>
      <c r="BK1414" s="189"/>
      <c r="BL1414" s="189"/>
    </row>
    <row r="1415" spans="1:64" ht="13.5" hidden="1" customHeight="1" thickBot="1">
      <c r="A1415" s="90"/>
      <c r="B1415" s="117"/>
      <c r="C1415" s="487"/>
      <c r="D1415" s="347"/>
      <c r="E1415" s="347"/>
      <c r="F1415" s="304"/>
      <c r="G1415" s="304"/>
      <c r="H1415" s="304"/>
      <c r="I1415" s="304"/>
      <c r="J1415" s="304"/>
      <c r="K1415" s="304"/>
      <c r="L1415" s="304"/>
      <c r="M1415" s="304"/>
      <c r="N1415" s="304"/>
      <c r="O1415" s="304"/>
      <c r="P1415" s="304"/>
      <c r="Q1415" s="304"/>
      <c r="R1415" s="304"/>
      <c r="S1415" s="304"/>
      <c r="T1415" s="304"/>
      <c r="U1415" s="304"/>
      <c r="V1415" s="304"/>
      <c r="W1415" s="304"/>
      <c r="X1415" s="304"/>
      <c r="Y1415" s="304"/>
      <c r="Z1415" s="304"/>
      <c r="AA1415" s="304"/>
      <c r="AB1415" s="304"/>
      <c r="AC1415" s="304"/>
      <c r="AD1415" s="304"/>
      <c r="AE1415" s="305"/>
      <c r="AF1415" s="305"/>
      <c r="AG1415" s="305"/>
      <c r="AH1415" s="305"/>
      <c r="AI1415" s="305"/>
      <c r="AJ1415" s="305"/>
      <c r="AK1415" s="305"/>
      <c r="AL1415" s="305"/>
      <c r="AM1415" s="305"/>
      <c r="AN1415" s="305"/>
      <c r="AO1415" s="314"/>
      <c r="AP1415" s="117"/>
      <c r="AQ1415" s="54" t="s">
        <v>645</v>
      </c>
      <c r="AU1415" s="292" t="str">
        <f t="shared" ca="1" si="227"/>
        <v>AF</v>
      </c>
      <c r="AV1415" s="292">
        <f t="shared" si="228"/>
        <v>1389</v>
      </c>
      <c r="AW1415" s="180" t="str">
        <f t="shared" ca="1" si="225"/>
        <v>AF1389</v>
      </c>
      <c r="AX1415" s="180">
        <f t="shared" si="222"/>
        <v>9</v>
      </c>
      <c r="AY1415" s="180" t="str">
        <f t="shared" ca="1" si="223"/>
        <v>6. Ownership - Operating Costs</v>
      </c>
      <c r="AZ1415" s="189" t="s">
        <v>702</v>
      </c>
      <c r="BA1415" s="180" t="s">
        <v>777</v>
      </c>
      <c r="BB1415" s="180">
        <f>$AF$8</f>
        <v>2046</v>
      </c>
      <c r="BC1415" s="180" t="str">
        <f t="shared" ca="1" si="226"/>
        <v>9_AF1389_Landowner_royalties_2046</v>
      </c>
      <c r="BD1415" s="180" t="s">
        <v>407</v>
      </c>
      <c r="BE1415" s="180"/>
      <c r="BF1415" s="189" t="str">
        <f t="shared" si="224"/>
        <v>&gt;=0</v>
      </c>
      <c r="BG1415" s="189" t="s">
        <v>58</v>
      </c>
      <c r="BH1415" s="189" t="s">
        <v>58</v>
      </c>
      <c r="BI1415" s="189"/>
      <c r="BJ1415" s="189"/>
      <c r="BK1415" s="189"/>
      <c r="BL1415" s="189"/>
    </row>
    <row r="1416" spans="1:64" ht="13.5" hidden="1" customHeight="1" thickBot="1">
      <c r="A1416" s="90"/>
      <c r="B1416" s="117"/>
      <c r="C1416" s="487"/>
      <c r="D1416" s="347"/>
      <c r="E1416" s="347"/>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304"/>
      <c r="AE1416" s="305"/>
      <c r="AF1416" s="305"/>
      <c r="AG1416" s="305"/>
      <c r="AH1416" s="305"/>
      <c r="AI1416" s="305"/>
      <c r="AJ1416" s="305"/>
      <c r="AK1416" s="305"/>
      <c r="AL1416" s="305"/>
      <c r="AM1416" s="305"/>
      <c r="AN1416" s="305"/>
      <c r="AO1416" s="314"/>
      <c r="AP1416" s="117"/>
      <c r="AQ1416" s="54" t="s">
        <v>645</v>
      </c>
      <c r="AU1416" s="292" t="str">
        <f t="shared" ca="1" si="227"/>
        <v>AG</v>
      </c>
      <c r="AV1416" s="292">
        <f t="shared" si="228"/>
        <v>1389</v>
      </c>
      <c r="AW1416" s="180" t="str">
        <f t="shared" ca="1" si="225"/>
        <v>AG1389</v>
      </c>
      <c r="AX1416" s="180">
        <f t="shared" si="222"/>
        <v>9</v>
      </c>
      <c r="AY1416" s="180" t="str">
        <f t="shared" ca="1" si="223"/>
        <v>6. Ownership - Operating Costs</v>
      </c>
      <c r="AZ1416" s="189" t="s">
        <v>702</v>
      </c>
      <c r="BA1416" s="180" t="s">
        <v>777</v>
      </c>
      <c r="BB1416" s="180">
        <f>$AG$8</f>
        <v>2047</v>
      </c>
      <c r="BC1416" s="180" t="str">
        <f t="shared" ca="1" si="226"/>
        <v>9_AG1389_Landowner_royalties_2047</v>
      </c>
      <c r="BD1416" s="180" t="s">
        <v>407</v>
      </c>
      <c r="BE1416" s="180"/>
      <c r="BF1416" s="189" t="str">
        <f t="shared" si="224"/>
        <v>&gt;=0</v>
      </c>
      <c r="BG1416" s="189" t="s">
        <v>58</v>
      </c>
      <c r="BH1416" s="189" t="s">
        <v>58</v>
      </c>
      <c r="BI1416" s="189"/>
      <c r="BJ1416" s="189"/>
      <c r="BK1416" s="189"/>
      <c r="BL1416" s="189"/>
    </row>
    <row r="1417" spans="1:64" ht="13.5" hidden="1" customHeight="1" thickBot="1">
      <c r="A1417" s="90"/>
      <c r="B1417" s="117"/>
      <c r="C1417" s="487"/>
      <c r="D1417" s="347"/>
      <c r="E1417" s="347"/>
      <c r="F1417" s="304"/>
      <c r="G1417" s="304"/>
      <c r="H1417" s="304"/>
      <c r="I1417" s="304"/>
      <c r="J1417" s="304"/>
      <c r="K1417" s="304"/>
      <c r="L1417" s="304"/>
      <c r="M1417" s="304"/>
      <c r="N1417" s="304"/>
      <c r="O1417" s="304"/>
      <c r="P1417" s="304"/>
      <c r="Q1417" s="304"/>
      <c r="R1417" s="304"/>
      <c r="S1417" s="304"/>
      <c r="T1417" s="304"/>
      <c r="U1417" s="304"/>
      <c r="V1417" s="304"/>
      <c r="W1417" s="304"/>
      <c r="X1417" s="304"/>
      <c r="Y1417" s="304"/>
      <c r="Z1417" s="304"/>
      <c r="AA1417" s="304"/>
      <c r="AB1417" s="304"/>
      <c r="AC1417" s="304"/>
      <c r="AD1417" s="304"/>
      <c r="AE1417" s="305"/>
      <c r="AF1417" s="305"/>
      <c r="AG1417" s="305"/>
      <c r="AH1417" s="305"/>
      <c r="AI1417" s="305"/>
      <c r="AJ1417" s="305"/>
      <c r="AK1417" s="305"/>
      <c r="AL1417" s="305"/>
      <c r="AM1417" s="305"/>
      <c r="AN1417" s="305"/>
      <c r="AO1417" s="314"/>
      <c r="AP1417" s="117"/>
      <c r="AQ1417" s="54" t="s">
        <v>645</v>
      </c>
      <c r="AU1417" s="292" t="str">
        <f t="shared" ca="1" si="227"/>
        <v>AH</v>
      </c>
      <c r="AV1417" s="292">
        <f t="shared" si="228"/>
        <v>1389</v>
      </c>
      <c r="AW1417" s="180" t="str">
        <f t="shared" ca="1" si="225"/>
        <v>AH1389</v>
      </c>
      <c r="AX1417" s="180">
        <f t="shared" si="222"/>
        <v>9</v>
      </c>
      <c r="AY1417" s="180" t="str">
        <f t="shared" ca="1" si="223"/>
        <v>6. Ownership - Operating Costs</v>
      </c>
      <c r="AZ1417" s="189" t="s">
        <v>702</v>
      </c>
      <c r="BA1417" s="180" t="s">
        <v>777</v>
      </c>
      <c r="BB1417" s="180">
        <f>$AH$8</f>
        <v>2048</v>
      </c>
      <c r="BC1417" s="180" t="str">
        <f t="shared" ca="1" si="226"/>
        <v>9_AH1389_Landowner_royalties_2048</v>
      </c>
      <c r="BD1417" s="180" t="s">
        <v>407</v>
      </c>
      <c r="BE1417" s="180"/>
      <c r="BF1417" s="189" t="str">
        <f t="shared" si="224"/>
        <v>&gt;=0</v>
      </c>
      <c r="BG1417" s="189" t="s">
        <v>58</v>
      </c>
      <c r="BH1417" s="189" t="s">
        <v>58</v>
      </c>
      <c r="BI1417" s="189"/>
      <c r="BJ1417" s="189"/>
      <c r="BK1417" s="189"/>
      <c r="BL1417" s="189"/>
    </row>
    <row r="1418" spans="1:64" ht="13.5" hidden="1" customHeight="1" thickBot="1">
      <c r="A1418" s="90"/>
      <c r="B1418" s="117"/>
      <c r="C1418" s="487"/>
      <c r="D1418" s="347"/>
      <c r="E1418" s="347"/>
      <c r="F1418" s="304"/>
      <c r="G1418" s="304"/>
      <c r="H1418" s="304"/>
      <c r="I1418" s="304"/>
      <c r="J1418" s="304"/>
      <c r="K1418" s="304"/>
      <c r="L1418" s="304"/>
      <c r="M1418" s="304"/>
      <c r="N1418" s="304"/>
      <c r="O1418" s="304"/>
      <c r="P1418" s="304"/>
      <c r="Q1418" s="304"/>
      <c r="R1418" s="304"/>
      <c r="S1418" s="304"/>
      <c r="T1418" s="304"/>
      <c r="U1418" s="304"/>
      <c r="V1418" s="304"/>
      <c r="W1418" s="304"/>
      <c r="X1418" s="304"/>
      <c r="Y1418" s="304"/>
      <c r="Z1418" s="304"/>
      <c r="AA1418" s="304"/>
      <c r="AB1418" s="304"/>
      <c r="AC1418" s="304"/>
      <c r="AD1418" s="304"/>
      <c r="AE1418" s="305"/>
      <c r="AF1418" s="305"/>
      <c r="AG1418" s="305"/>
      <c r="AH1418" s="305"/>
      <c r="AI1418" s="305"/>
      <c r="AJ1418" s="305"/>
      <c r="AK1418" s="305"/>
      <c r="AL1418" s="305"/>
      <c r="AM1418" s="305"/>
      <c r="AN1418" s="305"/>
      <c r="AO1418" s="314"/>
      <c r="AP1418" s="117"/>
      <c r="AQ1418" s="54" t="s">
        <v>645</v>
      </c>
      <c r="AU1418" s="292" t="str">
        <f t="shared" ca="1" si="227"/>
        <v>AI</v>
      </c>
      <c r="AV1418" s="292">
        <f t="shared" si="228"/>
        <v>1389</v>
      </c>
      <c r="AW1418" s="180" t="str">
        <f t="shared" ca="1" si="225"/>
        <v>AI1389</v>
      </c>
      <c r="AX1418" s="180">
        <f t="shared" si="222"/>
        <v>9</v>
      </c>
      <c r="AY1418" s="180" t="str">
        <f t="shared" ca="1" si="223"/>
        <v>6. Ownership - Operating Costs</v>
      </c>
      <c r="AZ1418" s="189" t="s">
        <v>702</v>
      </c>
      <c r="BA1418" s="180" t="s">
        <v>777</v>
      </c>
      <c r="BB1418" s="180">
        <f>$AI$8</f>
        <v>2049</v>
      </c>
      <c r="BC1418" s="180" t="str">
        <f t="shared" ca="1" si="226"/>
        <v>9_AI1389_Landowner_royalties_2049</v>
      </c>
      <c r="BD1418" s="180" t="s">
        <v>407</v>
      </c>
      <c r="BE1418" s="180"/>
      <c r="BF1418" s="189" t="str">
        <f t="shared" si="224"/>
        <v>&gt;=0</v>
      </c>
      <c r="BG1418" s="189" t="s">
        <v>58</v>
      </c>
      <c r="BH1418" s="189" t="s">
        <v>58</v>
      </c>
      <c r="BI1418" s="189"/>
      <c r="BJ1418" s="189"/>
      <c r="BK1418" s="189"/>
      <c r="BL1418" s="189"/>
    </row>
    <row r="1419" spans="1:64" ht="13.5" hidden="1" customHeight="1" thickBot="1">
      <c r="A1419" s="90"/>
      <c r="B1419" s="117"/>
      <c r="C1419" s="487"/>
      <c r="D1419" s="347"/>
      <c r="E1419" s="347"/>
      <c r="F1419" s="304"/>
      <c r="G1419" s="304"/>
      <c r="H1419" s="304"/>
      <c r="I1419" s="304"/>
      <c r="J1419" s="304"/>
      <c r="K1419" s="304"/>
      <c r="L1419" s="304"/>
      <c r="M1419" s="304"/>
      <c r="N1419" s="304"/>
      <c r="O1419" s="304"/>
      <c r="P1419" s="304"/>
      <c r="Q1419" s="304"/>
      <c r="R1419" s="304"/>
      <c r="S1419" s="304"/>
      <c r="T1419" s="304"/>
      <c r="U1419" s="304"/>
      <c r="V1419" s="304"/>
      <c r="W1419" s="304"/>
      <c r="X1419" s="304"/>
      <c r="Y1419" s="304"/>
      <c r="Z1419" s="304"/>
      <c r="AA1419" s="304"/>
      <c r="AB1419" s="304"/>
      <c r="AC1419" s="304"/>
      <c r="AD1419" s="304"/>
      <c r="AE1419" s="305"/>
      <c r="AF1419" s="305"/>
      <c r="AG1419" s="305"/>
      <c r="AH1419" s="305"/>
      <c r="AI1419" s="305"/>
      <c r="AJ1419" s="305"/>
      <c r="AK1419" s="305"/>
      <c r="AL1419" s="305"/>
      <c r="AM1419" s="305"/>
      <c r="AN1419" s="305"/>
      <c r="AO1419" s="314"/>
      <c r="AP1419" s="117"/>
      <c r="AQ1419" s="54" t="s">
        <v>645</v>
      </c>
      <c r="AU1419" s="292" t="str">
        <f t="shared" ca="1" si="227"/>
        <v>AJ</v>
      </c>
      <c r="AV1419" s="292">
        <f t="shared" si="228"/>
        <v>1389</v>
      </c>
      <c r="AW1419" s="180" t="str">
        <f t="shared" ca="1" si="225"/>
        <v>AJ1389</v>
      </c>
      <c r="AX1419" s="180">
        <f t="shared" si="222"/>
        <v>9</v>
      </c>
      <c r="AY1419" s="180" t="str">
        <f t="shared" ca="1" si="223"/>
        <v>6. Ownership - Operating Costs</v>
      </c>
      <c r="AZ1419" s="189" t="s">
        <v>702</v>
      </c>
      <c r="BA1419" s="180" t="s">
        <v>777</v>
      </c>
      <c r="BB1419" s="180">
        <f>$AJ$8</f>
        <v>2050</v>
      </c>
      <c r="BC1419" s="180" t="str">
        <f t="shared" ca="1" si="226"/>
        <v>9_AJ1389_Landowner_royalties_2050</v>
      </c>
      <c r="BD1419" s="180" t="s">
        <v>407</v>
      </c>
      <c r="BE1419" s="180"/>
      <c r="BF1419" s="189" t="str">
        <f t="shared" si="224"/>
        <v>&gt;=0</v>
      </c>
      <c r="BG1419" s="189" t="s">
        <v>58</v>
      </c>
      <c r="BH1419" s="189" t="s">
        <v>58</v>
      </c>
      <c r="BI1419" s="189"/>
      <c r="BJ1419" s="189"/>
      <c r="BK1419" s="189"/>
      <c r="BL1419" s="189"/>
    </row>
    <row r="1420" spans="1:64" ht="13.5" hidden="1" customHeight="1" thickBot="1">
      <c r="A1420" s="90"/>
      <c r="B1420" s="117"/>
      <c r="C1420" s="487"/>
      <c r="D1420" s="347"/>
      <c r="E1420" s="347"/>
      <c r="F1420" s="304"/>
      <c r="G1420" s="304"/>
      <c r="H1420" s="304"/>
      <c r="I1420" s="304"/>
      <c r="J1420" s="304"/>
      <c r="K1420" s="304"/>
      <c r="L1420" s="304"/>
      <c r="M1420" s="304"/>
      <c r="N1420" s="304"/>
      <c r="O1420" s="304"/>
      <c r="P1420" s="304"/>
      <c r="Q1420" s="304"/>
      <c r="R1420" s="304"/>
      <c r="S1420" s="304"/>
      <c r="T1420" s="304"/>
      <c r="U1420" s="304"/>
      <c r="V1420" s="304"/>
      <c r="W1420" s="304"/>
      <c r="X1420" s="304"/>
      <c r="Y1420" s="304"/>
      <c r="Z1420" s="304"/>
      <c r="AA1420" s="304"/>
      <c r="AB1420" s="304"/>
      <c r="AC1420" s="304"/>
      <c r="AD1420" s="304"/>
      <c r="AE1420" s="305"/>
      <c r="AF1420" s="305"/>
      <c r="AG1420" s="305"/>
      <c r="AH1420" s="305"/>
      <c r="AI1420" s="305"/>
      <c r="AJ1420" s="305"/>
      <c r="AK1420" s="305"/>
      <c r="AL1420" s="305"/>
      <c r="AM1420" s="305"/>
      <c r="AN1420" s="305"/>
      <c r="AO1420" s="314"/>
      <c r="AP1420" s="117"/>
      <c r="AQ1420" s="54" t="s">
        <v>645</v>
      </c>
      <c r="AU1420" s="292" t="str">
        <f t="shared" ca="1" si="227"/>
        <v>AK</v>
      </c>
      <c r="AV1420" s="292">
        <f t="shared" si="228"/>
        <v>1389</v>
      </c>
      <c r="AW1420" s="180" t="str">
        <f t="shared" ca="1" si="225"/>
        <v>AK1389</v>
      </c>
      <c r="AX1420" s="180">
        <f t="shared" si="222"/>
        <v>9</v>
      </c>
      <c r="AY1420" s="180" t="str">
        <f t="shared" ca="1" si="223"/>
        <v>6. Ownership - Operating Costs</v>
      </c>
      <c r="AZ1420" s="189" t="s">
        <v>702</v>
      </c>
      <c r="BA1420" s="180" t="s">
        <v>777</v>
      </c>
      <c r="BB1420" s="180">
        <f>$AK$8</f>
        <v>2051</v>
      </c>
      <c r="BC1420" s="180" t="str">
        <f t="shared" ca="1" si="226"/>
        <v>9_AK1389_Landowner_royalties_2051</v>
      </c>
      <c r="BD1420" s="180" t="s">
        <v>407</v>
      </c>
      <c r="BE1420" s="180"/>
      <c r="BF1420" s="189" t="str">
        <f t="shared" si="224"/>
        <v>&gt;=0</v>
      </c>
      <c r="BG1420" s="189" t="s">
        <v>58</v>
      </c>
      <c r="BH1420" s="189" t="s">
        <v>58</v>
      </c>
      <c r="BI1420" s="189"/>
      <c r="BJ1420" s="189"/>
      <c r="BK1420" s="189"/>
      <c r="BL1420" s="189"/>
    </row>
    <row r="1421" spans="1:64" ht="13.5" hidden="1" customHeight="1" thickBot="1">
      <c r="A1421" s="90"/>
      <c r="B1421" s="117"/>
      <c r="C1421" s="487"/>
      <c r="D1421" s="347"/>
      <c r="E1421" s="347"/>
      <c r="F1421" s="304"/>
      <c r="G1421" s="304"/>
      <c r="H1421" s="304"/>
      <c r="I1421" s="304"/>
      <c r="J1421" s="304"/>
      <c r="K1421" s="304"/>
      <c r="L1421" s="304"/>
      <c r="M1421" s="304"/>
      <c r="N1421" s="304"/>
      <c r="O1421" s="304"/>
      <c r="P1421" s="304"/>
      <c r="Q1421" s="304"/>
      <c r="R1421" s="304"/>
      <c r="S1421" s="304"/>
      <c r="T1421" s="304"/>
      <c r="U1421" s="304"/>
      <c r="V1421" s="304"/>
      <c r="W1421" s="304"/>
      <c r="X1421" s="304"/>
      <c r="Y1421" s="304"/>
      <c r="Z1421" s="304"/>
      <c r="AA1421" s="304"/>
      <c r="AB1421" s="304"/>
      <c r="AC1421" s="304"/>
      <c r="AD1421" s="304"/>
      <c r="AE1421" s="305"/>
      <c r="AF1421" s="305"/>
      <c r="AG1421" s="305"/>
      <c r="AH1421" s="305"/>
      <c r="AI1421" s="305"/>
      <c r="AJ1421" s="305"/>
      <c r="AK1421" s="305"/>
      <c r="AL1421" s="305"/>
      <c r="AM1421" s="305"/>
      <c r="AN1421" s="305"/>
      <c r="AO1421" s="314"/>
      <c r="AP1421" s="117"/>
      <c r="AQ1421" s="54" t="s">
        <v>645</v>
      </c>
      <c r="AU1421" s="292" t="str">
        <f t="shared" ca="1" si="227"/>
        <v>AL</v>
      </c>
      <c r="AV1421" s="292">
        <f t="shared" si="228"/>
        <v>1389</v>
      </c>
      <c r="AW1421" s="180" t="str">
        <f t="shared" ca="1" si="225"/>
        <v>AL1389</v>
      </c>
      <c r="AX1421" s="180">
        <f t="shared" si="222"/>
        <v>9</v>
      </c>
      <c r="AY1421" s="180" t="str">
        <f t="shared" ca="1" si="223"/>
        <v>6. Ownership - Operating Costs</v>
      </c>
      <c r="AZ1421" s="189" t="s">
        <v>702</v>
      </c>
      <c r="BA1421" s="180" t="s">
        <v>777</v>
      </c>
      <c r="BB1421" s="180">
        <f>$AL$8</f>
        <v>2052</v>
      </c>
      <c r="BC1421" s="180" t="str">
        <f t="shared" ca="1" si="226"/>
        <v>9_AL1389_Landowner_royalties_2052</v>
      </c>
      <c r="BD1421" s="180" t="s">
        <v>407</v>
      </c>
      <c r="BE1421" s="180"/>
      <c r="BF1421" s="189" t="str">
        <f t="shared" si="224"/>
        <v>&gt;=0</v>
      </c>
      <c r="BG1421" s="189" t="s">
        <v>58</v>
      </c>
      <c r="BH1421" s="189" t="s">
        <v>58</v>
      </c>
      <c r="BI1421" s="189"/>
      <c r="BJ1421" s="189"/>
      <c r="BK1421" s="189"/>
      <c r="BL1421" s="189"/>
    </row>
    <row r="1422" spans="1:64" ht="13.5" hidden="1" customHeight="1" thickBot="1">
      <c r="A1422" s="90"/>
      <c r="B1422" s="117"/>
      <c r="C1422" s="487"/>
      <c r="D1422" s="347"/>
      <c r="E1422" s="347"/>
      <c r="F1422" s="304"/>
      <c r="G1422" s="304"/>
      <c r="H1422" s="304"/>
      <c r="I1422" s="304"/>
      <c r="J1422" s="304"/>
      <c r="K1422" s="304"/>
      <c r="L1422" s="304"/>
      <c r="M1422" s="304"/>
      <c r="N1422" s="304"/>
      <c r="O1422" s="304"/>
      <c r="P1422" s="304"/>
      <c r="Q1422" s="304"/>
      <c r="R1422" s="304"/>
      <c r="S1422" s="304"/>
      <c r="T1422" s="304"/>
      <c r="U1422" s="304"/>
      <c r="V1422" s="304"/>
      <c r="W1422" s="304"/>
      <c r="X1422" s="304"/>
      <c r="Y1422" s="304"/>
      <c r="Z1422" s="304"/>
      <c r="AA1422" s="304"/>
      <c r="AB1422" s="304"/>
      <c r="AC1422" s="304"/>
      <c r="AD1422" s="304"/>
      <c r="AE1422" s="305"/>
      <c r="AF1422" s="305"/>
      <c r="AG1422" s="305"/>
      <c r="AH1422" s="305"/>
      <c r="AI1422" s="305"/>
      <c r="AJ1422" s="305"/>
      <c r="AK1422" s="305"/>
      <c r="AL1422" s="305"/>
      <c r="AM1422" s="305"/>
      <c r="AN1422" s="305"/>
      <c r="AO1422" s="314"/>
      <c r="AP1422" s="117"/>
      <c r="AQ1422" s="54" t="s">
        <v>645</v>
      </c>
      <c r="AU1422" s="292" t="str">
        <f t="shared" ca="1" si="227"/>
        <v>AM</v>
      </c>
      <c r="AV1422" s="292">
        <f t="shared" si="228"/>
        <v>1389</v>
      </c>
      <c r="AW1422" s="180" t="str">
        <f t="shared" ca="1" si="225"/>
        <v>AM1389</v>
      </c>
      <c r="AX1422" s="180">
        <f t="shared" si="222"/>
        <v>9</v>
      </c>
      <c r="AY1422" s="180" t="str">
        <f t="shared" ca="1" si="223"/>
        <v>6. Ownership - Operating Costs</v>
      </c>
      <c r="AZ1422" s="189" t="s">
        <v>702</v>
      </c>
      <c r="BA1422" s="180" t="s">
        <v>777</v>
      </c>
      <c r="BB1422" s="180">
        <f>$AM$8</f>
        <v>2053</v>
      </c>
      <c r="BC1422" s="180" t="str">
        <f t="shared" ca="1" si="226"/>
        <v>9_AM1389_Landowner_royalties_2053</v>
      </c>
      <c r="BD1422" s="180" t="s">
        <v>407</v>
      </c>
      <c r="BE1422" s="180"/>
      <c r="BF1422" s="189" t="str">
        <f t="shared" si="224"/>
        <v>&gt;=0</v>
      </c>
      <c r="BG1422" s="189" t="s">
        <v>58</v>
      </c>
      <c r="BH1422" s="189" t="s">
        <v>58</v>
      </c>
      <c r="BI1422" s="189"/>
      <c r="BJ1422" s="189"/>
      <c r="BK1422" s="189"/>
      <c r="BL1422" s="189"/>
    </row>
    <row r="1423" spans="1:64" ht="13.5" hidden="1" customHeight="1" thickBot="1">
      <c r="A1423" s="90"/>
      <c r="B1423" s="117"/>
      <c r="C1423" s="487"/>
      <c r="D1423" s="347"/>
      <c r="E1423" s="347"/>
      <c r="F1423" s="304"/>
      <c r="G1423" s="304"/>
      <c r="H1423" s="304"/>
      <c r="I1423" s="304"/>
      <c r="J1423" s="304"/>
      <c r="K1423" s="304"/>
      <c r="L1423" s="304"/>
      <c r="M1423" s="304"/>
      <c r="N1423" s="304"/>
      <c r="O1423" s="304"/>
      <c r="P1423" s="304"/>
      <c r="Q1423" s="304"/>
      <c r="R1423" s="304"/>
      <c r="S1423" s="304"/>
      <c r="T1423" s="304"/>
      <c r="U1423" s="304"/>
      <c r="V1423" s="304"/>
      <c r="W1423" s="304"/>
      <c r="X1423" s="304"/>
      <c r="Y1423" s="304"/>
      <c r="Z1423" s="304"/>
      <c r="AA1423" s="304"/>
      <c r="AB1423" s="304"/>
      <c r="AC1423" s="304"/>
      <c r="AD1423" s="304"/>
      <c r="AE1423" s="305"/>
      <c r="AF1423" s="305"/>
      <c r="AG1423" s="305"/>
      <c r="AH1423" s="305"/>
      <c r="AI1423" s="305"/>
      <c r="AJ1423" s="305"/>
      <c r="AK1423" s="305"/>
      <c r="AL1423" s="305"/>
      <c r="AM1423" s="305"/>
      <c r="AN1423" s="305"/>
      <c r="AO1423" s="314"/>
      <c r="AP1423" s="117"/>
      <c r="AQ1423" s="54" t="s">
        <v>645</v>
      </c>
      <c r="AU1423" s="292" t="str">
        <f t="shared" ca="1" si="227"/>
        <v>AN</v>
      </c>
      <c r="AV1423" s="292">
        <f t="shared" si="228"/>
        <v>1389</v>
      </c>
      <c r="AW1423" s="180" t="str">
        <f t="shared" ca="1" si="225"/>
        <v>AN1389</v>
      </c>
      <c r="AX1423" s="180">
        <f t="shared" si="222"/>
        <v>9</v>
      </c>
      <c r="AY1423" s="180" t="str">
        <f t="shared" ca="1" si="223"/>
        <v>6. Ownership - Operating Costs</v>
      </c>
      <c r="AZ1423" s="189" t="s">
        <v>702</v>
      </c>
      <c r="BA1423" s="180" t="s">
        <v>777</v>
      </c>
      <c r="BB1423" s="180">
        <f>$AN$8</f>
        <v>2054</v>
      </c>
      <c r="BC1423" s="180" t="str">
        <f t="shared" ca="1" si="226"/>
        <v>9_AN1389_Landowner_royalties_2054</v>
      </c>
      <c r="BD1423" s="180" t="s">
        <v>407</v>
      </c>
      <c r="BE1423" s="180"/>
      <c r="BF1423" s="189" t="str">
        <f t="shared" si="224"/>
        <v>&gt;=0</v>
      </c>
      <c r="BG1423" s="189" t="s">
        <v>58</v>
      </c>
      <c r="BH1423" s="189" t="s">
        <v>58</v>
      </c>
      <c r="BI1423" s="189"/>
      <c r="BJ1423" s="189"/>
      <c r="BK1423" s="189"/>
      <c r="BL1423" s="189"/>
    </row>
    <row r="1424" spans="1:64" ht="13.5" hidden="1" customHeight="1" thickBot="1">
      <c r="A1424" s="90"/>
      <c r="B1424" s="117"/>
      <c r="C1424" s="487"/>
      <c r="D1424" s="347"/>
      <c r="E1424" s="347"/>
      <c r="F1424" s="304"/>
      <c r="G1424" s="304"/>
      <c r="H1424" s="304"/>
      <c r="I1424" s="304"/>
      <c r="J1424" s="304"/>
      <c r="K1424" s="304"/>
      <c r="L1424" s="304"/>
      <c r="M1424" s="304"/>
      <c r="N1424" s="304"/>
      <c r="O1424" s="304"/>
      <c r="P1424" s="304"/>
      <c r="Q1424" s="304"/>
      <c r="R1424" s="304"/>
      <c r="S1424" s="304"/>
      <c r="T1424" s="304"/>
      <c r="U1424" s="304"/>
      <c r="V1424" s="304"/>
      <c r="W1424" s="304"/>
      <c r="X1424" s="304"/>
      <c r="Y1424" s="304"/>
      <c r="Z1424" s="304"/>
      <c r="AA1424" s="304"/>
      <c r="AB1424" s="304"/>
      <c r="AC1424" s="304"/>
      <c r="AD1424" s="304"/>
      <c r="AE1424" s="305"/>
      <c r="AF1424" s="305"/>
      <c r="AG1424" s="305"/>
      <c r="AH1424" s="305"/>
      <c r="AI1424" s="305"/>
      <c r="AJ1424" s="305"/>
      <c r="AK1424" s="305"/>
      <c r="AL1424" s="305"/>
      <c r="AM1424" s="305"/>
      <c r="AN1424" s="305"/>
      <c r="AO1424" s="314"/>
      <c r="AP1424" s="117"/>
      <c r="AQ1424" s="307" t="s">
        <v>645</v>
      </c>
      <c r="AR1424" s="307"/>
      <c r="AS1424" s="307"/>
      <c r="AT1424" s="307"/>
      <c r="AU1424" s="308" t="str">
        <f t="shared" ca="1" si="227"/>
        <v>AO</v>
      </c>
      <c r="AV1424" s="308">
        <f t="shared" si="228"/>
        <v>1389</v>
      </c>
      <c r="AW1424" s="254" t="str">
        <f t="shared" ca="1" si="225"/>
        <v>AO1389</v>
      </c>
      <c r="AX1424" s="254">
        <f t="shared" si="222"/>
        <v>9</v>
      </c>
      <c r="AY1424" s="254" t="str">
        <f t="shared" ca="1" si="223"/>
        <v>6. Ownership - Operating Costs</v>
      </c>
      <c r="AZ1424" s="259" t="s">
        <v>702</v>
      </c>
      <c r="BA1424" s="254" t="s">
        <v>777</v>
      </c>
      <c r="BB1424" s="254" t="s">
        <v>646</v>
      </c>
      <c r="BC1424" s="254" t="str">
        <f t="shared" ca="1" si="226"/>
        <v>9_AO1389_Landowner_royalties_Additional_Info</v>
      </c>
      <c r="BD1424" s="259" t="s">
        <v>133</v>
      </c>
      <c r="BE1424" s="259">
        <v>100</v>
      </c>
      <c r="BF1424" s="259"/>
      <c r="BG1424" s="259" t="s">
        <v>58</v>
      </c>
      <c r="BH1424" s="259" t="s">
        <v>58</v>
      </c>
      <c r="BI1424" s="189"/>
      <c r="BJ1424" s="189"/>
      <c r="BK1424" s="189"/>
      <c r="BL1424" s="189"/>
    </row>
    <row r="1425" spans="1:64" ht="13.5" hidden="1" customHeight="1" thickBot="1">
      <c r="A1425" s="90">
        <f>+A1389+1</f>
        <v>51</v>
      </c>
      <c r="B1425" s="117"/>
      <c r="C1425" s="487" t="s">
        <v>778</v>
      </c>
      <c r="D1425" s="347" t="s">
        <v>779</v>
      </c>
      <c r="E1425" s="347"/>
      <c r="F1425" s="280"/>
      <c r="G1425" s="280"/>
      <c r="H1425" s="280"/>
      <c r="I1425" s="280"/>
      <c r="J1425" s="280"/>
      <c r="K1425" s="280"/>
      <c r="L1425" s="280"/>
      <c r="M1425" s="280"/>
      <c r="N1425" s="280"/>
      <c r="O1425" s="280"/>
      <c r="P1425" s="280"/>
      <c r="Q1425" s="280"/>
      <c r="R1425" s="280"/>
      <c r="S1425" s="280"/>
      <c r="T1425" s="280"/>
      <c r="U1425" s="280"/>
      <c r="V1425" s="280"/>
      <c r="W1425" s="280"/>
      <c r="X1425" s="280"/>
      <c r="Y1425" s="280"/>
      <c r="Z1425" s="280"/>
      <c r="AA1425" s="280"/>
      <c r="AB1425" s="280"/>
      <c r="AC1425" s="280"/>
      <c r="AD1425" s="280"/>
      <c r="AE1425" s="281"/>
      <c r="AF1425" s="281"/>
      <c r="AG1425" s="281"/>
      <c r="AH1425" s="281"/>
      <c r="AI1425" s="281"/>
      <c r="AJ1425" s="281"/>
      <c r="AK1425" s="281"/>
      <c r="AL1425" s="281"/>
      <c r="AM1425" s="281"/>
      <c r="AN1425" s="281"/>
      <c r="AO1425" s="222"/>
      <c r="AP1425" s="117"/>
      <c r="AS1425" s="54" t="s">
        <v>125</v>
      </c>
      <c r="AT1425" s="54" t="str">
        <f ca="1">SUBSTITUTE(CELL("address",F1425),"$","")</f>
        <v>F1425</v>
      </c>
      <c r="AU1425" s="227" t="str">
        <f ca="1">CHAR(CODE(AT1425))</f>
        <v>F</v>
      </c>
      <c r="AV1425" s="227">
        <f>ROW(AT1425)</f>
        <v>1425</v>
      </c>
      <c r="AW1425" s="180" t="str">
        <f ca="1">CONCATENATE(AU1425&amp;AV1425)</f>
        <v>F1425</v>
      </c>
      <c r="AX1425" s="180">
        <f t="shared" si="222"/>
        <v>9</v>
      </c>
      <c r="AY1425" s="180" t="str">
        <f t="shared" ca="1" si="223"/>
        <v>6. Ownership - Operating Costs</v>
      </c>
      <c r="AZ1425" s="189" t="s">
        <v>702</v>
      </c>
      <c r="BA1425" s="180" t="s">
        <v>780</v>
      </c>
      <c r="BB1425" s="180">
        <f>$F$8</f>
        <v>2020</v>
      </c>
      <c r="BC1425" s="180" t="str">
        <f ca="1">AX1425&amp;"_"&amp;AW1425&amp;"_"&amp;BA1425&amp;"_"&amp;BB1425</f>
        <v>9_F1425_Fuel_cost_per_unit_2020</v>
      </c>
      <c r="BD1425" s="180" t="s">
        <v>407</v>
      </c>
      <c r="BE1425" s="180"/>
      <c r="BF1425" s="189" t="str">
        <f t="shared" si="224"/>
        <v>&gt;=0</v>
      </c>
      <c r="BG1425" s="189" t="s">
        <v>58</v>
      </c>
      <c r="BH1425" s="189" t="s">
        <v>58</v>
      </c>
      <c r="BI1425" s="189"/>
      <c r="BJ1425" s="189"/>
      <c r="BK1425" s="189"/>
      <c r="BL1425" s="189"/>
    </row>
    <row r="1426" spans="1:64" ht="13.5" hidden="1" customHeight="1" thickBot="1">
      <c r="A1426" s="90"/>
      <c r="B1426" s="117"/>
      <c r="C1426" s="487"/>
      <c r="D1426" s="347"/>
      <c r="E1426" s="347"/>
      <c r="F1426" s="304"/>
      <c r="G1426" s="304"/>
      <c r="H1426" s="304"/>
      <c r="I1426" s="304"/>
      <c r="J1426" s="304"/>
      <c r="K1426" s="304"/>
      <c r="L1426" s="304"/>
      <c r="M1426" s="304"/>
      <c r="N1426" s="304"/>
      <c r="O1426" s="304"/>
      <c r="P1426" s="304"/>
      <c r="Q1426" s="304"/>
      <c r="R1426" s="304"/>
      <c r="S1426" s="304"/>
      <c r="T1426" s="304"/>
      <c r="U1426" s="304"/>
      <c r="V1426" s="304"/>
      <c r="W1426" s="304"/>
      <c r="X1426" s="304"/>
      <c r="Y1426" s="304"/>
      <c r="Z1426" s="304"/>
      <c r="AA1426" s="304"/>
      <c r="AB1426" s="304"/>
      <c r="AC1426" s="304"/>
      <c r="AD1426" s="304"/>
      <c r="AE1426" s="305"/>
      <c r="AF1426" s="305"/>
      <c r="AG1426" s="305"/>
      <c r="AH1426" s="305"/>
      <c r="AI1426" s="305"/>
      <c r="AJ1426" s="305"/>
      <c r="AK1426" s="305"/>
      <c r="AL1426" s="305"/>
      <c r="AM1426" s="305"/>
      <c r="AN1426" s="305"/>
      <c r="AO1426" s="314"/>
      <c r="AP1426" s="117"/>
      <c r="AQ1426" s="54" t="s">
        <v>645</v>
      </c>
      <c r="AU1426" s="292" t="str">
        <f ca="1">IF(AU1425="Z","AA",IF(LEN(AU1425)=1,CHAR(CODE(AU1425)+1),IF(RIGHT(AU1425,1)="Z",CHAR(CODE(LEFT(AU1425,1))+1),LEFT(AU1425,1))&amp;CHAR(65+MOD(CODE(RIGHT(AU1425,1))+1-65,26))))</f>
        <v>G</v>
      </c>
      <c r="AV1426" s="292">
        <f>AV1425</f>
        <v>1425</v>
      </c>
      <c r="AW1426" s="180" t="str">
        <f t="shared" ref="AW1426:AW1460" ca="1" si="229">CONCATENATE(AU1426&amp;AV1426)</f>
        <v>G1425</v>
      </c>
      <c r="AX1426" s="180">
        <f t="shared" si="222"/>
        <v>9</v>
      </c>
      <c r="AY1426" s="180" t="str">
        <f t="shared" ca="1" si="223"/>
        <v>6. Ownership - Operating Costs</v>
      </c>
      <c r="AZ1426" s="189" t="s">
        <v>702</v>
      </c>
      <c r="BA1426" s="180" t="s">
        <v>780</v>
      </c>
      <c r="BB1426" s="180">
        <f>$G$8</f>
        <v>2021</v>
      </c>
      <c r="BC1426" s="180" t="str">
        <f t="shared" ref="BC1426:BC1460" ca="1" si="230">AX1426&amp;"_"&amp;AW1426&amp;"_"&amp;BA1426&amp;"_"&amp;BB1426</f>
        <v>9_G1425_Fuel_cost_per_unit_2021</v>
      </c>
      <c r="BD1426" s="180" t="s">
        <v>407</v>
      </c>
      <c r="BE1426" s="180"/>
      <c r="BF1426" s="189" t="str">
        <f t="shared" si="224"/>
        <v>&gt;=0</v>
      </c>
      <c r="BG1426" s="189" t="s">
        <v>58</v>
      </c>
      <c r="BH1426" s="189" t="s">
        <v>58</v>
      </c>
      <c r="BI1426" s="189"/>
      <c r="BJ1426" s="189"/>
      <c r="BK1426" s="189"/>
      <c r="BL1426" s="189"/>
    </row>
    <row r="1427" spans="1:64" ht="13.5" hidden="1" customHeight="1" thickBot="1">
      <c r="A1427" s="90"/>
      <c r="B1427" s="117"/>
      <c r="C1427" s="487"/>
      <c r="D1427" s="347"/>
      <c r="E1427" s="347"/>
      <c r="F1427" s="304"/>
      <c r="G1427" s="304"/>
      <c r="H1427" s="304"/>
      <c r="I1427" s="304"/>
      <c r="J1427" s="304"/>
      <c r="K1427" s="304"/>
      <c r="L1427" s="304"/>
      <c r="M1427" s="304"/>
      <c r="N1427" s="304"/>
      <c r="O1427" s="304"/>
      <c r="P1427" s="304"/>
      <c r="Q1427" s="304"/>
      <c r="R1427" s="304"/>
      <c r="S1427" s="304"/>
      <c r="T1427" s="304"/>
      <c r="U1427" s="304"/>
      <c r="V1427" s="304"/>
      <c r="W1427" s="304"/>
      <c r="X1427" s="304"/>
      <c r="Y1427" s="304"/>
      <c r="Z1427" s="304"/>
      <c r="AA1427" s="304"/>
      <c r="AB1427" s="304"/>
      <c r="AC1427" s="304"/>
      <c r="AD1427" s="304"/>
      <c r="AE1427" s="305"/>
      <c r="AF1427" s="305"/>
      <c r="AG1427" s="305"/>
      <c r="AH1427" s="305"/>
      <c r="AI1427" s="305"/>
      <c r="AJ1427" s="305"/>
      <c r="AK1427" s="305"/>
      <c r="AL1427" s="305"/>
      <c r="AM1427" s="305"/>
      <c r="AN1427" s="305"/>
      <c r="AO1427" s="314"/>
      <c r="AP1427" s="117"/>
      <c r="AQ1427" s="54" t="s">
        <v>645</v>
      </c>
      <c r="AU1427" s="292" t="str">
        <f t="shared" ref="AU1427:AU1460" ca="1" si="231">IF(AU1426="Z","AA",IF(LEN(AU1426)=1,CHAR(CODE(AU1426)+1),IF(RIGHT(AU1426,1)="Z",CHAR(CODE(LEFT(AU1426,1))+1),LEFT(AU1426,1))&amp;CHAR(65+MOD(CODE(RIGHT(AU1426,1))+1-65,26))))</f>
        <v>H</v>
      </c>
      <c r="AV1427" s="292">
        <f t="shared" ref="AV1427:AV1460" si="232">AV1426</f>
        <v>1425</v>
      </c>
      <c r="AW1427" s="180" t="str">
        <f t="shared" ca="1" si="229"/>
        <v>H1425</v>
      </c>
      <c r="AX1427" s="180">
        <f t="shared" si="222"/>
        <v>9</v>
      </c>
      <c r="AY1427" s="180" t="str">
        <f t="shared" ca="1" si="223"/>
        <v>6. Ownership - Operating Costs</v>
      </c>
      <c r="AZ1427" s="189" t="s">
        <v>702</v>
      </c>
      <c r="BA1427" s="180" t="s">
        <v>780</v>
      </c>
      <c r="BB1427" s="180">
        <f>$H$8</f>
        <v>2022</v>
      </c>
      <c r="BC1427" s="180" t="str">
        <f t="shared" ca="1" si="230"/>
        <v>9_H1425_Fuel_cost_per_unit_2022</v>
      </c>
      <c r="BD1427" s="180" t="s">
        <v>407</v>
      </c>
      <c r="BE1427" s="180"/>
      <c r="BF1427" s="189" t="str">
        <f t="shared" si="224"/>
        <v>&gt;=0</v>
      </c>
      <c r="BG1427" s="189" t="s">
        <v>58</v>
      </c>
      <c r="BH1427" s="189" t="s">
        <v>58</v>
      </c>
      <c r="BI1427" s="189"/>
      <c r="BJ1427" s="189"/>
      <c r="BK1427" s="189"/>
      <c r="BL1427" s="189"/>
    </row>
    <row r="1428" spans="1:64" ht="13.5" hidden="1" customHeight="1" thickBot="1">
      <c r="A1428" s="90"/>
      <c r="B1428" s="117"/>
      <c r="C1428" s="487"/>
      <c r="D1428" s="347"/>
      <c r="E1428" s="347"/>
      <c r="F1428" s="304"/>
      <c r="G1428" s="304"/>
      <c r="H1428" s="304"/>
      <c r="I1428" s="304"/>
      <c r="J1428" s="304"/>
      <c r="K1428" s="304"/>
      <c r="L1428" s="304"/>
      <c r="M1428" s="304"/>
      <c r="N1428" s="304"/>
      <c r="O1428" s="304"/>
      <c r="P1428" s="304"/>
      <c r="Q1428" s="304"/>
      <c r="R1428" s="304"/>
      <c r="S1428" s="304"/>
      <c r="T1428" s="304"/>
      <c r="U1428" s="304"/>
      <c r="V1428" s="304"/>
      <c r="W1428" s="304"/>
      <c r="X1428" s="304"/>
      <c r="Y1428" s="304"/>
      <c r="Z1428" s="304"/>
      <c r="AA1428" s="304"/>
      <c r="AB1428" s="304"/>
      <c r="AC1428" s="304"/>
      <c r="AD1428" s="304"/>
      <c r="AE1428" s="305"/>
      <c r="AF1428" s="305"/>
      <c r="AG1428" s="305"/>
      <c r="AH1428" s="305"/>
      <c r="AI1428" s="305"/>
      <c r="AJ1428" s="305"/>
      <c r="AK1428" s="305"/>
      <c r="AL1428" s="305"/>
      <c r="AM1428" s="305"/>
      <c r="AN1428" s="305"/>
      <c r="AO1428" s="314"/>
      <c r="AP1428" s="117"/>
      <c r="AQ1428" s="54" t="s">
        <v>645</v>
      </c>
      <c r="AU1428" s="292" t="str">
        <f t="shared" ca="1" si="231"/>
        <v>I</v>
      </c>
      <c r="AV1428" s="292">
        <f t="shared" si="232"/>
        <v>1425</v>
      </c>
      <c r="AW1428" s="180" t="str">
        <f t="shared" ca="1" si="229"/>
        <v>I1425</v>
      </c>
      <c r="AX1428" s="180">
        <f t="shared" si="222"/>
        <v>9</v>
      </c>
      <c r="AY1428" s="180" t="str">
        <f t="shared" ca="1" si="223"/>
        <v>6. Ownership - Operating Costs</v>
      </c>
      <c r="AZ1428" s="189" t="s">
        <v>702</v>
      </c>
      <c r="BA1428" s="180" t="s">
        <v>780</v>
      </c>
      <c r="BB1428" s="180">
        <f>$I$8</f>
        <v>2023</v>
      </c>
      <c r="BC1428" s="180" t="str">
        <f t="shared" ca="1" si="230"/>
        <v>9_I1425_Fuel_cost_per_unit_2023</v>
      </c>
      <c r="BD1428" s="180" t="s">
        <v>407</v>
      </c>
      <c r="BE1428" s="180"/>
      <c r="BF1428" s="189" t="str">
        <f t="shared" si="224"/>
        <v>&gt;=0</v>
      </c>
      <c r="BG1428" s="189" t="s">
        <v>58</v>
      </c>
      <c r="BH1428" s="189" t="s">
        <v>58</v>
      </c>
      <c r="BI1428" s="189"/>
      <c r="BJ1428" s="189"/>
      <c r="BK1428" s="189"/>
      <c r="BL1428" s="189"/>
    </row>
    <row r="1429" spans="1:64" ht="13.5" hidden="1" customHeight="1" thickBot="1">
      <c r="A1429" s="90"/>
      <c r="B1429" s="117"/>
      <c r="C1429" s="487"/>
      <c r="D1429" s="347"/>
      <c r="E1429" s="347"/>
      <c r="F1429" s="304"/>
      <c r="G1429" s="304"/>
      <c r="H1429" s="304"/>
      <c r="I1429" s="304"/>
      <c r="J1429" s="304"/>
      <c r="K1429" s="304"/>
      <c r="L1429" s="304"/>
      <c r="M1429" s="304"/>
      <c r="N1429" s="304"/>
      <c r="O1429" s="304"/>
      <c r="P1429" s="304"/>
      <c r="Q1429" s="304"/>
      <c r="R1429" s="304"/>
      <c r="S1429" s="304"/>
      <c r="T1429" s="304"/>
      <c r="U1429" s="304"/>
      <c r="V1429" s="304"/>
      <c r="W1429" s="304"/>
      <c r="X1429" s="304"/>
      <c r="Y1429" s="304"/>
      <c r="Z1429" s="304"/>
      <c r="AA1429" s="304"/>
      <c r="AB1429" s="304"/>
      <c r="AC1429" s="304"/>
      <c r="AD1429" s="304"/>
      <c r="AE1429" s="305"/>
      <c r="AF1429" s="305"/>
      <c r="AG1429" s="305"/>
      <c r="AH1429" s="305"/>
      <c r="AI1429" s="305"/>
      <c r="AJ1429" s="305"/>
      <c r="AK1429" s="305"/>
      <c r="AL1429" s="305"/>
      <c r="AM1429" s="305"/>
      <c r="AN1429" s="305"/>
      <c r="AO1429" s="314"/>
      <c r="AP1429" s="117"/>
      <c r="AQ1429" s="54" t="s">
        <v>645</v>
      </c>
      <c r="AU1429" s="292" t="str">
        <f t="shared" ca="1" si="231"/>
        <v>J</v>
      </c>
      <c r="AV1429" s="292">
        <f t="shared" si="232"/>
        <v>1425</v>
      </c>
      <c r="AW1429" s="180" t="str">
        <f t="shared" ca="1" si="229"/>
        <v>J1425</v>
      </c>
      <c r="AX1429" s="180">
        <f t="shared" si="222"/>
        <v>9</v>
      </c>
      <c r="AY1429" s="180" t="str">
        <f t="shared" ca="1" si="223"/>
        <v>6. Ownership - Operating Costs</v>
      </c>
      <c r="AZ1429" s="189" t="s">
        <v>702</v>
      </c>
      <c r="BA1429" s="180" t="s">
        <v>780</v>
      </c>
      <c r="BB1429" s="180">
        <f>$J$8</f>
        <v>2024</v>
      </c>
      <c r="BC1429" s="180" t="str">
        <f t="shared" ca="1" si="230"/>
        <v>9_J1425_Fuel_cost_per_unit_2024</v>
      </c>
      <c r="BD1429" s="180" t="s">
        <v>407</v>
      </c>
      <c r="BE1429" s="180"/>
      <c r="BF1429" s="189" t="str">
        <f t="shared" si="224"/>
        <v>&gt;=0</v>
      </c>
      <c r="BG1429" s="189" t="s">
        <v>58</v>
      </c>
      <c r="BH1429" s="189" t="s">
        <v>58</v>
      </c>
      <c r="BI1429" s="189"/>
      <c r="BJ1429" s="189"/>
      <c r="BK1429" s="189"/>
      <c r="BL1429" s="189"/>
    </row>
    <row r="1430" spans="1:64" ht="13.5" hidden="1" customHeight="1" thickBot="1">
      <c r="A1430" s="90"/>
      <c r="B1430" s="117"/>
      <c r="C1430" s="487"/>
      <c r="D1430" s="347"/>
      <c r="E1430" s="347"/>
      <c r="F1430" s="304"/>
      <c r="G1430" s="304"/>
      <c r="H1430" s="304"/>
      <c r="I1430" s="304"/>
      <c r="J1430" s="304"/>
      <c r="K1430" s="304"/>
      <c r="L1430" s="304"/>
      <c r="M1430" s="304"/>
      <c r="N1430" s="304"/>
      <c r="O1430" s="304"/>
      <c r="P1430" s="304"/>
      <c r="Q1430" s="304"/>
      <c r="R1430" s="304"/>
      <c r="S1430" s="304"/>
      <c r="T1430" s="304"/>
      <c r="U1430" s="304"/>
      <c r="V1430" s="304"/>
      <c r="W1430" s="304"/>
      <c r="X1430" s="304"/>
      <c r="Y1430" s="304"/>
      <c r="Z1430" s="304"/>
      <c r="AA1430" s="304"/>
      <c r="AB1430" s="304"/>
      <c r="AC1430" s="304"/>
      <c r="AD1430" s="304"/>
      <c r="AE1430" s="305"/>
      <c r="AF1430" s="305"/>
      <c r="AG1430" s="305"/>
      <c r="AH1430" s="305"/>
      <c r="AI1430" s="305"/>
      <c r="AJ1430" s="305"/>
      <c r="AK1430" s="305"/>
      <c r="AL1430" s="305"/>
      <c r="AM1430" s="305"/>
      <c r="AN1430" s="305"/>
      <c r="AO1430" s="314"/>
      <c r="AP1430" s="117"/>
      <c r="AQ1430" s="54" t="s">
        <v>645</v>
      </c>
      <c r="AU1430" s="292" t="str">
        <f t="shared" ca="1" si="231"/>
        <v>K</v>
      </c>
      <c r="AV1430" s="292">
        <f t="shared" si="232"/>
        <v>1425</v>
      </c>
      <c r="AW1430" s="180" t="str">
        <f t="shared" ca="1" si="229"/>
        <v>K1425</v>
      </c>
      <c r="AX1430" s="180">
        <f t="shared" si="222"/>
        <v>9</v>
      </c>
      <c r="AY1430" s="180" t="str">
        <f t="shared" ca="1" si="223"/>
        <v>6. Ownership - Operating Costs</v>
      </c>
      <c r="AZ1430" s="189" t="s">
        <v>702</v>
      </c>
      <c r="BA1430" s="180" t="s">
        <v>780</v>
      </c>
      <c r="BB1430" s="180">
        <f>$K$8</f>
        <v>2025</v>
      </c>
      <c r="BC1430" s="180" t="str">
        <f t="shared" ca="1" si="230"/>
        <v>9_K1425_Fuel_cost_per_unit_2025</v>
      </c>
      <c r="BD1430" s="180" t="s">
        <v>407</v>
      </c>
      <c r="BE1430" s="180"/>
      <c r="BF1430" s="189" t="str">
        <f t="shared" si="224"/>
        <v>&gt;=0</v>
      </c>
      <c r="BG1430" s="189" t="s">
        <v>58</v>
      </c>
      <c r="BH1430" s="189" t="s">
        <v>58</v>
      </c>
      <c r="BI1430" s="189"/>
      <c r="BJ1430" s="189"/>
      <c r="BK1430" s="189"/>
      <c r="BL1430" s="189"/>
    </row>
    <row r="1431" spans="1:64" ht="13.5" hidden="1" customHeight="1" thickBot="1">
      <c r="A1431" s="90"/>
      <c r="B1431" s="117"/>
      <c r="C1431" s="487"/>
      <c r="D1431" s="347"/>
      <c r="E1431" s="347"/>
      <c r="F1431" s="304"/>
      <c r="G1431" s="304"/>
      <c r="H1431" s="304"/>
      <c r="I1431" s="304"/>
      <c r="J1431" s="304"/>
      <c r="K1431" s="304"/>
      <c r="L1431" s="304"/>
      <c r="M1431" s="304"/>
      <c r="N1431" s="304"/>
      <c r="O1431" s="304"/>
      <c r="P1431" s="304"/>
      <c r="Q1431" s="304"/>
      <c r="R1431" s="304"/>
      <c r="S1431" s="304"/>
      <c r="T1431" s="304"/>
      <c r="U1431" s="304"/>
      <c r="V1431" s="304"/>
      <c r="W1431" s="304"/>
      <c r="X1431" s="304"/>
      <c r="Y1431" s="304"/>
      <c r="Z1431" s="304"/>
      <c r="AA1431" s="304"/>
      <c r="AB1431" s="304"/>
      <c r="AC1431" s="304"/>
      <c r="AD1431" s="304"/>
      <c r="AE1431" s="305"/>
      <c r="AF1431" s="305"/>
      <c r="AG1431" s="305"/>
      <c r="AH1431" s="305"/>
      <c r="AI1431" s="305"/>
      <c r="AJ1431" s="305"/>
      <c r="AK1431" s="305"/>
      <c r="AL1431" s="305"/>
      <c r="AM1431" s="305"/>
      <c r="AN1431" s="305"/>
      <c r="AO1431" s="314"/>
      <c r="AP1431" s="117"/>
      <c r="AQ1431" s="54" t="s">
        <v>645</v>
      </c>
      <c r="AU1431" s="292" t="str">
        <f t="shared" ca="1" si="231"/>
        <v>L</v>
      </c>
      <c r="AV1431" s="292">
        <f t="shared" si="232"/>
        <v>1425</v>
      </c>
      <c r="AW1431" s="180" t="str">
        <f t="shared" ca="1" si="229"/>
        <v>L1425</v>
      </c>
      <c r="AX1431" s="180">
        <f t="shared" si="222"/>
        <v>9</v>
      </c>
      <c r="AY1431" s="180" t="str">
        <f t="shared" ca="1" si="223"/>
        <v>6. Ownership - Operating Costs</v>
      </c>
      <c r="AZ1431" s="189" t="s">
        <v>702</v>
      </c>
      <c r="BA1431" s="180" t="s">
        <v>780</v>
      </c>
      <c r="BB1431" s="180">
        <f>$L$8</f>
        <v>2026</v>
      </c>
      <c r="BC1431" s="180" t="str">
        <f t="shared" ca="1" si="230"/>
        <v>9_L1425_Fuel_cost_per_unit_2026</v>
      </c>
      <c r="BD1431" s="180" t="s">
        <v>407</v>
      </c>
      <c r="BE1431" s="180"/>
      <c r="BF1431" s="189" t="str">
        <f t="shared" si="224"/>
        <v>&gt;=0</v>
      </c>
      <c r="BG1431" s="189" t="s">
        <v>58</v>
      </c>
      <c r="BH1431" s="189" t="s">
        <v>58</v>
      </c>
      <c r="BI1431" s="189"/>
      <c r="BJ1431" s="189"/>
      <c r="BK1431" s="189"/>
      <c r="BL1431" s="189"/>
    </row>
    <row r="1432" spans="1:64" ht="13.5" hidden="1" customHeight="1" thickBot="1">
      <c r="A1432" s="90"/>
      <c r="B1432" s="117"/>
      <c r="C1432" s="487"/>
      <c r="D1432" s="347"/>
      <c r="E1432" s="347"/>
      <c r="F1432" s="304"/>
      <c r="G1432" s="304"/>
      <c r="H1432" s="304"/>
      <c r="I1432" s="304"/>
      <c r="J1432" s="304"/>
      <c r="K1432" s="304"/>
      <c r="L1432" s="304"/>
      <c r="M1432" s="304"/>
      <c r="N1432" s="304"/>
      <c r="O1432" s="304"/>
      <c r="P1432" s="304"/>
      <c r="Q1432" s="304"/>
      <c r="R1432" s="304"/>
      <c r="S1432" s="304"/>
      <c r="T1432" s="304"/>
      <c r="U1432" s="304"/>
      <c r="V1432" s="304"/>
      <c r="W1432" s="304"/>
      <c r="X1432" s="304"/>
      <c r="Y1432" s="304"/>
      <c r="Z1432" s="304"/>
      <c r="AA1432" s="304"/>
      <c r="AB1432" s="304"/>
      <c r="AC1432" s="304"/>
      <c r="AD1432" s="304"/>
      <c r="AE1432" s="305"/>
      <c r="AF1432" s="305"/>
      <c r="AG1432" s="305"/>
      <c r="AH1432" s="305"/>
      <c r="AI1432" s="305"/>
      <c r="AJ1432" s="305"/>
      <c r="AK1432" s="305"/>
      <c r="AL1432" s="305"/>
      <c r="AM1432" s="305"/>
      <c r="AN1432" s="305"/>
      <c r="AO1432" s="314"/>
      <c r="AP1432" s="117"/>
      <c r="AQ1432" s="54" t="s">
        <v>645</v>
      </c>
      <c r="AU1432" s="292" t="str">
        <f t="shared" ca="1" si="231"/>
        <v>M</v>
      </c>
      <c r="AV1432" s="292">
        <f t="shared" si="232"/>
        <v>1425</v>
      </c>
      <c r="AW1432" s="180" t="str">
        <f t="shared" ca="1" si="229"/>
        <v>M1425</v>
      </c>
      <c r="AX1432" s="180">
        <f t="shared" si="222"/>
        <v>9</v>
      </c>
      <c r="AY1432" s="180" t="str">
        <f t="shared" ca="1" si="223"/>
        <v>6. Ownership - Operating Costs</v>
      </c>
      <c r="AZ1432" s="189" t="s">
        <v>702</v>
      </c>
      <c r="BA1432" s="180" t="s">
        <v>780</v>
      </c>
      <c r="BB1432" s="180">
        <f>$M$8</f>
        <v>2027</v>
      </c>
      <c r="BC1432" s="180" t="str">
        <f t="shared" ca="1" si="230"/>
        <v>9_M1425_Fuel_cost_per_unit_2027</v>
      </c>
      <c r="BD1432" s="180" t="s">
        <v>407</v>
      </c>
      <c r="BE1432" s="180"/>
      <c r="BF1432" s="189" t="str">
        <f t="shared" si="224"/>
        <v>&gt;=0</v>
      </c>
      <c r="BG1432" s="189" t="s">
        <v>58</v>
      </c>
      <c r="BH1432" s="189" t="s">
        <v>58</v>
      </c>
      <c r="BI1432" s="189"/>
      <c r="BJ1432" s="189"/>
      <c r="BK1432" s="189"/>
      <c r="BL1432" s="189"/>
    </row>
    <row r="1433" spans="1:64" ht="13.5" hidden="1" customHeight="1" thickBot="1">
      <c r="A1433" s="90"/>
      <c r="B1433" s="117"/>
      <c r="C1433" s="487"/>
      <c r="D1433" s="347"/>
      <c r="E1433" s="347"/>
      <c r="F1433" s="304"/>
      <c r="G1433" s="304"/>
      <c r="H1433" s="304"/>
      <c r="I1433" s="304"/>
      <c r="J1433" s="304"/>
      <c r="K1433" s="304"/>
      <c r="L1433" s="304"/>
      <c r="M1433" s="304"/>
      <c r="N1433" s="304"/>
      <c r="O1433" s="304"/>
      <c r="P1433" s="304"/>
      <c r="Q1433" s="304"/>
      <c r="R1433" s="304"/>
      <c r="S1433" s="304"/>
      <c r="T1433" s="304"/>
      <c r="U1433" s="304"/>
      <c r="V1433" s="304"/>
      <c r="W1433" s="304"/>
      <c r="X1433" s="304"/>
      <c r="Y1433" s="304"/>
      <c r="Z1433" s="304"/>
      <c r="AA1433" s="304"/>
      <c r="AB1433" s="304"/>
      <c r="AC1433" s="304"/>
      <c r="AD1433" s="304"/>
      <c r="AE1433" s="305"/>
      <c r="AF1433" s="305"/>
      <c r="AG1433" s="305"/>
      <c r="AH1433" s="305"/>
      <c r="AI1433" s="305"/>
      <c r="AJ1433" s="305"/>
      <c r="AK1433" s="305"/>
      <c r="AL1433" s="305"/>
      <c r="AM1433" s="305"/>
      <c r="AN1433" s="305"/>
      <c r="AO1433" s="314"/>
      <c r="AP1433" s="117"/>
      <c r="AQ1433" s="54" t="s">
        <v>645</v>
      </c>
      <c r="AU1433" s="292" t="str">
        <f t="shared" ca="1" si="231"/>
        <v>N</v>
      </c>
      <c r="AV1433" s="292">
        <f t="shared" si="232"/>
        <v>1425</v>
      </c>
      <c r="AW1433" s="180" t="str">
        <f t="shared" ca="1" si="229"/>
        <v>N1425</v>
      </c>
      <c r="AX1433" s="180">
        <f t="shared" si="222"/>
        <v>9</v>
      </c>
      <c r="AY1433" s="180" t="str">
        <f t="shared" ca="1" si="223"/>
        <v>6. Ownership - Operating Costs</v>
      </c>
      <c r="AZ1433" s="189" t="s">
        <v>702</v>
      </c>
      <c r="BA1433" s="180" t="s">
        <v>780</v>
      </c>
      <c r="BB1433" s="180">
        <f>$N$8</f>
        <v>2028</v>
      </c>
      <c r="BC1433" s="180" t="str">
        <f t="shared" ca="1" si="230"/>
        <v>9_N1425_Fuel_cost_per_unit_2028</v>
      </c>
      <c r="BD1433" s="180" t="s">
        <v>407</v>
      </c>
      <c r="BE1433" s="180"/>
      <c r="BF1433" s="189" t="str">
        <f t="shared" si="224"/>
        <v>&gt;=0</v>
      </c>
      <c r="BG1433" s="189" t="s">
        <v>58</v>
      </c>
      <c r="BH1433" s="189" t="s">
        <v>58</v>
      </c>
      <c r="BI1433" s="189"/>
      <c r="BJ1433" s="189"/>
      <c r="BK1433" s="189"/>
      <c r="BL1433" s="189"/>
    </row>
    <row r="1434" spans="1:64" ht="13.5" hidden="1" customHeight="1" thickBot="1">
      <c r="A1434" s="90"/>
      <c r="B1434" s="117"/>
      <c r="C1434" s="487"/>
      <c r="D1434" s="347"/>
      <c r="E1434" s="347"/>
      <c r="F1434" s="304"/>
      <c r="G1434" s="304"/>
      <c r="H1434" s="304"/>
      <c r="I1434" s="304"/>
      <c r="J1434" s="304"/>
      <c r="K1434" s="304"/>
      <c r="L1434" s="304"/>
      <c r="M1434" s="304"/>
      <c r="N1434" s="304"/>
      <c r="O1434" s="304"/>
      <c r="P1434" s="304"/>
      <c r="Q1434" s="304"/>
      <c r="R1434" s="304"/>
      <c r="S1434" s="304"/>
      <c r="T1434" s="304"/>
      <c r="U1434" s="304"/>
      <c r="V1434" s="304"/>
      <c r="W1434" s="304"/>
      <c r="X1434" s="304"/>
      <c r="Y1434" s="304"/>
      <c r="Z1434" s="304"/>
      <c r="AA1434" s="304"/>
      <c r="AB1434" s="304"/>
      <c r="AC1434" s="304"/>
      <c r="AD1434" s="304"/>
      <c r="AE1434" s="305"/>
      <c r="AF1434" s="305"/>
      <c r="AG1434" s="305"/>
      <c r="AH1434" s="305"/>
      <c r="AI1434" s="305"/>
      <c r="AJ1434" s="305"/>
      <c r="AK1434" s="305"/>
      <c r="AL1434" s="305"/>
      <c r="AM1434" s="305"/>
      <c r="AN1434" s="305"/>
      <c r="AO1434" s="314"/>
      <c r="AP1434" s="117"/>
      <c r="AQ1434" s="54" t="s">
        <v>645</v>
      </c>
      <c r="AU1434" s="292" t="str">
        <f t="shared" ca="1" si="231"/>
        <v>O</v>
      </c>
      <c r="AV1434" s="292">
        <f t="shared" si="232"/>
        <v>1425</v>
      </c>
      <c r="AW1434" s="180" t="str">
        <f t="shared" ca="1" si="229"/>
        <v>O1425</v>
      </c>
      <c r="AX1434" s="180">
        <f t="shared" si="222"/>
        <v>9</v>
      </c>
      <c r="AY1434" s="180" t="str">
        <f t="shared" ca="1" si="223"/>
        <v>6. Ownership - Operating Costs</v>
      </c>
      <c r="AZ1434" s="189" t="s">
        <v>702</v>
      </c>
      <c r="BA1434" s="180" t="s">
        <v>780</v>
      </c>
      <c r="BB1434" s="180">
        <f>$O$8</f>
        <v>2029</v>
      </c>
      <c r="BC1434" s="180" t="str">
        <f t="shared" ca="1" si="230"/>
        <v>9_O1425_Fuel_cost_per_unit_2029</v>
      </c>
      <c r="BD1434" s="180" t="s">
        <v>407</v>
      </c>
      <c r="BE1434" s="180"/>
      <c r="BF1434" s="189" t="str">
        <f t="shared" si="224"/>
        <v>&gt;=0</v>
      </c>
      <c r="BG1434" s="189" t="s">
        <v>58</v>
      </c>
      <c r="BH1434" s="189" t="s">
        <v>58</v>
      </c>
      <c r="BI1434" s="189"/>
      <c r="BJ1434" s="189"/>
      <c r="BK1434" s="189"/>
      <c r="BL1434" s="189"/>
    </row>
    <row r="1435" spans="1:64" ht="13.5" hidden="1" customHeight="1" thickBot="1">
      <c r="A1435" s="90"/>
      <c r="B1435" s="117"/>
      <c r="C1435" s="487"/>
      <c r="D1435" s="347"/>
      <c r="E1435" s="347"/>
      <c r="F1435" s="304"/>
      <c r="G1435" s="304"/>
      <c r="H1435" s="304"/>
      <c r="I1435" s="304"/>
      <c r="J1435" s="304"/>
      <c r="K1435" s="304"/>
      <c r="L1435" s="304"/>
      <c r="M1435" s="304"/>
      <c r="N1435" s="304"/>
      <c r="O1435" s="304"/>
      <c r="P1435" s="304"/>
      <c r="Q1435" s="304"/>
      <c r="R1435" s="304"/>
      <c r="S1435" s="304"/>
      <c r="T1435" s="304"/>
      <c r="U1435" s="304"/>
      <c r="V1435" s="304"/>
      <c r="W1435" s="304"/>
      <c r="X1435" s="304"/>
      <c r="Y1435" s="304"/>
      <c r="Z1435" s="304"/>
      <c r="AA1435" s="304"/>
      <c r="AB1435" s="304"/>
      <c r="AC1435" s="304"/>
      <c r="AD1435" s="304"/>
      <c r="AE1435" s="305"/>
      <c r="AF1435" s="305"/>
      <c r="AG1435" s="305"/>
      <c r="AH1435" s="305"/>
      <c r="AI1435" s="305"/>
      <c r="AJ1435" s="305"/>
      <c r="AK1435" s="305"/>
      <c r="AL1435" s="305"/>
      <c r="AM1435" s="305"/>
      <c r="AN1435" s="305"/>
      <c r="AO1435" s="314"/>
      <c r="AP1435" s="117"/>
      <c r="AQ1435" s="54" t="s">
        <v>645</v>
      </c>
      <c r="AU1435" s="292" t="str">
        <f t="shared" ca="1" si="231"/>
        <v>P</v>
      </c>
      <c r="AV1435" s="292">
        <f t="shared" si="232"/>
        <v>1425</v>
      </c>
      <c r="AW1435" s="180" t="str">
        <f t="shared" ca="1" si="229"/>
        <v>P1425</v>
      </c>
      <c r="AX1435" s="180">
        <f t="shared" si="222"/>
        <v>9</v>
      </c>
      <c r="AY1435" s="180" t="str">
        <f t="shared" ca="1" si="223"/>
        <v>6. Ownership - Operating Costs</v>
      </c>
      <c r="AZ1435" s="189" t="s">
        <v>702</v>
      </c>
      <c r="BA1435" s="180" t="s">
        <v>780</v>
      </c>
      <c r="BB1435" s="180">
        <f>$P$8</f>
        <v>2030</v>
      </c>
      <c r="BC1435" s="180" t="str">
        <f t="shared" ca="1" si="230"/>
        <v>9_P1425_Fuel_cost_per_unit_2030</v>
      </c>
      <c r="BD1435" s="180" t="s">
        <v>407</v>
      </c>
      <c r="BE1435" s="180"/>
      <c r="BF1435" s="189" t="str">
        <f t="shared" si="224"/>
        <v>&gt;=0</v>
      </c>
      <c r="BG1435" s="189" t="s">
        <v>58</v>
      </c>
      <c r="BH1435" s="189" t="s">
        <v>58</v>
      </c>
      <c r="BI1435" s="189"/>
      <c r="BJ1435" s="189"/>
      <c r="BK1435" s="189"/>
      <c r="BL1435" s="189"/>
    </row>
    <row r="1436" spans="1:64" ht="13.5" hidden="1" customHeight="1" thickBot="1">
      <c r="A1436" s="90"/>
      <c r="B1436" s="117"/>
      <c r="C1436" s="487"/>
      <c r="D1436" s="347"/>
      <c r="E1436" s="347"/>
      <c r="F1436" s="304"/>
      <c r="G1436" s="304"/>
      <c r="H1436" s="304"/>
      <c r="I1436" s="304"/>
      <c r="J1436" s="304"/>
      <c r="K1436" s="304"/>
      <c r="L1436" s="304"/>
      <c r="M1436" s="304"/>
      <c r="N1436" s="304"/>
      <c r="O1436" s="304"/>
      <c r="P1436" s="304"/>
      <c r="Q1436" s="304"/>
      <c r="R1436" s="304"/>
      <c r="S1436" s="304"/>
      <c r="T1436" s="304"/>
      <c r="U1436" s="304"/>
      <c r="V1436" s="304"/>
      <c r="W1436" s="304"/>
      <c r="X1436" s="304"/>
      <c r="Y1436" s="304"/>
      <c r="Z1436" s="304"/>
      <c r="AA1436" s="304"/>
      <c r="AB1436" s="304"/>
      <c r="AC1436" s="304"/>
      <c r="AD1436" s="304"/>
      <c r="AE1436" s="305"/>
      <c r="AF1436" s="305"/>
      <c r="AG1436" s="305"/>
      <c r="AH1436" s="305"/>
      <c r="AI1436" s="305"/>
      <c r="AJ1436" s="305"/>
      <c r="AK1436" s="305"/>
      <c r="AL1436" s="305"/>
      <c r="AM1436" s="305"/>
      <c r="AN1436" s="305"/>
      <c r="AO1436" s="314"/>
      <c r="AP1436" s="117"/>
      <c r="AQ1436" s="54" t="s">
        <v>645</v>
      </c>
      <c r="AU1436" s="292" t="str">
        <f t="shared" ca="1" si="231"/>
        <v>Q</v>
      </c>
      <c r="AV1436" s="292">
        <f t="shared" si="232"/>
        <v>1425</v>
      </c>
      <c r="AW1436" s="180" t="str">
        <f t="shared" ca="1" si="229"/>
        <v>Q1425</v>
      </c>
      <c r="AX1436" s="180">
        <f t="shared" si="222"/>
        <v>9</v>
      </c>
      <c r="AY1436" s="180" t="str">
        <f t="shared" ca="1" si="223"/>
        <v>6. Ownership - Operating Costs</v>
      </c>
      <c r="AZ1436" s="189" t="s">
        <v>702</v>
      </c>
      <c r="BA1436" s="180" t="s">
        <v>780</v>
      </c>
      <c r="BB1436" s="180">
        <f>$Q$8</f>
        <v>2031</v>
      </c>
      <c r="BC1436" s="180" t="str">
        <f t="shared" ca="1" si="230"/>
        <v>9_Q1425_Fuel_cost_per_unit_2031</v>
      </c>
      <c r="BD1436" s="180" t="s">
        <v>407</v>
      </c>
      <c r="BE1436" s="180"/>
      <c r="BF1436" s="189" t="str">
        <f t="shared" si="224"/>
        <v>&gt;=0</v>
      </c>
      <c r="BG1436" s="189" t="s">
        <v>58</v>
      </c>
      <c r="BH1436" s="189" t="s">
        <v>58</v>
      </c>
      <c r="BI1436" s="189"/>
      <c r="BJ1436" s="189"/>
      <c r="BK1436" s="189"/>
      <c r="BL1436" s="189"/>
    </row>
    <row r="1437" spans="1:64" ht="13.5" hidden="1" customHeight="1" thickBot="1">
      <c r="A1437" s="90"/>
      <c r="B1437" s="117"/>
      <c r="C1437" s="487"/>
      <c r="D1437" s="347"/>
      <c r="E1437" s="347"/>
      <c r="F1437" s="304"/>
      <c r="G1437" s="304"/>
      <c r="H1437" s="304"/>
      <c r="I1437" s="304"/>
      <c r="J1437" s="304"/>
      <c r="K1437" s="304"/>
      <c r="L1437" s="304"/>
      <c r="M1437" s="304"/>
      <c r="N1437" s="304"/>
      <c r="O1437" s="304"/>
      <c r="P1437" s="304"/>
      <c r="Q1437" s="304"/>
      <c r="R1437" s="304"/>
      <c r="S1437" s="304"/>
      <c r="T1437" s="304"/>
      <c r="U1437" s="304"/>
      <c r="V1437" s="304"/>
      <c r="W1437" s="304"/>
      <c r="X1437" s="304"/>
      <c r="Y1437" s="304"/>
      <c r="Z1437" s="304"/>
      <c r="AA1437" s="304"/>
      <c r="AB1437" s="304"/>
      <c r="AC1437" s="304"/>
      <c r="AD1437" s="304"/>
      <c r="AE1437" s="305"/>
      <c r="AF1437" s="305"/>
      <c r="AG1437" s="305"/>
      <c r="AH1437" s="305"/>
      <c r="AI1437" s="305"/>
      <c r="AJ1437" s="305"/>
      <c r="AK1437" s="305"/>
      <c r="AL1437" s="305"/>
      <c r="AM1437" s="305"/>
      <c r="AN1437" s="305"/>
      <c r="AO1437" s="314"/>
      <c r="AP1437" s="117"/>
      <c r="AQ1437" s="54" t="s">
        <v>645</v>
      </c>
      <c r="AU1437" s="292" t="str">
        <f t="shared" ca="1" si="231"/>
        <v>R</v>
      </c>
      <c r="AV1437" s="292">
        <f t="shared" si="232"/>
        <v>1425</v>
      </c>
      <c r="AW1437" s="180" t="str">
        <f t="shared" ca="1" si="229"/>
        <v>R1425</v>
      </c>
      <c r="AX1437" s="180">
        <f t="shared" ref="AX1437:AX1496" si="233">$AX$5</f>
        <v>9</v>
      </c>
      <c r="AY1437" s="180" t="str">
        <f t="shared" ref="AY1437:AY1496" ca="1" si="234">MID(CELL("filename",AX1437),FIND("]",CELL("filename",AX1437))+1,256)</f>
        <v>6. Ownership - Operating Costs</v>
      </c>
      <c r="AZ1437" s="189" t="s">
        <v>702</v>
      </c>
      <c r="BA1437" s="180" t="s">
        <v>780</v>
      </c>
      <c r="BB1437" s="180">
        <f>$R$8</f>
        <v>2032</v>
      </c>
      <c r="BC1437" s="180" t="str">
        <f t="shared" ca="1" si="230"/>
        <v>9_R1425_Fuel_cost_per_unit_2032</v>
      </c>
      <c r="BD1437" s="180" t="s">
        <v>407</v>
      </c>
      <c r="BE1437" s="180"/>
      <c r="BF1437" s="189" t="str">
        <f t="shared" ref="BF1437:BF1495" si="235">"&gt;=0"</f>
        <v>&gt;=0</v>
      </c>
      <c r="BG1437" s="189" t="s">
        <v>58</v>
      </c>
      <c r="BH1437" s="189" t="s">
        <v>58</v>
      </c>
      <c r="BI1437" s="189"/>
      <c r="BJ1437" s="189"/>
      <c r="BK1437" s="189"/>
      <c r="BL1437" s="189"/>
    </row>
    <row r="1438" spans="1:64" ht="13.5" hidden="1" customHeight="1" thickBot="1">
      <c r="A1438" s="90"/>
      <c r="B1438" s="117"/>
      <c r="C1438" s="487"/>
      <c r="D1438" s="347"/>
      <c r="E1438" s="347"/>
      <c r="F1438" s="304"/>
      <c r="G1438" s="304"/>
      <c r="H1438" s="304"/>
      <c r="I1438" s="304"/>
      <c r="J1438" s="304"/>
      <c r="K1438" s="304"/>
      <c r="L1438" s="304"/>
      <c r="M1438" s="304"/>
      <c r="N1438" s="304"/>
      <c r="O1438" s="304"/>
      <c r="P1438" s="304"/>
      <c r="Q1438" s="304"/>
      <c r="R1438" s="304"/>
      <c r="S1438" s="304"/>
      <c r="T1438" s="304"/>
      <c r="U1438" s="304"/>
      <c r="V1438" s="304"/>
      <c r="W1438" s="304"/>
      <c r="X1438" s="304"/>
      <c r="Y1438" s="304"/>
      <c r="Z1438" s="304"/>
      <c r="AA1438" s="304"/>
      <c r="AB1438" s="304"/>
      <c r="AC1438" s="304"/>
      <c r="AD1438" s="304"/>
      <c r="AE1438" s="305"/>
      <c r="AF1438" s="305"/>
      <c r="AG1438" s="305"/>
      <c r="AH1438" s="305"/>
      <c r="AI1438" s="305"/>
      <c r="AJ1438" s="305"/>
      <c r="AK1438" s="305"/>
      <c r="AL1438" s="305"/>
      <c r="AM1438" s="305"/>
      <c r="AN1438" s="305"/>
      <c r="AO1438" s="314"/>
      <c r="AP1438" s="117"/>
      <c r="AQ1438" s="54" t="s">
        <v>645</v>
      </c>
      <c r="AU1438" s="292" t="str">
        <f t="shared" ca="1" si="231"/>
        <v>S</v>
      </c>
      <c r="AV1438" s="292">
        <f t="shared" si="232"/>
        <v>1425</v>
      </c>
      <c r="AW1438" s="180" t="str">
        <f t="shared" ca="1" si="229"/>
        <v>S1425</v>
      </c>
      <c r="AX1438" s="180">
        <f t="shared" si="233"/>
        <v>9</v>
      </c>
      <c r="AY1438" s="180" t="str">
        <f t="shared" ca="1" si="234"/>
        <v>6. Ownership - Operating Costs</v>
      </c>
      <c r="AZ1438" s="189" t="s">
        <v>702</v>
      </c>
      <c r="BA1438" s="180" t="s">
        <v>780</v>
      </c>
      <c r="BB1438" s="180">
        <f>$S$8</f>
        <v>2033</v>
      </c>
      <c r="BC1438" s="180" t="str">
        <f t="shared" ca="1" si="230"/>
        <v>9_S1425_Fuel_cost_per_unit_2033</v>
      </c>
      <c r="BD1438" s="180" t="s">
        <v>407</v>
      </c>
      <c r="BE1438" s="180"/>
      <c r="BF1438" s="189" t="str">
        <f t="shared" si="235"/>
        <v>&gt;=0</v>
      </c>
      <c r="BG1438" s="189" t="s">
        <v>58</v>
      </c>
      <c r="BH1438" s="189" t="s">
        <v>58</v>
      </c>
      <c r="BI1438" s="189"/>
      <c r="BJ1438" s="189"/>
      <c r="BK1438" s="189"/>
      <c r="BL1438" s="189"/>
    </row>
    <row r="1439" spans="1:64" ht="13.5" hidden="1" customHeight="1" thickBot="1">
      <c r="A1439" s="90"/>
      <c r="B1439" s="117"/>
      <c r="C1439" s="487"/>
      <c r="D1439" s="347"/>
      <c r="E1439" s="347"/>
      <c r="F1439" s="304"/>
      <c r="G1439" s="304"/>
      <c r="H1439" s="304"/>
      <c r="I1439" s="304"/>
      <c r="J1439" s="304"/>
      <c r="K1439" s="304"/>
      <c r="L1439" s="304"/>
      <c r="M1439" s="304"/>
      <c r="N1439" s="304"/>
      <c r="O1439" s="304"/>
      <c r="P1439" s="304"/>
      <c r="Q1439" s="304"/>
      <c r="R1439" s="304"/>
      <c r="S1439" s="304"/>
      <c r="T1439" s="304"/>
      <c r="U1439" s="304"/>
      <c r="V1439" s="304"/>
      <c r="W1439" s="304"/>
      <c r="X1439" s="304"/>
      <c r="Y1439" s="304"/>
      <c r="Z1439" s="304"/>
      <c r="AA1439" s="304"/>
      <c r="AB1439" s="304"/>
      <c r="AC1439" s="304"/>
      <c r="AD1439" s="304"/>
      <c r="AE1439" s="305"/>
      <c r="AF1439" s="305"/>
      <c r="AG1439" s="305"/>
      <c r="AH1439" s="305"/>
      <c r="AI1439" s="305"/>
      <c r="AJ1439" s="305"/>
      <c r="AK1439" s="305"/>
      <c r="AL1439" s="305"/>
      <c r="AM1439" s="305"/>
      <c r="AN1439" s="305"/>
      <c r="AO1439" s="314"/>
      <c r="AP1439" s="117"/>
      <c r="AQ1439" s="54" t="s">
        <v>645</v>
      </c>
      <c r="AU1439" s="292" t="str">
        <f t="shared" ca="1" si="231"/>
        <v>T</v>
      </c>
      <c r="AV1439" s="292">
        <f t="shared" si="232"/>
        <v>1425</v>
      </c>
      <c r="AW1439" s="180" t="str">
        <f t="shared" ca="1" si="229"/>
        <v>T1425</v>
      </c>
      <c r="AX1439" s="180">
        <f t="shared" si="233"/>
        <v>9</v>
      </c>
      <c r="AY1439" s="180" t="str">
        <f t="shared" ca="1" si="234"/>
        <v>6. Ownership - Operating Costs</v>
      </c>
      <c r="AZ1439" s="189" t="s">
        <v>702</v>
      </c>
      <c r="BA1439" s="180" t="s">
        <v>780</v>
      </c>
      <c r="BB1439" s="180">
        <f>$T$8</f>
        <v>2034</v>
      </c>
      <c r="BC1439" s="180" t="str">
        <f t="shared" ca="1" si="230"/>
        <v>9_T1425_Fuel_cost_per_unit_2034</v>
      </c>
      <c r="BD1439" s="180" t="s">
        <v>407</v>
      </c>
      <c r="BE1439" s="180"/>
      <c r="BF1439" s="189" t="str">
        <f t="shared" si="235"/>
        <v>&gt;=0</v>
      </c>
      <c r="BG1439" s="189" t="s">
        <v>58</v>
      </c>
      <c r="BH1439" s="189" t="s">
        <v>58</v>
      </c>
      <c r="BI1439" s="189"/>
      <c r="BJ1439" s="189"/>
      <c r="BK1439" s="189"/>
      <c r="BL1439" s="189"/>
    </row>
    <row r="1440" spans="1:64" ht="13.5" hidden="1" customHeight="1" thickBot="1">
      <c r="A1440" s="90"/>
      <c r="B1440" s="117"/>
      <c r="C1440" s="487"/>
      <c r="D1440" s="347"/>
      <c r="E1440" s="347"/>
      <c r="F1440" s="304"/>
      <c r="G1440" s="304"/>
      <c r="H1440" s="304"/>
      <c r="I1440" s="304"/>
      <c r="J1440" s="304"/>
      <c r="K1440" s="304"/>
      <c r="L1440" s="304"/>
      <c r="M1440" s="304"/>
      <c r="N1440" s="304"/>
      <c r="O1440" s="304"/>
      <c r="P1440" s="304"/>
      <c r="Q1440" s="304"/>
      <c r="R1440" s="304"/>
      <c r="S1440" s="304"/>
      <c r="T1440" s="304"/>
      <c r="U1440" s="304"/>
      <c r="V1440" s="304"/>
      <c r="W1440" s="304"/>
      <c r="X1440" s="304"/>
      <c r="Y1440" s="304"/>
      <c r="Z1440" s="304"/>
      <c r="AA1440" s="304"/>
      <c r="AB1440" s="304"/>
      <c r="AC1440" s="304"/>
      <c r="AD1440" s="304"/>
      <c r="AE1440" s="305"/>
      <c r="AF1440" s="305"/>
      <c r="AG1440" s="305"/>
      <c r="AH1440" s="305"/>
      <c r="AI1440" s="305"/>
      <c r="AJ1440" s="305"/>
      <c r="AK1440" s="305"/>
      <c r="AL1440" s="305"/>
      <c r="AM1440" s="305"/>
      <c r="AN1440" s="305"/>
      <c r="AO1440" s="314"/>
      <c r="AP1440" s="117"/>
      <c r="AQ1440" s="54" t="s">
        <v>645</v>
      </c>
      <c r="AU1440" s="292" t="str">
        <f t="shared" ca="1" si="231"/>
        <v>U</v>
      </c>
      <c r="AV1440" s="292">
        <f t="shared" si="232"/>
        <v>1425</v>
      </c>
      <c r="AW1440" s="180" t="str">
        <f t="shared" ca="1" si="229"/>
        <v>U1425</v>
      </c>
      <c r="AX1440" s="180">
        <f t="shared" si="233"/>
        <v>9</v>
      </c>
      <c r="AY1440" s="180" t="str">
        <f t="shared" ca="1" si="234"/>
        <v>6. Ownership - Operating Costs</v>
      </c>
      <c r="AZ1440" s="189" t="s">
        <v>702</v>
      </c>
      <c r="BA1440" s="180" t="s">
        <v>780</v>
      </c>
      <c r="BB1440" s="180">
        <f>$U$8</f>
        <v>2035</v>
      </c>
      <c r="BC1440" s="180" t="str">
        <f t="shared" ca="1" si="230"/>
        <v>9_U1425_Fuel_cost_per_unit_2035</v>
      </c>
      <c r="BD1440" s="180" t="s">
        <v>407</v>
      </c>
      <c r="BE1440" s="180"/>
      <c r="BF1440" s="189" t="str">
        <f t="shared" si="235"/>
        <v>&gt;=0</v>
      </c>
      <c r="BG1440" s="189" t="s">
        <v>58</v>
      </c>
      <c r="BH1440" s="189" t="s">
        <v>58</v>
      </c>
      <c r="BI1440" s="189"/>
      <c r="BJ1440" s="189"/>
      <c r="BK1440" s="189"/>
      <c r="BL1440" s="189"/>
    </row>
    <row r="1441" spans="1:64" ht="13.5" hidden="1" customHeight="1" thickBot="1">
      <c r="A1441" s="90"/>
      <c r="B1441" s="117"/>
      <c r="C1441" s="487"/>
      <c r="D1441" s="347"/>
      <c r="E1441" s="347"/>
      <c r="F1441" s="304"/>
      <c r="G1441" s="304"/>
      <c r="H1441" s="304"/>
      <c r="I1441" s="304"/>
      <c r="J1441" s="304"/>
      <c r="K1441" s="304"/>
      <c r="L1441" s="304"/>
      <c r="M1441" s="304"/>
      <c r="N1441" s="304"/>
      <c r="O1441" s="304"/>
      <c r="P1441" s="304"/>
      <c r="Q1441" s="304"/>
      <c r="R1441" s="304"/>
      <c r="S1441" s="304"/>
      <c r="T1441" s="304"/>
      <c r="U1441" s="304"/>
      <c r="V1441" s="304"/>
      <c r="W1441" s="304"/>
      <c r="X1441" s="304"/>
      <c r="Y1441" s="304"/>
      <c r="Z1441" s="304"/>
      <c r="AA1441" s="304"/>
      <c r="AB1441" s="304"/>
      <c r="AC1441" s="304"/>
      <c r="AD1441" s="304"/>
      <c r="AE1441" s="305"/>
      <c r="AF1441" s="305"/>
      <c r="AG1441" s="305"/>
      <c r="AH1441" s="305"/>
      <c r="AI1441" s="305"/>
      <c r="AJ1441" s="305"/>
      <c r="AK1441" s="305"/>
      <c r="AL1441" s="305"/>
      <c r="AM1441" s="305"/>
      <c r="AN1441" s="305"/>
      <c r="AO1441" s="314"/>
      <c r="AP1441" s="117"/>
      <c r="AQ1441" s="54" t="s">
        <v>645</v>
      </c>
      <c r="AU1441" s="292" t="str">
        <f t="shared" ca="1" si="231"/>
        <v>V</v>
      </c>
      <c r="AV1441" s="292">
        <f t="shared" si="232"/>
        <v>1425</v>
      </c>
      <c r="AW1441" s="180" t="str">
        <f t="shared" ca="1" si="229"/>
        <v>V1425</v>
      </c>
      <c r="AX1441" s="180">
        <f t="shared" si="233"/>
        <v>9</v>
      </c>
      <c r="AY1441" s="180" t="str">
        <f t="shared" ca="1" si="234"/>
        <v>6. Ownership - Operating Costs</v>
      </c>
      <c r="AZ1441" s="189" t="s">
        <v>702</v>
      </c>
      <c r="BA1441" s="180" t="s">
        <v>780</v>
      </c>
      <c r="BB1441" s="180">
        <f>$V$8</f>
        <v>2036</v>
      </c>
      <c r="BC1441" s="180" t="str">
        <f t="shared" ca="1" si="230"/>
        <v>9_V1425_Fuel_cost_per_unit_2036</v>
      </c>
      <c r="BD1441" s="180" t="s">
        <v>407</v>
      </c>
      <c r="BE1441" s="180"/>
      <c r="BF1441" s="189" t="str">
        <f t="shared" si="235"/>
        <v>&gt;=0</v>
      </c>
      <c r="BG1441" s="189" t="s">
        <v>58</v>
      </c>
      <c r="BH1441" s="189" t="s">
        <v>58</v>
      </c>
      <c r="BI1441" s="189"/>
      <c r="BJ1441" s="189"/>
      <c r="BK1441" s="189"/>
      <c r="BL1441" s="189"/>
    </row>
    <row r="1442" spans="1:64" ht="13.5" hidden="1" customHeight="1" thickBot="1">
      <c r="A1442" s="90"/>
      <c r="B1442" s="117"/>
      <c r="C1442" s="487"/>
      <c r="D1442" s="347"/>
      <c r="E1442" s="347"/>
      <c r="F1442" s="304"/>
      <c r="G1442" s="304"/>
      <c r="H1442" s="304"/>
      <c r="I1442" s="304"/>
      <c r="J1442" s="304"/>
      <c r="K1442" s="304"/>
      <c r="L1442" s="304"/>
      <c r="M1442" s="304"/>
      <c r="N1442" s="304"/>
      <c r="O1442" s="304"/>
      <c r="P1442" s="304"/>
      <c r="Q1442" s="304"/>
      <c r="R1442" s="304"/>
      <c r="S1442" s="304"/>
      <c r="T1442" s="304"/>
      <c r="U1442" s="304"/>
      <c r="V1442" s="304"/>
      <c r="W1442" s="304"/>
      <c r="X1442" s="304"/>
      <c r="Y1442" s="304"/>
      <c r="Z1442" s="304"/>
      <c r="AA1442" s="304"/>
      <c r="AB1442" s="304"/>
      <c r="AC1442" s="304"/>
      <c r="AD1442" s="304"/>
      <c r="AE1442" s="305"/>
      <c r="AF1442" s="305"/>
      <c r="AG1442" s="305"/>
      <c r="AH1442" s="305"/>
      <c r="AI1442" s="305"/>
      <c r="AJ1442" s="305"/>
      <c r="AK1442" s="305"/>
      <c r="AL1442" s="305"/>
      <c r="AM1442" s="305"/>
      <c r="AN1442" s="305"/>
      <c r="AO1442" s="314"/>
      <c r="AP1442" s="117"/>
      <c r="AQ1442" s="54" t="s">
        <v>645</v>
      </c>
      <c r="AU1442" s="292" t="str">
        <f t="shared" ca="1" si="231"/>
        <v>W</v>
      </c>
      <c r="AV1442" s="292">
        <f t="shared" si="232"/>
        <v>1425</v>
      </c>
      <c r="AW1442" s="180" t="str">
        <f t="shared" ca="1" si="229"/>
        <v>W1425</v>
      </c>
      <c r="AX1442" s="180">
        <f t="shared" si="233"/>
        <v>9</v>
      </c>
      <c r="AY1442" s="180" t="str">
        <f t="shared" ca="1" si="234"/>
        <v>6. Ownership - Operating Costs</v>
      </c>
      <c r="AZ1442" s="189" t="s">
        <v>702</v>
      </c>
      <c r="BA1442" s="180" t="s">
        <v>780</v>
      </c>
      <c r="BB1442" s="180">
        <f>$W$8</f>
        <v>2037</v>
      </c>
      <c r="BC1442" s="180" t="str">
        <f t="shared" ca="1" si="230"/>
        <v>9_W1425_Fuel_cost_per_unit_2037</v>
      </c>
      <c r="BD1442" s="180" t="s">
        <v>407</v>
      </c>
      <c r="BE1442" s="180"/>
      <c r="BF1442" s="189" t="str">
        <f t="shared" si="235"/>
        <v>&gt;=0</v>
      </c>
      <c r="BG1442" s="189" t="s">
        <v>58</v>
      </c>
      <c r="BH1442" s="189" t="s">
        <v>58</v>
      </c>
      <c r="BI1442" s="189"/>
      <c r="BJ1442" s="189"/>
      <c r="BK1442" s="189"/>
      <c r="BL1442" s="189"/>
    </row>
    <row r="1443" spans="1:64" ht="13.5" hidden="1" customHeight="1" thickBot="1">
      <c r="A1443" s="90"/>
      <c r="B1443" s="117"/>
      <c r="C1443" s="487"/>
      <c r="D1443" s="347"/>
      <c r="E1443" s="347"/>
      <c r="F1443" s="304"/>
      <c r="G1443" s="304"/>
      <c r="H1443" s="304"/>
      <c r="I1443" s="304"/>
      <c r="J1443" s="304"/>
      <c r="K1443" s="304"/>
      <c r="L1443" s="304"/>
      <c r="M1443" s="304"/>
      <c r="N1443" s="304"/>
      <c r="O1443" s="304"/>
      <c r="P1443" s="304"/>
      <c r="Q1443" s="304"/>
      <c r="R1443" s="304"/>
      <c r="S1443" s="304"/>
      <c r="T1443" s="304"/>
      <c r="U1443" s="304"/>
      <c r="V1443" s="304"/>
      <c r="W1443" s="304"/>
      <c r="X1443" s="304"/>
      <c r="Y1443" s="304"/>
      <c r="Z1443" s="304"/>
      <c r="AA1443" s="304"/>
      <c r="AB1443" s="304"/>
      <c r="AC1443" s="304"/>
      <c r="AD1443" s="304"/>
      <c r="AE1443" s="305"/>
      <c r="AF1443" s="305"/>
      <c r="AG1443" s="305"/>
      <c r="AH1443" s="305"/>
      <c r="AI1443" s="305"/>
      <c r="AJ1443" s="305"/>
      <c r="AK1443" s="305"/>
      <c r="AL1443" s="305"/>
      <c r="AM1443" s="305"/>
      <c r="AN1443" s="305"/>
      <c r="AO1443" s="314"/>
      <c r="AP1443" s="117"/>
      <c r="AQ1443" s="54" t="s">
        <v>645</v>
      </c>
      <c r="AU1443" s="292" t="str">
        <f t="shared" ca="1" si="231"/>
        <v>X</v>
      </c>
      <c r="AV1443" s="292">
        <f t="shared" si="232"/>
        <v>1425</v>
      </c>
      <c r="AW1443" s="180" t="str">
        <f t="shared" ca="1" si="229"/>
        <v>X1425</v>
      </c>
      <c r="AX1443" s="180">
        <f t="shared" si="233"/>
        <v>9</v>
      </c>
      <c r="AY1443" s="180" t="str">
        <f t="shared" ca="1" si="234"/>
        <v>6. Ownership - Operating Costs</v>
      </c>
      <c r="AZ1443" s="189" t="s">
        <v>702</v>
      </c>
      <c r="BA1443" s="180" t="s">
        <v>780</v>
      </c>
      <c r="BB1443" s="180">
        <f>$X$8</f>
        <v>2038</v>
      </c>
      <c r="BC1443" s="180" t="str">
        <f t="shared" ca="1" si="230"/>
        <v>9_X1425_Fuel_cost_per_unit_2038</v>
      </c>
      <c r="BD1443" s="180" t="s">
        <v>407</v>
      </c>
      <c r="BE1443" s="180"/>
      <c r="BF1443" s="189" t="str">
        <f t="shared" si="235"/>
        <v>&gt;=0</v>
      </c>
      <c r="BG1443" s="189" t="s">
        <v>58</v>
      </c>
      <c r="BH1443" s="189" t="s">
        <v>58</v>
      </c>
      <c r="BI1443" s="189"/>
      <c r="BJ1443" s="189"/>
      <c r="BK1443" s="189"/>
      <c r="BL1443" s="189"/>
    </row>
    <row r="1444" spans="1:64" ht="13.5" hidden="1" customHeight="1" thickBot="1">
      <c r="A1444" s="90"/>
      <c r="B1444" s="117"/>
      <c r="C1444" s="487"/>
      <c r="D1444" s="347"/>
      <c r="E1444" s="347"/>
      <c r="F1444" s="304"/>
      <c r="G1444" s="304"/>
      <c r="H1444" s="304"/>
      <c r="I1444" s="304"/>
      <c r="J1444" s="304"/>
      <c r="K1444" s="304"/>
      <c r="L1444" s="304"/>
      <c r="M1444" s="304"/>
      <c r="N1444" s="304"/>
      <c r="O1444" s="304"/>
      <c r="P1444" s="304"/>
      <c r="Q1444" s="304"/>
      <c r="R1444" s="304"/>
      <c r="S1444" s="304"/>
      <c r="T1444" s="304"/>
      <c r="U1444" s="304"/>
      <c r="V1444" s="304"/>
      <c r="W1444" s="304"/>
      <c r="X1444" s="304"/>
      <c r="Y1444" s="304"/>
      <c r="Z1444" s="304"/>
      <c r="AA1444" s="304"/>
      <c r="AB1444" s="304"/>
      <c r="AC1444" s="304"/>
      <c r="AD1444" s="304"/>
      <c r="AE1444" s="305"/>
      <c r="AF1444" s="305"/>
      <c r="AG1444" s="305"/>
      <c r="AH1444" s="305"/>
      <c r="AI1444" s="305"/>
      <c r="AJ1444" s="305"/>
      <c r="AK1444" s="305"/>
      <c r="AL1444" s="305"/>
      <c r="AM1444" s="305"/>
      <c r="AN1444" s="305"/>
      <c r="AO1444" s="314"/>
      <c r="AP1444" s="117"/>
      <c r="AQ1444" s="54" t="s">
        <v>645</v>
      </c>
      <c r="AU1444" s="292" t="str">
        <f t="shared" ca="1" si="231"/>
        <v>Y</v>
      </c>
      <c r="AV1444" s="292">
        <f t="shared" si="232"/>
        <v>1425</v>
      </c>
      <c r="AW1444" s="180" t="str">
        <f t="shared" ca="1" si="229"/>
        <v>Y1425</v>
      </c>
      <c r="AX1444" s="180">
        <f t="shared" si="233"/>
        <v>9</v>
      </c>
      <c r="AY1444" s="180" t="str">
        <f t="shared" ca="1" si="234"/>
        <v>6. Ownership - Operating Costs</v>
      </c>
      <c r="AZ1444" s="189" t="s">
        <v>702</v>
      </c>
      <c r="BA1444" s="180" t="s">
        <v>780</v>
      </c>
      <c r="BB1444" s="180">
        <f>$Y$8</f>
        <v>2039</v>
      </c>
      <c r="BC1444" s="180" t="str">
        <f t="shared" ca="1" si="230"/>
        <v>9_Y1425_Fuel_cost_per_unit_2039</v>
      </c>
      <c r="BD1444" s="180" t="s">
        <v>407</v>
      </c>
      <c r="BE1444" s="180"/>
      <c r="BF1444" s="189" t="str">
        <f t="shared" si="235"/>
        <v>&gt;=0</v>
      </c>
      <c r="BG1444" s="189" t="s">
        <v>58</v>
      </c>
      <c r="BH1444" s="189" t="s">
        <v>58</v>
      </c>
      <c r="BI1444" s="189"/>
      <c r="BJ1444" s="189"/>
      <c r="BK1444" s="189"/>
      <c r="BL1444" s="189"/>
    </row>
    <row r="1445" spans="1:64" ht="13.5" hidden="1" customHeight="1" thickBot="1">
      <c r="A1445" s="90"/>
      <c r="B1445" s="117"/>
      <c r="C1445" s="487"/>
      <c r="D1445" s="347"/>
      <c r="E1445" s="347"/>
      <c r="F1445" s="304"/>
      <c r="G1445" s="304"/>
      <c r="H1445" s="304"/>
      <c r="I1445" s="304"/>
      <c r="J1445" s="304"/>
      <c r="K1445" s="304"/>
      <c r="L1445" s="304"/>
      <c r="M1445" s="304"/>
      <c r="N1445" s="304"/>
      <c r="O1445" s="304"/>
      <c r="P1445" s="304"/>
      <c r="Q1445" s="304"/>
      <c r="R1445" s="304"/>
      <c r="S1445" s="304"/>
      <c r="T1445" s="304"/>
      <c r="U1445" s="304"/>
      <c r="V1445" s="304"/>
      <c r="W1445" s="304"/>
      <c r="X1445" s="304"/>
      <c r="Y1445" s="304"/>
      <c r="Z1445" s="304"/>
      <c r="AA1445" s="304"/>
      <c r="AB1445" s="304"/>
      <c r="AC1445" s="304"/>
      <c r="AD1445" s="304"/>
      <c r="AE1445" s="305"/>
      <c r="AF1445" s="305"/>
      <c r="AG1445" s="305"/>
      <c r="AH1445" s="305"/>
      <c r="AI1445" s="305"/>
      <c r="AJ1445" s="305"/>
      <c r="AK1445" s="305"/>
      <c r="AL1445" s="305"/>
      <c r="AM1445" s="305"/>
      <c r="AN1445" s="305"/>
      <c r="AO1445" s="314"/>
      <c r="AP1445" s="117"/>
      <c r="AQ1445" s="54" t="s">
        <v>645</v>
      </c>
      <c r="AU1445" s="292" t="str">
        <f t="shared" ca="1" si="231"/>
        <v>Z</v>
      </c>
      <c r="AV1445" s="292">
        <f t="shared" si="232"/>
        <v>1425</v>
      </c>
      <c r="AW1445" s="180" t="str">
        <f t="shared" ca="1" si="229"/>
        <v>Z1425</v>
      </c>
      <c r="AX1445" s="180">
        <f t="shared" si="233"/>
        <v>9</v>
      </c>
      <c r="AY1445" s="180" t="str">
        <f t="shared" ca="1" si="234"/>
        <v>6. Ownership - Operating Costs</v>
      </c>
      <c r="AZ1445" s="189" t="s">
        <v>702</v>
      </c>
      <c r="BA1445" s="180" t="s">
        <v>780</v>
      </c>
      <c r="BB1445" s="180">
        <f>$Z$8</f>
        <v>2040</v>
      </c>
      <c r="BC1445" s="180" t="str">
        <f t="shared" ca="1" si="230"/>
        <v>9_Z1425_Fuel_cost_per_unit_2040</v>
      </c>
      <c r="BD1445" s="180" t="s">
        <v>407</v>
      </c>
      <c r="BE1445" s="180"/>
      <c r="BF1445" s="189" t="str">
        <f t="shared" si="235"/>
        <v>&gt;=0</v>
      </c>
      <c r="BG1445" s="189" t="s">
        <v>58</v>
      </c>
      <c r="BH1445" s="189" t="s">
        <v>58</v>
      </c>
      <c r="BI1445" s="189"/>
      <c r="BJ1445" s="189"/>
      <c r="BK1445" s="189"/>
      <c r="BL1445" s="189"/>
    </row>
    <row r="1446" spans="1:64" ht="13.5" hidden="1" customHeight="1" thickBot="1">
      <c r="A1446" s="90"/>
      <c r="B1446" s="117"/>
      <c r="C1446" s="487"/>
      <c r="D1446" s="347"/>
      <c r="E1446" s="347"/>
      <c r="F1446" s="304"/>
      <c r="G1446" s="304"/>
      <c r="H1446" s="304"/>
      <c r="I1446" s="304"/>
      <c r="J1446" s="304"/>
      <c r="K1446" s="304"/>
      <c r="L1446" s="304"/>
      <c r="M1446" s="304"/>
      <c r="N1446" s="304"/>
      <c r="O1446" s="304"/>
      <c r="P1446" s="304"/>
      <c r="Q1446" s="304"/>
      <c r="R1446" s="304"/>
      <c r="S1446" s="304"/>
      <c r="T1446" s="304"/>
      <c r="U1446" s="304"/>
      <c r="V1446" s="304"/>
      <c r="W1446" s="304"/>
      <c r="X1446" s="304"/>
      <c r="Y1446" s="304"/>
      <c r="Z1446" s="304"/>
      <c r="AA1446" s="304"/>
      <c r="AB1446" s="304"/>
      <c r="AC1446" s="304"/>
      <c r="AD1446" s="304"/>
      <c r="AE1446" s="305"/>
      <c r="AF1446" s="305"/>
      <c r="AG1446" s="305"/>
      <c r="AH1446" s="305"/>
      <c r="AI1446" s="305"/>
      <c r="AJ1446" s="305"/>
      <c r="AK1446" s="305"/>
      <c r="AL1446" s="305"/>
      <c r="AM1446" s="305"/>
      <c r="AN1446" s="305"/>
      <c r="AO1446" s="314"/>
      <c r="AP1446" s="117"/>
      <c r="AQ1446" s="54" t="s">
        <v>645</v>
      </c>
      <c r="AU1446" s="292" t="str">
        <f t="shared" ca="1" si="231"/>
        <v>AA</v>
      </c>
      <c r="AV1446" s="292">
        <f t="shared" si="232"/>
        <v>1425</v>
      </c>
      <c r="AW1446" s="180" t="str">
        <f t="shared" ca="1" si="229"/>
        <v>AA1425</v>
      </c>
      <c r="AX1446" s="180">
        <f t="shared" si="233"/>
        <v>9</v>
      </c>
      <c r="AY1446" s="180" t="str">
        <f t="shared" ca="1" si="234"/>
        <v>6. Ownership - Operating Costs</v>
      </c>
      <c r="AZ1446" s="189" t="s">
        <v>702</v>
      </c>
      <c r="BA1446" s="180" t="s">
        <v>780</v>
      </c>
      <c r="BB1446" s="180">
        <f>$AA$8</f>
        <v>2041</v>
      </c>
      <c r="BC1446" s="180" t="str">
        <f t="shared" ca="1" si="230"/>
        <v>9_AA1425_Fuel_cost_per_unit_2041</v>
      </c>
      <c r="BD1446" s="180" t="s">
        <v>407</v>
      </c>
      <c r="BE1446" s="180"/>
      <c r="BF1446" s="189" t="str">
        <f t="shared" si="235"/>
        <v>&gt;=0</v>
      </c>
      <c r="BG1446" s="189" t="s">
        <v>58</v>
      </c>
      <c r="BH1446" s="189" t="s">
        <v>58</v>
      </c>
      <c r="BI1446" s="189"/>
      <c r="BJ1446" s="189"/>
      <c r="BK1446" s="189"/>
      <c r="BL1446" s="189"/>
    </row>
    <row r="1447" spans="1:64" ht="13.5" hidden="1" customHeight="1" thickBot="1">
      <c r="A1447" s="90"/>
      <c r="B1447" s="117"/>
      <c r="C1447" s="487"/>
      <c r="D1447" s="347"/>
      <c r="E1447" s="347"/>
      <c r="F1447" s="304"/>
      <c r="G1447" s="304"/>
      <c r="H1447" s="304"/>
      <c r="I1447" s="304"/>
      <c r="J1447" s="304"/>
      <c r="K1447" s="304"/>
      <c r="L1447" s="304"/>
      <c r="M1447" s="304"/>
      <c r="N1447" s="304"/>
      <c r="O1447" s="304"/>
      <c r="P1447" s="304"/>
      <c r="Q1447" s="304"/>
      <c r="R1447" s="304"/>
      <c r="S1447" s="304"/>
      <c r="T1447" s="304"/>
      <c r="U1447" s="304"/>
      <c r="V1447" s="304"/>
      <c r="W1447" s="304"/>
      <c r="X1447" s="304"/>
      <c r="Y1447" s="304"/>
      <c r="Z1447" s="304"/>
      <c r="AA1447" s="304"/>
      <c r="AB1447" s="304"/>
      <c r="AC1447" s="304"/>
      <c r="AD1447" s="304"/>
      <c r="AE1447" s="305"/>
      <c r="AF1447" s="305"/>
      <c r="AG1447" s="305"/>
      <c r="AH1447" s="305"/>
      <c r="AI1447" s="305"/>
      <c r="AJ1447" s="305"/>
      <c r="AK1447" s="305"/>
      <c r="AL1447" s="305"/>
      <c r="AM1447" s="305"/>
      <c r="AN1447" s="305"/>
      <c r="AO1447" s="314"/>
      <c r="AP1447" s="117"/>
      <c r="AQ1447" s="54" t="s">
        <v>645</v>
      </c>
      <c r="AU1447" s="292" t="str">
        <f t="shared" ca="1" si="231"/>
        <v>AB</v>
      </c>
      <c r="AV1447" s="292">
        <f t="shared" si="232"/>
        <v>1425</v>
      </c>
      <c r="AW1447" s="180" t="str">
        <f t="shared" ca="1" si="229"/>
        <v>AB1425</v>
      </c>
      <c r="AX1447" s="180">
        <f t="shared" si="233"/>
        <v>9</v>
      </c>
      <c r="AY1447" s="180" t="str">
        <f t="shared" ca="1" si="234"/>
        <v>6. Ownership - Operating Costs</v>
      </c>
      <c r="AZ1447" s="189" t="s">
        <v>702</v>
      </c>
      <c r="BA1447" s="180" t="s">
        <v>780</v>
      </c>
      <c r="BB1447" s="180">
        <f>$AB$8</f>
        <v>2042</v>
      </c>
      <c r="BC1447" s="180" t="str">
        <f t="shared" ca="1" si="230"/>
        <v>9_AB1425_Fuel_cost_per_unit_2042</v>
      </c>
      <c r="BD1447" s="180" t="s">
        <v>407</v>
      </c>
      <c r="BE1447" s="180"/>
      <c r="BF1447" s="189" t="str">
        <f t="shared" si="235"/>
        <v>&gt;=0</v>
      </c>
      <c r="BG1447" s="189" t="s">
        <v>58</v>
      </c>
      <c r="BH1447" s="189" t="s">
        <v>58</v>
      </c>
      <c r="BI1447" s="189"/>
      <c r="BJ1447" s="189"/>
      <c r="BK1447" s="189"/>
      <c r="BL1447" s="189"/>
    </row>
    <row r="1448" spans="1:64" ht="13.5" hidden="1" customHeight="1" thickBot="1">
      <c r="A1448" s="90"/>
      <c r="B1448" s="117"/>
      <c r="C1448" s="487"/>
      <c r="D1448" s="347"/>
      <c r="E1448" s="347"/>
      <c r="F1448" s="304"/>
      <c r="G1448" s="304"/>
      <c r="H1448" s="304"/>
      <c r="I1448" s="304"/>
      <c r="J1448" s="304"/>
      <c r="K1448" s="304"/>
      <c r="L1448" s="304"/>
      <c r="M1448" s="304"/>
      <c r="N1448" s="304"/>
      <c r="O1448" s="304"/>
      <c r="P1448" s="304"/>
      <c r="Q1448" s="304"/>
      <c r="R1448" s="304"/>
      <c r="S1448" s="304"/>
      <c r="T1448" s="304"/>
      <c r="U1448" s="304"/>
      <c r="V1448" s="304"/>
      <c r="W1448" s="304"/>
      <c r="X1448" s="304"/>
      <c r="Y1448" s="304"/>
      <c r="Z1448" s="304"/>
      <c r="AA1448" s="304"/>
      <c r="AB1448" s="304"/>
      <c r="AC1448" s="304"/>
      <c r="AD1448" s="304"/>
      <c r="AE1448" s="305"/>
      <c r="AF1448" s="305"/>
      <c r="AG1448" s="305"/>
      <c r="AH1448" s="305"/>
      <c r="AI1448" s="305"/>
      <c r="AJ1448" s="305"/>
      <c r="AK1448" s="305"/>
      <c r="AL1448" s="305"/>
      <c r="AM1448" s="305"/>
      <c r="AN1448" s="305"/>
      <c r="AO1448" s="314"/>
      <c r="AP1448" s="117"/>
      <c r="AQ1448" s="54" t="s">
        <v>645</v>
      </c>
      <c r="AU1448" s="292" t="str">
        <f t="shared" ca="1" si="231"/>
        <v>AC</v>
      </c>
      <c r="AV1448" s="292">
        <f t="shared" si="232"/>
        <v>1425</v>
      </c>
      <c r="AW1448" s="180" t="str">
        <f t="shared" ca="1" si="229"/>
        <v>AC1425</v>
      </c>
      <c r="AX1448" s="180">
        <f t="shared" si="233"/>
        <v>9</v>
      </c>
      <c r="AY1448" s="180" t="str">
        <f t="shared" ca="1" si="234"/>
        <v>6. Ownership - Operating Costs</v>
      </c>
      <c r="AZ1448" s="189" t="s">
        <v>702</v>
      </c>
      <c r="BA1448" s="180" t="s">
        <v>780</v>
      </c>
      <c r="BB1448" s="180">
        <f>$AC$8</f>
        <v>2043</v>
      </c>
      <c r="BC1448" s="180" t="str">
        <f t="shared" ca="1" si="230"/>
        <v>9_AC1425_Fuel_cost_per_unit_2043</v>
      </c>
      <c r="BD1448" s="180" t="s">
        <v>407</v>
      </c>
      <c r="BE1448" s="180"/>
      <c r="BF1448" s="189" t="str">
        <f t="shared" si="235"/>
        <v>&gt;=0</v>
      </c>
      <c r="BG1448" s="189" t="s">
        <v>58</v>
      </c>
      <c r="BH1448" s="189" t="s">
        <v>58</v>
      </c>
      <c r="BI1448" s="189"/>
      <c r="BJ1448" s="189"/>
      <c r="BK1448" s="189"/>
      <c r="BL1448" s="189"/>
    </row>
    <row r="1449" spans="1:64" ht="13.5" hidden="1" customHeight="1" thickBot="1">
      <c r="A1449" s="90"/>
      <c r="B1449" s="117"/>
      <c r="C1449" s="487"/>
      <c r="D1449" s="347"/>
      <c r="E1449" s="347"/>
      <c r="F1449" s="304"/>
      <c r="G1449" s="304"/>
      <c r="H1449" s="304"/>
      <c r="I1449" s="304"/>
      <c r="J1449" s="304"/>
      <c r="K1449" s="304"/>
      <c r="L1449" s="304"/>
      <c r="M1449" s="304"/>
      <c r="N1449" s="304"/>
      <c r="O1449" s="304"/>
      <c r="P1449" s="304"/>
      <c r="Q1449" s="304"/>
      <c r="R1449" s="304"/>
      <c r="S1449" s="304"/>
      <c r="T1449" s="304"/>
      <c r="U1449" s="304"/>
      <c r="V1449" s="304"/>
      <c r="W1449" s="304"/>
      <c r="X1449" s="304"/>
      <c r="Y1449" s="304"/>
      <c r="Z1449" s="304"/>
      <c r="AA1449" s="304"/>
      <c r="AB1449" s="304"/>
      <c r="AC1449" s="304"/>
      <c r="AD1449" s="304"/>
      <c r="AE1449" s="305"/>
      <c r="AF1449" s="305"/>
      <c r="AG1449" s="305"/>
      <c r="AH1449" s="305"/>
      <c r="AI1449" s="305"/>
      <c r="AJ1449" s="305"/>
      <c r="AK1449" s="305"/>
      <c r="AL1449" s="305"/>
      <c r="AM1449" s="305"/>
      <c r="AN1449" s="305"/>
      <c r="AO1449" s="314"/>
      <c r="AP1449" s="117"/>
      <c r="AQ1449" s="54" t="s">
        <v>645</v>
      </c>
      <c r="AU1449" s="292" t="str">
        <f t="shared" ca="1" si="231"/>
        <v>AD</v>
      </c>
      <c r="AV1449" s="292">
        <f t="shared" si="232"/>
        <v>1425</v>
      </c>
      <c r="AW1449" s="180" t="str">
        <f t="shared" ca="1" si="229"/>
        <v>AD1425</v>
      </c>
      <c r="AX1449" s="180">
        <f t="shared" si="233"/>
        <v>9</v>
      </c>
      <c r="AY1449" s="180" t="str">
        <f t="shared" ca="1" si="234"/>
        <v>6. Ownership - Operating Costs</v>
      </c>
      <c r="AZ1449" s="189" t="s">
        <v>702</v>
      </c>
      <c r="BA1449" s="180" t="s">
        <v>780</v>
      </c>
      <c r="BB1449" s="180">
        <f>$AD$8</f>
        <v>2044</v>
      </c>
      <c r="BC1449" s="180" t="str">
        <f t="shared" ca="1" si="230"/>
        <v>9_AD1425_Fuel_cost_per_unit_2044</v>
      </c>
      <c r="BD1449" s="180" t="s">
        <v>407</v>
      </c>
      <c r="BE1449" s="180"/>
      <c r="BF1449" s="189" t="str">
        <f t="shared" si="235"/>
        <v>&gt;=0</v>
      </c>
      <c r="BG1449" s="189" t="s">
        <v>58</v>
      </c>
      <c r="BH1449" s="189" t="s">
        <v>58</v>
      </c>
      <c r="BI1449" s="189"/>
      <c r="BJ1449" s="189"/>
      <c r="BK1449" s="189"/>
      <c r="BL1449" s="189"/>
    </row>
    <row r="1450" spans="1:64" ht="13.5" hidden="1" customHeight="1" thickBot="1">
      <c r="A1450" s="90"/>
      <c r="B1450" s="117"/>
      <c r="C1450" s="487"/>
      <c r="D1450" s="347"/>
      <c r="E1450" s="347"/>
      <c r="F1450" s="304"/>
      <c r="G1450" s="304"/>
      <c r="H1450" s="304"/>
      <c r="I1450" s="304"/>
      <c r="J1450" s="304"/>
      <c r="K1450" s="304"/>
      <c r="L1450" s="304"/>
      <c r="M1450" s="304"/>
      <c r="N1450" s="304"/>
      <c r="O1450" s="304"/>
      <c r="P1450" s="304"/>
      <c r="Q1450" s="304"/>
      <c r="R1450" s="304"/>
      <c r="S1450" s="304"/>
      <c r="T1450" s="304"/>
      <c r="U1450" s="304"/>
      <c r="V1450" s="304"/>
      <c r="W1450" s="304"/>
      <c r="X1450" s="304"/>
      <c r="Y1450" s="304"/>
      <c r="Z1450" s="304"/>
      <c r="AA1450" s="304"/>
      <c r="AB1450" s="304"/>
      <c r="AC1450" s="304"/>
      <c r="AD1450" s="304"/>
      <c r="AE1450" s="305"/>
      <c r="AF1450" s="305"/>
      <c r="AG1450" s="305"/>
      <c r="AH1450" s="305"/>
      <c r="AI1450" s="305"/>
      <c r="AJ1450" s="305"/>
      <c r="AK1450" s="305"/>
      <c r="AL1450" s="305"/>
      <c r="AM1450" s="305"/>
      <c r="AN1450" s="305"/>
      <c r="AO1450" s="314"/>
      <c r="AP1450" s="117"/>
      <c r="AQ1450" s="54" t="s">
        <v>645</v>
      </c>
      <c r="AU1450" s="292" t="str">
        <f t="shared" ca="1" si="231"/>
        <v>AE</v>
      </c>
      <c r="AV1450" s="292">
        <f t="shared" si="232"/>
        <v>1425</v>
      </c>
      <c r="AW1450" s="180" t="str">
        <f t="shared" ca="1" si="229"/>
        <v>AE1425</v>
      </c>
      <c r="AX1450" s="180">
        <f t="shared" si="233"/>
        <v>9</v>
      </c>
      <c r="AY1450" s="180" t="str">
        <f t="shared" ca="1" si="234"/>
        <v>6. Ownership - Operating Costs</v>
      </c>
      <c r="AZ1450" s="189" t="s">
        <v>702</v>
      </c>
      <c r="BA1450" s="180" t="s">
        <v>780</v>
      </c>
      <c r="BB1450" s="180">
        <f>$AE$8</f>
        <v>2045</v>
      </c>
      <c r="BC1450" s="180" t="str">
        <f t="shared" ca="1" si="230"/>
        <v>9_AE1425_Fuel_cost_per_unit_2045</v>
      </c>
      <c r="BD1450" s="180" t="s">
        <v>407</v>
      </c>
      <c r="BE1450" s="180"/>
      <c r="BF1450" s="189" t="str">
        <f t="shared" si="235"/>
        <v>&gt;=0</v>
      </c>
      <c r="BG1450" s="189" t="s">
        <v>58</v>
      </c>
      <c r="BH1450" s="189" t="s">
        <v>58</v>
      </c>
      <c r="BI1450" s="189"/>
      <c r="BJ1450" s="189"/>
      <c r="BK1450" s="189"/>
      <c r="BL1450" s="189"/>
    </row>
    <row r="1451" spans="1:64" ht="13.5" hidden="1" customHeight="1" thickBot="1">
      <c r="A1451" s="90"/>
      <c r="B1451" s="117"/>
      <c r="C1451" s="487"/>
      <c r="D1451" s="347"/>
      <c r="E1451" s="347"/>
      <c r="F1451" s="304"/>
      <c r="G1451" s="304"/>
      <c r="H1451" s="304"/>
      <c r="I1451" s="304"/>
      <c r="J1451" s="304"/>
      <c r="K1451" s="304"/>
      <c r="L1451" s="304"/>
      <c r="M1451" s="304"/>
      <c r="N1451" s="304"/>
      <c r="O1451" s="304"/>
      <c r="P1451" s="304"/>
      <c r="Q1451" s="304"/>
      <c r="R1451" s="304"/>
      <c r="S1451" s="304"/>
      <c r="T1451" s="304"/>
      <c r="U1451" s="304"/>
      <c r="V1451" s="304"/>
      <c r="W1451" s="304"/>
      <c r="X1451" s="304"/>
      <c r="Y1451" s="304"/>
      <c r="Z1451" s="304"/>
      <c r="AA1451" s="304"/>
      <c r="AB1451" s="304"/>
      <c r="AC1451" s="304"/>
      <c r="AD1451" s="304"/>
      <c r="AE1451" s="305"/>
      <c r="AF1451" s="305"/>
      <c r="AG1451" s="305"/>
      <c r="AH1451" s="305"/>
      <c r="AI1451" s="305"/>
      <c r="AJ1451" s="305"/>
      <c r="AK1451" s="305"/>
      <c r="AL1451" s="305"/>
      <c r="AM1451" s="305"/>
      <c r="AN1451" s="305"/>
      <c r="AO1451" s="314"/>
      <c r="AP1451" s="117"/>
      <c r="AQ1451" s="54" t="s">
        <v>645</v>
      </c>
      <c r="AU1451" s="292" t="str">
        <f t="shared" ca="1" si="231"/>
        <v>AF</v>
      </c>
      <c r="AV1451" s="292">
        <f t="shared" si="232"/>
        <v>1425</v>
      </c>
      <c r="AW1451" s="180" t="str">
        <f t="shared" ca="1" si="229"/>
        <v>AF1425</v>
      </c>
      <c r="AX1451" s="180">
        <f t="shared" si="233"/>
        <v>9</v>
      </c>
      <c r="AY1451" s="180" t="str">
        <f t="shared" ca="1" si="234"/>
        <v>6. Ownership - Operating Costs</v>
      </c>
      <c r="AZ1451" s="189" t="s">
        <v>702</v>
      </c>
      <c r="BA1451" s="180" t="s">
        <v>780</v>
      </c>
      <c r="BB1451" s="180">
        <f>$AF$8</f>
        <v>2046</v>
      </c>
      <c r="BC1451" s="180" t="str">
        <f t="shared" ca="1" si="230"/>
        <v>9_AF1425_Fuel_cost_per_unit_2046</v>
      </c>
      <c r="BD1451" s="180" t="s">
        <v>407</v>
      </c>
      <c r="BE1451" s="180"/>
      <c r="BF1451" s="189" t="str">
        <f t="shared" si="235"/>
        <v>&gt;=0</v>
      </c>
      <c r="BG1451" s="189" t="s">
        <v>58</v>
      </c>
      <c r="BH1451" s="189" t="s">
        <v>58</v>
      </c>
      <c r="BI1451" s="189"/>
      <c r="BJ1451" s="189"/>
      <c r="BK1451" s="189"/>
      <c r="BL1451" s="189"/>
    </row>
    <row r="1452" spans="1:64" ht="13.5" hidden="1" customHeight="1" thickBot="1">
      <c r="A1452" s="90"/>
      <c r="B1452" s="117"/>
      <c r="C1452" s="487"/>
      <c r="D1452" s="347"/>
      <c r="E1452" s="347"/>
      <c r="F1452" s="304"/>
      <c r="G1452" s="304"/>
      <c r="H1452" s="304"/>
      <c r="I1452" s="304"/>
      <c r="J1452" s="304"/>
      <c r="K1452" s="304"/>
      <c r="L1452" s="304"/>
      <c r="M1452" s="304"/>
      <c r="N1452" s="304"/>
      <c r="O1452" s="304"/>
      <c r="P1452" s="304"/>
      <c r="Q1452" s="304"/>
      <c r="R1452" s="304"/>
      <c r="S1452" s="304"/>
      <c r="T1452" s="304"/>
      <c r="U1452" s="304"/>
      <c r="V1452" s="304"/>
      <c r="W1452" s="304"/>
      <c r="X1452" s="304"/>
      <c r="Y1452" s="304"/>
      <c r="Z1452" s="304"/>
      <c r="AA1452" s="304"/>
      <c r="AB1452" s="304"/>
      <c r="AC1452" s="304"/>
      <c r="AD1452" s="304"/>
      <c r="AE1452" s="305"/>
      <c r="AF1452" s="305"/>
      <c r="AG1452" s="305"/>
      <c r="AH1452" s="305"/>
      <c r="AI1452" s="305"/>
      <c r="AJ1452" s="305"/>
      <c r="AK1452" s="305"/>
      <c r="AL1452" s="305"/>
      <c r="AM1452" s="305"/>
      <c r="AN1452" s="305"/>
      <c r="AO1452" s="314"/>
      <c r="AP1452" s="117"/>
      <c r="AQ1452" s="54" t="s">
        <v>645</v>
      </c>
      <c r="AU1452" s="292" t="str">
        <f t="shared" ca="1" si="231"/>
        <v>AG</v>
      </c>
      <c r="AV1452" s="292">
        <f t="shared" si="232"/>
        <v>1425</v>
      </c>
      <c r="AW1452" s="180" t="str">
        <f t="shared" ca="1" si="229"/>
        <v>AG1425</v>
      </c>
      <c r="AX1452" s="180">
        <f t="shared" si="233"/>
        <v>9</v>
      </c>
      <c r="AY1452" s="180" t="str">
        <f t="shared" ca="1" si="234"/>
        <v>6. Ownership - Operating Costs</v>
      </c>
      <c r="AZ1452" s="189" t="s">
        <v>702</v>
      </c>
      <c r="BA1452" s="180" t="s">
        <v>780</v>
      </c>
      <c r="BB1452" s="180">
        <f>$AG$8</f>
        <v>2047</v>
      </c>
      <c r="BC1452" s="180" t="str">
        <f t="shared" ca="1" si="230"/>
        <v>9_AG1425_Fuel_cost_per_unit_2047</v>
      </c>
      <c r="BD1452" s="180" t="s">
        <v>407</v>
      </c>
      <c r="BE1452" s="180"/>
      <c r="BF1452" s="189" t="str">
        <f t="shared" si="235"/>
        <v>&gt;=0</v>
      </c>
      <c r="BG1452" s="189" t="s">
        <v>58</v>
      </c>
      <c r="BH1452" s="189" t="s">
        <v>58</v>
      </c>
      <c r="BI1452" s="189"/>
      <c r="BJ1452" s="189"/>
      <c r="BK1452" s="189"/>
      <c r="BL1452" s="189"/>
    </row>
    <row r="1453" spans="1:64" ht="13.5" hidden="1" customHeight="1" thickBot="1">
      <c r="A1453" s="90"/>
      <c r="B1453" s="117"/>
      <c r="C1453" s="487"/>
      <c r="D1453" s="347"/>
      <c r="E1453" s="347"/>
      <c r="F1453" s="304"/>
      <c r="G1453" s="304"/>
      <c r="H1453" s="304"/>
      <c r="I1453" s="304"/>
      <c r="J1453" s="304"/>
      <c r="K1453" s="304"/>
      <c r="L1453" s="304"/>
      <c r="M1453" s="304"/>
      <c r="N1453" s="304"/>
      <c r="O1453" s="304"/>
      <c r="P1453" s="304"/>
      <c r="Q1453" s="304"/>
      <c r="R1453" s="304"/>
      <c r="S1453" s="304"/>
      <c r="T1453" s="304"/>
      <c r="U1453" s="304"/>
      <c r="V1453" s="304"/>
      <c r="W1453" s="304"/>
      <c r="X1453" s="304"/>
      <c r="Y1453" s="304"/>
      <c r="Z1453" s="304"/>
      <c r="AA1453" s="304"/>
      <c r="AB1453" s="304"/>
      <c r="AC1453" s="304"/>
      <c r="AD1453" s="304"/>
      <c r="AE1453" s="305"/>
      <c r="AF1453" s="305"/>
      <c r="AG1453" s="305"/>
      <c r="AH1453" s="305"/>
      <c r="AI1453" s="305"/>
      <c r="AJ1453" s="305"/>
      <c r="AK1453" s="305"/>
      <c r="AL1453" s="305"/>
      <c r="AM1453" s="305"/>
      <c r="AN1453" s="305"/>
      <c r="AO1453" s="314"/>
      <c r="AP1453" s="117"/>
      <c r="AQ1453" s="54" t="s">
        <v>645</v>
      </c>
      <c r="AU1453" s="292" t="str">
        <f t="shared" ca="1" si="231"/>
        <v>AH</v>
      </c>
      <c r="AV1453" s="292">
        <f t="shared" si="232"/>
        <v>1425</v>
      </c>
      <c r="AW1453" s="180" t="str">
        <f t="shared" ca="1" si="229"/>
        <v>AH1425</v>
      </c>
      <c r="AX1453" s="180">
        <f t="shared" si="233"/>
        <v>9</v>
      </c>
      <c r="AY1453" s="180" t="str">
        <f t="shared" ca="1" si="234"/>
        <v>6. Ownership - Operating Costs</v>
      </c>
      <c r="AZ1453" s="189" t="s">
        <v>702</v>
      </c>
      <c r="BA1453" s="180" t="s">
        <v>780</v>
      </c>
      <c r="BB1453" s="180">
        <f>$AH$8</f>
        <v>2048</v>
      </c>
      <c r="BC1453" s="180" t="str">
        <f t="shared" ca="1" si="230"/>
        <v>9_AH1425_Fuel_cost_per_unit_2048</v>
      </c>
      <c r="BD1453" s="180" t="s">
        <v>407</v>
      </c>
      <c r="BE1453" s="180"/>
      <c r="BF1453" s="189" t="str">
        <f t="shared" si="235"/>
        <v>&gt;=0</v>
      </c>
      <c r="BG1453" s="189" t="s">
        <v>58</v>
      </c>
      <c r="BH1453" s="189" t="s">
        <v>58</v>
      </c>
      <c r="BI1453" s="189"/>
      <c r="BJ1453" s="189"/>
      <c r="BK1453" s="189"/>
      <c r="BL1453" s="189"/>
    </row>
    <row r="1454" spans="1:64" ht="13.5" hidden="1" customHeight="1" thickBot="1">
      <c r="A1454" s="90"/>
      <c r="B1454" s="117"/>
      <c r="C1454" s="487"/>
      <c r="D1454" s="347"/>
      <c r="E1454" s="347"/>
      <c r="F1454" s="304"/>
      <c r="G1454" s="304"/>
      <c r="H1454" s="304"/>
      <c r="I1454" s="304"/>
      <c r="J1454" s="304"/>
      <c r="K1454" s="304"/>
      <c r="L1454" s="304"/>
      <c r="M1454" s="304"/>
      <c r="N1454" s="304"/>
      <c r="O1454" s="304"/>
      <c r="P1454" s="304"/>
      <c r="Q1454" s="304"/>
      <c r="R1454" s="304"/>
      <c r="S1454" s="304"/>
      <c r="T1454" s="304"/>
      <c r="U1454" s="304"/>
      <c r="V1454" s="304"/>
      <c r="W1454" s="304"/>
      <c r="X1454" s="304"/>
      <c r="Y1454" s="304"/>
      <c r="Z1454" s="304"/>
      <c r="AA1454" s="304"/>
      <c r="AB1454" s="304"/>
      <c r="AC1454" s="304"/>
      <c r="AD1454" s="304"/>
      <c r="AE1454" s="305"/>
      <c r="AF1454" s="305"/>
      <c r="AG1454" s="305"/>
      <c r="AH1454" s="305"/>
      <c r="AI1454" s="305"/>
      <c r="AJ1454" s="305"/>
      <c r="AK1454" s="305"/>
      <c r="AL1454" s="305"/>
      <c r="AM1454" s="305"/>
      <c r="AN1454" s="305"/>
      <c r="AO1454" s="314"/>
      <c r="AP1454" s="117"/>
      <c r="AQ1454" s="54" t="s">
        <v>645</v>
      </c>
      <c r="AU1454" s="292" t="str">
        <f t="shared" ca="1" si="231"/>
        <v>AI</v>
      </c>
      <c r="AV1454" s="292">
        <f t="shared" si="232"/>
        <v>1425</v>
      </c>
      <c r="AW1454" s="180" t="str">
        <f t="shared" ca="1" si="229"/>
        <v>AI1425</v>
      </c>
      <c r="AX1454" s="180">
        <f t="shared" si="233"/>
        <v>9</v>
      </c>
      <c r="AY1454" s="180" t="str">
        <f t="shared" ca="1" si="234"/>
        <v>6. Ownership - Operating Costs</v>
      </c>
      <c r="AZ1454" s="189" t="s">
        <v>702</v>
      </c>
      <c r="BA1454" s="180" t="s">
        <v>780</v>
      </c>
      <c r="BB1454" s="180">
        <f>$AI$8</f>
        <v>2049</v>
      </c>
      <c r="BC1454" s="180" t="str">
        <f t="shared" ca="1" si="230"/>
        <v>9_AI1425_Fuel_cost_per_unit_2049</v>
      </c>
      <c r="BD1454" s="180" t="s">
        <v>407</v>
      </c>
      <c r="BE1454" s="180"/>
      <c r="BF1454" s="189" t="str">
        <f t="shared" si="235"/>
        <v>&gt;=0</v>
      </c>
      <c r="BG1454" s="189" t="s">
        <v>58</v>
      </c>
      <c r="BH1454" s="189" t="s">
        <v>58</v>
      </c>
      <c r="BI1454" s="189"/>
      <c r="BJ1454" s="189"/>
      <c r="BK1454" s="189"/>
      <c r="BL1454" s="189"/>
    </row>
    <row r="1455" spans="1:64" ht="13.5" hidden="1" customHeight="1" thickBot="1">
      <c r="A1455" s="90"/>
      <c r="B1455" s="117"/>
      <c r="C1455" s="487"/>
      <c r="D1455" s="347"/>
      <c r="E1455" s="347"/>
      <c r="F1455" s="304"/>
      <c r="G1455" s="304"/>
      <c r="H1455" s="304"/>
      <c r="I1455" s="304"/>
      <c r="J1455" s="304"/>
      <c r="K1455" s="304"/>
      <c r="L1455" s="304"/>
      <c r="M1455" s="304"/>
      <c r="N1455" s="304"/>
      <c r="O1455" s="304"/>
      <c r="P1455" s="304"/>
      <c r="Q1455" s="304"/>
      <c r="R1455" s="304"/>
      <c r="S1455" s="304"/>
      <c r="T1455" s="304"/>
      <c r="U1455" s="304"/>
      <c r="V1455" s="304"/>
      <c r="W1455" s="304"/>
      <c r="X1455" s="304"/>
      <c r="Y1455" s="304"/>
      <c r="Z1455" s="304"/>
      <c r="AA1455" s="304"/>
      <c r="AB1455" s="304"/>
      <c r="AC1455" s="304"/>
      <c r="AD1455" s="304"/>
      <c r="AE1455" s="305"/>
      <c r="AF1455" s="305"/>
      <c r="AG1455" s="305"/>
      <c r="AH1455" s="305"/>
      <c r="AI1455" s="305"/>
      <c r="AJ1455" s="305"/>
      <c r="AK1455" s="305"/>
      <c r="AL1455" s="305"/>
      <c r="AM1455" s="305"/>
      <c r="AN1455" s="305"/>
      <c r="AO1455" s="314"/>
      <c r="AP1455" s="117"/>
      <c r="AQ1455" s="54" t="s">
        <v>645</v>
      </c>
      <c r="AU1455" s="292" t="str">
        <f t="shared" ca="1" si="231"/>
        <v>AJ</v>
      </c>
      <c r="AV1455" s="292">
        <f t="shared" si="232"/>
        <v>1425</v>
      </c>
      <c r="AW1455" s="180" t="str">
        <f t="shared" ca="1" si="229"/>
        <v>AJ1425</v>
      </c>
      <c r="AX1455" s="180">
        <f t="shared" si="233"/>
        <v>9</v>
      </c>
      <c r="AY1455" s="180" t="str">
        <f t="shared" ca="1" si="234"/>
        <v>6. Ownership - Operating Costs</v>
      </c>
      <c r="AZ1455" s="189" t="s">
        <v>702</v>
      </c>
      <c r="BA1455" s="180" t="s">
        <v>780</v>
      </c>
      <c r="BB1455" s="180">
        <f>$AJ$8</f>
        <v>2050</v>
      </c>
      <c r="BC1455" s="180" t="str">
        <f t="shared" ca="1" si="230"/>
        <v>9_AJ1425_Fuel_cost_per_unit_2050</v>
      </c>
      <c r="BD1455" s="180" t="s">
        <v>407</v>
      </c>
      <c r="BE1455" s="180"/>
      <c r="BF1455" s="189" t="str">
        <f t="shared" si="235"/>
        <v>&gt;=0</v>
      </c>
      <c r="BG1455" s="189" t="s">
        <v>58</v>
      </c>
      <c r="BH1455" s="189" t="s">
        <v>58</v>
      </c>
      <c r="BI1455" s="189"/>
      <c r="BJ1455" s="189"/>
      <c r="BK1455" s="189"/>
      <c r="BL1455" s="189"/>
    </row>
    <row r="1456" spans="1:64" ht="13.5" hidden="1" customHeight="1" thickBot="1">
      <c r="A1456" s="90"/>
      <c r="B1456" s="117"/>
      <c r="C1456" s="487"/>
      <c r="D1456" s="347"/>
      <c r="E1456" s="347"/>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304"/>
      <c r="AE1456" s="305"/>
      <c r="AF1456" s="305"/>
      <c r="AG1456" s="305"/>
      <c r="AH1456" s="305"/>
      <c r="AI1456" s="305"/>
      <c r="AJ1456" s="305"/>
      <c r="AK1456" s="305"/>
      <c r="AL1456" s="305"/>
      <c r="AM1456" s="305"/>
      <c r="AN1456" s="305"/>
      <c r="AO1456" s="314"/>
      <c r="AP1456" s="117"/>
      <c r="AQ1456" s="54" t="s">
        <v>645</v>
      </c>
      <c r="AU1456" s="292" t="str">
        <f t="shared" ca="1" si="231"/>
        <v>AK</v>
      </c>
      <c r="AV1456" s="292">
        <f t="shared" si="232"/>
        <v>1425</v>
      </c>
      <c r="AW1456" s="180" t="str">
        <f t="shared" ca="1" si="229"/>
        <v>AK1425</v>
      </c>
      <c r="AX1456" s="180">
        <f t="shared" si="233"/>
        <v>9</v>
      </c>
      <c r="AY1456" s="180" t="str">
        <f t="shared" ca="1" si="234"/>
        <v>6. Ownership - Operating Costs</v>
      </c>
      <c r="AZ1456" s="189" t="s">
        <v>702</v>
      </c>
      <c r="BA1456" s="180" t="s">
        <v>780</v>
      </c>
      <c r="BB1456" s="180">
        <f>$AK$8</f>
        <v>2051</v>
      </c>
      <c r="BC1456" s="180" t="str">
        <f t="shared" ca="1" si="230"/>
        <v>9_AK1425_Fuel_cost_per_unit_2051</v>
      </c>
      <c r="BD1456" s="180" t="s">
        <v>407</v>
      </c>
      <c r="BE1456" s="180"/>
      <c r="BF1456" s="189" t="str">
        <f t="shared" si="235"/>
        <v>&gt;=0</v>
      </c>
      <c r="BG1456" s="189" t="s">
        <v>58</v>
      </c>
      <c r="BH1456" s="189" t="s">
        <v>58</v>
      </c>
      <c r="BI1456" s="189"/>
      <c r="BJ1456" s="189"/>
      <c r="BK1456" s="189"/>
      <c r="BL1456" s="189"/>
    </row>
    <row r="1457" spans="1:64" ht="13.5" hidden="1" customHeight="1" thickBot="1">
      <c r="A1457" s="90"/>
      <c r="B1457" s="117"/>
      <c r="C1457" s="487"/>
      <c r="D1457" s="347"/>
      <c r="E1457" s="347"/>
      <c r="F1457" s="304"/>
      <c r="G1457" s="304"/>
      <c r="H1457" s="304"/>
      <c r="I1457" s="304"/>
      <c r="J1457" s="304"/>
      <c r="K1457" s="304"/>
      <c r="L1457" s="304"/>
      <c r="M1457" s="304"/>
      <c r="N1457" s="304"/>
      <c r="O1457" s="304"/>
      <c r="P1457" s="304"/>
      <c r="Q1457" s="304"/>
      <c r="R1457" s="304"/>
      <c r="S1457" s="304"/>
      <c r="T1457" s="304"/>
      <c r="U1457" s="304"/>
      <c r="V1457" s="304"/>
      <c r="W1457" s="304"/>
      <c r="X1457" s="304"/>
      <c r="Y1457" s="304"/>
      <c r="Z1457" s="304"/>
      <c r="AA1457" s="304"/>
      <c r="AB1457" s="304"/>
      <c r="AC1457" s="304"/>
      <c r="AD1457" s="304"/>
      <c r="AE1457" s="305"/>
      <c r="AF1457" s="305"/>
      <c r="AG1457" s="305"/>
      <c r="AH1457" s="305"/>
      <c r="AI1457" s="305"/>
      <c r="AJ1457" s="305"/>
      <c r="AK1457" s="305"/>
      <c r="AL1457" s="305"/>
      <c r="AM1457" s="305"/>
      <c r="AN1457" s="305"/>
      <c r="AO1457" s="314"/>
      <c r="AP1457" s="117"/>
      <c r="AQ1457" s="54" t="s">
        <v>645</v>
      </c>
      <c r="AU1457" s="292" t="str">
        <f t="shared" ca="1" si="231"/>
        <v>AL</v>
      </c>
      <c r="AV1457" s="292">
        <f t="shared" si="232"/>
        <v>1425</v>
      </c>
      <c r="AW1457" s="180" t="str">
        <f t="shared" ca="1" si="229"/>
        <v>AL1425</v>
      </c>
      <c r="AX1457" s="180">
        <f t="shared" si="233"/>
        <v>9</v>
      </c>
      <c r="AY1457" s="180" t="str">
        <f t="shared" ca="1" si="234"/>
        <v>6. Ownership - Operating Costs</v>
      </c>
      <c r="AZ1457" s="189" t="s">
        <v>702</v>
      </c>
      <c r="BA1457" s="180" t="s">
        <v>780</v>
      </c>
      <c r="BB1457" s="180">
        <f>$AL$8</f>
        <v>2052</v>
      </c>
      <c r="BC1457" s="180" t="str">
        <f t="shared" ca="1" si="230"/>
        <v>9_AL1425_Fuel_cost_per_unit_2052</v>
      </c>
      <c r="BD1457" s="180" t="s">
        <v>407</v>
      </c>
      <c r="BE1457" s="180"/>
      <c r="BF1457" s="189" t="str">
        <f t="shared" si="235"/>
        <v>&gt;=0</v>
      </c>
      <c r="BG1457" s="189" t="s">
        <v>58</v>
      </c>
      <c r="BH1457" s="189" t="s">
        <v>58</v>
      </c>
      <c r="BI1457" s="189"/>
      <c r="BJ1457" s="189"/>
      <c r="BK1457" s="189"/>
      <c r="BL1457" s="189"/>
    </row>
    <row r="1458" spans="1:64" ht="13.5" hidden="1" customHeight="1" thickBot="1">
      <c r="A1458" s="90"/>
      <c r="B1458" s="117"/>
      <c r="C1458" s="487"/>
      <c r="D1458" s="347"/>
      <c r="E1458" s="347"/>
      <c r="F1458" s="304"/>
      <c r="G1458" s="304"/>
      <c r="H1458" s="304"/>
      <c r="I1458" s="304"/>
      <c r="J1458" s="304"/>
      <c r="K1458" s="304"/>
      <c r="L1458" s="304"/>
      <c r="M1458" s="304"/>
      <c r="N1458" s="304"/>
      <c r="O1458" s="304"/>
      <c r="P1458" s="304"/>
      <c r="Q1458" s="304"/>
      <c r="R1458" s="304"/>
      <c r="S1458" s="304"/>
      <c r="T1458" s="304"/>
      <c r="U1458" s="304"/>
      <c r="V1458" s="304"/>
      <c r="W1458" s="304"/>
      <c r="X1458" s="304"/>
      <c r="Y1458" s="304"/>
      <c r="Z1458" s="304"/>
      <c r="AA1458" s="304"/>
      <c r="AB1458" s="304"/>
      <c r="AC1458" s="304"/>
      <c r="AD1458" s="304"/>
      <c r="AE1458" s="305"/>
      <c r="AF1458" s="305"/>
      <c r="AG1458" s="305"/>
      <c r="AH1458" s="305"/>
      <c r="AI1458" s="305"/>
      <c r="AJ1458" s="305"/>
      <c r="AK1458" s="305"/>
      <c r="AL1458" s="305"/>
      <c r="AM1458" s="305"/>
      <c r="AN1458" s="305"/>
      <c r="AO1458" s="314"/>
      <c r="AP1458" s="117"/>
      <c r="AQ1458" s="54" t="s">
        <v>645</v>
      </c>
      <c r="AU1458" s="292" t="str">
        <f t="shared" ca="1" si="231"/>
        <v>AM</v>
      </c>
      <c r="AV1458" s="292">
        <f t="shared" si="232"/>
        <v>1425</v>
      </c>
      <c r="AW1458" s="180" t="str">
        <f t="shared" ca="1" si="229"/>
        <v>AM1425</v>
      </c>
      <c r="AX1458" s="180">
        <f t="shared" si="233"/>
        <v>9</v>
      </c>
      <c r="AY1458" s="180" t="str">
        <f t="shared" ca="1" si="234"/>
        <v>6. Ownership - Operating Costs</v>
      </c>
      <c r="AZ1458" s="189" t="s">
        <v>702</v>
      </c>
      <c r="BA1458" s="180" t="s">
        <v>780</v>
      </c>
      <c r="BB1458" s="180">
        <f>$AM$8</f>
        <v>2053</v>
      </c>
      <c r="BC1458" s="180" t="str">
        <f t="shared" ca="1" si="230"/>
        <v>9_AM1425_Fuel_cost_per_unit_2053</v>
      </c>
      <c r="BD1458" s="180" t="s">
        <v>407</v>
      </c>
      <c r="BE1458" s="180"/>
      <c r="BF1458" s="189" t="str">
        <f t="shared" si="235"/>
        <v>&gt;=0</v>
      </c>
      <c r="BG1458" s="189" t="s">
        <v>58</v>
      </c>
      <c r="BH1458" s="189" t="s">
        <v>58</v>
      </c>
      <c r="BI1458" s="189"/>
      <c r="BJ1458" s="189"/>
      <c r="BK1458" s="189"/>
      <c r="BL1458" s="189"/>
    </row>
    <row r="1459" spans="1:64" ht="13.5" hidden="1" customHeight="1" thickBot="1">
      <c r="A1459" s="90"/>
      <c r="B1459" s="117"/>
      <c r="C1459" s="487"/>
      <c r="D1459" s="347"/>
      <c r="E1459" s="347"/>
      <c r="F1459" s="304"/>
      <c r="G1459" s="304"/>
      <c r="H1459" s="304"/>
      <c r="I1459" s="304"/>
      <c r="J1459" s="304"/>
      <c r="K1459" s="304"/>
      <c r="L1459" s="304"/>
      <c r="M1459" s="304"/>
      <c r="N1459" s="304"/>
      <c r="O1459" s="304"/>
      <c r="P1459" s="304"/>
      <c r="Q1459" s="304"/>
      <c r="R1459" s="304"/>
      <c r="S1459" s="304"/>
      <c r="T1459" s="304"/>
      <c r="U1459" s="304"/>
      <c r="V1459" s="304"/>
      <c r="W1459" s="304"/>
      <c r="X1459" s="304"/>
      <c r="Y1459" s="304"/>
      <c r="Z1459" s="304"/>
      <c r="AA1459" s="304"/>
      <c r="AB1459" s="304"/>
      <c r="AC1459" s="304"/>
      <c r="AD1459" s="304"/>
      <c r="AE1459" s="305"/>
      <c r="AF1459" s="305"/>
      <c r="AG1459" s="305"/>
      <c r="AH1459" s="305"/>
      <c r="AI1459" s="305"/>
      <c r="AJ1459" s="305"/>
      <c r="AK1459" s="305"/>
      <c r="AL1459" s="305"/>
      <c r="AM1459" s="305"/>
      <c r="AN1459" s="305"/>
      <c r="AO1459" s="314"/>
      <c r="AP1459" s="117"/>
      <c r="AQ1459" s="54" t="s">
        <v>645</v>
      </c>
      <c r="AU1459" s="292" t="str">
        <f t="shared" ca="1" si="231"/>
        <v>AN</v>
      </c>
      <c r="AV1459" s="292">
        <f t="shared" si="232"/>
        <v>1425</v>
      </c>
      <c r="AW1459" s="180" t="str">
        <f t="shared" ca="1" si="229"/>
        <v>AN1425</v>
      </c>
      <c r="AX1459" s="180">
        <f t="shared" si="233"/>
        <v>9</v>
      </c>
      <c r="AY1459" s="180" t="str">
        <f t="shared" ca="1" si="234"/>
        <v>6. Ownership - Operating Costs</v>
      </c>
      <c r="AZ1459" s="189" t="s">
        <v>702</v>
      </c>
      <c r="BA1459" s="180" t="s">
        <v>780</v>
      </c>
      <c r="BB1459" s="180">
        <f>$AN$8</f>
        <v>2054</v>
      </c>
      <c r="BC1459" s="180" t="str">
        <f t="shared" ca="1" si="230"/>
        <v>9_AN1425_Fuel_cost_per_unit_2054</v>
      </c>
      <c r="BD1459" s="180" t="s">
        <v>407</v>
      </c>
      <c r="BE1459" s="180"/>
      <c r="BF1459" s="189" t="str">
        <f t="shared" si="235"/>
        <v>&gt;=0</v>
      </c>
      <c r="BG1459" s="189" t="s">
        <v>58</v>
      </c>
      <c r="BH1459" s="189" t="s">
        <v>58</v>
      </c>
      <c r="BI1459" s="189"/>
      <c r="BJ1459" s="189"/>
      <c r="BK1459" s="189"/>
      <c r="BL1459" s="189"/>
    </row>
    <row r="1460" spans="1:64" ht="13.5" hidden="1" customHeight="1" thickBot="1">
      <c r="A1460" s="90"/>
      <c r="B1460" s="117"/>
      <c r="C1460" s="487"/>
      <c r="D1460" s="347"/>
      <c r="E1460" s="347"/>
      <c r="F1460" s="304"/>
      <c r="G1460" s="304"/>
      <c r="H1460" s="304"/>
      <c r="I1460" s="304"/>
      <c r="J1460" s="304"/>
      <c r="K1460" s="304"/>
      <c r="L1460" s="304"/>
      <c r="M1460" s="304"/>
      <c r="N1460" s="304"/>
      <c r="O1460" s="304"/>
      <c r="P1460" s="304"/>
      <c r="Q1460" s="304"/>
      <c r="R1460" s="304"/>
      <c r="S1460" s="304"/>
      <c r="T1460" s="304"/>
      <c r="U1460" s="304"/>
      <c r="V1460" s="304"/>
      <c r="W1460" s="304"/>
      <c r="X1460" s="304"/>
      <c r="Y1460" s="304"/>
      <c r="Z1460" s="304"/>
      <c r="AA1460" s="304"/>
      <c r="AB1460" s="304"/>
      <c r="AC1460" s="304"/>
      <c r="AD1460" s="304"/>
      <c r="AE1460" s="305"/>
      <c r="AF1460" s="305"/>
      <c r="AG1460" s="305"/>
      <c r="AH1460" s="305"/>
      <c r="AI1460" s="305"/>
      <c r="AJ1460" s="305"/>
      <c r="AK1460" s="305"/>
      <c r="AL1460" s="305"/>
      <c r="AM1460" s="305"/>
      <c r="AN1460" s="305"/>
      <c r="AO1460" s="314"/>
      <c r="AP1460" s="117"/>
      <c r="AQ1460" s="307" t="s">
        <v>645</v>
      </c>
      <c r="AR1460" s="307"/>
      <c r="AS1460" s="307"/>
      <c r="AT1460" s="307"/>
      <c r="AU1460" s="308" t="str">
        <f t="shared" ca="1" si="231"/>
        <v>AO</v>
      </c>
      <c r="AV1460" s="308">
        <f t="shared" si="232"/>
        <v>1425</v>
      </c>
      <c r="AW1460" s="254" t="str">
        <f t="shared" ca="1" si="229"/>
        <v>AO1425</v>
      </c>
      <c r="AX1460" s="254">
        <f t="shared" si="233"/>
        <v>9</v>
      </c>
      <c r="AY1460" s="254" t="str">
        <f t="shared" ca="1" si="234"/>
        <v>6. Ownership - Operating Costs</v>
      </c>
      <c r="AZ1460" s="259" t="s">
        <v>702</v>
      </c>
      <c r="BA1460" s="254" t="s">
        <v>780</v>
      </c>
      <c r="BB1460" s="254" t="s">
        <v>646</v>
      </c>
      <c r="BC1460" s="254" t="str">
        <f t="shared" ca="1" si="230"/>
        <v>9_AO1425_Fuel_cost_per_unit_Additional_Info</v>
      </c>
      <c r="BD1460" s="259" t="s">
        <v>133</v>
      </c>
      <c r="BE1460" s="259">
        <v>100</v>
      </c>
      <c r="BF1460" s="259"/>
      <c r="BG1460" s="259" t="s">
        <v>58</v>
      </c>
      <c r="BH1460" s="259" t="s">
        <v>58</v>
      </c>
      <c r="BI1460" s="189"/>
      <c r="BJ1460" s="189"/>
      <c r="BK1460" s="189"/>
      <c r="BL1460" s="189"/>
    </row>
    <row r="1461" spans="1:64" ht="13.5" hidden="1" customHeight="1" thickBot="1">
      <c r="A1461" s="90">
        <f>+A1425+1</f>
        <v>52</v>
      </c>
      <c r="B1461" s="117"/>
      <c r="C1461" s="487" t="s">
        <v>781</v>
      </c>
      <c r="D1461" s="347" t="s">
        <v>768</v>
      </c>
      <c r="E1461" s="347"/>
      <c r="F1461" s="280"/>
      <c r="G1461" s="280"/>
      <c r="H1461" s="280"/>
      <c r="I1461" s="280"/>
      <c r="J1461" s="280"/>
      <c r="K1461" s="280"/>
      <c r="L1461" s="280"/>
      <c r="M1461" s="280"/>
      <c r="N1461" s="280"/>
      <c r="O1461" s="280"/>
      <c r="P1461" s="280"/>
      <c r="Q1461" s="280"/>
      <c r="R1461" s="280"/>
      <c r="S1461" s="280"/>
      <c r="T1461" s="280"/>
      <c r="U1461" s="280"/>
      <c r="V1461" s="280"/>
      <c r="W1461" s="280"/>
      <c r="X1461" s="280"/>
      <c r="Y1461" s="280"/>
      <c r="Z1461" s="280"/>
      <c r="AA1461" s="280"/>
      <c r="AB1461" s="280"/>
      <c r="AC1461" s="280"/>
      <c r="AD1461" s="280"/>
      <c r="AE1461" s="281"/>
      <c r="AF1461" s="281"/>
      <c r="AG1461" s="281"/>
      <c r="AH1461" s="281"/>
      <c r="AI1461" s="281"/>
      <c r="AJ1461" s="281"/>
      <c r="AK1461" s="281"/>
      <c r="AL1461" s="281"/>
      <c r="AM1461" s="281"/>
      <c r="AN1461" s="281"/>
      <c r="AO1461" s="222"/>
      <c r="AP1461" s="117"/>
      <c r="AS1461" s="54" t="s">
        <v>125</v>
      </c>
      <c r="AT1461" s="54" t="str">
        <f ca="1">SUBSTITUTE(CELL("address",F1461),"$","")</f>
        <v>F1461</v>
      </c>
      <c r="AU1461" s="227" t="str">
        <f ca="1">CHAR(CODE(AT1461))</f>
        <v>F</v>
      </c>
      <c r="AV1461" s="227">
        <f>ROW(AT1461)</f>
        <v>1461</v>
      </c>
      <c r="AW1461" s="180" t="str">
        <f ca="1">CONCATENATE(AU1461&amp;AV1461)</f>
        <v>F1461</v>
      </c>
      <c r="AX1461" s="180">
        <f t="shared" si="233"/>
        <v>9</v>
      </c>
      <c r="AY1461" s="180" t="str">
        <f t="shared" ca="1" si="234"/>
        <v>6. Ownership - Operating Costs</v>
      </c>
      <c r="AZ1461" s="189" t="s">
        <v>702</v>
      </c>
      <c r="BA1461" s="180" t="s">
        <v>782</v>
      </c>
      <c r="BB1461" s="180">
        <f>$F$8</f>
        <v>2020</v>
      </c>
      <c r="BC1461" s="180" t="str">
        <f ca="1">AX1461&amp;"_"&amp;AW1461&amp;"_"&amp;BA1461&amp;"_"&amp;BB1461</f>
        <v>9_F1461_Emissions_cost_2020</v>
      </c>
      <c r="BD1461" s="180" t="s">
        <v>407</v>
      </c>
      <c r="BE1461" s="180"/>
      <c r="BF1461" s="189" t="str">
        <f t="shared" si="235"/>
        <v>&gt;=0</v>
      </c>
      <c r="BG1461" s="189" t="s">
        <v>58</v>
      </c>
      <c r="BH1461" s="189" t="s">
        <v>58</v>
      </c>
      <c r="BI1461" s="189"/>
      <c r="BJ1461" s="189"/>
      <c r="BK1461" s="189"/>
      <c r="BL1461" s="189"/>
    </row>
    <row r="1462" spans="1:64" ht="12.75" hidden="1" customHeight="1">
      <c r="A1462" s="90"/>
      <c r="B1462" s="117"/>
      <c r="C1462" s="487"/>
      <c r="D1462" s="347"/>
      <c r="E1462" s="347"/>
      <c r="F1462" s="311"/>
      <c r="G1462" s="311"/>
      <c r="H1462" s="311"/>
      <c r="I1462" s="311"/>
      <c r="J1462" s="311"/>
      <c r="K1462" s="311"/>
      <c r="L1462" s="311"/>
      <c r="M1462" s="311"/>
      <c r="N1462" s="311"/>
      <c r="O1462" s="311"/>
      <c r="P1462" s="311"/>
      <c r="Q1462" s="311"/>
      <c r="R1462" s="311"/>
      <c r="S1462" s="311"/>
      <c r="T1462" s="311"/>
      <c r="U1462" s="311"/>
      <c r="V1462" s="311"/>
      <c r="W1462" s="311"/>
      <c r="X1462" s="311"/>
      <c r="Y1462" s="311"/>
      <c r="Z1462" s="311"/>
      <c r="AA1462" s="311"/>
      <c r="AB1462" s="311"/>
      <c r="AC1462" s="311"/>
      <c r="AD1462" s="311"/>
      <c r="AE1462" s="311"/>
      <c r="AF1462" s="311"/>
      <c r="AG1462" s="311"/>
      <c r="AH1462" s="311"/>
      <c r="AI1462" s="311"/>
      <c r="AJ1462" s="311"/>
      <c r="AK1462" s="311"/>
      <c r="AL1462" s="311"/>
      <c r="AM1462" s="311"/>
      <c r="AN1462" s="311"/>
      <c r="AO1462" s="313"/>
      <c r="AP1462" s="117"/>
      <c r="AQ1462" s="54" t="s">
        <v>645</v>
      </c>
      <c r="AU1462" s="292" t="str">
        <f ca="1">IF(AU1461="Z","AA",IF(LEN(AU1461)=1,CHAR(CODE(AU1461)+1),IF(RIGHT(AU1461,1)="Z",CHAR(CODE(LEFT(AU1461,1))+1),LEFT(AU1461,1))&amp;CHAR(65+MOD(CODE(RIGHT(AU1461,1))+1-65,26))))</f>
        <v>G</v>
      </c>
      <c r="AV1462" s="292">
        <f>AV1461</f>
        <v>1461</v>
      </c>
      <c r="AW1462" s="180" t="str">
        <f t="shared" ref="AW1462:AW1496" ca="1" si="236">CONCATENATE(AU1462&amp;AV1462)</f>
        <v>G1461</v>
      </c>
      <c r="AX1462" s="180">
        <f t="shared" si="233"/>
        <v>9</v>
      </c>
      <c r="AY1462" s="180" t="str">
        <f t="shared" ca="1" si="234"/>
        <v>6. Ownership - Operating Costs</v>
      </c>
      <c r="AZ1462" s="189" t="s">
        <v>702</v>
      </c>
      <c r="BA1462" s="180" t="s">
        <v>782</v>
      </c>
      <c r="BB1462" s="180">
        <f>$G$8</f>
        <v>2021</v>
      </c>
      <c r="BC1462" s="180" t="str">
        <f t="shared" ref="BC1462:BC1496" ca="1" si="237">AX1462&amp;"_"&amp;AW1462&amp;"_"&amp;BA1462&amp;"_"&amp;BB1462</f>
        <v>9_G1461_Emissions_cost_2021</v>
      </c>
      <c r="BD1462" s="180" t="s">
        <v>407</v>
      </c>
      <c r="BE1462" s="180"/>
      <c r="BF1462" s="189" t="str">
        <f t="shared" si="235"/>
        <v>&gt;=0</v>
      </c>
      <c r="BG1462" s="189" t="s">
        <v>58</v>
      </c>
      <c r="BH1462" s="189" t="s">
        <v>58</v>
      </c>
      <c r="BI1462" s="189"/>
      <c r="BJ1462" s="189"/>
      <c r="BK1462" s="189"/>
      <c r="BL1462" s="189"/>
    </row>
    <row r="1463" spans="1:64" ht="12.75" hidden="1" customHeight="1">
      <c r="A1463" s="90"/>
      <c r="B1463" s="117"/>
      <c r="C1463" s="487"/>
      <c r="D1463" s="347"/>
      <c r="E1463" s="347"/>
      <c r="F1463" s="311"/>
      <c r="G1463" s="311"/>
      <c r="H1463" s="311"/>
      <c r="I1463" s="311"/>
      <c r="J1463" s="311"/>
      <c r="K1463" s="311"/>
      <c r="L1463" s="311"/>
      <c r="M1463" s="311"/>
      <c r="N1463" s="311"/>
      <c r="O1463" s="311"/>
      <c r="P1463" s="311"/>
      <c r="Q1463" s="311"/>
      <c r="R1463" s="311"/>
      <c r="S1463" s="311"/>
      <c r="T1463" s="311"/>
      <c r="U1463" s="311"/>
      <c r="V1463" s="311"/>
      <c r="W1463" s="311"/>
      <c r="X1463" s="311"/>
      <c r="Y1463" s="311"/>
      <c r="Z1463" s="311"/>
      <c r="AA1463" s="311"/>
      <c r="AB1463" s="311"/>
      <c r="AC1463" s="311"/>
      <c r="AD1463" s="311"/>
      <c r="AE1463" s="311"/>
      <c r="AF1463" s="311"/>
      <c r="AG1463" s="311"/>
      <c r="AH1463" s="311"/>
      <c r="AI1463" s="311"/>
      <c r="AJ1463" s="311"/>
      <c r="AK1463" s="311"/>
      <c r="AL1463" s="311"/>
      <c r="AM1463" s="311"/>
      <c r="AN1463" s="311"/>
      <c r="AO1463" s="313"/>
      <c r="AP1463" s="117"/>
      <c r="AQ1463" s="54" t="s">
        <v>645</v>
      </c>
      <c r="AU1463" s="292" t="str">
        <f t="shared" ref="AU1463:AU1496" ca="1" si="238">IF(AU1462="Z","AA",IF(LEN(AU1462)=1,CHAR(CODE(AU1462)+1),IF(RIGHT(AU1462,1)="Z",CHAR(CODE(LEFT(AU1462,1))+1),LEFT(AU1462,1))&amp;CHAR(65+MOD(CODE(RIGHT(AU1462,1))+1-65,26))))</f>
        <v>H</v>
      </c>
      <c r="AV1463" s="292">
        <f t="shared" ref="AV1463:AV1496" si="239">AV1462</f>
        <v>1461</v>
      </c>
      <c r="AW1463" s="180" t="str">
        <f t="shared" ca="1" si="236"/>
        <v>H1461</v>
      </c>
      <c r="AX1463" s="180">
        <f t="shared" si="233"/>
        <v>9</v>
      </c>
      <c r="AY1463" s="180" t="str">
        <f t="shared" ca="1" si="234"/>
        <v>6. Ownership - Operating Costs</v>
      </c>
      <c r="AZ1463" s="189" t="s">
        <v>702</v>
      </c>
      <c r="BA1463" s="180" t="s">
        <v>782</v>
      </c>
      <c r="BB1463" s="180">
        <f>$H$8</f>
        <v>2022</v>
      </c>
      <c r="BC1463" s="180" t="str">
        <f t="shared" ca="1" si="237"/>
        <v>9_H1461_Emissions_cost_2022</v>
      </c>
      <c r="BD1463" s="180" t="s">
        <v>407</v>
      </c>
      <c r="BE1463" s="180"/>
      <c r="BF1463" s="189" t="str">
        <f t="shared" si="235"/>
        <v>&gt;=0</v>
      </c>
      <c r="BG1463" s="189" t="s">
        <v>58</v>
      </c>
      <c r="BH1463" s="189" t="s">
        <v>58</v>
      </c>
      <c r="BI1463" s="189"/>
      <c r="BJ1463" s="189"/>
      <c r="BK1463" s="189"/>
      <c r="BL1463" s="189"/>
    </row>
    <row r="1464" spans="1:64" ht="12.75" hidden="1" customHeight="1">
      <c r="A1464" s="90"/>
      <c r="B1464" s="117"/>
      <c r="C1464" s="487"/>
      <c r="D1464" s="347"/>
      <c r="E1464" s="347"/>
      <c r="F1464" s="311"/>
      <c r="G1464" s="311"/>
      <c r="H1464" s="311"/>
      <c r="I1464" s="311"/>
      <c r="J1464" s="311"/>
      <c r="K1464" s="311"/>
      <c r="L1464" s="311"/>
      <c r="M1464" s="311"/>
      <c r="N1464" s="311"/>
      <c r="O1464" s="311"/>
      <c r="P1464" s="311"/>
      <c r="Q1464" s="311"/>
      <c r="R1464" s="311"/>
      <c r="S1464" s="311"/>
      <c r="T1464" s="311"/>
      <c r="U1464" s="311"/>
      <c r="V1464" s="311"/>
      <c r="W1464" s="311"/>
      <c r="X1464" s="311"/>
      <c r="Y1464" s="311"/>
      <c r="Z1464" s="311"/>
      <c r="AA1464" s="311"/>
      <c r="AB1464" s="311"/>
      <c r="AC1464" s="311"/>
      <c r="AD1464" s="311"/>
      <c r="AE1464" s="311"/>
      <c r="AF1464" s="311"/>
      <c r="AG1464" s="311"/>
      <c r="AH1464" s="311"/>
      <c r="AI1464" s="311"/>
      <c r="AJ1464" s="311"/>
      <c r="AK1464" s="311"/>
      <c r="AL1464" s="311"/>
      <c r="AM1464" s="311"/>
      <c r="AN1464" s="311"/>
      <c r="AO1464" s="313"/>
      <c r="AP1464" s="117"/>
      <c r="AQ1464" s="54" t="s">
        <v>645</v>
      </c>
      <c r="AU1464" s="292" t="str">
        <f t="shared" ca="1" si="238"/>
        <v>I</v>
      </c>
      <c r="AV1464" s="292">
        <f t="shared" si="239"/>
        <v>1461</v>
      </c>
      <c r="AW1464" s="180" t="str">
        <f t="shared" ca="1" si="236"/>
        <v>I1461</v>
      </c>
      <c r="AX1464" s="180">
        <f t="shared" si="233"/>
        <v>9</v>
      </c>
      <c r="AY1464" s="180" t="str">
        <f t="shared" ca="1" si="234"/>
        <v>6. Ownership - Operating Costs</v>
      </c>
      <c r="AZ1464" s="189" t="s">
        <v>702</v>
      </c>
      <c r="BA1464" s="180" t="s">
        <v>782</v>
      </c>
      <c r="BB1464" s="180">
        <f>$I$8</f>
        <v>2023</v>
      </c>
      <c r="BC1464" s="180" t="str">
        <f t="shared" ca="1" si="237"/>
        <v>9_I1461_Emissions_cost_2023</v>
      </c>
      <c r="BD1464" s="180" t="s">
        <v>407</v>
      </c>
      <c r="BE1464" s="180"/>
      <c r="BF1464" s="189" t="str">
        <f t="shared" si="235"/>
        <v>&gt;=0</v>
      </c>
      <c r="BG1464" s="189" t="s">
        <v>58</v>
      </c>
      <c r="BH1464" s="189" t="s">
        <v>58</v>
      </c>
      <c r="BI1464" s="189"/>
      <c r="BJ1464" s="189"/>
      <c r="BK1464" s="189"/>
      <c r="BL1464" s="189"/>
    </row>
    <row r="1465" spans="1:64" ht="12.75" hidden="1" customHeight="1">
      <c r="A1465" s="90"/>
      <c r="B1465" s="117"/>
      <c r="C1465" s="487"/>
      <c r="D1465" s="347"/>
      <c r="E1465" s="347"/>
      <c r="F1465" s="311"/>
      <c r="G1465" s="311"/>
      <c r="H1465" s="311"/>
      <c r="I1465" s="311"/>
      <c r="J1465" s="311"/>
      <c r="K1465" s="311"/>
      <c r="L1465" s="311"/>
      <c r="M1465" s="311"/>
      <c r="N1465" s="311"/>
      <c r="O1465" s="311"/>
      <c r="P1465" s="311"/>
      <c r="Q1465" s="311"/>
      <c r="R1465" s="311"/>
      <c r="S1465" s="311"/>
      <c r="T1465" s="311"/>
      <c r="U1465" s="311"/>
      <c r="V1465" s="311"/>
      <c r="W1465" s="311"/>
      <c r="X1465" s="311"/>
      <c r="Y1465" s="311"/>
      <c r="Z1465" s="311"/>
      <c r="AA1465" s="311"/>
      <c r="AB1465" s="311"/>
      <c r="AC1465" s="311"/>
      <c r="AD1465" s="311"/>
      <c r="AE1465" s="311"/>
      <c r="AF1465" s="311"/>
      <c r="AG1465" s="311"/>
      <c r="AH1465" s="311"/>
      <c r="AI1465" s="311"/>
      <c r="AJ1465" s="311"/>
      <c r="AK1465" s="311"/>
      <c r="AL1465" s="311"/>
      <c r="AM1465" s="311"/>
      <c r="AN1465" s="311"/>
      <c r="AO1465" s="313"/>
      <c r="AP1465" s="117"/>
      <c r="AQ1465" s="54" t="s">
        <v>645</v>
      </c>
      <c r="AU1465" s="292" t="str">
        <f t="shared" ca="1" si="238"/>
        <v>J</v>
      </c>
      <c r="AV1465" s="292">
        <f t="shared" si="239"/>
        <v>1461</v>
      </c>
      <c r="AW1465" s="180" t="str">
        <f t="shared" ca="1" si="236"/>
        <v>J1461</v>
      </c>
      <c r="AX1465" s="180">
        <f t="shared" si="233"/>
        <v>9</v>
      </c>
      <c r="AY1465" s="180" t="str">
        <f t="shared" ca="1" si="234"/>
        <v>6. Ownership - Operating Costs</v>
      </c>
      <c r="AZ1465" s="189" t="s">
        <v>702</v>
      </c>
      <c r="BA1465" s="180" t="s">
        <v>782</v>
      </c>
      <c r="BB1465" s="180">
        <f>$J$8</f>
        <v>2024</v>
      </c>
      <c r="BC1465" s="180" t="str">
        <f t="shared" ca="1" si="237"/>
        <v>9_J1461_Emissions_cost_2024</v>
      </c>
      <c r="BD1465" s="180" t="s">
        <v>407</v>
      </c>
      <c r="BE1465" s="180"/>
      <c r="BF1465" s="189" t="str">
        <f t="shared" si="235"/>
        <v>&gt;=0</v>
      </c>
      <c r="BG1465" s="189" t="s">
        <v>58</v>
      </c>
      <c r="BH1465" s="189" t="s">
        <v>58</v>
      </c>
      <c r="BI1465" s="189"/>
      <c r="BJ1465" s="189"/>
      <c r="BK1465" s="189"/>
      <c r="BL1465" s="189"/>
    </row>
    <row r="1466" spans="1:64" ht="12.75" hidden="1" customHeight="1">
      <c r="A1466" s="90"/>
      <c r="B1466" s="117"/>
      <c r="C1466" s="487"/>
      <c r="D1466" s="347"/>
      <c r="E1466" s="347"/>
      <c r="F1466" s="311"/>
      <c r="G1466" s="311"/>
      <c r="H1466" s="311"/>
      <c r="I1466" s="311"/>
      <c r="J1466" s="311"/>
      <c r="K1466" s="311"/>
      <c r="L1466" s="311"/>
      <c r="M1466" s="311"/>
      <c r="N1466" s="311"/>
      <c r="O1466" s="311"/>
      <c r="P1466" s="311"/>
      <c r="Q1466" s="311"/>
      <c r="R1466" s="311"/>
      <c r="S1466" s="311"/>
      <c r="T1466" s="311"/>
      <c r="U1466" s="311"/>
      <c r="V1466" s="311"/>
      <c r="W1466" s="311"/>
      <c r="X1466" s="311"/>
      <c r="Y1466" s="311"/>
      <c r="Z1466" s="311"/>
      <c r="AA1466" s="311"/>
      <c r="AB1466" s="311"/>
      <c r="AC1466" s="311"/>
      <c r="AD1466" s="311"/>
      <c r="AE1466" s="311"/>
      <c r="AF1466" s="311"/>
      <c r="AG1466" s="311"/>
      <c r="AH1466" s="311"/>
      <c r="AI1466" s="311"/>
      <c r="AJ1466" s="311"/>
      <c r="AK1466" s="311"/>
      <c r="AL1466" s="311"/>
      <c r="AM1466" s="311"/>
      <c r="AN1466" s="311"/>
      <c r="AO1466" s="313"/>
      <c r="AP1466" s="117"/>
      <c r="AQ1466" s="54" t="s">
        <v>645</v>
      </c>
      <c r="AU1466" s="292" t="str">
        <f t="shared" ca="1" si="238"/>
        <v>K</v>
      </c>
      <c r="AV1466" s="292">
        <f t="shared" si="239"/>
        <v>1461</v>
      </c>
      <c r="AW1466" s="180" t="str">
        <f t="shared" ca="1" si="236"/>
        <v>K1461</v>
      </c>
      <c r="AX1466" s="180">
        <f t="shared" si="233"/>
        <v>9</v>
      </c>
      <c r="AY1466" s="180" t="str">
        <f t="shared" ca="1" si="234"/>
        <v>6. Ownership - Operating Costs</v>
      </c>
      <c r="AZ1466" s="189" t="s">
        <v>702</v>
      </c>
      <c r="BA1466" s="180" t="s">
        <v>782</v>
      </c>
      <c r="BB1466" s="180">
        <f>$K$8</f>
        <v>2025</v>
      </c>
      <c r="BC1466" s="180" t="str">
        <f t="shared" ca="1" si="237"/>
        <v>9_K1461_Emissions_cost_2025</v>
      </c>
      <c r="BD1466" s="180" t="s">
        <v>407</v>
      </c>
      <c r="BE1466" s="180"/>
      <c r="BF1466" s="189" t="str">
        <f t="shared" si="235"/>
        <v>&gt;=0</v>
      </c>
      <c r="BG1466" s="189" t="s">
        <v>58</v>
      </c>
      <c r="BH1466" s="189" t="s">
        <v>58</v>
      </c>
      <c r="BI1466" s="189"/>
      <c r="BJ1466" s="189"/>
      <c r="BK1466" s="189"/>
      <c r="BL1466" s="189"/>
    </row>
    <row r="1467" spans="1:64" ht="12.75" hidden="1" customHeight="1">
      <c r="A1467" s="90"/>
      <c r="B1467" s="117"/>
      <c r="C1467" s="487"/>
      <c r="D1467" s="347"/>
      <c r="E1467" s="347"/>
      <c r="F1467" s="311"/>
      <c r="G1467" s="311"/>
      <c r="H1467" s="311"/>
      <c r="I1467" s="311"/>
      <c r="J1467" s="311"/>
      <c r="K1467" s="311"/>
      <c r="L1467" s="311"/>
      <c r="M1467" s="311"/>
      <c r="N1467" s="311"/>
      <c r="O1467" s="311"/>
      <c r="P1467" s="311"/>
      <c r="Q1467" s="311"/>
      <c r="R1467" s="311"/>
      <c r="S1467" s="311"/>
      <c r="T1467" s="311"/>
      <c r="U1467" s="311"/>
      <c r="V1467" s="311"/>
      <c r="W1467" s="311"/>
      <c r="X1467" s="311"/>
      <c r="Y1467" s="311"/>
      <c r="Z1467" s="311"/>
      <c r="AA1467" s="311"/>
      <c r="AB1467" s="311"/>
      <c r="AC1467" s="311"/>
      <c r="AD1467" s="311"/>
      <c r="AE1467" s="311"/>
      <c r="AF1467" s="311"/>
      <c r="AG1467" s="311"/>
      <c r="AH1467" s="311"/>
      <c r="AI1467" s="311"/>
      <c r="AJ1467" s="311"/>
      <c r="AK1467" s="311"/>
      <c r="AL1467" s="311"/>
      <c r="AM1467" s="311"/>
      <c r="AN1467" s="311"/>
      <c r="AO1467" s="313"/>
      <c r="AP1467" s="117"/>
      <c r="AQ1467" s="54" t="s">
        <v>645</v>
      </c>
      <c r="AU1467" s="292" t="str">
        <f t="shared" ca="1" si="238"/>
        <v>L</v>
      </c>
      <c r="AV1467" s="292">
        <f t="shared" si="239"/>
        <v>1461</v>
      </c>
      <c r="AW1467" s="180" t="str">
        <f t="shared" ca="1" si="236"/>
        <v>L1461</v>
      </c>
      <c r="AX1467" s="180">
        <f t="shared" si="233"/>
        <v>9</v>
      </c>
      <c r="AY1467" s="180" t="str">
        <f t="shared" ca="1" si="234"/>
        <v>6. Ownership - Operating Costs</v>
      </c>
      <c r="AZ1467" s="189" t="s">
        <v>702</v>
      </c>
      <c r="BA1467" s="180" t="s">
        <v>782</v>
      </c>
      <c r="BB1467" s="180">
        <f>$L$8</f>
        <v>2026</v>
      </c>
      <c r="BC1467" s="180" t="str">
        <f t="shared" ca="1" si="237"/>
        <v>9_L1461_Emissions_cost_2026</v>
      </c>
      <c r="BD1467" s="180" t="s">
        <v>407</v>
      </c>
      <c r="BE1467" s="180"/>
      <c r="BF1467" s="189" t="str">
        <f t="shared" si="235"/>
        <v>&gt;=0</v>
      </c>
      <c r="BG1467" s="189" t="s">
        <v>58</v>
      </c>
      <c r="BH1467" s="189" t="s">
        <v>58</v>
      </c>
      <c r="BI1467" s="189"/>
      <c r="BJ1467" s="189"/>
      <c r="BK1467" s="189"/>
      <c r="BL1467" s="189"/>
    </row>
    <row r="1468" spans="1:64" ht="12.75" hidden="1" customHeight="1">
      <c r="A1468" s="90"/>
      <c r="B1468" s="117"/>
      <c r="C1468" s="487"/>
      <c r="D1468" s="347"/>
      <c r="E1468" s="347"/>
      <c r="F1468" s="311"/>
      <c r="G1468" s="311"/>
      <c r="H1468" s="311"/>
      <c r="I1468" s="311"/>
      <c r="J1468" s="311"/>
      <c r="K1468" s="311"/>
      <c r="L1468" s="311"/>
      <c r="M1468" s="311"/>
      <c r="N1468" s="311"/>
      <c r="O1468" s="311"/>
      <c r="P1468" s="311"/>
      <c r="Q1468" s="311"/>
      <c r="R1468" s="311"/>
      <c r="S1468" s="311"/>
      <c r="T1468" s="311"/>
      <c r="U1468" s="311"/>
      <c r="V1468" s="311"/>
      <c r="W1468" s="311"/>
      <c r="X1468" s="311"/>
      <c r="Y1468" s="311"/>
      <c r="Z1468" s="311"/>
      <c r="AA1468" s="311"/>
      <c r="AB1468" s="311"/>
      <c r="AC1468" s="311"/>
      <c r="AD1468" s="311"/>
      <c r="AE1468" s="311"/>
      <c r="AF1468" s="311"/>
      <c r="AG1468" s="311"/>
      <c r="AH1468" s="311"/>
      <c r="AI1468" s="311"/>
      <c r="AJ1468" s="311"/>
      <c r="AK1468" s="311"/>
      <c r="AL1468" s="311"/>
      <c r="AM1468" s="311"/>
      <c r="AN1468" s="311"/>
      <c r="AO1468" s="313"/>
      <c r="AP1468" s="117"/>
      <c r="AQ1468" s="54" t="s">
        <v>645</v>
      </c>
      <c r="AU1468" s="292" t="str">
        <f t="shared" ca="1" si="238"/>
        <v>M</v>
      </c>
      <c r="AV1468" s="292">
        <f t="shared" si="239"/>
        <v>1461</v>
      </c>
      <c r="AW1468" s="180" t="str">
        <f t="shared" ca="1" si="236"/>
        <v>M1461</v>
      </c>
      <c r="AX1468" s="180">
        <f t="shared" si="233"/>
        <v>9</v>
      </c>
      <c r="AY1468" s="180" t="str">
        <f t="shared" ca="1" si="234"/>
        <v>6. Ownership - Operating Costs</v>
      </c>
      <c r="AZ1468" s="189" t="s">
        <v>702</v>
      </c>
      <c r="BA1468" s="180" t="s">
        <v>782</v>
      </c>
      <c r="BB1468" s="180">
        <f>$M$8</f>
        <v>2027</v>
      </c>
      <c r="BC1468" s="180" t="str">
        <f t="shared" ca="1" si="237"/>
        <v>9_M1461_Emissions_cost_2027</v>
      </c>
      <c r="BD1468" s="180" t="s">
        <v>407</v>
      </c>
      <c r="BE1468" s="180"/>
      <c r="BF1468" s="189" t="str">
        <f t="shared" si="235"/>
        <v>&gt;=0</v>
      </c>
      <c r="BG1468" s="189" t="s">
        <v>58</v>
      </c>
      <c r="BH1468" s="189" t="s">
        <v>58</v>
      </c>
      <c r="BI1468" s="189"/>
      <c r="BJ1468" s="189"/>
      <c r="BK1468" s="189"/>
      <c r="BL1468" s="189"/>
    </row>
    <row r="1469" spans="1:64" ht="12.75" hidden="1" customHeight="1">
      <c r="A1469" s="90"/>
      <c r="B1469" s="117"/>
      <c r="C1469" s="487"/>
      <c r="D1469" s="347"/>
      <c r="E1469" s="347"/>
      <c r="F1469" s="311"/>
      <c r="G1469" s="311"/>
      <c r="H1469" s="311"/>
      <c r="I1469" s="311"/>
      <c r="J1469" s="311"/>
      <c r="K1469" s="311"/>
      <c r="L1469" s="311"/>
      <c r="M1469" s="311"/>
      <c r="N1469" s="311"/>
      <c r="O1469" s="311"/>
      <c r="P1469" s="311"/>
      <c r="Q1469" s="311"/>
      <c r="R1469" s="311"/>
      <c r="S1469" s="311"/>
      <c r="T1469" s="311"/>
      <c r="U1469" s="311"/>
      <c r="V1469" s="311"/>
      <c r="W1469" s="311"/>
      <c r="X1469" s="311"/>
      <c r="Y1469" s="311"/>
      <c r="Z1469" s="311"/>
      <c r="AA1469" s="311"/>
      <c r="AB1469" s="311"/>
      <c r="AC1469" s="311"/>
      <c r="AD1469" s="311"/>
      <c r="AE1469" s="311"/>
      <c r="AF1469" s="311"/>
      <c r="AG1469" s="311"/>
      <c r="AH1469" s="311"/>
      <c r="AI1469" s="311"/>
      <c r="AJ1469" s="311"/>
      <c r="AK1469" s="311"/>
      <c r="AL1469" s="311"/>
      <c r="AM1469" s="311"/>
      <c r="AN1469" s="311"/>
      <c r="AO1469" s="313"/>
      <c r="AP1469" s="117"/>
      <c r="AQ1469" s="54" t="s">
        <v>645</v>
      </c>
      <c r="AU1469" s="292" t="str">
        <f t="shared" ca="1" si="238"/>
        <v>N</v>
      </c>
      <c r="AV1469" s="292">
        <f t="shared" si="239"/>
        <v>1461</v>
      </c>
      <c r="AW1469" s="180" t="str">
        <f t="shared" ca="1" si="236"/>
        <v>N1461</v>
      </c>
      <c r="AX1469" s="180">
        <f t="shared" si="233"/>
        <v>9</v>
      </c>
      <c r="AY1469" s="180" t="str">
        <f t="shared" ca="1" si="234"/>
        <v>6. Ownership - Operating Costs</v>
      </c>
      <c r="AZ1469" s="189" t="s">
        <v>702</v>
      </c>
      <c r="BA1469" s="180" t="s">
        <v>782</v>
      </c>
      <c r="BB1469" s="180">
        <f>$N$8</f>
        <v>2028</v>
      </c>
      <c r="BC1469" s="180" t="str">
        <f t="shared" ca="1" si="237"/>
        <v>9_N1461_Emissions_cost_2028</v>
      </c>
      <c r="BD1469" s="180" t="s">
        <v>407</v>
      </c>
      <c r="BE1469" s="180"/>
      <c r="BF1469" s="189" t="str">
        <f t="shared" si="235"/>
        <v>&gt;=0</v>
      </c>
      <c r="BG1469" s="189" t="s">
        <v>58</v>
      </c>
      <c r="BH1469" s="189" t="s">
        <v>58</v>
      </c>
      <c r="BI1469" s="189"/>
      <c r="BJ1469" s="189"/>
      <c r="BK1469" s="189"/>
      <c r="BL1469" s="189"/>
    </row>
    <row r="1470" spans="1:64" ht="12.75" hidden="1" customHeight="1">
      <c r="A1470" s="90"/>
      <c r="B1470" s="117"/>
      <c r="C1470" s="487"/>
      <c r="D1470" s="347"/>
      <c r="E1470" s="347"/>
      <c r="F1470" s="311"/>
      <c r="G1470" s="311"/>
      <c r="H1470" s="311"/>
      <c r="I1470" s="311"/>
      <c r="J1470" s="311"/>
      <c r="K1470" s="311"/>
      <c r="L1470" s="311"/>
      <c r="M1470" s="311"/>
      <c r="N1470" s="311"/>
      <c r="O1470" s="311"/>
      <c r="P1470" s="311"/>
      <c r="Q1470" s="311"/>
      <c r="R1470" s="311"/>
      <c r="S1470" s="311"/>
      <c r="T1470" s="311"/>
      <c r="U1470" s="311"/>
      <c r="V1470" s="311"/>
      <c r="W1470" s="311"/>
      <c r="X1470" s="311"/>
      <c r="Y1470" s="311"/>
      <c r="Z1470" s="311"/>
      <c r="AA1470" s="311"/>
      <c r="AB1470" s="311"/>
      <c r="AC1470" s="311"/>
      <c r="AD1470" s="311"/>
      <c r="AE1470" s="311"/>
      <c r="AF1470" s="311"/>
      <c r="AG1470" s="311"/>
      <c r="AH1470" s="311"/>
      <c r="AI1470" s="311"/>
      <c r="AJ1470" s="311"/>
      <c r="AK1470" s="311"/>
      <c r="AL1470" s="311"/>
      <c r="AM1470" s="311"/>
      <c r="AN1470" s="311"/>
      <c r="AO1470" s="313"/>
      <c r="AP1470" s="117"/>
      <c r="AQ1470" s="54" t="s">
        <v>645</v>
      </c>
      <c r="AU1470" s="292" t="str">
        <f t="shared" ca="1" si="238"/>
        <v>O</v>
      </c>
      <c r="AV1470" s="292">
        <f t="shared" si="239"/>
        <v>1461</v>
      </c>
      <c r="AW1470" s="180" t="str">
        <f t="shared" ca="1" si="236"/>
        <v>O1461</v>
      </c>
      <c r="AX1470" s="180">
        <f t="shared" si="233"/>
        <v>9</v>
      </c>
      <c r="AY1470" s="180" t="str">
        <f t="shared" ca="1" si="234"/>
        <v>6. Ownership - Operating Costs</v>
      </c>
      <c r="AZ1470" s="189" t="s">
        <v>702</v>
      </c>
      <c r="BA1470" s="180" t="s">
        <v>782</v>
      </c>
      <c r="BB1470" s="180">
        <f>$O$8</f>
        <v>2029</v>
      </c>
      <c r="BC1470" s="180" t="str">
        <f t="shared" ca="1" si="237"/>
        <v>9_O1461_Emissions_cost_2029</v>
      </c>
      <c r="BD1470" s="180" t="s">
        <v>407</v>
      </c>
      <c r="BE1470" s="180"/>
      <c r="BF1470" s="189" t="str">
        <f t="shared" si="235"/>
        <v>&gt;=0</v>
      </c>
      <c r="BG1470" s="189" t="s">
        <v>58</v>
      </c>
      <c r="BH1470" s="189" t="s">
        <v>58</v>
      </c>
      <c r="BI1470" s="189"/>
      <c r="BJ1470" s="189"/>
      <c r="BK1470" s="189"/>
      <c r="BL1470" s="189"/>
    </row>
    <row r="1471" spans="1:64" ht="12.75" hidden="1" customHeight="1">
      <c r="A1471" s="90"/>
      <c r="B1471" s="117"/>
      <c r="C1471" s="487"/>
      <c r="D1471" s="347"/>
      <c r="E1471" s="347"/>
      <c r="F1471" s="311"/>
      <c r="G1471" s="311"/>
      <c r="H1471" s="311"/>
      <c r="I1471" s="311"/>
      <c r="J1471" s="311"/>
      <c r="K1471" s="311"/>
      <c r="L1471" s="311"/>
      <c r="M1471" s="311"/>
      <c r="N1471" s="311"/>
      <c r="O1471" s="311"/>
      <c r="P1471" s="311"/>
      <c r="Q1471" s="311"/>
      <c r="R1471" s="311"/>
      <c r="S1471" s="311"/>
      <c r="T1471" s="311"/>
      <c r="U1471" s="311"/>
      <c r="V1471" s="311"/>
      <c r="W1471" s="311"/>
      <c r="X1471" s="311"/>
      <c r="Y1471" s="311"/>
      <c r="Z1471" s="311"/>
      <c r="AA1471" s="311"/>
      <c r="AB1471" s="311"/>
      <c r="AC1471" s="311"/>
      <c r="AD1471" s="311"/>
      <c r="AE1471" s="311"/>
      <c r="AF1471" s="311"/>
      <c r="AG1471" s="311"/>
      <c r="AH1471" s="311"/>
      <c r="AI1471" s="311"/>
      <c r="AJ1471" s="311"/>
      <c r="AK1471" s="311"/>
      <c r="AL1471" s="311"/>
      <c r="AM1471" s="311"/>
      <c r="AN1471" s="311"/>
      <c r="AO1471" s="313"/>
      <c r="AP1471" s="117"/>
      <c r="AQ1471" s="54" t="s">
        <v>645</v>
      </c>
      <c r="AU1471" s="292" t="str">
        <f t="shared" ca="1" si="238"/>
        <v>P</v>
      </c>
      <c r="AV1471" s="292">
        <f t="shared" si="239"/>
        <v>1461</v>
      </c>
      <c r="AW1471" s="180" t="str">
        <f t="shared" ca="1" si="236"/>
        <v>P1461</v>
      </c>
      <c r="AX1471" s="180">
        <f t="shared" si="233"/>
        <v>9</v>
      </c>
      <c r="AY1471" s="180" t="str">
        <f t="shared" ca="1" si="234"/>
        <v>6. Ownership - Operating Costs</v>
      </c>
      <c r="AZ1471" s="189" t="s">
        <v>702</v>
      </c>
      <c r="BA1471" s="180" t="s">
        <v>782</v>
      </c>
      <c r="BB1471" s="180">
        <f>$P$8</f>
        <v>2030</v>
      </c>
      <c r="BC1471" s="180" t="str">
        <f t="shared" ca="1" si="237"/>
        <v>9_P1461_Emissions_cost_2030</v>
      </c>
      <c r="BD1471" s="180" t="s">
        <v>407</v>
      </c>
      <c r="BE1471" s="180"/>
      <c r="BF1471" s="189" t="str">
        <f t="shared" si="235"/>
        <v>&gt;=0</v>
      </c>
      <c r="BG1471" s="189" t="s">
        <v>58</v>
      </c>
      <c r="BH1471" s="189" t="s">
        <v>58</v>
      </c>
      <c r="BI1471" s="189"/>
      <c r="BJ1471" s="189"/>
      <c r="BK1471" s="189"/>
      <c r="BL1471" s="189"/>
    </row>
    <row r="1472" spans="1:64" ht="12.75" hidden="1" customHeight="1">
      <c r="A1472" s="90"/>
      <c r="B1472" s="117"/>
      <c r="C1472" s="487"/>
      <c r="D1472" s="347"/>
      <c r="E1472" s="347"/>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311"/>
      <c r="AF1472" s="311"/>
      <c r="AG1472" s="311"/>
      <c r="AH1472" s="311"/>
      <c r="AI1472" s="311"/>
      <c r="AJ1472" s="311"/>
      <c r="AK1472" s="311"/>
      <c r="AL1472" s="311"/>
      <c r="AM1472" s="311"/>
      <c r="AN1472" s="311"/>
      <c r="AO1472" s="313"/>
      <c r="AP1472" s="117"/>
      <c r="AQ1472" s="54" t="s">
        <v>645</v>
      </c>
      <c r="AU1472" s="292" t="str">
        <f t="shared" ca="1" si="238"/>
        <v>Q</v>
      </c>
      <c r="AV1472" s="292">
        <f t="shared" si="239"/>
        <v>1461</v>
      </c>
      <c r="AW1472" s="180" t="str">
        <f t="shared" ca="1" si="236"/>
        <v>Q1461</v>
      </c>
      <c r="AX1472" s="180">
        <f t="shared" si="233"/>
        <v>9</v>
      </c>
      <c r="AY1472" s="180" t="str">
        <f t="shared" ca="1" si="234"/>
        <v>6. Ownership - Operating Costs</v>
      </c>
      <c r="AZ1472" s="189" t="s">
        <v>702</v>
      </c>
      <c r="BA1472" s="180" t="s">
        <v>782</v>
      </c>
      <c r="BB1472" s="180">
        <f>$Q$8</f>
        <v>2031</v>
      </c>
      <c r="BC1472" s="180" t="str">
        <f t="shared" ca="1" si="237"/>
        <v>9_Q1461_Emissions_cost_2031</v>
      </c>
      <c r="BD1472" s="180" t="s">
        <v>407</v>
      </c>
      <c r="BE1472" s="180"/>
      <c r="BF1472" s="189" t="str">
        <f t="shared" si="235"/>
        <v>&gt;=0</v>
      </c>
      <c r="BG1472" s="189" t="s">
        <v>58</v>
      </c>
      <c r="BH1472" s="189" t="s">
        <v>58</v>
      </c>
      <c r="BI1472" s="189"/>
      <c r="BJ1472" s="189"/>
      <c r="BK1472" s="189"/>
      <c r="BL1472" s="189"/>
    </row>
    <row r="1473" spans="1:64" ht="12.75" hidden="1" customHeight="1">
      <c r="A1473" s="90"/>
      <c r="B1473" s="117"/>
      <c r="C1473" s="487"/>
      <c r="D1473" s="347"/>
      <c r="E1473" s="347"/>
      <c r="F1473" s="311"/>
      <c r="G1473" s="311"/>
      <c r="H1473" s="311"/>
      <c r="I1473" s="311"/>
      <c r="J1473" s="311"/>
      <c r="K1473" s="311"/>
      <c r="L1473" s="311"/>
      <c r="M1473" s="311"/>
      <c r="N1473" s="311"/>
      <c r="O1473" s="311"/>
      <c r="P1473" s="311"/>
      <c r="Q1473" s="311"/>
      <c r="R1473" s="311"/>
      <c r="S1473" s="311"/>
      <c r="T1473" s="311"/>
      <c r="U1473" s="311"/>
      <c r="V1473" s="311"/>
      <c r="W1473" s="311"/>
      <c r="X1473" s="311"/>
      <c r="Y1473" s="311"/>
      <c r="Z1473" s="311"/>
      <c r="AA1473" s="311"/>
      <c r="AB1473" s="311"/>
      <c r="AC1473" s="311"/>
      <c r="AD1473" s="311"/>
      <c r="AE1473" s="311"/>
      <c r="AF1473" s="311"/>
      <c r="AG1473" s="311"/>
      <c r="AH1473" s="311"/>
      <c r="AI1473" s="311"/>
      <c r="AJ1473" s="311"/>
      <c r="AK1473" s="311"/>
      <c r="AL1473" s="311"/>
      <c r="AM1473" s="311"/>
      <c r="AN1473" s="311"/>
      <c r="AO1473" s="313"/>
      <c r="AP1473" s="117"/>
      <c r="AQ1473" s="54" t="s">
        <v>645</v>
      </c>
      <c r="AU1473" s="292" t="str">
        <f t="shared" ca="1" si="238"/>
        <v>R</v>
      </c>
      <c r="AV1473" s="292">
        <f t="shared" si="239"/>
        <v>1461</v>
      </c>
      <c r="AW1473" s="180" t="str">
        <f t="shared" ca="1" si="236"/>
        <v>R1461</v>
      </c>
      <c r="AX1473" s="180">
        <f t="shared" si="233"/>
        <v>9</v>
      </c>
      <c r="AY1473" s="180" t="str">
        <f t="shared" ca="1" si="234"/>
        <v>6. Ownership - Operating Costs</v>
      </c>
      <c r="AZ1473" s="189" t="s">
        <v>702</v>
      </c>
      <c r="BA1473" s="180" t="s">
        <v>782</v>
      </c>
      <c r="BB1473" s="180">
        <f>$R$8</f>
        <v>2032</v>
      </c>
      <c r="BC1473" s="180" t="str">
        <f t="shared" ca="1" si="237"/>
        <v>9_R1461_Emissions_cost_2032</v>
      </c>
      <c r="BD1473" s="180" t="s">
        <v>407</v>
      </c>
      <c r="BE1473" s="180"/>
      <c r="BF1473" s="189" t="str">
        <f t="shared" si="235"/>
        <v>&gt;=0</v>
      </c>
      <c r="BG1473" s="189" t="s">
        <v>58</v>
      </c>
      <c r="BH1473" s="189" t="s">
        <v>58</v>
      </c>
      <c r="BI1473" s="189"/>
      <c r="BJ1473" s="189"/>
      <c r="BK1473" s="189"/>
      <c r="BL1473" s="189"/>
    </row>
    <row r="1474" spans="1:64" ht="12.75" hidden="1" customHeight="1">
      <c r="A1474" s="90"/>
      <c r="B1474" s="117"/>
      <c r="C1474" s="487"/>
      <c r="D1474" s="347"/>
      <c r="E1474" s="347"/>
      <c r="F1474" s="311"/>
      <c r="G1474" s="311"/>
      <c r="H1474" s="311"/>
      <c r="I1474" s="311"/>
      <c r="J1474" s="311"/>
      <c r="K1474" s="311"/>
      <c r="L1474" s="311"/>
      <c r="M1474" s="311"/>
      <c r="N1474" s="311"/>
      <c r="O1474" s="311"/>
      <c r="P1474" s="311"/>
      <c r="Q1474" s="311"/>
      <c r="R1474" s="311"/>
      <c r="S1474" s="311"/>
      <c r="T1474" s="311"/>
      <c r="U1474" s="311"/>
      <c r="V1474" s="311"/>
      <c r="W1474" s="311"/>
      <c r="X1474" s="311"/>
      <c r="Y1474" s="311"/>
      <c r="Z1474" s="311"/>
      <c r="AA1474" s="311"/>
      <c r="AB1474" s="311"/>
      <c r="AC1474" s="311"/>
      <c r="AD1474" s="311"/>
      <c r="AE1474" s="311"/>
      <c r="AF1474" s="311"/>
      <c r="AG1474" s="311"/>
      <c r="AH1474" s="311"/>
      <c r="AI1474" s="311"/>
      <c r="AJ1474" s="311"/>
      <c r="AK1474" s="311"/>
      <c r="AL1474" s="311"/>
      <c r="AM1474" s="311"/>
      <c r="AN1474" s="311"/>
      <c r="AO1474" s="313"/>
      <c r="AP1474" s="117"/>
      <c r="AQ1474" s="54" t="s">
        <v>645</v>
      </c>
      <c r="AU1474" s="292" t="str">
        <f t="shared" ca="1" si="238"/>
        <v>S</v>
      </c>
      <c r="AV1474" s="292">
        <f t="shared" si="239"/>
        <v>1461</v>
      </c>
      <c r="AW1474" s="180" t="str">
        <f t="shared" ca="1" si="236"/>
        <v>S1461</v>
      </c>
      <c r="AX1474" s="180">
        <f t="shared" si="233"/>
        <v>9</v>
      </c>
      <c r="AY1474" s="180" t="str">
        <f t="shared" ca="1" si="234"/>
        <v>6. Ownership - Operating Costs</v>
      </c>
      <c r="AZ1474" s="189" t="s">
        <v>702</v>
      </c>
      <c r="BA1474" s="180" t="s">
        <v>782</v>
      </c>
      <c r="BB1474" s="180">
        <f>$S$8</f>
        <v>2033</v>
      </c>
      <c r="BC1474" s="180" t="str">
        <f t="shared" ca="1" si="237"/>
        <v>9_S1461_Emissions_cost_2033</v>
      </c>
      <c r="BD1474" s="180" t="s">
        <v>407</v>
      </c>
      <c r="BE1474" s="180"/>
      <c r="BF1474" s="189" t="str">
        <f t="shared" si="235"/>
        <v>&gt;=0</v>
      </c>
      <c r="BG1474" s="189" t="s">
        <v>58</v>
      </c>
      <c r="BH1474" s="189" t="s">
        <v>58</v>
      </c>
      <c r="BI1474" s="189"/>
      <c r="BJ1474" s="189"/>
      <c r="BK1474" s="189"/>
      <c r="BL1474" s="189"/>
    </row>
    <row r="1475" spans="1:64" ht="12.75" hidden="1" customHeight="1">
      <c r="A1475" s="90"/>
      <c r="B1475" s="117"/>
      <c r="C1475" s="487"/>
      <c r="D1475" s="347"/>
      <c r="E1475" s="347"/>
      <c r="F1475" s="311"/>
      <c r="G1475" s="311"/>
      <c r="H1475" s="311"/>
      <c r="I1475" s="311"/>
      <c r="J1475" s="311"/>
      <c r="K1475" s="311"/>
      <c r="L1475" s="311"/>
      <c r="M1475" s="311"/>
      <c r="N1475" s="311"/>
      <c r="O1475" s="311"/>
      <c r="P1475" s="311"/>
      <c r="Q1475" s="311"/>
      <c r="R1475" s="311"/>
      <c r="S1475" s="311"/>
      <c r="T1475" s="311"/>
      <c r="U1475" s="311"/>
      <c r="V1475" s="311"/>
      <c r="W1475" s="311"/>
      <c r="X1475" s="311"/>
      <c r="Y1475" s="311"/>
      <c r="Z1475" s="311"/>
      <c r="AA1475" s="311"/>
      <c r="AB1475" s="311"/>
      <c r="AC1475" s="311"/>
      <c r="AD1475" s="311"/>
      <c r="AE1475" s="311"/>
      <c r="AF1475" s="311"/>
      <c r="AG1475" s="311"/>
      <c r="AH1475" s="311"/>
      <c r="AI1475" s="311"/>
      <c r="AJ1475" s="311"/>
      <c r="AK1475" s="311"/>
      <c r="AL1475" s="311"/>
      <c r="AM1475" s="311"/>
      <c r="AN1475" s="311"/>
      <c r="AO1475" s="313"/>
      <c r="AP1475" s="117"/>
      <c r="AQ1475" s="54" t="s">
        <v>645</v>
      </c>
      <c r="AU1475" s="292" t="str">
        <f t="shared" ca="1" si="238"/>
        <v>T</v>
      </c>
      <c r="AV1475" s="292">
        <f t="shared" si="239"/>
        <v>1461</v>
      </c>
      <c r="AW1475" s="180" t="str">
        <f t="shared" ca="1" si="236"/>
        <v>T1461</v>
      </c>
      <c r="AX1475" s="180">
        <f t="shared" si="233"/>
        <v>9</v>
      </c>
      <c r="AY1475" s="180" t="str">
        <f t="shared" ca="1" si="234"/>
        <v>6. Ownership - Operating Costs</v>
      </c>
      <c r="AZ1475" s="189" t="s">
        <v>702</v>
      </c>
      <c r="BA1475" s="180" t="s">
        <v>782</v>
      </c>
      <c r="BB1475" s="180">
        <f>$T$8</f>
        <v>2034</v>
      </c>
      <c r="BC1475" s="180" t="str">
        <f t="shared" ca="1" si="237"/>
        <v>9_T1461_Emissions_cost_2034</v>
      </c>
      <c r="BD1475" s="180" t="s">
        <v>407</v>
      </c>
      <c r="BE1475" s="180"/>
      <c r="BF1475" s="189" t="str">
        <f t="shared" si="235"/>
        <v>&gt;=0</v>
      </c>
      <c r="BG1475" s="189" t="s">
        <v>58</v>
      </c>
      <c r="BH1475" s="189" t="s">
        <v>58</v>
      </c>
      <c r="BI1475" s="189"/>
      <c r="BJ1475" s="189"/>
      <c r="BK1475" s="189"/>
      <c r="BL1475" s="189"/>
    </row>
    <row r="1476" spans="1:64" ht="12.75" hidden="1" customHeight="1">
      <c r="A1476" s="90"/>
      <c r="B1476" s="117"/>
      <c r="C1476" s="487"/>
      <c r="D1476" s="347"/>
      <c r="E1476" s="347"/>
      <c r="F1476" s="311"/>
      <c r="G1476" s="311"/>
      <c r="H1476" s="311"/>
      <c r="I1476" s="311"/>
      <c r="J1476" s="311"/>
      <c r="K1476" s="311"/>
      <c r="L1476" s="311"/>
      <c r="M1476" s="311"/>
      <c r="N1476" s="311"/>
      <c r="O1476" s="311"/>
      <c r="P1476" s="311"/>
      <c r="Q1476" s="311"/>
      <c r="R1476" s="311"/>
      <c r="S1476" s="311"/>
      <c r="T1476" s="311"/>
      <c r="U1476" s="311"/>
      <c r="V1476" s="311"/>
      <c r="W1476" s="311"/>
      <c r="X1476" s="311"/>
      <c r="Y1476" s="311"/>
      <c r="Z1476" s="311"/>
      <c r="AA1476" s="311"/>
      <c r="AB1476" s="311"/>
      <c r="AC1476" s="311"/>
      <c r="AD1476" s="311"/>
      <c r="AE1476" s="311"/>
      <c r="AF1476" s="311"/>
      <c r="AG1476" s="311"/>
      <c r="AH1476" s="311"/>
      <c r="AI1476" s="311"/>
      <c r="AJ1476" s="311"/>
      <c r="AK1476" s="311"/>
      <c r="AL1476" s="311"/>
      <c r="AM1476" s="311"/>
      <c r="AN1476" s="311"/>
      <c r="AO1476" s="313"/>
      <c r="AP1476" s="117"/>
      <c r="AQ1476" s="54" t="s">
        <v>645</v>
      </c>
      <c r="AU1476" s="292" t="str">
        <f t="shared" ca="1" si="238"/>
        <v>U</v>
      </c>
      <c r="AV1476" s="292">
        <f t="shared" si="239"/>
        <v>1461</v>
      </c>
      <c r="AW1476" s="180" t="str">
        <f t="shared" ca="1" si="236"/>
        <v>U1461</v>
      </c>
      <c r="AX1476" s="180">
        <f t="shared" si="233"/>
        <v>9</v>
      </c>
      <c r="AY1476" s="180" t="str">
        <f t="shared" ca="1" si="234"/>
        <v>6. Ownership - Operating Costs</v>
      </c>
      <c r="AZ1476" s="189" t="s">
        <v>702</v>
      </c>
      <c r="BA1476" s="180" t="s">
        <v>782</v>
      </c>
      <c r="BB1476" s="180">
        <f>$U$8</f>
        <v>2035</v>
      </c>
      <c r="BC1476" s="180" t="str">
        <f t="shared" ca="1" si="237"/>
        <v>9_U1461_Emissions_cost_2035</v>
      </c>
      <c r="BD1476" s="180" t="s">
        <v>407</v>
      </c>
      <c r="BE1476" s="180"/>
      <c r="BF1476" s="189" t="str">
        <f t="shared" si="235"/>
        <v>&gt;=0</v>
      </c>
      <c r="BG1476" s="189" t="s">
        <v>58</v>
      </c>
      <c r="BH1476" s="189" t="s">
        <v>58</v>
      </c>
      <c r="BI1476" s="189"/>
      <c r="BJ1476" s="189"/>
      <c r="BK1476" s="189"/>
      <c r="BL1476" s="189"/>
    </row>
    <row r="1477" spans="1:64" ht="12.75" hidden="1" customHeight="1">
      <c r="A1477" s="90"/>
      <c r="B1477" s="117"/>
      <c r="C1477" s="487"/>
      <c r="D1477" s="347"/>
      <c r="E1477" s="347"/>
      <c r="F1477" s="311"/>
      <c r="G1477" s="311"/>
      <c r="H1477" s="311"/>
      <c r="I1477" s="311"/>
      <c r="J1477" s="311"/>
      <c r="K1477" s="311"/>
      <c r="L1477" s="311"/>
      <c r="M1477" s="311"/>
      <c r="N1477" s="311"/>
      <c r="O1477" s="311"/>
      <c r="P1477" s="311"/>
      <c r="Q1477" s="311"/>
      <c r="R1477" s="311"/>
      <c r="S1477" s="311"/>
      <c r="T1477" s="311"/>
      <c r="U1477" s="311"/>
      <c r="V1477" s="311"/>
      <c r="W1477" s="311"/>
      <c r="X1477" s="311"/>
      <c r="Y1477" s="311"/>
      <c r="Z1477" s="311"/>
      <c r="AA1477" s="311"/>
      <c r="AB1477" s="311"/>
      <c r="AC1477" s="311"/>
      <c r="AD1477" s="311"/>
      <c r="AE1477" s="311"/>
      <c r="AF1477" s="311"/>
      <c r="AG1477" s="311"/>
      <c r="AH1477" s="311"/>
      <c r="AI1477" s="311"/>
      <c r="AJ1477" s="311"/>
      <c r="AK1477" s="311"/>
      <c r="AL1477" s="311"/>
      <c r="AM1477" s="311"/>
      <c r="AN1477" s="311"/>
      <c r="AO1477" s="313"/>
      <c r="AP1477" s="117"/>
      <c r="AQ1477" s="54" t="s">
        <v>645</v>
      </c>
      <c r="AU1477" s="292" t="str">
        <f t="shared" ca="1" si="238"/>
        <v>V</v>
      </c>
      <c r="AV1477" s="292">
        <f t="shared" si="239"/>
        <v>1461</v>
      </c>
      <c r="AW1477" s="180" t="str">
        <f t="shared" ca="1" si="236"/>
        <v>V1461</v>
      </c>
      <c r="AX1477" s="180">
        <f t="shared" si="233"/>
        <v>9</v>
      </c>
      <c r="AY1477" s="180" t="str">
        <f t="shared" ca="1" si="234"/>
        <v>6. Ownership - Operating Costs</v>
      </c>
      <c r="AZ1477" s="189" t="s">
        <v>702</v>
      </c>
      <c r="BA1477" s="180" t="s">
        <v>782</v>
      </c>
      <c r="BB1477" s="180">
        <f>$V$8</f>
        <v>2036</v>
      </c>
      <c r="BC1477" s="180" t="str">
        <f t="shared" ca="1" si="237"/>
        <v>9_V1461_Emissions_cost_2036</v>
      </c>
      <c r="BD1477" s="180" t="s">
        <v>407</v>
      </c>
      <c r="BE1477" s="180"/>
      <c r="BF1477" s="189" t="str">
        <f t="shared" si="235"/>
        <v>&gt;=0</v>
      </c>
      <c r="BG1477" s="189" t="s">
        <v>58</v>
      </c>
      <c r="BH1477" s="189" t="s">
        <v>58</v>
      </c>
      <c r="BI1477" s="189"/>
      <c r="BJ1477" s="189"/>
      <c r="BK1477" s="189"/>
      <c r="BL1477" s="189"/>
    </row>
    <row r="1478" spans="1:64" ht="12.75" hidden="1" customHeight="1">
      <c r="A1478" s="90"/>
      <c r="B1478" s="117"/>
      <c r="C1478" s="487"/>
      <c r="D1478" s="347"/>
      <c r="E1478" s="347"/>
      <c r="F1478" s="311"/>
      <c r="G1478" s="311"/>
      <c r="H1478" s="311"/>
      <c r="I1478" s="311"/>
      <c r="J1478" s="311"/>
      <c r="K1478" s="311"/>
      <c r="L1478" s="311"/>
      <c r="M1478" s="311"/>
      <c r="N1478" s="311"/>
      <c r="O1478" s="311"/>
      <c r="P1478" s="311"/>
      <c r="Q1478" s="311"/>
      <c r="R1478" s="311"/>
      <c r="S1478" s="311"/>
      <c r="T1478" s="311"/>
      <c r="U1478" s="311"/>
      <c r="V1478" s="311"/>
      <c r="W1478" s="311"/>
      <c r="X1478" s="311"/>
      <c r="Y1478" s="311"/>
      <c r="Z1478" s="311"/>
      <c r="AA1478" s="311"/>
      <c r="AB1478" s="311"/>
      <c r="AC1478" s="311"/>
      <c r="AD1478" s="311"/>
      <c r="AE1478" s="311"/>
      <c r="AF1478" s="311"/>
      <c r="AG1478" s="311"/>
      <c r="AH1478" s="311"/>
      <c r="AI1478" s="311"/>
      <c r="AJ1478" s="311"/>
      <c r="AK1478" s="311"/>
      <c r="AL1478" s="311"/>
      <c r="AM1478" s="311"/>
      <c r="AN1478" s="311"/>
      <c r="AO1478" s="313"/>
      <c r="AP1478" s="117"/>
      <c r="AQ1478" s="54" t="s">
        <v>645</v>
      </c>
      <c r="AU1478" s="292" t="str">
        <f t="shared" ca="1" si="238"/>
        <v>W</v>
      </c>
      <c r="AV1478" s="292">
        <f t="shared" si="239"/>
        <v>1461</v>
      </c>
      <c r="AW1478" s="180" t="str">
        <f t="shared" ca="1" si="236"/>
        <v>W1461</v>
      </c>
      <c r="AX1478" s="180">
        <f t="shared" si="233"/>
        <v>9</v>
      </c>
      <c r="AY1478" s="180" t="str">
        <f t="shared" ca="1" si="234"/>
        <v>6. Ownership - Operating Costs</v>
      </c>
      <c r="AZ1478" s="189" t="s">
        <v>702</v>
      </c>
      <c r="BA1478" s="180" t="s">
        <v>782</v>
      </c>
      <c r="BB1478" s="180">
        <f>$W$8</f>
        <v>2037</v>
      </c>
      <c r="BC1478" s="180" t="str">
        <f t="shared" ca="1" si="237"/>
        <v>9_W1461_Emissions_cost_2037</v>
      </c>
      <c r="BD1478" s="180" t="s">
        <v>407</v>
      </c>
      <c r="BE1478" s="180"/>
      <c r="BF1478" s="189" t="str">
        <f t="shared" si="235"/>
        <v>&gt;=0</v>
      </c>
      <c r="BG1478" s="189" t="s">
        <v>58</v>
      </c>
      <c r="BH1478" s="189" t="s">
        <v>58</v>
      </c>
      <c r="BI1478" s="189"/>
      <c r="BJ1478" s="189"/>
      <c r="BK1478" s="189"/>
      <c r="BL1478" s="189"/>
    </row>
    <row r="1479" spans="1:64" ht="12.75" hidden="1" customHeight="1">
      <c r="A1479" s="90"/>
      <c r="B1479" s="117"/>
      <c r="C1479" s="487"/>
      <c r="D1479" s="347"/>
      <c r="E1479" s="347"/>
      <c r="F1479" s="311"/>
      <c r="G1479" s="311"/>
      <c r="H1479" s="311"/>
      <c r="I1479" s="311"/>
      <c r="J1479" s="311"/>
      <c r="K1479" s="311"/>
      <c r="L1479" s="311"/>
      <c r="M1479" s="311"/>
      <c r="N1479" s="311"/>
      <c r="O1479" s="311"/>
      <c r="P1479" s="311"/>
      <c r="Q1479" s="311"/>
      <c r="R1479" s="311"/>
      <c r="S1479" s="311"/>
      <c r="T1479" s="311"/>
      <c r="U1479" s="311"/>
      <c r="V1479" s="311"/>
      <c r="W1479" s="311"/>
      <c r="X1479" s="311"/>
      <c r="Y1479" s="311"/>
      <c r="Z1479" s="311"/>
      <c r="AA1479" s="311"/>
      <c r="AB1479" s="311"/>
      <c r="AC1479" s="311"/>
      <c r="AD1479" s="311"/>
      <c r="AE1479" s="311"/>
      <c r="AF1479" s="311"/>
      <c r="AG1479" s="311"/>
      <c r="AH1479" s="311"/>
      <c r="AI1479" s="311"/>
      <c r="AJ1479" s="311"/>
      <c r="AK1479" s="311"/>
      <c r="AL1479" s="311"/>
      <c r="AM1479" s="311"/>
      <c r="AN1479" s="311"/>
      <c r="AO1479" s="313"/>
      <c r="AP1479" s="117"/>
      <c r="AQ1479" s="54" t="s">
        <v>645</v>
      </c>
      <c r="AU1479" s="292" t="str">
        <f t="shared" ca="1" si="238"/>
        <v>X</v>
      </c>
      <c r="AV1479" s="292">
        <f t="shared" si="239"/>
        <v>1461</v>
      </c>
      <c r="AW1479" s="180" t="str">
        <f t="shared" ca="1" si="236"/>
        <v>X1461</v>
      </c>
      <c r="AX1479" s="180">
        <f t="shared" si="233"/>
        <v>9</v>
      </c>
      <c r="AY1479" s="180" t="str">
        <f t="shared" ca="1" si="234"/>
        <v>6. Ownership - Operating Costs</v>
      </c>
      <c r="AZ1479" s="189" t="s">
        <v>702</v>
      </c>
      <c r="BA1479" s="180" t="s">
        <v>782</v>
      </c>
      <c r="BB1479" s="180">
        <f>$X$8</f>
        <v>2038</v>
      </c>
      <c r="BC1479" s="180" t="str">
        <f t="shared" ca="1" si="237"/>
        <v>9_X1461_Emissions_cost_2038</v>
      </c>
      <c r="BD1479" s="180" t="s">
        <v>407</v>
      </c>
      <c r="BE1479" s="180"/>
      <c r="BF1479" s="189" t="str">
        <f t="shared" si="235"/>
        <v>&gt;=0</v>
      </c>
      <c r="BG1479" s="189" t="s">
        <v>58</v>
      </c>
      <c r="BH1479" s="189" t="s">
        <v>58</v>
      </c>
      <c r="BI1479" s="189"/>
      <c r="BJ1479" s="189"/>
      <c r="BK1479" s="189"/>
      <c r="BL1479" s="189"/>
    </row>
    <row r="1480" spans="1:64" ht="12.75" hidden="1" customHeight="1">
      <c r="A1480" s="90"/>
      <c r="B1480" s="117"/>
      <c r="C1480" s="487"/>
      <c r="D1480" s="347"/>
      <c r="E1480" s="347"/>
      <c r="F1480" s="311"/>
      <c r="G1480" s="311"/>
      <c r="H1480" s="311"/>
      <c r="I1480" s="311"/>
      <c r="J1480" s="311"/>
      <c r="K1480" s="311"/>
      <c r="L1480" s="311"/>
      <c r="M1480" s="311"/>
      <c r="N1480" s="311"/>
      <c r="O1480" s="311"/>
      <c r="P1480" s="311"/>
      <c r="Q1480" s="311"/>
      <c r="R1480" s="311"/>
      <c r="S1480" s="311"/>
      <c r="T1480" s="311"/>
      <c r="U1480" s="311"/>
      <c r="V1480" s="311"/>
      <c r="W1480" s="311"/>
      <c r="X1480" s="311"/>
      <c r="Y1480" s="311"/>
      <c r="Z1480" s="311"/>
      <c r="AA1480" s="311"/>
      <c r="AB1480" s="311"/>
      <c r="AC1480" s="311"/>
      <c r="AD1480" s="311"/>
      <c r="AE1480" s="311"/>
      <c r="AF1480" s="311"/>
      <c r="AG1480" s="311"/>
      <c r="AH1480" s="311"/>
      <c r="AI1480" s="311"/>
      <c r="AJ1480" s="311"/>
      <c r="AK1480" s="311"/>
      <c r="AL1480" s="311"/>
      <c r="AM1480" s="311"/>
      <c r="AN1480" s="311"/>
      <c r="AO1480" s="313"/>
      <c r="AP1480" s="117"/>
      <c r="AQ1480" s="54" t="s">
        <v>645</v>
      </c>
      <c r="AU1480" s="292" t="str">
        <f t="shared" ca="1" si="238"/>
        <v>Y</v>
      </c>
      <c r="AV1480" s="292">
        <f t="shared" si="239"/>
        <v>1461</v>
      </c>
      <c r="AW1480" s="180" t="str">
        <f t="shared" ca="1" si="236"/>
        <v>Y1461</v>
      </c>
      <c r="AX1480" s="180">
        <f t="shared" si="233"/>
        <v>9</v>
      </c>
      <c r="AY1480" s="180" t="str">
        <f t="shared" ca="1" si="234"/>
        <v>6. Ownership - Operating Costs</v>
      </c>
      <c r="AZ1480" s="189" t="s">
        <v>702</v>
      </c>
      <c r="BA1480" s="180" t="s">
        <v>782</v>
      </c>
      <c r="BB1480" s="180">
        <f>$Y$8</f>
        <v>2039</v>
      </c>
      <c r="BC1480" s="180" t="str">
        <f t="shared" ca="1" si="237"/>
        <v>9_Y1461_Emissions_cost_2039</v>
      </c>
      <c r="BD1480" s="180" t="s">
        <v>407</v>
      </c>
      <c r="BE1480" s="180"/>
      <c r="BF1480" s="189" t="str">
        <f t="shared" si="235"/>
        <v>&gt;=0</v>
      </c>
      <c r="BG1480" s="189" t="s">
        <v>58</v>
      </c>
      <c r="BH1480" s="189" t="s">
        <v>58</v>
      </c>
      <c r="BI1480" s="189"/>
      <c r="BJ1480" s="189"/>
      <c r="BK1480" s="189"/>
      <c r="BL1480" s="189"/>
    </row>
    <row r="1481" spans="1:64" ht="12.75" hidden="1" customHeight="1">
      <c r="A1481" s="90"/>
      <c r="B1481" s="117"/>
      <c r="C1481" s="487"/>
      <c r="D1481" s="347"/>
      <c r="E1481" s="347"/>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311"/>
      <c r="AF1481" s="311"/>
      <c r="AG1481" s="311"/>
      <c r="AH1481" s="311"/>
      <c r="AI1481" s="311"/>
      <c r="AJ1481" s="311"/>
      <c r="AK1481" s="311"/>
      <c r="AL1481" s="311"/>
      <c r="AM1481" s="311"/>
      <c r="AN1481" s="311"/>
      <c r="AO1481" s="313"/>
      <c r="AP1481" s="117"/>
      <c r="AQ1481" s="54" t="s">
        <v>645</v>
      </c>
      <c r="AU1481" s="292" t="str">
        <f t="shared" ca="1" si="238"/>
        <v>Z</v>
      </c>
      <c r="AV1481" s="292">
        <f t="shared" si="239"/>
        <v>1461</v>
      </c>
      <c r="AW1481" s="180" t="str">
        <f t="shared" ca="1" si="236"/>
        <v>Z1461</v>
      </c>
      <c r="AX1481" s="180">
        <f t="shared" si="233"/>
        <v>9</v>
      </c>
      <c r="AY1481" s="180" t="str">
        <f t="shared" ca="1" si="234"/>
        <v>6. Ownership - Operating Costs</v>
      </c>
      <c r="AZ1481" s="189" t="s">
        <v>702</v>
      </c>
      <c r="BA1481" s="180" t="s">
        <v>782</v>
      </c>
      <c r="BB1481" s="180">
        <f>$Z$8</f>
        <v>2040</v>
      </c>
      <c r="BC1481" s="180" t="str">
        <f t="shared" ca="1" si="237"/>
        <v>9_Z1461_Emissions_cost_2040</v>
      </c>
      <c r="BD1481" s="180" t="s">
        <v>407</v>
      </c>
      <c r="BE1481" s="180"/>
      <c r="BF1481" s="189" t="str">
        <f t="shared" si="235"/>
        <v>&gt;=0</v>
      </c>
      <c r="BG1481" s="189" t="s">
        <v>58</v>
      </c>
      <c r="BH1481" s="189" t="s">
        <v>58</v>
      </c>
      <c r="BI1481" s="189"/>
      <c r="BJ1481" s="189"/>
      <c r="BK1481" s="189"/>
      <c r="BL1481" s="189"/>
    </row>
    <row r="1482" spans="1:64" ht="12.75" hidden="1" customHeight="1">
      <c r="A1482" s="90"/>
      <c r="B1482" s="117"/>
      <c r="C1482" s="487"/>
      <c r="D1482" s="347"/>
      <c r="E1482" s="347"/>
      <c r="F1482" s="311"/>
      <c r="G1482" s="311"/>
      <c r="H1482" s="311"/>
      <c r="I1482" s="311"/>
      <c r="J1482" s="311"/>
      <c r="K1482" s="311"/>
      <c r="L1482" s="311"/>
      <c r="M1482" s="311"/>
      <c r="N1482" s="311"/>
      <c r="O1482" s="311"/>
      <c r="P1482" s="311"/>
      <c r="Q1482" s="311"/>
      <c r="R1482" s="311"/>
      <c r="S1482" s="311"/>
      <c r="T1482" s="311"/>
      <c r="U1482" s="311"/>
      <c r="V1482" s="311"/>
      <c r="W1482" s="311"/>
      <c r="X1482" s="311"/>
      <c r="Y1482" s="311"/>
      <c r="Z1482" s="311"/>
      <c r="AA1482" s="311"/>
      <c r="AB1482" s="311"/>
      <c r="AC1482" s="311"/>
      <c r="AD1482" s="311"/>
      <c r="AE1482" s="311"/>
      <c r="AF1482" s="311"/>
      <c r="AG1482" s="311"/>
      <c r="AH1482" s="311"/>
      <c r="AI1482" s="311"/>
      <c r="AJ1482" s="311"/>
      <c r="AK1482" s="311"/>
      <c r="AL1482" s="311"/>
      <c r="AM1482" s="311"/>
      <c r="AN1482" s="311"/>
      <c r="AO1482" s="313"/>
      <c r="AP1482" s="117"/>
      <c r="AQ1482" s="54" t="s">
        <v>645</v>
      </c>
      <c r="AU1482" s="292" t="str">
        <f t="shared" ca="1" si="238"/>
        <v>AA</v>
      </c>
      <c r="AV1482" s="292">
        <f t="shared" si="239"/>
        <v>1461</v>
      </c>
      <c r="AW1482" s="180" t="str">
        <f t="shared" ca="1" si="236"/>
        <v>AA1461</v>
      </c>
      <c r="AX1482" s="180">
        <f t="shared" si="233"/>
        <v>9</v>
      </c>
      <c r="AY1482" s="180" t="str">
        <f t="shared" ca="1" si="234"/>
        <v>6. Ownership - Operating Costs</v>
      </c>
      <c r="AZ1482" s="189" t="s">
        <v>702</v>
      </c>
      <c r="BA1482" s="180" t="s">
        <v>782</v>
      </c>
      <c r="BB1482" s="180">
        <f>$AA$8</f>
        <v>2041</v>
      </c>
      <c r="BC1482" s="180" t="str">
        <f t="shared" ca="1" si="237"/>
        <v>9_AA1461_Emissions_cost_2041</v>
      </c>
      <c r="BD1482" s="180" t="s">
        <v>407</v>
      </c>
      <c r="BE1482" s="180"/>
      <c r="BF1482" s="189" t="str">
        <f t="shared" si="235"/>
        <v>&gt;=0</v>
      </c>
      <c r="BG1482" s="189" t="s">
        <v>58</v>
      </c>
      <c r="BH1482" s="189" t="s">
        <v>58</v>
      </c>
      <c r="BI1482" s="189"/>
      <c r="BJ1482" s="189"/>
      <c r="BK1482" s="189"/>
      <c r="BL1482" s="189"/>
    </row>
    <row r="1483" spans="1:64" ht="12.75" hidden="1" customHeight="1">
      <c r="A1483" s="90"/>
      <c r="B1483" s="117"/>
      <c r="C1483" s="487"/>
      <c r="D1483" s="347"/>
      <c r="E1483" s="347"/>
      <c r="F1483" s="311"/>
      <c r="G1483" s="311"/>
      <c r="H1483" s="311"/>
      <c r="I1483" s="311"/>
      <c r="J1483" s="311"/>
      <c r="K1483" s="311"/>
      <c r="L1483" s="311"/>
      <c r="M1483" s="311"/>
      <c r="N1483" s="311"/>
      <c r="O1483" s="311"/>
      <c r="P1483" s="311"/>
      <c r="Q1483" s="311"/>
      <c r="R1483" s="311"/>
      <c r="S1483" s="311"/>
      <c r="T1483" s="311"/>
      <c r="U1483" s="311"/>
      <c r="V1483" s="311"/>
      <c r="W1483" s="311"/>
      <c r="X1483" s="311"/>
      <c r="Y1483" s="311"/>
      <c r="Z1483" s="311"/>
      <c r="AA1483" s="311"/>
      <c r="AB1483" s="311"/>
      <c r="AC1483" s="311"/>
      <c r="AD1483" s="311"/>
      <c r="AE1483" s="311"/>
      <c r="AF1483" s="311"/>
      <c r="AG1483" s="311"/>
      <c r="AH1483" s="311"/>
      <c r="AI1483" s="311"/>
      <c r="AJ1483" s="311"/>
      <c r="AK1483" s="311"/>
      <c r="AL1483" s="311"/>
      <c r="AM1483" s="311"/>
      <c r="AN1483" s="311"/>
      <c r="AO1483" s="313"/>
      <c r="AP1483" s="117"/>
      <c r="AQ1483" s="54" t="s">
        <v>645</v>
      </c>
      <c r="AU1483" s="292" t="str">
        <f t="shared" ca="1" si="238"/>
        <v>AB</v>
      </c>
      <c r="AV1483" s="292">
        <f t="shared" si="239"/>
        <v>1461</v>
      </c>
      <c r="AW1483" s="180" t="str">
        <f t="shared" ca="1" si="236"/>
        <v>AB1461</v>
      </c>
      <c r="AX1483" s="180">
        <f t="shared" si="233"/>
        <v>9</v>
      </c>
      <c r="AY1483" s="180" t="str">
        <f t="shared" ca="1" si="234"/>
        <v>6. Ownership - Operating Costs</v>
      </c>
      <c r="AZ1483" s="189" t="s">
        <v>702</v>
      </c>
      <c r="BA1483" s="180" t="s">
        <v>782</v>
      </c>
      <c r="BB1483" s="180">
        <f>$AB$8</f>
        <v>2042</v>
      </c>
      <c r="BC1483" s="180" t="str">
        <f t="shared" ca="1" si="237"/>
        <v>9_AB1461_Emissions_cost_2042</v>
      </c>
      <c r="BD1483" s="180" t="s">
        <v>407</v>
      </c>
      <c r="BE1483" s="180"/>
      <c r="BF1483" s="189" t="str">
        <f t="shared" si="235"/>
        <v>&gt;=0</v>
      </c>
      <c r="BG1483" s="189" t="s">
        <v>58</v>
      </c>
      <c r="BH1483" s="189" t="s">
        <v>58</v>
      </c>
      <c r="BI1483" s="189"/>
      <c r="BJ1483" s="189"/>
      <c r="BK1483" s="189"/>
      <c r="BL1483" s="189"/>
    </row>
    <row r="1484" spans="1:64" ht="12.75" hidden="1" customHeight="1">
      <c r="A1484" s="90"/>
      <c r="B1484" s="117"/>
      <c r="C1484" s="487"/>
      <c r="D1484" s="347"/>
      <c r="E1484" s="347"/>
      <c r="F1484" s="311"/>
      <c r="G1484" s="311"/>
      <c r="H1484" s="311"/>
      <c r="I1484" s="311"/>
      <c r="J1484" s="311"/>
      <c r="K1484" s="311"/>
      <c r="L1484" s="311"/>
      <c r="M1484" s="311"/>
      <c r="N1484" s="311"/>
      <c r="O1484" s="311"/>
      <c r="P1484" s="311"/>
      <c r="Q1484" s="311"/>
      <c r="R1484" s="311"/>
      <c r="S1484" s="311"/>
      <c r="T1484" s="311"/>
      <c r="U1484" s="311"/>
      <c r="V1484" s="311"/>
      <c r="W1484" s="311"/>
      <c r="X1484" s="311"/>
      <c r="Y1484" s="311"/>
      <c r="Z1484" s="311"/>
      <c r="AA1484" s="311"/>
      <c r="AB1484" s="311"/>
      <c r="AC1484" s="311"/>
      <c r="AD1484" s="311"/>
      <c r="AE1484" s="311"/>
      <c r="AF1484" s="311"/>
      <c r="AG1484" s="311"/>
      <c r="AH1484" s="311"/>
      <c r="AI1484" s="311"/>
      <c r="AJ1484" s="311"/>
      <c r="AK1484" s="311"/>
      <c r="AL1484" s="311"/>
      <c r="AM1484" s="311"/>
      <c r="AN1484" s="311"/>
      <c r="AO1484" s="313"/>
      <c r="AP1484" s="117"/>
      <c r="AQ1484" s="54" t="s">
        <v>645</v>
      </c>
      <c r="AU1484" s="292" t="str">
        <f t="shared" ca="1" si="238"/>
        <v>AC</v>
      </c>
      <c r="AV1484" s="292">
        <f t="shared" si="239"/>
        <v>1461</v>
      </c>
      <c r="AW1484" s="180" t="str">
        <f t="shared" ca="1" si="236"/>
        <v>AC1461</v>
      </c>
      <c r="AX1484" s="180">
        <f t="shared" si="233"/>
        <v>9</v>
      </c>
      <c r="AY1484" s="180" t="str">
        <f t="shared" ca="1" si="234"/>
        <v>6. Ownership - Operating Costs</v>
      </c>
      <c r="AZ1484" s="189" t="s">
        <v>702</v>
      </c>
      <c r="BA1484" s="180" t="s">
        <v>782</v>
      </c>
      <c r="BB1484" s="180">
        <f>$AC$8</f>
        <v>2043</v>
      </c>
      <c r="BC1484" s="180" t="str">
        <f t="shared" ca="1" si="237"/>
        <v>9_AC1461_Emissions_cost_2043</v>
      </c>
      <c r="BD1484" s="180" t="s">
        <v>407</v>
      </c>
      <c r="BE1484" s="180"/>
      <c r="BF1484" s="189" t="str">
        <f t="shared" si="235"/>
        <v>&gt;=0</v>
      </c>
      <c r="BG1484" s="189" t="s">
        <v>58</v>
      </c>
      <c r="BH1484" s="189" t="s">
        <v>58</v>
      </c>
      <c r="BI1484" s="189"/>
      <c r="BJ1484" s="189"/>
      <c r="BK1484" s="189"/>
      <c r="BL1484" s="189"/>
    </row>
    <row r="1485" spans="1:64" ht="12.75" hidden="1" customHeight="1">
      <c r="A1485" s="90"/>
      <c r="B1485" s="117"/>
      <c r="C1485" s="487"/>
      <c r="D1485" s="347"/>
      <c r="E1485" s="347"/>
      <c r="F1485" s="311"/>
      <c r="G1485" s="311"/>
      <c r="H1485" s="311"/>
      <c r="I1485" s="311"/>
      <c r="J1485" s="311"/>
      <c r="K1485" s="311"/>
      <c r="L1485" s="311"/>
      <c r="M1485" s="311"/>
      <c r="N1485" s="311"/>
      <c r="O1485" s="311"/>
      <c r="P1485" s="311"/>
      <c r="Q1485" s="311"/>
      <c r="R1485" s="311"/>
      <c r="S1485" s="311"/>
      <c r="T1485" s="311"/>
      <c r="U1485" s="311"/>
      <c r="V1485" s="311"/>
      <c r="W1485" s="311"/>
      <c r="X1485" s="311"/>
      <c r="Y1485" s="311"/>
      <c r="Z1485" s="311"/>
      <c r="AA1485" s="311"/>
      <c r="AB1485" s="311"/>
      <c r="AC1485" s="311"/>
      <c r="AD1485" s="311"/>
      <c r="AE1485" s="311"/>
      <c r="AF1485" s="311"/>
      <c r="AG1485" s="311"/>
      <c r="AH1485" s="311"/>
      <c r="AI1485" s="311"/>
      <c r="AJ1485" s="311"/>
      <c r="AK1485" s="311"/>
      <c r="AL1485" s="311"/>
      <c r="AM1485" s="311"/>
      <c r="AN1485" s="311"/>
      <c r="AO1485" s="313"/>
      <c r="AP1485" s="117"/>
      <c r="AQ1485" s="54" t="s">
        <v>645</v>
      </c>
      <c r="AU1485" s="292" t="str">
        <f t="shared" ca="1" si="238"/>
        <v>AD</v>
      </c>
      <c r="AV1485" s="292">
        <f t="shared" si="239"/>
        <v>1461</v>
      </c>
      <c r="AW1485" s="180" t="str">
        <f t="shared" ca="1" si="236"/>
        <v>AD1461</v>
      </c>
      <c r="AX1485" s="180">
        <f t="shared" si="233"/>
        <v>9</v>
      </c>
      <c r="AY1485" s="180" t="str">
        <f t="shared" ca="1" si="234"/>
        <v>6. Ownership - Operating Costs</v>
      </c>
      <c r="AZ1485" s="189" t="s">
        <v>702</v>
      </c>
      <c r="BA1485" s="180" t="s">
        <v>782</v>
      </c>
      <c r="BB1485" s="180">
        <f>$AD$8</f>
        <v>2044</v>
      </c>
      <c r="BC1485" s="180" t="str">
        <f t="shared" ca="1" si="237"/>
        <v>9_AD1461_Emissions_cost_2044</v>
      </c>
      <c r="BD1485" s="180" t="s">
        <v>407</v>
      </c>
      <c r="BE1485" s="180"/>
      <c r="BF1485" s="189" t="str">
        <f t="shared" si="235"/>
        <v>&gt;=0</v>
      </c>
      <c r="BG1485" s="189" t="s">
        <v>58</v>
      </c>
      <c r="BH1485" s="189" t="s">
        <v>58</v>
      </c>
      <c r="BI1485" s="189"/>
      <c r="BJ1485" s="189"/>
      <c r="BK1485" s="189"/>
      <c r="BL1485" s="189"/>
    </row>
    <row r="1486" spans="1:64" ht="12.75" hidden="1" customHeight="1">
      <c r="A1486" s="90"/>
      <c r="B1486" s="117"/>
      <c r="C1486" s="487"/>
      <c r="D1486" s="347"/>
      <c r="E1486" s="347"/>
      <c r="F1486" s="311"/>
      <c r="G1486" s="311"/>
      <c r="H1486" s="311"/>
      <c r="I1486" s="311"/>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c r="AN1486" s="311"/>
      <c r="AO1486" s="313"/>
      <c r="AP1486" s="117"/>
      <c r="AQ1486" s="54" t="s">
        <v>645</v>
      </c>
      <c r="AU1486" s="292" t="str">
        <f t="shared" ca="1" si="238"/>
        <v>AE</v>
      </c>
      <c r="AV1486" s="292">
        <f t="shared" si="239"/>
        <v>1461</v>
      </c>
      <c r="AW1486" s="180" t="str">
        <f t="shared" ca="1" si="236"/>
        <v>AE1461</v>
      </c>
      <c r="AX1486" s="180">
        <f t="shared" si="233"/>
        <v>9</v>
      </c>
      <c r="AY1486" s="180" t="str">
        <f t="shared" ca="1" si="234"/>
        <v>6. Ownership - Operating Costs</v>
      </c>
      <c r="AZ1486" s="189" t="s">
        <v>702</v>
      </c>
      <c r="BA1486" s="180" t="s">
        <v>782</v>
      </c>
      <c r="BB1486" s="180">
        <f>$AE$8</f>
        <v>2045</v>
      </c>
      <c r="BC1486" s="180" t="str">
        <f t="shared" ca="1" si="237"/>
        <v>9_AE1461_Emissions_cost_2045</v>
      </c>
      <c r="BD1486" s="180" t="s">
        <v>407</v>
      </c>
      <c r="BE1486" s="180"/>
      <c r="BF1486" s="189" t="str">
        <f t="shared" si="235"/>
        <v>&gt;=0</v>
      </c>
      <c r="BG1486" s="189" t="s">
        <v>58</v>
      </c>
      <c r="BH1486" s="189" t="s">
        <v>58</v>
      </c>
      <c r="BI1486" s="189"/>
      <c r="BJ1486" s="189"/>
      <c r="BK1486" s="189"/>
      <c r="BL1486" s="189"/>
    </row>
    <row r="1487" spans="1:64" ht="12.75" hidden="1" customHeight="1">
      <c r="A1487" s="90"/>
      <c r="B1487" s="117"/>
      <c r="C1487" s="487"/>
      <c r="D1487" s="347"/>
      <c r="E1487" s="347"/>
      <c r="F1487" s="311"/>
      <c r="G1487" s="311"/>
      <c r="H1487" s="311"/>
      <c r="I1487" s="311"/>
      <c r="J1487" s="311"/>
      <c r="K1487" s="311"/>
      <c r="L1487" s="311"/>
      <c r="M1487" s="311"/>
      <c r="N1487" s="311"/>
      <c r="O1487" s="311"/>
      <c r="P1487" s="311"/>
      <c r="Q1487" s="311"/>
      <c r="R1487" s="311"/>
      <c r="S1487" s="311"/>
      <c r="T1487" s="311"/>
      <c r="U1487" s="311"/>
      <c r="V1487" s="311"/>
      <c r="W1487" s="311"/>
      <c r="X1487" s="311"/>
      <c r="Y1487" s="311"/>
      <c r="Z1487" s="311"/>
      <c r="AA1487" s="311"/>
      <c r="AB1487" s="311"/>
      <c r="AC1487" s="311"/>
      <c r="AD1487" s="311"/>
      <c r="AE1487" s="311"/>
      <c r="AF1487" s="311"/>
      <c r="AG1487" s="311"/>
      <c r="AH1487" s="311"/>
      <c r="AI1487" s="311"/>
      <c r="AJ1487" s="311"/>
      <c r="AK1487" s="311"/>
      <c r="AL1487" s="311"/>
      <c r="AM1487" s="311"/>
      <c r="AN1487" s="311"/>
      <c r="AO1487" s="313"/>
      <c r="AP1487" s="117"/>
      <c r="AQ1487" s="54" t="s">
        <v>645</v>
      </c>
      <c r="AU1487" s="292" t="str">
        <f t="shared" ca="1" si="238"/>
        <v>AF</v>
      </c>
      <c r="AV1487" s="292">
        <f t="shared" si="239"/>
        <v>1461</v>
      </c>
      <c r="AW1487" s="180" t="str">
        <f t="shared" ca="1" si="236"/>
        <v>AF1461</v>
      </c>
      <c r="AX1487" s="180">
        <f t="shared" si="233"/>
        <v>9</v>
      </c>
      <c r="AY1487" s="180" t="str">
        <f t="shared" ca="1" si="234"/>
        <v>6. Ownership - Operating Costs</v>
      </c>
      <c r="AZ1487" s="189" t="s">
        <v>702</v>
      </c>
      <c r="BA1487" s="180" t="s">
        <v>782</v>
      </c>
      <c r="BB1487" s="180">
        <f>$AF$8</f>
        <v>2046</v>
      </c>
      <c r="BC1487" s="180" t="str">
        <f t="shared" ca="1" si="237"/>
        <v>9_AF1461_Emissions_cost_2046</v>
      </c>
      <c r="BD1487" s="180" t="s">
        <v>407</v>
      </c>
      <c r="BE1487" s="180"/>
      <c r="BF1487" s="189" t="str">
        <f t="shared" si="235"/>
        <v>&gt;=0</v>
      </c>
      <c r="BG1487" s="189" t="s">
        <v>58</v>
      </c>
      <c r="BH1487" s="189" t="s">
        <v>58</v>
      </c>
      <c r="BI1487" s="189"/>
      <c r="BJ1487" s="189"/>
      <c r="BK1487" s="189"/>
      <c r="BL1487" s="189"/>
    </row>
    <row r="1488" spans="1:64" ht="12.75" hidden="1" customHeight="1">
      <c r="A1488" s="90"/>
      <c r="B1488" s="117"/>
      <c r="C1488" s="487"/>
      <c r="D1488" s="347"/>
      <c r="E1488" s="347"/>
      <c r="F1488" s="311"/>
      <c r="G1488" s="311"/>
      <c r="H1488" s="311"/>
      <c r="I1488" s="311"/>
      <c r="J1488" s="311"/>
      <c r="K1488" s="311"/>
      <c r="L1488" s="311"/>
      <c r="M1488" s="311"/>
      <c r="N1488" s="311"/>
      <c r="O1488" s="311"/>
      <c r="P1488" s="311"/>
      <c r="Q1488" s="311"/>
      <c r="R1488" s="311"/>
      <c r="S1488" s="311"/>
      <c r="T1488" s="311"/>
      <c r="U1488" s="311"/>
      <c r="V1488" s="311"/>
      <c r="W1488" s="311"/>
      <c r="X1488" s="311"/>
      <c r="Y1488" s="311"/>
      <c r="Z1488" s="311"/>
      <c r="AA1488" s="311"/>
      <c r="AB1488" s="311"/>
      <c r="AC1488" s="311"/>
      <c r="AD1488" s="311"/>
      <c r="AE1488" s="311"/>
      <c r="AF1488" s="311"/>
      <c r="AG1488" s="311"/>
      <c r="AH1488" s="311"/>
      <c r="AI1488" s="311"/>
      <c r="AJ1488" s="311"/>
      <c r="AK1488" s="311"/>
      <c r="AL1488" s="311"/>
      <c r="AM1488" s="311"/>
      <c r="AN1488" s="311"/>
      <c r="AO1488" s="313"/>
      <c r="AP1488" s="117"/>
      <c r="AQ1488" s="54" t="s">
        <v>645</v>
      </c>
      <c r="AU1488" s="292" t="str">
        <f t="shared" ca="1" si="238"/>
        <v>AG</v>
      </c>
      <c r="AV1488" s="292">
        <f t="shared" si="239"/>
        <v>1461</v>
      </c>
      <c r="AW1488" s="180" t="str">
        <f t="shared" ca="1" si="236"/>
        <v>AG1461</v>
      </c>
      <c r="AX1488" s="180">
        <f t="shared" si="233"/>
        <v>9</v>
      </c>
      <c r="AY1488" s="180" t="str">
        <f t="shared" ca="1" si="234"/>
        <v>6. Ownership - Operating Costs</v>
      </c>
      <c r="AZ1488" s="189" t="s">
        <v>702</v>
      </c>
      <c r="BA1488" s="180" t="s">
        <v>782</v>
      </c>
      <c r="BB1488" s="180">
        <f>$AG$8</f>
        <v>2047</v>
      </c>
      <c r="BC1488" s="180" t="str">
        <f t="shared" ca="1" si="237"/>
        <v>9_AG1461_Emissions_cost_2047</v>
      </c>
      <c r="BD1488" s="180" t="s">
        <v>407</v>
      </c>
      <c r="BE1488" s="180"/>
      <c r="BF1488" s="189" t="str">
        <f t="shared" si="235"/>
        <v>&gt;=0</v>
      </c>
      <c r="BG1488" s="189" t="s">
        <v>58</v>
      </c>
      <c r="BH1488" s="189" t="s">
        <v>58</v>
      </c>
      <c r="BI1488" s="189"/>
      <c r="BJ1488" s="189"/>
      <c r="BK1488" s="189"/>
      <c r="BL1488" s="189"/>
    </row>
    <row r="1489" spans="1:69" ht="12.75" hidden="1" customHeight="1">
      <c r="A1489" s="90"/>
      <c r="B1489" s="117"/>
      <c r="C1489" s="487"/>
      <c r="D1489" s="347"/>
      <c r="E1489" s="347"/>
      <c r="F1489" s="311"/>
      <c r="G1489" s="311"/>
      <c r="H1489" s="311"/>
      <c r="I1489" s="311"/>
      <c r="J1489" s="311"/>
      <c r="K1489" s="311"/>
      <c r="L1489" s="311"/>
      <c r="M1489" s="311"/>
      <c r="N1489" s="311"/>
      <c r="O1489" s="311"/>
      <c r="P1489" s="311"/>
      <c r="Q1489" s="311"/>
      <c r="R1489" s="311"/>
      <c r="S1489" s="311"/>
      <c r="T1489" s="311"/>
      <c r="U1489" s="311"/>
      <c r="V1489" s="311"/>
      <c r="W1489" s="311"/>
      <c r="X1489" s="311"/>
      <c r="Y1489" s="311"/>
      <c r="Z1489" s="311"/>
      <c r="AA1489" s="311"/>
      <c r="AB1489" s="311"/>
      <c r="AC1489" s="311"/>
      <c r="AD1489" s="311"/>
      <c r="AE1489" s="311"/>
      <c r="AF1489" s="311"/>
      <c r="AG1489" s="311"/>
      <c r="AH1489" s="311"/>
      <c r="AI1489" s="311"/>
      <c r="AJ1489" s="311"/>
      <c r="AK1489" s="311"/>
      <c r="AL1489" s="311"/>
      <c r="AM1489" s="311"/>
      <c r="AN1489" s="311"/>
      <c r="AO1489" s="313"/>
      <c r="AP1489" s="117"/>
      <c r="AQ1489" s="54" t="s">
        <v>645</v>
      </c>
      <c r="AU1489" s="292" t="str">
        <f t="shared" ca="1" si="238"/>
        <v>AH</v>
      </c>
      <c r="AV1489" s="292">
        <f t="shared" si="239"/>
        <v>1461</v>
      </c>
      <c r="AW1489" s="180" t="str">
        <f t="shared" ca="1" si="236"/>
        <v>AH1461</v>
      </c>
      <c r="AX1489" s="180">
        <f t="shared" si="233"/>
        <v>9</v>
      </c>
      <c r="AY1489" s="180" t="str">
        <f t="shared" ca="1" si="234"/>
        <v>6. Ownership - Operating Costs</v>
      </c>
      <c r="AZ1489" s="189" t="s">
        <v>702</v>
      </c>
      <c r="BA1489" s="180" t="s">
        <v>782</v>
      </c>
      <c r="BB1489" s="180">
        <f>$AH$8</f>
        <v>2048</v>
      </c>
      <c r="BC1489" s="180" t="str">
        <f t="shared" ca="1" si="237"/>
        <v>9_AH1461_Emissions_cost_2048</v>
      </c>
      <c r="BD1489" s="180" t="s">
        <v>407</v>
      </c>
      <c r="BE1489" s="180"/>
      <c r="BF1489" s="189" t="str">
        <f t="shared" si="235"/>
        <v>&gt;=0</v>
      </c>
      <c r="BG1489" s="189" t="s">
        <v>58</v>
      </c>
      <c r="BH1489" s="189" t="s">
        <v>58</v>
      </c>
      <c r="BI1489" s="189"/>
      <c r="BJ1489" s="189"/>
      <c r="BK1489" s="189"/>
      <c r="BL1489" s="189"/>
    </row>
    <row r="1490" spans="1:69" ht="12.75" hidden="1" customHeight="1">
      <c r="A1490" s="90"/>
      <c r="B1490" s="117"/>
      <c r="C1490" s="487"/>
      <c r="D1490" s="347"/>
      <c r="E1490" s="347"/>
      <c r="F1490" s="311"/>
      <c r="G1490" s="311"/>
      <c r="H1490" s="311"/>
      <c r="I1490" s="311"/>
      <c r="J1490" s="311"/>
      <c r="K1490" s="311"/>
      <c r="L1490" s="311"/>
      <c r="M1490" s="311"/>
      <c r="N1490" s="311"/>
      <c r="O1490" s="311"/>
      <c r="P1490" s="311"/>
      <c r="Q1490" s="311"/>
      <c r="R1490" s="311"/>
      <c r="S1490" s="311"/>
      <c r="T1490" s="311"/>
      <c r="U1490" s="311"/>
      <c r="V1490" s="311"/>
      <c r="W1490" s="311"/>
      <c r="X1490" s="311"/>
      <c r="Y1490" s="311"/>
      <c r="Z1490" s="311"/>
      <c r="AA1490" s="311"/>
      <c r="AB1490" s="311"/>
      <c r="AC1490" s="311"/>
      <c r="AD1490" s="311"/>
      <c r="AE1490" s="311"/>
      <c r="AF1490" s="311"/>
      <c r="AG1490" s="311"/>
      <c r="AH1490" s="311"/>
      <c r="AI1490" s="311"/>
      <c r="AJ1490" s="311"/>
      <c r="AK1490" s="311"/>
      <c r="AL1490" s="311"/>
      <c r="AM1490" s="311"/>
      <c r="AN1490" s="311"/>
      <c r="AO1490" s="313"/>
      <c r="AP1490" s="117"/>
      <c r="AQ1490" s="54" t="s">
        <v>645</v>
      </c>
      <c r="AU1490" s="292" t="str">
        <f t="shared" ca="1" si="238"/>
        <v>AI</v>
      </c>
      <c r="AV1490" s="292">
        <f t="shared" si="239"/>
        <v>1461</v>
      </c>
      <c r="AW1490" s="180" t="str">
        <f t="shared" ca="1" si="236"/>
        <v>AI1461</v>
      </c>
      <c r="AX1490" s="180">
        <f t="shared" si="233"/>
        <v>9</v>
      </c>
      <c r="AY1490" s="180" t="str">
        <f t="shared" ca="1" si="234"/>
        <v>6. Ownership - Operating Costs</v>
      </c>
      <c r="AZ1490" s="189" t="s">
        <v>702</v>
      </c>
      <c r="BA1490" s="180" t="s">
        <v>782</v>
      </c>
      <c r="BB1490" s="180">
        <f>$AI$8</f>
        <v>2049</v>
      </c>
      <c r="BC1490" s="180" t="str">
        <f t="shared" ca="1" si="237"/>
        <v>9_AI1461_Emissions_cost_2049</v>
      </c>
      <c r="BD1490" s="180" t="s">
        <v>407</v>
      </c>
      <c r="BE1490" s="180"/>
      <c r="BF1490" s="189" t="str">
        <f t="shared" si="235"/>
        <v>&gt;=0</v>
      </c>
      <c r="BG1490" s="189" t="s">
        <v>58</v>
      </c>
      <c r="BH1490" s="189" t="s">
        <v>58</v>
      </c>
      <c r="BI1490" s="189"/>
      <c r="BJ1490" s="189"/>
      <c r="BK1490" s="189"/>
      <c r="BL1490" s="189"/>
    </row>
    <row r="1491" spans="1:69" ht="12.75" hidden="1" customHeight="1">
      <c r="A1491" s="90"/>
      <c r="B1491" s="117"/>
      <c r="C1491" s="487"/>
      <c r="D1491" s="347"/>
      <c r="E1491" s="347"/>
      <c r="F1491" s="311"/>
      <c r="G1491" s="311"/>
      <c r="H1491" s="311"/>
      <c r="I1491" s="311"/>
      <c r="J1491" s="311"/>
      <c r="K1491" s="311"/>
      <c r="L1491" s="311"/>
      <c r="M1491" s="311"/>
      <c r="N1491" s="311"/>
      <c r="O1491" s="311"/>
      <c r="P1491" s="311"/>
      <c r="Q1491" s="311"/>
      <c r="R1491" s="311"/>
      <c r="S1491" s="311"/>
      <c r="T1491" s="311"/>
      <c r="U1491" s="311"/>
      <c r="V1491" s="311"/>
      <c r="W1491" s="311"/>
      <c r="X1491" s="311"/>
      <c r="Y1491" s="311"/>
      <c r="Z1491" s="311"/>
      <c r="AA1491" s="311"/>
      <c r="AB1491" s="311"/>
      <c r="AC1491" s="311"/>
      <c r="AD1491" s="311"/>
      <c r="AE1491" s="311"/>
      <c r="AF1491" s="311"/>
      <c r="AG1491" s="311"/>
      <c r="AH1491" s="311"/>
      <c r="AI1491" s="311"/>
      <c r="AJ1491" s="311"/>
      <c r="AK1491" s="311"/>
      <c r="AL1491" s="311"/>
      <c r="AM1491" s="311"/>
      <c r="AN1491" s="311"/>
      <c r="AO1491" s="313"/>
      <c r="AP1491" s="117"/>
      <c r="AQ1491" s="54" t="s">
        <v>645</v>
      </c>
      <c r="AU1491" s="292" t="str">
        <f t="shared" ca="1" si="238"/>
        <v>AJ</v>
      </c>
      <c r="AV1491" s="292">
        <f t="shared" si="239"/>
        <v>1461</v>
      </c>
      <c r="AW1491" s="180" t="str">
        <f t="shared" ca="1" si="236"/>
        <v>AJ1461</v>
      </c>
      <c r="AX1491" s="180">
        <f t="shared" si="233"/>
        <v>9</v>
      </c>
      <c r="AY1491" s="180" t="str">
        <f t="shared" ca="1" si="234"/>
        <v>6. Ownership - Operating Costs</v>
      </c>
      <c r="AZ1491" s="189" t="s">
        <v>702</v>
      </c>
      <c r="BA1491" s="180" t="s">
        <v>782</v>
      </c>
      <c r="BB1491" s="180">
        <f>$AJ$8</f>
        <v>2050</v>
      </c>
      <c r="BC1491" s="180" t="str">
        <f t="shared" ca="1" si="237"/>
        <v>9_AJ1461_Emissions_cost_2050</v>
      </c>
      <c r="BD1491" s="180" t="s">
        <v>407</v>
      </c>
      <c r="BE1491" s="180"/>
      <c r="BF1491" s="189" t="str">
        <f t="shared" si="235"/>
        <v>&gt;=0</v>
      </c>
      <c r="BG1491" s="189" t="s">
        <v>58</v>
      </c>
      <c r="BH1491" s="189" t="s">
        <v>58</v>
      </c>
      <c r="BI1491" s="189"/>
      <c r="BJ1491" s="189"/>
      <c r="BK1491" s="189"/>
      <c r="BL1491" s="189"/>
    </row>
    <row r="1492" spans="1:69" ht="12.75" hidden="1" customHeight="1">
      <c r="A1492" s="90"/>
      <c r="B1492" s="117"/>
      <c r="C1492" s="487"/>
      <c r="D1492" s="347"/>
      <c r="E1492" s="347"/>
      <c r="F1492" s="311"/>
      <c r="G1492" s="311"/>
      <c r="H1492" s="311"/>
      <c r="I1492" s="311"/>
      <c r="J1492" s="311"/>
      <c r="K1492" s="311"/>
      <c r="L1492" s="311"/>
      <c r="M1492" s="311"/>
      <c r="N1492" s="311"/>
      <c r="O1492" s="311"/>
      <c r="P1492" s="311"/>
      <c r="Q1492" s="311"/>
      <c r="R1492" s="311"/>
      <c r="S1492" s="311"/>
      <c r="T1492" s="311"/>
      <c r="U1492" s="311"/>
      <c r="V1492" s="311"/>
      <c r="W1492" s="311"/>
      <c r="X1492" s="311"/>
      <c r="Y1492" s="311"/>
      <c r="Z1492" s="311"/>
      <c r="AA1492" s="311"/>
      <c r="AB1492" s="311"/>
      <c r="AC1492" s="311"/>
      <c r="AD1492" s="311"/>
      <c r="AE1492" s="311"/>
      <c r="AF1492" s="311"/>
      <c r="AG1492" s="311"/>
      <c r="AH1492" s="311"/>
      <c r="AI1492" s="311"/>
      <c r="AJ1492" s="311"/>
      <c r="AK1492" s="311"/>
      <c r="AL1492" s="311"/>
      <c r="AM1492" s="311"/>
      <c r="AN1492" s="311"/>
      <c r="AO1492" s="313"/>
      <c r="AP1492" s="117"/>
      <c r="AQ1492" s="54" t="s">
        <v>645</v>
      </c>
      <c r="AU1492" s="292" t="str">
        <f t="shared" ca="1" si="238"/>
        <v>AK</v>
      </c>
      <c r="AV1492" s="292">
        <f t="shared" si="239"/>
        <v>1461</v>
      </c>
      <c r="AW1492" s="180" t="str">
        <f t="shared" ca="1" si="236"/>
        <v>AK1461</v>
      </c>
      <c r="AX1492" s="180">
        <f t="shared" si="233"/>
        <v>9</v>
      </c>
      <c r="AY1492" s="180" t="str">
        <f t="shared" ca="1" si="234"/>
        <v>6. Ownership - Operating Costs</v>
      </c>
      <c r="AZ1492" s="189" t="s">
        <v>702</v>
      </c>
      <c r="BA1492" s="180" t="s">
        <v>782</v>
      </c>
      <c r="BB1492" s="180">
        <f>$AK$8</f>
        <v>2051</v>
      </c>
      <c r="BC1492" s="180" t="str">
        <f t="shared" ca="1" si="237"/>
        <v>9_AK1461_Emissions_cost_2051</v>
      </c>
      <c r="BD1492" s="180" t="s">
        <v>407</v>
      </c>
      <c r="BE1492" s="180"/>
      <c r="BF1492" s="189" t="str">
        <f t="shared" si="235"/>
        <v>&gt;=0</v>
      </c>
      <c r="BG1492" s="189" t="s">
        <v>58</v>
      </c>
      <c r="BH1492" s="189" t="s">
        <v>58</v>
      </c>
      <c r="BI1492" s="189"/>
      <c r="BJ1492" s="189"/>
      <c r="BK1492" s="189"/>
      <c r="BL1492" s="189"/>
    </row>
    <row r="1493" spans="1:69" ht="12.75" hidden="1" customHeight="1">
      <c r="A1493" s="90"/>
      <c r="B1493" s="117"/>
      <c r="C1493" s="487"/>
      <c r="D1493" s="347"/>
      <c r="E1493" s="347"/>
      <c r="F1493" s="311"/>
      <c r="G1493" s="311"/>
      <c r="H1493" s="311"/>
      <c r="I1493" s="311"/>
      <c r="J1493" s="311"/>
      <c r="K1493" s="311"/>
      <c r="L1493" s="311"/>
      <c r="M1493" s="311"/>
      <c r="N1493" s="311"/>
      <c r="O1493" s="311"/>
      <c r="P1493" s="311"/>
      <c r="Q1493" s="311"/>
      <c r="R1493" s="311"/>
      <c r="S1493" s="311"/>
      <c r="T1493" s="311"/>
      <c r="U1493" s="311"/>
      <c r="V1493" s="311"/>
      <c r="W1493" s="311"/>
      <c r="X1493" s="311"/>
      <c r="Y1493" s="311"/>
      <c r="Z1493" s="311"/>
      <c r="AA1493" s="311"/>
      <c r="AB1493" s="311"/>
      <c r="AC1493" s="311"/>
      <c r="AD1493" s="311"/>
      <c r="AE1493" s="311"/>
      <c r="AF1493" s="311"/>
      <c r="AG1493" s="311"/>
      <c r="AH1493" s="311"/>
      <c r="AI1493" s="311"/>
      <c r="AJ1493" s="311"/>
      <c r="AK1493" s="311"/>
      <c r="AL1493" s="311"/>
      <c r="AM1493" s="311"/>
      <c r="AN1493" s="311"/>
      <c r="AO1493" s="313"/>
      <c r="AP1493" s="117"/>
      <c r="AQ1493" s="54" t="s">
        <v>645</v>
      </c>
      <c r="AU1493" s="292" t="str">
        <f t="shared" ca="1" si="238"/>
        <v>AL</v>
      </c>
      <c r="AV1493" s="292">
        <f t="shared" si="239"/>
        <v>1461</v>
      </c>
      <c r="AW1493" s="180" t="str">
        <f t="shared" ca="1" si="236"/>
        <v>AL1461</v>
      </c>
      <c r="AX1493" s="180">
        <f t="shared" si="233"/>
        <v>9</v>
      </c>
      <c r="AY1493" s="180" t="str">
        <f t="shared" ca="1" si="234"/>
        <v>6. Ownership - Operating Costs</v>
      </c>
      <c r="AZ1493" s="189" t="s">
        <v>702</v>
      </c>
      <c r="BA1493" s="180" t="s">
        <v>782</v>
      </c>
      <c r="BB1493" s="180">
        <f>$AL$8</f>
        <v>2052</v>
      </c>
      <c r="BC1493" s="180" t="str">
        <f t="shared" ca="1" si="237"/>
        <v>9_AL1461_Emissions_cost_2052</v>
      </c>
      <c r="BD1493" s="180" t="s">
        <v>407</v>
      </c>
      <c r="BE1493" s="180"/>
      <c r="BF1493" s="189" t="str">
        <f t="shared" si="235"/>
        <v>&gt;=0</v>
      </c>
      <c r="BG1493" s="189" t="s">
        <v>58</v>
      </c>
      <c r="BH1493" s="189" t="s">
        <v>58</v>
      </c>
      <c r="BI1493" s="189"/>
      <c r="BJ1493" s="189"/>
      <c r="BK1493" s="189"/>
      <c r="BL1493" s="189"/>
    </row>
    <row r="1494" spans="1:69" ht="12.75" hidden="1" customHeight="1">
      <c r="A1494" s="90"/>
      <c r="B1494" s="117"/>
      <c r="C1494" s="487"/>
      <c r="D1494" s="347"/>
      <c r="E1494" s="347"/>
      <c r="F1494" s="311"/>
      <c r="G1494" s="311"/>
      <c r="H1494" s="311"/>
      <c r="I1494" s="311"/>
      <c r="J1494" s="311"/>
      <c r="K1494" s="311"/>
      <c r="L1494" s="311"/>
      <c r="M1494" s="311"/>
      <c r="N1494" s="311"/>
      <c r="O1494" s="311"/>
      <c r="P1494" s="311"/>
      <c r="Q1494" s="311"/>
      <c r="R1494" s="311"/>
      <c r="S1494" s="311"/>
      <c r="T1494" s="311"/>
      <c r="U1494" s="311"/>
      <c r="V1494" s="311"/>
      <c r="W1494" s="311"/>
      <c r="X1494" s="311"/>
      <c r="Y1494" s="311"/>
      <c r="Z1494" s="311"/>
      <c r="AA1494" s="311"/>
      <c r="AB1494" s="311"/>
      <c r="AC1494" s="311"/>
      <c r="AD1494" s="311"/>
      <c r="AE1494" s="311"/>
      <c r="AF1494" s="311"/>
      <c r="AG1494" s="311"/>
      <c r="AH1494" s="311"/>
      <c r="AI1494" s="311"/>
      <c r="AJ1494" s="311"/>
      <c r="AK1494" s="311"/>
      <c r="AL1494" s="311"/>
      <c r="AM1494" s="311"/>
      <c r="AN1494" s="311"/>
      <c r="AO1494" s="313"/>
      <c r="AP1494" s="117"/>
      <c r="AQ1494" s="54" t="s">
        <v>645</v>
      </c>
      <c r="AU1494" s="292" t="str">
        <f t="shared" ca="1" si="238"/>
        <v>AM</v>
      </c>
      <c r="AV1494" s="292">
        <f t="shared" si="239"/>
        <v>1461</v>
      </c>
      <c r="AW1494" s="180" t="str">
        <f t="shared" ca="1" si="236"/>
        <v>AM1461</v>
      </c>
      <c r="AX1494" s="180">
        <f t="shared" si="233"/>
        <v>9</v>
      </c>
      <c r="AY1494" s="180" t="str">
        <f t="shared" ca="1" si="234"/>
        <v>6. Ownership - Operating Costs</v>
      </c>
      <c r="AZ1494" s="189" t="s">
        <v>702</v>
      </c>
      <c r="BA1494" s="180" t="s">
        <v>782</v>
      </c>
      <c r="BB1494" s="180">
        <f>$AM$8</f>
        <v>2053</v>
      </c>
      <c r="BC1494" s="180" t="str">
        <f t="shared" ca="1" si="237"/>
        <v>9_AM1461_Emissions_cost_2053</v>
      </c>
      <c r="BD1494" s="180" t="s">
        <v>407</v>
      </c>
      <c r="BE1494" s="180"/>
      <c r="BF1494" s="189" t="str">
        <f t="shared" si="235"/>
        <v>&gt;=0</v>
      </c>
      <c r="BG1494" s="189" t="s">
        <v>58</v>
      </c>
      <c r="BH1494" s="189" t="s">
        <v>58</v>
      </c>
      <c r="BI1494" s="189"/>
      <c r="BJ1494" s="189"/>
      <c r="BK1494" s="189"/>
      <c r="BL1494" s="189"/>
    </row>
    <row r="1495" spans="1:69" ht="12.75" hidden="1" customHeight="1">
      <c r="A1495" s="90"/>
      <c r="B1495" s="117"/>
      <c r="C1495" s="487"/>
      <c r="D1495" s="347"/>
      <c r="E1495" s="347"/>
      <c r="F1495" s="311"/>
      <c r="G1495" s="311"/>
      <c r="H1495" s="311"/>
      <c r="I1495" s="311"/>
      <c r="J1495" s="311"/>
      <c r="K1495" s="311"/>
      <c r="L1495" s="311"/>
      <c r="M1495" s="311"/>
      <c r="N1495" s="311"/>
      <c r="O1495" s="311"/>
      <c r="P1495" s="311"/>
      <c r="Q1495" s="311"/>
      <c r="R1495" s="311"/>
      <c r="S1495" s="311"/>
      <c r="T1495" s="311"/>
      <c r="U1495" s="311"/>
      <c r="V1495" s="311"/>
      <c r="W1495" s="311"/>
      <c r="X1495" s="311"/>
      <c r="Y1495" s="311"/>
      <c r="Z1495" s="311"/>
      <c r="AA1495" s="311"/>
      <c r="AB1495" s="311"/>
      <c r="AC1495" s="311"/>
      <c r="AD1495" s="311"/>
      <c r="AE1495" s="311"/>
      <c r="AF1495" s="311"/>
      <c r="AG1495" s="311"/>
      <c r="AH1495" s="311"/>
      <c r="AI1495" s="311"/>
      <c r="AJ1495" s="311"/>
      <c r="AK1495" s="311"/>
      <c r="AL1495" s="311"/>
      <c r="AM1495" s="311"/>
      <c r="AN1495" s="311"/>
      <c r="AO1495" s="313"/>
      <c r="AP1495" s="117"/>
      <c r="AQ1495" s="54" t="s">
        <v>645</v>
      </c>
      <c r="AU1495" s="292" t="str">
        <f t="shared" ca="1" si="238"/>
        <v>AN</v>
      </c>
      <c r="AV1495" s="292">
        <f t="shared" si="239"/>
        <v>1461</v>
      </c>
      <c r="AW1495" s="180" t="str">
        <f t="shared" ca="1" si="236"/>
        <v>AN1461</v>
      </c>
      <c r="AX1495" s="180">
        <f t="shared" si="233"/>
        <v>9</v>
      </c>
      <c r="AY1495" s="180" t="str">
        <f t="shared" ca="1" si="234"/>
        <v>6. Ownership - Operating Costs</v>
      </c>
      <c r="AZ1495" s="189" t="s">
        <v>702</v>
      </c>
      <c r="BA1495" s="180" t="s">
        <v>782</v>
      </c>
      <c r="BB1495" s="180">
        <f>$AN$8</f>
        <v>2054</v>
      </c>
      <c r="BC1495" s="180" t="str">
        <f t="shared" ca="1" si="237"/>
        <v>9_AN1461_Emissions_cost_2054</v>
      </c>
      <c r="BD1495" s="180" t="s">
        <v>407</v>
      </c>
      <c r="BE1495" s="180"/>
      <c r="BF1495" s="189" t="str">
        <f t="shared" si="235"/>
        <v>&gt;=0</v>
      </c>
      <c r="BG1495" s="189" t="s">
        <v>58</v>
      </c>
      <c r="BH1495" s="189" t="s">
        <v>58</v>
      </c>
      <c r="BI1495" s="189"/>
      <c r="BJ1495" s="189"/>
      <c r="BK1495" s="189"/>
      <c r="BL1495" s="189"/>
    </row>
    <row r="1496" spans="1:69" ht="12.75" hidden="1" customHeight="1">
      <c r="A1496" s="90"/>
      <c r="B1496" s="117"/>
      <c r="C1496" s="487"/>
      <c r="D1496" s="347"/>
      <c r="E1496" s="347"/>
      <c r="F1496" s="311"/>
      <c r="G1496" s="311"/>
      <c r="H1496" s="311"/>
      <c r="I1496" s="311"/>
      <c r="J1496" s="311"/>
      <c r="K1496" s="311"/>
      <c r="L1496" s="311"/>
      <c r="M1496" s="311"/>
      <c r="N1496" s="311"/>
      <c r="O1496" s="311"/>
      <c r="P1496" s="311"/>
      <c r="Q1496" s="311"/>
      <c r="R1496" s="311"/>
      <c r="S1496" s="311"/>
      <c r="T1496" s="311"/>
      <c r="U1496" s="311"/>
      <c r="V1496" s="311"/>
      <c r="W1496" s="311"/>
      <c r="X1496" s="311"/>
      <c r="Y1496" s="311"/>
      <c r="Z1496" s="311"/>
      <c r="AA1496" s="311"/>
      <c r="AB1496" s="311"/>
      <c r="AC1496" s="311"/>
      <c r="AD1496" s="311"/>
      <c r="AE1496" s="311"/>
      <c r="AF1496" s="311"/>
      <c r="AG1496" s="311"/>
      <c r="AH1496" s="311"/>
      <c r="AI1496" s="311"/>
      <c r="AJ1496" s="311"/>
      <c r="AK1496" s="311"/>
      <c r="AL1496" s="311"/>
      <c r="AM1496" s="311"/>
      <c r="AN1496" s="311"/>
      <c r="AO1496" s="313"/>
      <c r="AP1496" s="117"/>
      <c r="AQ1496" s="307" t="s">
        <v>645</v>
      </c>
      <c r="AR1496" s="307"/>
      <c r="AS1496" s="307"/>
      <c r="AT1496" s="307"/>
      <c r="AU1496" s="308" t="str">
        <f t="shared" ca="1" si="238"/>
        <v>AO</v>
      </c>
      <c r="AV1496" s="308">
        <f t="shared" si="239"/>
        <v>1461</v>
      </c>
      <c r="AW1496" s="254" t="str">
        <f t="shared" ca="1" si="236"/>
        <v>AO1461</v>
      </c>
      <c r="AX1496" s="254">
        <f t="shared" si="233"/>
        <v>9</v>
      </c>
      <c r="AY1496" s="254" t="str">
        <f t="shared" ca="1" si="234"/>
        <v>6. Ownership - Operating Costs</v>
      </c>
      <c r="AZ1496" s="259" t="s">
        <v>702</v>
      </c>
      <c r="BA1496" s="254" t="s">
        <v>782</v>
      </c>
      <c r="BB1496" s="254" t="s">
        <v>646</v>
      </c>
      <c r="BC1496" s="254" t="str">
        <f t="shared" ca="1" si="237"/>
        <v>9_AO1461_Emissions_cost_Additional_Info</v>
      </c>
      <c r="BD1496" s="259" t="s">
        <v>133</v>
      </c>
      <c r="BE1496" s="259">
        <v>100</v>
      </c>
      <c r="BF1496" s="259"/>
      <c r="BG1496" s="259" t="s">
        <v>58</v>
      </c>
      <c r="BH1496" s="259" t="s">
        <v>58</v>
      </c>
      <c r="BI1496" s="189"/>
      <c r="BJ1496" s="189"/>
      <c r="BK1496" s="189"/>
      <c r="BL1496" s="189"/>
    </row>
    <row r="1497" spans="1:69">
      <c r="A1497" s="90">
        <f>+A1461+1</f>
        <v>53</v>
      </c>
      <c r="B1497" s="117"/>
      <c r="C1497" s="100"/>
      <c r="D1497" s="100"/>
      <c r="E1497" s="100"/>
      <c r="F1497" s="117"/>
      <c r="G1497" s="117"/>
      <c r="H1497" s="117"/>
      <c r="I1497" s="117"/>
      <c r="J1497" s="117"/>
      <c r="K1497" s="117"/>
      <c r="L1497" s="117"/>
      <c r="M1497" s="117"/>
      <c r="N1497" s="117"/>
      <c r="O1497" s="117"/>
      <c r="P1497" s="117"/>
      <c r="Q1497" s="117"/>
      <c r="R1497" s="117"/>
      <c r="S1497" s="117"/>
      <c r="T1497" s="117"/>
      <c r="U1497" s="117"/>
      <c r="V1497" s="117"/>
      <c r="W1497" s="117"/>
      <c r="X1497" s="117"/>
      <c r="Y1497" s="117"/>
      <c r="Z1497" s="117"/>
      <c r="AA1497" s="117"/>
      <c r="AB1497" s="117"/>
      <c r="AC1497" s="117"/>
      <c r="AD1497" s="117"/>
      <c r="AE1497" s="117"/>
      <c r="AF1497" s="117"/>
      <c r="AG1497" s="117"/>
      <c r="AH1497" s="117"/>
      <c r="AI1497" s="117"/>
      <c r="AJ1497" s="117"/>
      <c r="AK1497" s="117"/>
      <c r="AL1497" s="117"/>
      <c r="AM1497" s="117"/>
      <c r="AN1497" s="117"/>
      <c r="AO1497" s="121"/>
      <c r="AW1497"/>
      <c r="AX1497"/>
      <c r="AY1497"/>
      <c r="AZ1497"/>
      <c r="BA1497"/>
      <c r="BB1497"/>
      <c r="BC1497"/>
      <c r="BD1497"/>
      <c r="BE1497"/>
      <c r="BF1497"/>
      <c r="BG1497"/>
      <c r="BH1497"/>
      <c r="BI1497"/>
      <c r="BJ1497"/>
    </row>
    <row r="1498" spans="1:69">
      <c r="A1498" s="90">
        <f>+A1497+1</f>
        <v>54</v>
      </c>
      <c r="C1498" s="158" t="s">
        <v>699</v>
      </c>
      <c r="D1498" s="463"/>
      <c r="E1498" s="100"/>
      <c r="F1498" s="164"/>
      <c r="AO1498" s="118"/>
      <c r="AW1498" s="180" t="str">
        <f ca="1">SUBSTITUTE(CELL("address",F1498),"$","")</f>
        <v>F1498</v>
      </c>
      <c r="AX1498" s="180">
        <f>$AX$5</f>
        <v>9</v>
      </c>
      <c r="AY1498" s="180" t="str">
        <f ca="1">MID(CELL("filename",AX1498),FIND("]",CELL("filename",AX1498))+1,256)</f>
        <v>6. Ownership - Operating Costs</v>
      </c>
      <c r="AZ1498" s="189" t="s">
        <v>783</v>
      </c>
      <c r="BA1498" s="189" t="s">
        <v>784</v>
      </c>
      <c r="BC1498" s="180" t="str">
        <f ca="1">AX1498&amp;"_"&amp;AW1498&amp;"_"&amp;BA1498</f>
        <v>9_F1498_Sales_Tax_Included</v>
      </c>
      <c r="BD1498" s="180" t="s">
        <v>136</v>
      </c>
      <c r="BE1498" s="180"/>
      <c r="BF1498" s="181" t="str">
        <f>CONCATENATE(BP1498,",",BQ1498)</f>
        <v>Yes,No</v>
      </c>
      <c r="BG1498" s="189" t="s">
        <v>58</v>
      </c>
      <c r="BH1498" s="189" t="s">
        <v>58</v>
      </c>
      <c r="BI1498" s="189"/>
      <c r="BP1498" t="s">
        <v>57</v>
      </c>
      <c r="BQ1498" t="s">
        <v>58</v>
      </c>
    </row>
    <row r="1499" spans="1:69" ht="13.5" thickBot="1">
      <c r="A1499" s="129"/>
      <c r="B1499" s="87"/>
      <c r="C1499" s="130"/>
      <c r="D1499" s="348"/>
      <c r="E1499" s="348"/>
      <c r="F1499" s="87"/>
      <c r="G1499" s="87"/>
      <c r="H1499" s="87"/>
      <c r="I1499" s="87"/>
      <c r="J1499" s="87"/>
      <c r="K1499" s="87"/>
      <c r="L1499" s="87"/>
      <c r="M1499" s="87"/>
      <c r="N1499" s="87"/>
      <c r="O1499" s="87"/>
      <c r="P1499" s="87"/>
      <c r="Q1499" s="87"/>
      <c r="R1499" s="87"/>
      <c r="S1499" s="87"/>
      <c r="T1499" s="87"/>
      <c r="U1499" s="87"/>
      <c r="V1499" s="87"/>
      <c r="W1499" s="87"/>
      <c r="X1499" s="87"/>
      <c r="Y1499" s="87"/>
      <c r="Z1499" s="87"/>
      <c r="AA1499" s="87"/>
      <c r="AB1499" s="87"/>
      <c r="AC1499" s="87"/>
      <c r="AD1499" s="87"/>
      <c r="AE1499" s="87"/>
      <c r="AF1499" s="87"/>
      <c r="AG1499" s="87"/>
      <c r="AH1499" s="87"/>
      <c r="AI1499" s="87"/>
      <c r="AJ1499" s="87"/>
      <c r="AK1499" s="87"/>
      <c r="AL1499" s="87"/>
      <c r="AM1499" s="87"/>
      <c r="AN1499" s="87"/>
      <c r="AO1499" s="88"/>
      <c r="AW1499" s="180"/>
      <c r="AX1499" s="180"/>
    </row>
    <row r="1500" spans="1:69">
      <c r="AW1500" s="189">
        <f ca="1">COUNTA(AW5:AW1498)</f>
        <v>1479</v>
      </c>
    </row>
    <row r="1502" spans="1:69">
      <c r="AW1502" s="8"/>
      <c r="AX1502" s="8"/>
      <c r="AY1502" s="8"/>
    </row>
    <row r="1503" spans="1:69">
      <c r="AW1503"/>
      <c r="AX1503"/>
      <c r="AY1503"/>
      <c r="AZ1503"/>
      <c r="BA1503"/>
      <c r="BB1503"/>
      <c r="BC1503"/>
      <c r="BD1503"/>
      <c r="BE1503"/>
      <c r="BF1503"/>
      <c r="BG1503"/>
      <c r="BH1503"/>
      <c r="BI1503"/>
      <c r="BJ1503"/>
      <c r="BK1503"/>
      <c r="BL1503"/>
      <c r="BM1503"/>
    </row>
    <row r="1504" spans="1:69">
      <c r="AW1504"/>
      <c r="AX1504"/>
      <c r="AY1504"/>
      <c r="AZ1504"/>
      <c r="BA1504"/>
      <c r="BB1504"/>
      <c r="BC1504"/>
      <c r="BD1504"/>
      <c r="BE1504"/>
      <c r="BF1504"/>
      <c r="BG1504"/>
      <c r="BH1504"/>
      <c r="BI1504"/>
      <c r="BJ1504"/>
      <c r="BK1504"/>
      <c r="BL1504"/>
      <c r="BM1504"/>
    </row>
    <row r="1505" spans="49:65">
      <c r="AW1505"/>
      <c r="AX1505"/>
      <c r="AY1505"/>
      <c r="AZ1505"/>
      <c r="BA1505"/>
      <c r="BB1505"/>
      <c r="BC1505"/>
      <c r="BD1505"/>
      <c r="BE1505"/>
      <c r="BF1505"/>
      <c r="BG1505"/>
      <c r="BH1505"/>
      <c r="BI1505"/>
      <c r="BJ1505"/>
      <c r="BK1505"/>
      <c r="BL1505"/>
      <c r="BM1505"/>
    </row>
    <row r="1506" spans="49:65">
      <c r="AW1506"/>
      <c r="AX1506"/>
      <c r="AY1506"/>
      <c r="AZ1506"/>
      <c r="BA1506"/>
      <c r="BB1506"/>
      <c r="BC1506"/>
      <c r="BD1506"/>
      <c r="BE1506"/>
      <c r="BF1506"/>
      <c r="BG1506"/>
      <c r="BH1506"/>
      <c r="BI1506"/>
      <c r="BJ1506"/>
      <c r="BK1506"/>
      <c r="BL1506"/>
      <c r="BM1506"/>
    </row>
    <row r="1507" spans="49:65">
      <c r="AW1507"/>
      <c r="AX1507"/>
      <c r="AY1507"/>
      <c r="AZ1507"/>
      <c r="BA1507"/>
      <c r="BB1507"/>
      <c r="BC1507"/>
      <c r="BD1507"/>
      <c r="BE1507"/>
      <c r="BF1507"/>
      <c r="BG1507"/>
      <c r="BH1507"/>
      <c r="BI1507"/>
      <c r="BJ1507"/>
      <c r="BK1507"/>
      <c r="BL1507"/>
      <c r="BM1507"/>
    </row>
    <row r="1508" spans="49:65">
      <c r="AW1508"/>
      <c r="AX1508"/>
      <c r="AY1508"/>
      <c r="AZ1508"/>
      <c r="BA1508"/>
      <c r="BB1508"/>
      <c r="BC1508"/>
      <c r="BD1508"/>
      <c r="BE1508"/>
      <c r="BF1508"/>
      <c r="BG1508"/>
      <c r="BH1508"/>
      <c r="BI1508"/>
      <c r="BJ1508"/>
      <c r="BK1508"/>
      <c r="BL1508"/>
      <c r="BM1508"/>
    </row>
    <row r="1509" spans="49:65">
      <c r="AW1509"/>
      <c r="AX1509"/>
      <c r="AY1509"/>
      <c r="AZ1509"/>
      <c r="BA1509"/>
      <c r="BB1509"/>
      <c r="BC1509"/>
      <c r="BD1509"/>
      <c r="BE1509"/>
      <c r="BF1509"/>
      <c r="BG1509"/>
      <c r="BH1509"/>
      <c r="BI1509"/>
      <c r="BJ1509"/>
      <c r="BK1509"/>
      <c r="BL1509"/>
      <c r="BM1509"/>
    </row>
    <row r="1510" spans="49:65">
      <c r="AW1510"/>
      <c r="AX1510"/>
      <c r="AY1510"/>
      <c r="AZ1510"/>
      <c r="BA1510"/>
      <c r="BB1510"/>
      <c r="BC1510"/>
      <c r="BD1510"/>
      <c r="BE1510"/>
      <c r="BF1510"/>
      <c r="BG1510"/>
      <c r="BH1510"/>
      <c r="BI1510"/>
      <c r="BJ1510"/>
      <c r="BK1510"/>
      <c r="BL1510"/>
      <c r="BM1510"/>
    </row>
    <row r="1511" spans="49:65">
      <c r="AW1511"/>
      <c r="AX1511"/>
      <c r="AY1511"/>
      <c r="AZ1511"/>
      <c r="BA1511"/>
      <c r="BB1511"/>
      <c r="BC1511"/>
      <c r="BD1511"/>
      <c r="BE1511"/>
      <c r="BF1511"/>
      <c r="BG1511"/>
      <c r="BH1511"/>
      <c r="BI1511"/>
      <c r="BJ1511"/>
      <c r="BK1511"/>
      <c r="BL1511"/>
      <c r="BM1511"/>
    </row>
    <row r="1512" spans="49:65">
      <c r="AW1512"/>
      <c r="AX1512"/>
      <c r="AY1512"/>
      <c r="AZ1512"/>
      <c r="BA1512"/>
      <c r="BB1512"/>
      <c r="BC1512"/>
      <c r="BD1512"/>
      <c r="BE1512"/>
      <c r="BF1512"/>
      <c r="BG1512"/>
      <c r="BH1512"/>
      <c r="BI1512"/>
      <c r="BJ1512"/>
      <c r="BK1512"/>
      <c r="BL1512"/>
      <c r="BM1512"/>
    </row>
    <row r="1513" spans="49:65">
      <c r="AW1513"/>
      <c r="AX1513"/>
      <c r="AY1513"/>
      <c r="AZ1513"/>
      <c r="BA1513"/>
      <c r="BB1513"/>
      <c r="BC1513"/>
      <c r="BD1513"/>
      <c r="BE1513"/>
      <c r="BF1513"/>
      <c r="BG1513"/>
      <c r="BH1513"/>
      <c r="BI1513"/>
      <c r="BJ1513"/>
      <c r="BK1513"/>
      <c r="BL1513"/>
      <c r="BM1513"/>
    </row>
    <row r="1514" spans="49:65">
      <c r="AW1514"/>
      <c r="AX1514"/>
      <c r="AY1514"/>
      <c r="AZ1514"/>
      <c r="BA1514"/>
      <c r="BB1514"/>
      <c r="BC1514"/>
      <c r="BD1514"/>
      <c r="BE1514"/>
      <c r="BF1514"/>
      <c r="BG1514"/>
      <c r="BH1514"/>
      <c r="BI1514"/>
      <c r="BJ1514"/>
      <c r="BK1514"/>
      <c r="BL1514"/>
      <c r="BM1514"/>
    </row>
    <row r="1515" spans="49:65">
      <c r="AW1515"/>
      <c r="AX1515"/>
      <c r="AY1515"/>
      <c r="AZ1515"/>
      <c r="BA1515"/>
      <c r="BB1515"/>
      <c r="BC1515"/>
      <c r="BD1515"/>
      <c r="BE1515"/>
      <c r="BF1515"/>
      <c r="BG1515"/>
      <c r="BH1515"/>
      <c r="BI1515"/>
      <c r="BJ1515"/>
      <c r="BK1515"/>
      <c r="BL1515"/>
      <c r="BM1515"/>
    </row>
    <row r="1516" spans="49:65">
      <c r="AW1516"/>
      <c r="AX1516"/>
      <c r="AY1516"/>
      <c r="AZ1516"/>
      <c r="BA1516"/>
      <c r="BB1516"/>
      <c r="BC1516"/>
      <c r="BD1516"/>
      <c r="BE1516"/>
      <c r="BF1516"/>
      <c r="BG1516"/>
      <c r="BH1516"/>
      <c r="BI1516"/>
      <c r="BJ1516"/>
      <c r="BK1516"/>
      <c r="BL1516"/>
      <c r="BM1516"/>
    </row>
    <row r="1517" spans="49:65">
      <c r="AW1517"/>
      <c r="AX1517"/>
      <c r="AY1517"/>
      <c r="AZ1517"/>
      <c r="BA1517"/>
      <c r="BB1517"/>
      <c r="BC1517"/>
      <c r="BD1517"/>
      <c r="BE1517"/>
      <c r="BF1517"/>
      <c r="BG1517"/>
      <c r="BH1517"/>
      <c r="BI1517"/>
      <c r="BJ1517"/>
      <c r="BK1517"/>
      <c r="BL1517"/>
      <c r="BM1517"/>
    </row>
    <row r="1518" spans="49:65">
      <c r="AW1518"/>
      <c r="AX1518"/>
      <c r="AY1518"/>
      <c r="AZ1518"/>
      <c r="BA1518"/>
      <c r="BB1518"/>
      <c r="BC1518"/>
      <c r="BD1518"/>
      <c r="BE1518"/>
      <c r="BF1518"/>
      <c r="BG1518"/>
      <c r="BH1518"/>
      <c r="BI1518"/>
      <c r="BJ1518"/>
      <c r="BK1518"/>
      <c r="BL1518"/>
      <c r="BM1518"/>
    </row>
    <row r="1519" spans="49:65">
      <c r="AW1519"/>
      <c r="AX1519"/>
      <c r="AY1519"/>
      <c r="AZ1519"/>
      <c r="BA1519"/>
      <c r="BB1519"/>
      <c r="BC1519"/>
      <c r="BD1519"/>
      <c r="BE1519"/>
      <c r="BF1519"/>
      <c r="BG1519"/>
      <c r="BH1519"/>
      <c r="BI1519"/>
      <c r="BJ1519"/>
      <c r="BK1519"/>
      <c r="BL1519"/>
      <c r="BM1519"/>
    </row>
    <row r="1520" spans="49:65">
      <c r="AW1520"/>
      <c r="AX1520"/>
      <c r="AY1520"/>
      <c r="AZ1520"/>
      <c r="BA1520"/>
      <c r="BB1520"/>
      <c r="BC1520"/>
      <c r="BD1520"/>
      <c r="BE1520"/>
      <c r="BF1520"/>
      <c r="BG1520"/>
      <c r="BH1520"/>
      <c r="BI1520"/>
      <c r="BJ1520"/>
      <c r="BK1520"/>
      <c r="BL1520"/>
      <c r="BM1520"/>
    </row>
    <row r="1521" spans="49:65">
      <c r="AW1521"/>
      <c r="AX1521"/>
      <c r="AY1521"/>
      <c r="AZ1521"/>
      <c r="BA1521"/>
      <c r="BB1521"/>
      <c r="BC1521"/>
      <c r="BD1521"/>
      <c r="BE1521"/>
      <c r="BF1521"/>
      <c r="BG1521"/>
      <c r="BH1521"/>
      <c r="BI1521"/>
      <c r="BJ1521"/>
      <c r="BK1521"/>
      <c r="BL1521"/>
      <c r="BM1521"/>
    </row>
    <row r="1522" spans="49:65">
      <c r="AW1522"/>
      <c r="AX1522"/>
      <c r="AY1522"/>
      <c r="AZ1522"/>
      <c r="BA1522"/>
      <c r="BB1522"/>
      <c r="BC1522"/>
      <c r="BD1522"/>
      <c r="BE1522"/>
      <c r="BF1522"/>
      <c r="BG1522"/>
      <c r="BH1522"/>
      <c r="BI1522"/>
      <c r="BJ1522"/>
      <c r="BK1522"/>
      <c r="BL1522"/>
      <c r="BM1522"/>
    </row>
    <row r="1523" spans="49:65">
      <c r="AW1523"/>
      <c r="AX1523"/>
      <c r="AY1523"/>
      <c r="AZ1523"/>
      <c r="BA1523"/>
      <c r="BB1523"/>
      <c r="BC1523"/>
      <c r="BD1523"/>
      <c r="BE1523"/>
      <c r="BF1523"/>
      <c r="BG1523"/>
      <c r="BH1523"/>
      <c r="BI1523"/>
      <c r="BJ1523"/>
      <c r="BK1523"/>
      <c r="BL1523"/>
      <c r="BM1523"/>
    </row>
    <row r="1524" spans="49:65">
      <c r="AW1524"/>
      <c r="AX1524"/>
      <c r="AY1524"/>
      <c r="AZ1524"/>
      <c r="BA1524"/>
      <c r="BB1524"/>
      <c r="BC1524"/>
      <c r="BD1524"/>
      <c r="BE1524"/>
      <c r="BF1524"/>
      <c r="BG1524"/>
      <c r="BH1524"/>
      <c r="BI1524"/>
      <c r="BJ1524"/>
      <c r="BK1524"/>
      <c r="BL1524"/>
      <c r="BM1524"/>
    </row>
    <row r="1525" spans="49:65">
      <c r="AW1525"/>
      <c r="AX1525"/>
      <c r="AY1525"/>
      <c r="AZ1525"/>
      <c r="BA1525"/>
      <c r="BB1525"/>
      <c r="BC1525"/>
      <c r="BD1525"/>
      <c r="BE1525"/>
      <c r="BF1525"/>
      <c r="BG1525"/>
      <c r="BH1525"/>
      <c r="BI1525"/>
      <c r="BJ1525"/>
      <c r="BK1525"/>
      <c r="BL1525"/>
      <c r="BM1525"/>
    </row>
    <row r="1526" spans="49:65">
      <c r="AW1526"/>
      <c r="AX1526"/>
      <c r="AY1526"/>
      <c r="AZ1526"/>
      <c r="BA1526"/>
      <c r="BB1526"/>
      <c r="BC1526"/>
      <c r="BD1526"/>
      <c r="BE1526"/>
      <c r="BF1526"/>
      <c r="BG1526"/>
      <c r="BH1526"/>
      <c r="BI1526"/>
      <c r="BJ1526"/>
      <c r="BK1526"/>
      <c r="BL1526"/>
      <c r="BM1526"/>
    </row>
    <row r="1527" spans="49:65">
      <c r="AW1527"/>
      <c r="AX1527"/>
      <c r="AY1527"/>
      <c r="AZ1527"/>
      <c r="BA1527"/>
      <c r="BB1527"/>
      <c r="BC1527"/>
      <c r="BD1527"/>
      <c r="BE1527"/>
      <c r="BF1527"/>
      <c r="BG1527"/>
      <c r="BH1527"/>
      <c r="BI1527"/>
      <c r="BJ1527"/>
      <c r="BK1527"/>
      <c r="BL1527"/>
      <c r="BM1527"/>
    </row>
    <row r="1528" spans="49:65">
      <c r="AW1528"/>
      <c r="AX1528"/>
      <c r="AY1528"/>
      <c r="AZ1528"/>
      <c r="BA1528"/>
      <c r="BB1528"/>
      <c r="BC1528"/>
      <c r="BD1528"/>
      <c r="BE1528"/>
      <c r="BF1528"/>
      <c r="BG1528"/>
      <c r="BH1528"/>
      <c r="BI1528"/>
      <c r="BJ1528"/>
      <c r="BK1528"/>
      <c r="BL1528"/>
      <c r="BM1528"/>
    </row>
    <row r="1529" spans="49:65">
      <c r="AW1529"/>
      <c r="AX1529"/>
      <c r="AY1529"/>
      <c r="AZ1529"/>
      <c r="BA1529"/>
      <c r="BB1529"/>
      <c r="BC1529"/>
      <c r="BD1529"/>
      <c r="BE1529"/>
      <c r="BF1529"/>
      <c r="BG1529"/>
      <c r="BH1529"/>
      <c r="BI1529"/>
      <c r="BJ1529"/>
      <c r="BK1529"/>
      <c r="BL1529"/>
      <c r="BM1529"/>
    </row>
    <row r="1530" spans="49:65">
      <c r="AW1530"/>
      <c r="AX1530"/>
      <c r="AY1530"/>
      <c r="AZ1530"/>
      <c r="BA1530"/>
      <c r="BB1530"/>
      <c r="BC1530"/>
      <c r="BD1530"/>
      <c r="BE1530"/>
      <c r="BF1530"/>
      <c r="BG1530"/>
      <c r="BH1530"/>
      <c r="BI1530"/>
      <c r="BJ1530"/>
      <c r="BK1530"/>
      <c r="BL1530"/>
      <c r="BM1530"/>
    </row>
    <row r="1531" spans="49:65">
      <c r="AW1531"/>
      <c r="AX1531"/>
      <c r="AY1531"/>
      <c r="AZ1531"/>
      <c r="BA1531"/>
      <c r="BB1531"/>
      <c r="BC1531"/>
      <c r="BD1531"/>
      <c r="BE1531"/>
      <c r="BF1531"/>
      <c r="BG1531"/>
      <c r="BH1531"/>
      <c r="BI1531"/>
      <c r="BJ1531"/>
      <c r="BK1531"/>
      <c r="BL1531"/>
      <c r="BM1531"/>
    </row>
    <row r="1532" spans="49:65">
      <c r="AW1532"/>
      <c r="AX1532"/>
      <c r="AY1532"/>
      <c r="AZ1532"/>
      <c r="BA1532"/>
      <c r="BB1532"/>
      <c r="BC1532"/>
      <c r="BD1532"/>
      <c r="BE1532"/>
      <c r="BF1532"/>
      <c r="BG1532"/>
      <c r="BH1532"/>
      <c r="BI1532"/>
      <c r="BJ1532"/>
      <c r="BK1532"/>
      <c r="BL1532"/>
      <c r="BM1532"/>
    </row>
    <row r="1533" spans="49:65">
      <c r="AW1533"/>
      <c r="AX1533"/>
      <c r="AY1533"/>
      <c r="AZ1533"/>
      <c r="BA1533"/>
      <c r="BB1533"/>
      <c r="BC1533"/>
      <c r="BD1533"/>
      <c r="BE1533"/>
      <c r="BF1533"/>
      <c r="BG1533"/>
      <c r="BH1533"/>
      <c r="BI1533"/>
      <c r="BJ1533"/>
      <c r="BK1533"/>
      <c r="BL1533"/>
      <c r="BM1533"/>
    </row>
    <row r="1534" spans="49:65">
      <c r="AW1534"/>
      <c r="AX1534"/>
      <c r="AY1534"/>
      <c r="AZ1534"/>
      <c r="BA1534"/>
      <c r="BB1534"/>
      <c r="BC1534"/>
      <c r="BD1534"/>
      <c r="BE1534"/>
      <c r="BF1534"/>
      <c r="BG1534"/>
      <c r="BH1534"/>
      <c r="BI1534"/>
      <c r="BJ1534"/>
      <c r="BK1534"/>
      <c r="BL1534"/>
      <c r="BM1534"/>
    </row>
    <row r="1535" spans="49:65">
      <c r="AW1535"/>
      <c r="AX1535"/>
      <c r="AY1535"/>
      <c r="AZ1535"/>
      <c r="BA1535"/>
      <c r="BB1535"/>
      <c r="BC1535"/>
      <c r="BD1535"/>
      <c r="BE1535"/>
      <c r="BF1535"/>
      <c r="BG1535"/>
      <c r="BH1535"/>
      <c r="BI1535"/>
      <c r="BJ1535"/>
      <c r="BK1535"/>
      <c r="BL1535"/>
      <c r="BM1535"/>
    </row>
    <row r="1536" spans="49:65">
      <c r="AW1536"/>
      <c r="AX1536"/>
      <c r="AY1536"/>
      <c r="AZ1536"/>
      <c r="BA1536"/>
      <c r="BB1536"/>
      <c r="BC1536"/>
      <c r="BD1536"/>
      <c r="BE1536"/>
      <c r="BF1536"/>
      <c r="BG1536"/>
      <c r="BH1536"/>
      <c r="BI1536"/>
      <c r="BJ1536"/>
      <c r="BK1536"/>
      <c r="BL1536"/>
      <c r="BM1536"/>
    </row>
    <row r="1537" spans="49:97">
      <c r="AW1537"/>
      <c r="AX1537"/>
      <c r="AY1537"/>
      <c r="AZ1537"/>
      <c r="BA1537"/>
      <c r="BB1537"/>
      <c r="BC1537"/>
      <c r="BD1537"/>
      <c r="BE1537"/>
      <c r="BF1537"/>
      <c r="BG1537"/>
      <c r="BH1537"/>
      <c r="BI1537"/>
      <c r="BJ1537"/>
      <c r="BK1537"/>
      <c r="BL1537"/>
      <c r="BM1537"/>
    </row>
    <row r="1538" spans="49:97">
      <c r="AW1538"/>
      <c r="AX1538"/>
      <c r="AY1538"/>
      <c r="AZ1538"/>
      <c r="BA1538"/>
      <c r="BB1538"/>
      <c r="BC1538"/>
      <c r="BD1538"/>
      <c r="BE1538"/>
      <c r="BF1538"/>
      <c r="BG1538"/>
      <c r="BH1538"/>
      <c r="BI1538"/>
      <c r="BJ1538"/>
      <c r="BK1538"/>
      <c r="BL1538"/>
      <c r="BM1538"/>
    </row>
    <row r="1539" spans="49:97">
      <c r="AW1539"/>
      <c r="AX1539"/>
      <c r="AY1539"/>
      <c r="AZ1539"/>
      <c r="BA1539"/>
      <c r="BB1539"/>
      <c r="BC1539"/>
      <c r="BD1539"/>
      <c r="BE1539"/>
      <c r="BF1539"/>
      <c r="BG1539"/>
      <c r="BH1539"/>
      <c r="BI1539"/>
      <c r="BJ1539"/>
      <c r="BK1539"/>
      <c r="BL1539"/>
      <c r="BM1539"/>
    </row>
    <row r="1540" spans="49:97">
      <c r="AW1540"/>
      <c r="AX1540"/>
      <c r="AY1540"/>
      <c r="AZ1540"/>
      <c r="BA1540"/>
      <c r="BB1540"/>
      <c r="BC1540"/>
      <c r="BD1540"/>
      <c r="BE1540"/>
      <c r="BF1540"/>
      <c r="BG1540"/>
      <c r="BH1540"/>
      <c r="BI1540"/>
      <c r="BJ1540"/>
      <c r="BK1540"/>
      <c r="BL1540"/>
      <c r="BM1540"/>
    </row>
    <row r="1541" spans="49:97">
      <c r="AW1541"/>
      <c r="AX1541"/>
      <c r="AY1541"/>
      <c r="AZ1541"/>
      <c r="BA1541"/>
      <c r="BB1541"/>
      <c r="BC1541"/>
      <c r="BD1541"/>
      <c r="BE1541"/>
      <c r="BF1541"/>
      <c r="BG1541"/>
      <c r="BH1541"/>
      <c r="BI1541"/>
      <c r="BJ1541"/>
      <c r="BK1541"/>
      <c r="BL1541"/>
      <c r="BM1541"/>
    </row>
    <row r="1542" spans="49:97">
      <c r="AW1542"/>
      <c r="AX1542"/>
      <c r="AY1542"/>
      <c r="AZ1542"/>
      <c r="BA1542"/>
      <c r="BB1542"/>
      <c r="BC1542"/>
      <c r="BD1542"/>
      <c r="BE1542"/>
      <c r="BF1542"/>
      <c r="BG1542"/>
      <c r="BH1542"/>
      <c r="BI1542"/>
      <c r="BJ1542"/>
      <c r="BK1542"/>
      <c r="BL1542"/>
      <c r="BM1542"/>
    </row>
    <row r="1543" spans="49:97">
      <c r="AW1543"/>
      <c r="AX1543"/>
      <c r="AY1543"/>
      <c r="AZ1543"/>
      <c r="BA1543"/>
      <c r="BB1543"/>
      <c r="BC1543"/>
      <c r="BD1543"/>
      <c r="BE1543"/>
      <c r="BF1543"/>
      <c r="BG1543"/>
      <c r="BH1543"/>
      <c r="BI1543"/>
      <c r="BJ1543"/>
      <c r="BK1543"/>
      <c r="BL1543"/>
      <c r="BM1543"/>
    </row>
    <row r="1544" spans="49:97">
      <c r="AW1544"/>
      <c r="AX1544"/>
      <c r="AY1544"/>
      <c r="AZ1544"/>
      <c r="BA1544"/>
      <c r="BB1544"/>
      <c r="BC1544"/>
      <c r="BD1544"/>
      <c r="BE1544"/>
      <c r="BF1544"/>
      <c r="BG1544"/>
      <c r="BH1544"/>
      <c r="BI1544"/>
      <c r="BJ1544"/>
      <c r="BK1544"/>
      <c r="BL1544"/>
      <c r="BM1544"/>
    </row>
    <row r="1545" spans="49:97">
      <c r="AW1545"/>
      <c r="AX1545"/>
      <c r="AY1545"/>
      <c r="AZ1545"/>
      <c r="BA1545"/>
      <c r="BB1545"/>
      <c r="BC1545"/>
      <c r="BD1545"/>
      <c r="BE1545"/>
      <c r="BF1545"/>
      <c r="BG1545"/>
      <c r="BH1545"/>
      <c r="BI1545"/>
      <c r="BJ1545"/>
      <c r="BK1545"/>
      <c r="BL1545"/>
      <c r="BM1545"/>
    </row>
    <row r="1546" spans="49:97">
      <c r="AW1546"/>
      <c r="AX1546"/>
      <c r="AY1546"/>
      <c r="AZ1546"/>
      <c r="BA1546"/>
      <c r="BB1546"/>
      <c r="BC1546"/>
      <c r="BD1546"/>
      <c r="BE1546"/>
      <c r="BF1546"/>
      <c r="BG1546"/>
      <c r="BH1546"/>
      <c r="BI1546"/>
      <c r="BJ1546"/>
      <c r="BK1546"/>
      <c r="BL1546"/>
      <c r="BM1546"/>
    </row>
    <row r="1547" spans="49:97">
      <c r="AW1547"/>
      <c r="AX1547"/>
      <c r="AY1547"/>
      <c r="AZ1547"/>
      <c r="BA1547"/>
      <c r="BB1547"/>
      <c r="BC1547"/>
      <c r="BD1547"/>
      <c r="BE1547"/>
      <c r="BF1547"/>
      <c r="BG1547"/>
      <c r="BH1547"/>
      <c r="BI1547"/>
      <c r="BJ1547"/>
      <c r="BK1547"/>
      <c r="BL1547"/>
      <c r="BM1547"/>
      <c r="CS1547"/>
    </row>
    <row r="1548" spans="49:97">
      <c r="AW1548"/>
      <c r="AX1548"/>
      <c r="AY1548"/>
      <c r="AZ1548"/>
      <c r="BA1548"/>
      <c r="BB1548"/>
      <c r="BC1548"/>
      <c r="BD1548"/>
      <c r="BE1548"/>
      <c r="BF1548"/>
      <c r="BG1548"/>
      <c r="BH1548"/>
      <c r="BI1548"/>
      <c r="BJ1548"/>
      <c r="BK1548"/>
      <c r="BL1548"/>
      <c r="BM1548"/>
      <c r="CS1548"/>
    </row>
    <row r="1549" spans="49:97">
      <c r="AW1549"/>
      <c r="AX1549"/>
      <c r="AY1549"/>
      <c r="AZ1549"/>
      <c r="BA1549"/>
      <c r="BB1549"/>
      <c r="BC1549"/>
      <c r="BD1549"/>
      <c r="BE1549"/>
      <c r="BF1549"/>
      <c r="BG1549"/>
      <c r="BH1549"/>
      <c r="BI1549"/>
      <c r="BJ1549"/>
      <c r="BK1549"/>
      <c r="BL1549"/>
      <c r="BM1549"/>
      <c r="CS1549"/>
    </row>
    <row r="1550" spans="49:97">
      <c r="AW1550"/>
      <c r="AX1550"/>
      <c r="AY1550"/>
      <c r="AZ1550"/>
      <c r="BA1550"/>
      <c r="BB1550"/>
      <c r="BC1550"/>
      <c r="BD1550"/>
      <c r="BE1550"/>
      <c r="BF1550"/>
      <c r="BG1550"/>
      <c r="BH1550"/>
      <c r="BI1550"/>
      <c r="BJ1550"/>
      <c r="BK1550"/>
      <c r="BL1550"/>
      <c r="BM1550"/>
      <c r="CS1550"/>
    </row>
    <row r="1551" spans="49:97">
      <c r="CS1551"/>
    </row>
    <row r="1552" spans="49:97">
      <c r="CS1552"/>
    </row>
    <row r="1553" spans="97:97">
      <c r="CS1553"/>
    </row>
    <row r="1554" spans="97:97">
      <c r="CS1554"/>
    </row>
    <row r="1555" spans="97:97">
      <c r="CS1555"/>
    </row>
    <row r="1556" spans="97:97">
      <c r="CS1556"/>
    </row>
    <row r="1557" spans="97:97">
      <c r="CS1557"/>
    </row>
    <row r="1558" spans="97:97">
      <c r="CS1558"/>
    </row>
    <row r="1559" spans="97:97">
      <c r="CS1559"/>
    </row>
    <row r="1560" spans="97:97">
      <c r="CS1560"/>
    </row>
    <row r="1561" spans="97:97">
      <c r="CS1561"/>
    </row>
    <row r="1562" spans="97:97">
      <c r="CS1562"/>
    </row>
    <row r="1563" spans="97:97">
      <c r="CS1563"/>
    </row>
    <row r="1564" spans="97:97">
      <c r="CS1564"/>
    </row>
    <row r="1565" spans="97:97">
      <c r="CS1565"/>
    </row>
    <row r="1566" spans="97:97">
      <c r="CS1566"/>
    </row>
    <row r="1567" spans="97:97">
      <c r="CS1567"/>
    </row>
    <row r="1568" spans="97:97">
      <c r="CS1568"/>
    </row>
    <row r="1569" spans="97:97">
      <c r="CS1569"/>
    </row>
    <row r="1570" spans="97:97">
      <c r="CS1570"/>
    </row>
    <row r="1571" spans="97:97">
      <c r="CS1571"/>
    </row>
    <row r="1572" spans="97:97">
      <c r="CS1572"/>
    </row>
    <row r="1573" spans="97:97">
      <c r="CS1573"/>
    </row>
    <row r="1574" spans="97:97">
      <c r="CS1574"/>
    </row>
    <row r="1575" spans="97:97">
      <c r="CS1575"/>
    </row>
    <row r="1576" spans="97:97">
      <c r="CS1576"/>
    </row>
    <row r="1577" spans="97:97">
      <c r="CS1577"/>
    </row>
    <row r="1578" spans="97:97">
      <c r="CS1578"/>
    </row>
    <row r="1579" spans="97:97">
      <c r="CS1579"/>
    </row>
    <row r="1580" spans="97:97">
      <c r="CS1580"/>
    </row>
    <row r="1581" spans="97:97">
      <c r="CS1581"/>
    </row>
    <row r="1582" spans="97:97">
      <c r="CS1582"/>
    </row>
    <row r="1583" spans="97:97">
      <c r="CS1583"/>
    </row>
    <row r="1584" spans="97:97">
      <c r="CS1584"/>
    </row>
    <row r="1585" spans="97:97">
      <c r="CS1585"/>
    </row>
    <row r="1586" spans="97:97">
      <c r="CS1586"/>
    </row>
    <row r="1587" spans="97:97">
      <c r="CS1587"/>
    </row>
    <row r="1588" spans="97:97">
      <c r="CS1588"/>
    </row>
    <row r="1589" spans="97:97">
      <c r="CS1589"/>
    </row>
    <row r="1590" spans="97:97">
      <c r="CS1590"/>
    </row>
    <row r="1591" spans="97:97">
      <c r="CS1591"/>
    </row>
    <row r="1592" spans="97:97">
      <c r="CS1592"/>
    </row>
    <row r="1593" spans="97:97">
      <c r="CS1593"/>
    </row>
    <row r="1594" spans="97:97">
      <c r="CS1594"/>
    </row>
  </sheetData>
  <sheetProtection algorithmName="SHA-512" hashValue="LH2spuTecC/31rs/eBqnSuXoTpYvh0J/5Oua0GRrqoRjpkMkyYCtmpqseOxRmjFZoZGJt4b8ycL9sLyrD92Ycg==" saltValue="ekhS6nf717ooR4pGqr9qag==" spinCount="100000" sheet="1" selectLockedCells="1"/>
  <mergeCells count="24">
    <mergeCell ref="BE2:BE3"/>
    <mergeCell ref="BF2:BF3"/>
    <mergeCell ref="BG2:BG3"/>
    <mergeCell ref="AZ2:AZ3"/>
    <mergeCell ref="BA2:BA3"/>
    <mergeCell ref="BB2:BB3"/>
    <mergeCell ref="BC2:BC3"/>
    <mergeCell ref="BD2:BD3"/>
    <mergeCell ref="A1:D1"/>
    <mergeCell ref="A2:D2"/>
    <mergeCell ref="A3:D3"/>
    <mergeCell ref="C9:C45"/>
    <mergeCell ref="BM2:BM3"/>
    <mergeCell ref="BH2:BH3"/>
    <mergeCell ref="BI2:BI3"/>
    <mergeCell ref="BL2:BL3"/>
    <mergeCell ref="BK2:BK3"/>
    <mergeCell ref="O5:Q5"/>
    <mergeCell ref="BH1:BM1"/>
    <mergeCell ref="BJ2:BJ3"/>
    <mergeCell ref="AW2:AW3"/>
    <mergeCell ref="AX2:AY2"/>
    <mergeCell ref="AW1:BG1"/>
    <mergeCell ref="I5:L5"/>
  </mergeCells>
  <dataValidations count="8">
    <dataValidation type="textLength" operator="lessThanOrEqual" allowBlank="1" showInputMessage="1" showErrorMessage="1" sqref="AO9:AO260 AO264:AO1058 AO1063:AO1170 AO1245:AO1496 AO1172:AO1243">
      <formula1>AO9</formula1>
    </dataValidation>
    <dataValidation type="decimal" operator="greaterThanOrEqual" allowBlank="1" showInputMessage="1" showErrorMessage="1" sqref="F264:AN1058 F1063:AN1170 F1245:AN1496 F1172:AN1243 F225:AN225 F9:AN9 F45:AN45">
      <formula1>0</formula1>
    </dataValidation>
    <dataValidation type="whole" operator="greaterThanOrEqual" allowBlank="1" showInputMessage="1" showErrorMessage="1" sqref="F226:AN260 F10:AN44 F46:AN80">
      <formula1>0</formula1>
    </dataValidation>
    <dataValidation type="list" allowBlank="1" showInputMessage="1" showErrorMessage="1" sqref="F1498">
      <formula1>$BP$1498:$BQ$1498</formula1>
    </dataValidation>
    <dataValidation type="decimal" allowBlank="1" showInputMessage="1" showErrorMessage="1" sqref="F81:AN224">
      <formula1>0</formula1>
      <formula2>1</formula2>
    </dataValidation>
    <dataValidation type="list" allowBlank="1" showInputMessage="1" showErrorMessage="1" promptTitle="Required field" prompt="Select response from the drop-down list." sqref="M5">
      <formula1>$BP$5:$BQ$5</formula1>
    </dataValidation>
    <dataValidation type="decimal" operator="lessThanOrEqual" allowBlank="1" showInputMessage="1" showErrorMessage="1" promptTitle="Required field" prompt="  " sqref="R5">
      <formula1>100</formula1>
    </dataValidation>
    <dataValidation type="list" allowBlank="1" showInputMessage="1" showErrorMessage="1" promptTitle="Required field" prompt="Select response from the drop-down list" sqref="D1498">
      <formula1>$BP$1498:$BQ$1498</formula1>
    </dataValidation>
  </dataValidations>
  <pageMargins left="0.7" right="0.7" top="0.75" bottom="0.75" header="0.3" footer="0.3"/>
  <pageSetup paperSize="17" scale="46" fitToHeight="10" orientation="landscape"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C7515C8745AB43ABF8E27DB5D2B9DB" ma:contentTypeVersion="3" ma:contentTypeDescription="Create a new document." ma:contentTypeScope="" ma:versionID="47effa93d30c1e786f457dea9963b8fd">
  <xsd:schema xmlns:xsd="http://www.w3.org/2001/XMLSchema" xmlns:xs="http://www.w3.org/2001/XMLSchema" xmlns:p="http://schemas.microsoft.com/office/2006/metadata/properties" xmlns:ns2="1fbcb9d6-207f-4e16-a5d1-f89975f2d4d3" xmlns:ns3="dbe189f2-33cc-49da-83a0-e3adac0b502e" targetNamespace="http://schemas.microsoft.com/office/2006/metadata/properties" ma:root="true" ma:fieldsID="ad3cd09868fe650efc10839e7c374e21" ns2:_="" ns3:_="">
    <xsd:import namespace="1fbcb9d6-207f-4e16-a5d1-f89975f2d4d3"/>
    <xsd:import namespace="dbe189f2-33cc-49da-83a0-e3adac0b502e"/>
    <xsd:element name="properties">
      <xsd:complexType>
        <xsd:sequence>
          <xsd:element name="documentManagement">
            <xsd:complexType>
              <xsd:all>
                <xsd:element ref="ns2:SharedWithUsers" minOccurs="0"/>
                <xsd:element ref="ns2:SharedWithDetails" minOccurs="0"/>
                <xsd:element ref="ns3:df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cb9d6-207f-4e16-a5d1-f89975f2d4d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be189f2-33cc-49da-83a0-e3adac0b502e" elementFormDefault="qualified">
    <xsd:import namespace="http://schemas.microsoft.com/office/2006/documentManagement/types"/>
    <xsd:import namespace="http://schemas.microsoft.com/office/infopath/2007/PartnerControls"/>
    <xsd:element name="dfms" ma:index="10" nillable="true" ma:displayName="Date and Time" ma:internalName="dfms">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SharedWithUsers xmlns="1fbcb9d6-207f-4e16-a5d1-f89975f2d4d3">
      <UserInfo>
        <DisplayName/>
        <AccountId xsi:nil="true"/>
        <AccountType/>
      </UserInfo>
    </SharedWithUsers>
    <dfms xmlns="dbe189f2-33cc-49da-83a0-e3adac0b502e"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B50A1C-62EE-4069-BB2C-C2D4F5C09362}">
  <ds:schemaRefs>
    <ds:schemaRef ds:uri="http://schemas.microsoft.com/office/2006/metadata/longProperties"/>
  </ds:schemaRefs>
</ds:datastoreItem>
</file>

<file path=customXml/itemProps2.xml><?xml version="1.0" encoding="utf-8"?>
<ds:datastoreItem xmlns:ds="http://schemas.openxmlformats.org/officeDocument/2006/customXml" ds:itemID="{3DB90C21-92DB-4D42-870B-CDD0A65FF1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cb9d6-207f-4e16-a5d1-f89975f2d4d3"/>
    <ds:schemaRef ds:uri="dbe189f2-33cc-49da-83a0-e3adac0b50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C78CDC-E285-4724-8A1C-A0DD55FB2482}">
  <ds:schemaRefs>
    <ds:schemaRef ds:uri="http://schemas.microsoft.com/PowerBIAddIn"/>
  </ds:schemaRefs>
</ds:datastoreItem>
</file>

<file path=customXml/itemProps4.xml><?xml version="1.0" encoding="utf-8"?>
<ds:datastoreItem xmlns:ds="http://schemas.openxmlformats.org/officeDocument/2006/customXml" ds:itemID="{0FC75A57-38E8-4FB4-B28D-0E0F0317B124}">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1fbcb9d6-207f-4e16-a5d1-f89975f2d4d3"/>
    <ds:schemaRef ds:uri="dbe189f2-33cc-49da-83a0-e3adac0b502e"/>
    <ds:schemaRef ds:uri="http://www.w3.org/XML/1998/namespace"/>
  </ds:schemaRefs>
</ds:datastoreItem>
</file>

<file path=customXml/itemProps5.xml><?xml version="1.0" encoding="utf-8"?>
<ds:datastoreItem xmlns:ds="http://schemas.openxmlformats.org/officeDocument/2006/customXml" ds:itemID="{80935075-404B-4CF9-8274-A3034DA206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Instructions for Respondents</vt:lpstr>
      <vt:lpstr>1. Proposal Content Checklist</vt:lpstr>
      <vt:lpstr>2a. Commercial Details</vt:lpstr>
      <vt:lpstr>2b. Offer Details</vt:lpstr>
      <vt:lpstr>3. Facility</vt:lpstr>
      <vt:lpstr>3a. Energy Storage</vt:lpstr>
      <vt:lpstr>4. Interconnection Information</vt:lpstr>
      <vt:lpstr>5. Ownership - Capital Costs</vt:lpstr>
      <vt:lpstr>6. Ownership - Operating Costs</vt:lpstr>
      <vt:lpstr>7. Bid Certification &amp; Contacts</vt:lpstr>
      <vt:lpstr>8. Proposal Requirements</vt:lpstr>
      <vt:lpstr>Rules</vt:lpstr>
      <vt:lpstr>Inv. Sheet</vt:lpstr>
      <vt:lpstr>'1. Proposal Content Checklist'!Print_Area</vt:lpstr>
      <vt:lpstr>'2a. Commercial Details'!Print_Area</vt:lpstr>
      <vt:lpstr>'2b. Offer Details'!Print_Area</vt:lpstr>
      <vt:lpstr>'3. Facility'!Print_Area</vt:lpstr>
      <vt:lpstr>'6. Ownership - Operating Costs'!Print_Area</vt:lpstr>
      <vt:lpstr>'7. Bid Certification &amp; Contacts'!Print_Area</vt:lpstr>
      <vt:lpstr>'Instructions for Respondents'!Print_Area</vt:lpstr>
    </vt:vector>
  </TitlesOfParts>
  <Manager/>
  <Company>Puget Sound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subject/>
  <dc:creator>PSE</dc:creator>
  <cp:keywords/>
  <dc:description/>
  <cp:lastModifiedBy>Koch, Karen - Actalent Inc</cp:lastModifiedBy>
  <cp:revision/>
  <dcterms:created xsi:type="dcterms:W3CDTF">2005-10-07T18:16:59Z</dcterms:created>
  <dcterms:modified xsi:type="dcterms:W3CDTF">2024-02-16T21:33:59Z</dcterms:modified>
  <cp:category/>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y fmtid="{D5CDD505-2E9C-101B-9397-08002B2CF9AE}" pid="3" name="ContentTypeId">
    <vt:lpwstr>0x010100B2C7515C8745AB43ABF8E27DB5D2B9DB</vt:lpwstr>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ies>
</file>